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ik\Documents\2021\FIT3179\visualisation2\"/>
    </mc:Choice>
  </mc:AlternateContent>
  <xr:revisionPtr revIDLastSave="0" documentId="13_ncr:1_{8831395E-C76D-40D1-A1EE-4C06F8667F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bsciber Figures by Country" sheetId="1" r:id="rId1"/>
    <sheet name="New Figures (end of 2020)" sheetId="2" state="hidden" r:id="rId2"/>
    <sheet name="Region" sheetId="3" r:id="rId3"/>
    <sheet name="Population and Household Figure" sheetId="4" state="hidden" r:id="rId4"/>
    <sheet name="Sheet4" sheetId="5" state="hidden" r:id="rId5"/>
    <sheet name="Other Sources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F2" i="1"/>
  <c r="AE2" i="1"/>
  <c r="G12" i="5"/>
  <c r="E12" i="5"/>
  <c r="D12" i="5"/>
  <c r="B12" i="5"/>
  <c r="G10" i="5"/>
  <c r="F10" i="5"/>
  <c r="E10" i="5"/>
  <c r="I9" i="5"/>
  <c r="J9" i="5" s="1"/>
  <c r="H9" i="5"/>
  <c r="G8" i="5"/>
  <c r="F8" i="5"/>
  <c r="E8" i="5"/>
  <c r="J7" i="5"/>
  <c r="I7" i="5"/>
  <c r="H7" i="5"/>
  <c r="G6" i="5"/>
  <c r="F6" i="5"/>
  <c r="E6" i="5"/>
  <c r="I5" i="5"/>
  <c r="H5" i="5"/>
  <c r="J5" i="5" s="1"/>
  <c r="G4" i="5"/>
  <c r="F4" i="5"/>
  <c r="E4" i="5"/>
  <c r="I3" i="5"/>
  <c r="H3" i="5"/>
  <c r="H51" i="4"/>
  <c r="F51" i="4"/>
  <c r="E51" i="4"/>
  <c r="H50" i="4"/>
  <c r="F50" i="4"/>
  <c r="E50" i="4"/>
  <c r="H49" i="4"/>
  <c r="F49" i="4"/>
  <c r="E49" i="4"/>
  <c r="H48" i="4"/>
  <c r="F48" i="4"/>
  <c r="E48" i="4"/>
  <c r="H47" i="4"/>
  <c r="F47" i="4"/>
  <c r="E47" i="4"/>
  <c r="H46" i="4"/>
  <c r="F46" i="4"/>
  <c r="E46" i="4"/>
  <c r="H45" i="4"/>
  <c r="F45" i="4"/>
  <c r="E45" i="4"/>
  <c r="H44" i="4"/>
  <c r="F44" i="4"/>
  <c r="E44" i="4"/>
  <c r="H43" i="4"/>
  <c r="F43" i="4"/>
  <c r="E43" i="4"/>
  <c r="H42" i="4"/>
  <c r="F42" i="4"/>
  <c r="E42" i="4"/>
  <c r="H41" i="4"/>
  <c r="F41" i="4"/>
  <c r="E41" i="4"/>
  <c r="H40" i="4"/>
  <c r="F40" i="4"/>
  <c r="E40" i="4"/>
  <c r="H39" i="4"/>
  <c r="F39" i="4"/>
  <c r="E39" i="4"/>
  <c r="H38" i="4"/>
  <c r="F38" i="4"/>
  <c r="E38" i="4"/>
  <c r="H37" i="4"/>
  <c r="F37" i="4"/>
  <c r="E37" i="4"/>
  <c r="H36" i="4"/>
  <c r="F36" i="4"/>
  <c r="E36" i="4"/>
  <c r="H35" i="4"/>
  <c r="F35" i="4"/>
  <c r="E35" i="4"/>
  <c r="H34" i="4"/>
  <c r="F34" i="4"/>
  <c r="E34" i="4"/>
  <c r="H33" i="4"/>
  <c r="F33" i="4"/>
  <c r="E33" i="4"/>
  <c r="H32" i="4"/>
  <c r="F32" i="4"/>
  <c r="E32" i="4"/>
  <c r="H31" i="4"/>
  <c r="F31" i="4"/>
  <c r="E31" i="4"/>
  <c r="H30" i="4"/>
  <c r="F30" i="4"/>
  <c r="E30" i="4"/>
  <c r="H29" i="4"/>
  <c r="F29" i="4"/>
  <c r="E29" i="4"/>
  <c r="H28" i="4"/>
  <c r="F28" i="4"/>
  <c r="E28" i="4"/>
  <c r="H27" i="4"/>
  <c r="F27" i="4"/>
  <c r="E27" i="4"/>
  <c r="H26" i="4"/>
  <c r="F26" i="4"/>
  <c r="E26" i="4"/>
  <c r="H25" i="4"/>
  <c r="F25" i="4"/>
  <c r="E25" i="4"/>
  <c r="H24" i="4"/>
  <c r="F24" i="4"/>
  <c r="E24" i="4"/>
  <c r="H23" i="4"/>
  <c r="F23" i="4"/>
  <c r="E23" i="4"/>
  <c r="H22" i="4"/>
  <c r="F22" i="4"/>
  <c r="E22" i="4"/>
  <c r="H21" i="4"/>
  <c r="F21" i="4"/>
  <c r="E21" i="4"/>
  <c r="H20" i="4"/>
  <c r="F20" i="4"/>
  <c r="E20" i="4"/>
  <c r="H19" i="4"/>
  <c r="F19" i="4"/>
  <c r="E19" i="4"/>
  <c r="H18" i="4"/>
  <c r="F18" i="4"/>
  <c r="E18" i="4"/>
  <c r="H17" i="4"/>
  <c r="F17" i="4"/>
  <c r="E17" i="4"/>
  <c r="H16" i="4"/>
  <c r="F16" i="4"/>
  <c r="E16" i="4"/>
  <c r="H15" i="4"/>
  <c r="F15" i="4"/>
  <c r="E15" i="4"/>
  <c r="H14" i="4"/>
  <c r="F14" i="4"/>
  <c r="E14" i="4"/>
  <c r="H13" i="4"/>
  <c r="F13" i="4"/>
  <c r="E13" i="4"/>
  <c r="H12" i="4"/>
  <c r="F12" i="4"/>
  <c r="E12" i="4"/>
  <c r="H11" i="4"/>
  <c r="F11" i="4"/>
  <c r="E11" i="4"/>
  <c r="H10" i="4"/>
  <c r="F10" i="4"/>
  <c r="E10" i="4"/>
  <c r="H9" i="4"/>
  <c r="F9" i="4"/>
  <c r="E9" i="4"/>
  <c r="H8" i="4"/>
  <c r="F8" i="4"/>
  <c r="E8" i="4"/>
  <c r="H7" i="4"/>
  <c r="F7" i="4"/>
  <c r="E7" i="4"/>
  <c r="H6" i="4"/>
  <c r="F6" i="4"/>
  <c r="E6" i="4"/>
  <c r="H5" i="4"/>
  <c r="F5" i="4"/>
  <c r="E5" i="4"/>
  <c r="H4" i="4"/>
  <c r="F4" i="4"/>
  <c r="E4" i="4"/>
  <c r="H3" i="4"/>
  <c r="F3" i="4"/>
  <c r="E3" i="4"/>
  <c r="H2" i="4"/>
  <c r="F2" i="4"/>
  <c r="E2" i="4"/>
  <c r="AW12" i="3"/>
  <c r="AU12" i="3"/>
  <c r="AT12" i="3"/>
  <c r="AR12" i="3"/>
  <c r="AO12" i="3"/>
  <c r="AM12" i="3"/>
  <c r="AL12" i="3"/>
  <c r="AJ12" i="3"/>
  <c r="AI12" i="3"/>
  <c r="AG12" i="3"/>
  <c r="AD12" i="3"/>
  <c r="AB12" i="3"/>
  <c r="N12" i="3"/>
  <c r="AW10" i="3"/>
  <c r="AV10" i="3"/>
  <c r="AU10" i="3"/>
  <c r="AT10" i="3"/>
  <c r="AS10" i="3"/>
  <c r="AR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M10" i="3"/>
  <c r="L10" i="3"/>
  <c r="K10" i="3"/>
  <c r="J10" i="3"/>
  <c r="I10" i="3"/>
  <c r="H10" i="3"/>
  <c r="G10" i="3"/>
  <c r="F10" i="3"/>
  <c r="E10" i="3"/>
  <c r="AC9" i="3"/>
  <c r="O9" i="3"/>
  <c r="AC10" i="3" s="1"/>
  <c r="AW8" i="3"/>
  <c r="AV8" i="3"/>
  <c r="AU8" i="3"/>
  <c r="AT8" i="3"/>
  <c r="AS8" i="3"/>
  <c r="AR8" i="3"/>
  <c r="AO8" i="3"/>
  <c r="AN8" i="3"/>
  <c r="AM8" i="3"/>
  <c r="AL8" i="3"/>
  <c r="AK8" i="3"/>
  <c r="AJ8" i="3"/>
  <c r="AI8" i="3"/>
  <c r="AH8" i="3"/>
  <c r="AG8" i="3"/>
  <c r="AF8" i="3"/>
  <c r="AE8" i="3"/>
  <c r="AD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M8" i="3"/>
  <c r="L8" i="3"/>
  <c r="K8" i="3"/>
  <c r="J8" i="3"/>
  <c r="I8" i="3"/>
  <c r="H8" i="3"/>
  <c r="G8" i="3"/>
  <c r="F8" i="3"/>
  <c r="E8" i="3"/>
  <c r="AC7" i="3"/>
  <c r="AC8" i="3" s="1"/>
  <c r="O7" i="3"/>
  <c r="AW6" i="3"/>
  <c r="AV6" i="3"/>
  <c r="AU6" i="3"/>
  <c r="AT6" i="3"/>
  <c r="AS6" i="3"/>
  <c r="AR6" i="3"/>
  <c r="AO6" i="3"/>
  <c r="AN6" i="3"/>
  <c r="AM6" i="3"/>
  <c r="AL6" i="3"/>
  <c r="AK6" i="3"/>
  <c r="AJ6" i="3"/>
  <c r="AI6" i="3"/>
  <c r="AH6" i="3"/>
  <c r="AG6" i="3"/>
  <c r="AF6" i="3"/>
  <c r="AE6" i="3"/>
  <c r="AD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M6" i="3"/>
  <c r="L6" i="3"/>
  <c r="K6" i="3"/>
  <c r="J6" i="3"/>
  <c r="I6" i="3"/>
  <c r="H6" i="3"/>
  <c r="G6" i="3"/>
  <c r="F6" i="3"/>
  <c r="E6" i="3"/>
  <c r="AC5" i="3"/>
  <c r="AC6" i="3" s="1"/>
  <c r="O5" i="3"/>
  <c r="AW4" i="3"/>
  <c r="AV4" i="3"/>
  <c r="AU4" i="3"/>
  <c r="AT4" i="3"/>
  <c r="AS4" i="3"/>
  <c r="AR4" i="3"/>
  <c r="AO4" i="3"/>
  <c r="AN4" i="3"/>
  <c r="AM4" i="3"/>
  <c r="AL4" i="3"/>
  <c r="AK4" i="3"/>
  <c r="AJ4" i="3"/>
  <c r="AI4" i="3"/>
  <c r="AH4" i="3"/>
  <c r="AG4" i="3"/>
  <c r="AF4" i="3"/>
  <c r="AE4" i="3"/>
  <c r="AD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M4" i="3"/>
  <c r="L4" i="3"/>
  <c r="K4" i="3"/>
  <c r="J4" i="3"/>
  <c r="I4" i="3"/>
  <c r="H4" i="3"/>
  <c r="G4" i="3"/>
  <c r="F4" i="3"/>
  <c r="E4" i="3"/>
  <c r="AC3" i="3"/>
  <c r="O3" i="3"/>
  <c r="O12" i="3" s="1"/>
  <c r="U51" i="1"/>
  <c r="O51" i="1"/>
  <c r="R51" i="1" s="1"/>
  <c r="T51" i="1" s="1"/>
  <c r="N51" i="1"/>
  <c r="V50" i="1"/>
  <c r="U50" i="1"/>
  <c r="W50" i="1" s="1"/>
  <c r="X50" i="1" s="1"/>
  <c r="R50" i="1"/>
  <c r="T50" i="1" s="1"/>
  <c r="Q50" i="1"/>
  <c r="U49" i="1"/>
  <c r="T49" i="1"/>
  <c r="R49" i="1"/>
  <c r="Q49" i="1"/>
  <c r="F48" i="1"/>
  <c r="I48" i="1" s="1"/>
  <c r="C48" i="1"/>
  <c r="E48" i="1" s="1"/>
  <c r="R47" i="1"/>
  <c r="U47" i="1" s="1"/>
  <c r="O47" i="1"/>
  <c r="Q47" i="1" s="1"/>
  <c r="N47" i="1"/>
  <c r="O46" i="1"/>
  <c r="R46" i="1" s="1"/>
  <c r="U46" i="1" s="1"/>
  <c r="L46" i="1"/>
  <c r="N46" i="1" s="1"/>
  <c r="K46" i="1"/>
  <c r="X45" i="1"/>
  <c r="W45" i="1"/>
  <c r="U45" i="1"/>
  <c r="V45" i="1" s="1"/>
  <c r="T45" i="1"/>
  <c r="R45" i="1"/>
  <c r="Q45" i="1"/>
  <c r="W44" i="1"/>
  <c r="X44" i="1" s="1"/>
  <c r="R44" i="1"/>
  <c r="U44" i="1" s="1"/>
  <c r="V44" i="1" s="1"/>
  <c r="Q44" i="1"/>
  <c r="V43" i="1"/>
  <c r="U43" i="1"/>
  <c r="W43" i="1" s="1"/>
  <c r="X43" i="1" s="1"/>
  <c r="R43" i="1"/>
  <c r="T43" i="1" s="1"/>
  <c r="Q43" i="1"/>
  <c r="O43" i="1"/>
  <c r="N43" i="1"/>
  <c r="W42" i="1"/>
  <c r="X42" i="1" s="1"/>
  <c r="V42" i="1"/>
  <c r="R42" i="1"/>
  <c r="U42" i="1" s="1"/>
  <c r="Q42" i="1"/>
  <c r="U41" i="1"/>
  <c r="W41" i="1" s="1"/>
  <c r="X41" i="1" s="1"/>
  <c r="R41" i="1"/>
  <c r="T41" i="1" s="1"/>
  <c r="Q41" i="1"/>
  <c r="U40" i="1"/>
  <c r="T40" i="1"/>
  <c r="R40" i="1"/>
  <c r="Q40" i="1"/>
  <c r="R39" i="1"/>
  <c r="U39" i="1" s="1"/>
  <c r="Q39" i="1"/>
  <c r="R38" i="1"/>
  <c r="Q38" i="1"/>
  <c r="O38" i="1"/>
  <c r="N38" i="1"/>
  <c r="R37" i="1"/>
  <c r="U37" i="1" s="1"/>
  <c r="Q37" i="1"/>
  <c r="R36" i="1"/>
  <c r="Q36" i="1"/>
  <c r="R35" i="1"/>
  <c r="U35" i="1" s="1"/>
  <c r="Q35" i="1"/>
  <c r="I34" i="1"/>
  <c r="H34" i="1"/>
  <c r="W33" i="1"/>
  <c r="X33" i="1" s="1"/>
  <c r="V33" i="1"/>
  <c r="U33" i="1"/>
  <c r="R33" i="1"/>
  <c r="T33" i="1" s="1"/>
  <c r="Q33" i="1"/>
  <c r="V32" i="1"/>
  <c r="U32" i="1"/>
  <c r="W32" i="1" s="1"/>
  <c r="X32" i="1" s="1"/>
  <c r="T32" i="1"/>
  <c r="R32" i="1"/>
  <c r="Q32" i="1"/>
  <c r="I31" i="1"/>
  <c r="H31" i="1"/>
  <c r="F31" i="1"/>
  <c r="C31" i="1"/>
  <c r="E31" i="1" s="1"/>
  <c r="U30" i="1"/>
  <c r="T30" i="1"/>
  <c r="R30" i="1"/>
  <c r="Q30" i="1"/>
  <c r="W29" i="1"/>
  <c r="X29" i="1" s="1"/>
  <c r="T29" i="1"/>
  <c r="R29" i="1"/>
  <c r="U29" i="1" s="1"/>
  <c r="V29" i="1" s="1"/>
  <c r="Q29" i="1"/>
  <c r="R28" i="1"/>
  <c r="Q28" i="1"/>
  <c r="U27" i="1"/>
  <c r="R27" i="1"/>
  <c r="T27" i="1" s="1"/>
  <c r="Q27" i="1"/>
  <c r="W26" i="1"/>
  <c r="X26" i="1" s="1"/>
  <c r="U26" i="1"/>
  <c r="V26" i="1" s="1"/>
  <c r="T26" i="1"/>
  <c r="R26" i="1"/>
  <c r="Q26" i="1"/>
  <c r="R25" i="1"/>
  <c r="Q25" i="1"/>
  <c r="V24" i="1"/>
  <c r="U24" i="1"/>
  <c r="W24" i="1" s="1"/>
  <c r="X24" i="1" s="1"/>
  <c r="R24" i="1"/>
  <c r="T24" i="1" s="1"/>
  <c r="Q24" i="1"/>
  <c r="U23" i="1"/>
  <c r="W23" i="1" s="1"/>
  <c r="X23" i="1" s="1"/>
  <c r="T23" i="1"/>
  <c r="R23" i="1"/>
  <c r="Q23" i="1"/>
  <c r="R22" i="1"/>
  <c r="U22" i="1" s="1"/>
  <c r="O22" i="1"/>
  <c r="Q22" i="1" s="1"/>
  <c r="N22" i="1"/>
  <c r="U21" i="1"/>
  <c r="W21" i="1" s="1"/>
  <c r="X21" i="1" s="1"/>
  <c r="T21" i="1"/>
  <c r="R21" i="1"/>
  <c r="Q21" i="1"/>
  <c r="U20" i="1"/>
  <c r="T20" i="1"/>
  <c r="R20" i="1"/>
  <c r="Q20" i="1"/>
  <c r="W19" i="1"/>
  <c r="X19" i="1" s="1"/>
  <c r="R19" i="1"/>
  <c r="U19" i="1" s="1"/>
  <c r="V19" i="1" s="1"/>
  <c r="Q19" i="1"/>
  <c r="R18" i="1"/>
  <c r="Q18" i="1"/>
  <c r="U17" i="1"/>
  <c r="R17" i="1"/>
  <c r="T17" i="1" s="1"/>
  <c r="Q17" i="1"/>
  <c r="W16" i="1"/>
  <c r="X16" i="1" s="1"/>
  <c r="U16" i="1"/>
  <c r="V16" i="1" s="1"/>
  <c r="T16" i="1"/>
  <c r="R16" i="1"/>
  <c r="Q16" i="1"/>
  <c r="R15" i="1"/>
  <c r="Q15" i="1"/>
  <c r="V14" i="1"/>
  <c r="U14" i="1"/>
  <c r="W14" i="1" s="1"/>
  <c r="X14" i="1" s="1"/>
  <c r="R14" i="1"/>
  <c r="T14" i="1" s="1"/>
  <c r="Q14" i="1"/>
  <c r="U13" i="1"/>
  <c r="W13" i="1" s="1"/>
  <c r="X13" i="1" s="1"/>
  <c r="T13" i="1"/>
  <c r="R13" i="1"/>
  <c r="Q13" i="1"/>
  <c r="R12" i="1"/>
  <c r="U12" i="1" s="1"/>
  <c r="Q12" i="1"/>
  <c r="F11" i="1"/>
  <c r="I11" i="1" s="1"/>
  <c r="K11" i="1" s="1"/>
  <c r="E11" i="1"/>
  <c r="C11" i="1"/>
  <c r="F10" i="1"/>
  <c r="I10" i="1" s="1"/>
  <c r="K10" i="1" s="1"/>
  <c r="E10" i="1"/>
  <c r="C10" i="1"/>
  <c r="F9" i="1"/>
  <c r="I9" i="1" s="1"/>
  <c r="K9" i="1" s="1"/>
  <c r="E9" i="1"/>
  <c r="C9" i="1"/>
  <c r="W8" i="1"/>
  <c r="X8" i="1" s="1"/>
  <c r="R8" i="1"/>
  <c r="U8" i="1" s="1"/>
  <c r="V8" i="1" s="1"/>
  <c r="Q8" i="1"/>
  <c r="R7" i="1"/>
  <c r="Q7" i="1"/>
  <c r="I6" i="1"/>
  <c r="H6" i="1"/>
  <c r="V5" i="1"/>
  <c r="U5" i="1"/>
  <c r="W5" i="1" s="1"/>
  <c r="X5" i="1" s="1"/>
  <c r="R5" i="1"/>
  <c r="T5" i="1" s="1"/>
  <c r="Q5" i="1"/>
  <c r="U4" i="1"/>
  <c r="W4" i="1" s="1"/>
  <c r="X4" i="1" s="1"/>
  <c r="T4" i="1"/>
  <c r="R4" i="1"/>
  <c r="Q4" i="1"/>
  <c r="R3" i="1"/>
  <c r="U3" i="1" s="1"/>
  <c r="O3" i="1"/>
  <c r="Q3" i="1" s="1"/>
  <c r="N3" i="1"/>
  <c r="L3" i="1"/>
  <c r="K3" i="1"/>
  <c r="F2" i="1"/>
  <c r="E2" i="1"/>
  <c r="W46" i="1" l="1"/>
  <c r="X46" i="1" s="1"/>
  <c r="V46" i="1"/>
  <c r="W3" i="1"/>
  <c r="X3" i="1" s="1"/>
  <c r="V3" i="1"/>
  <c r="W12" i="1"/>
  <c r="X12" i="1" s="1"/>
  <c r="V12" i="1"/>
  <c r="W22" i="1"/>
  <c r="X22" i="1" s="1"/>
  <c r="V22" i="1"/>
  <c r="W30" i="1"/>
  <c r="X30" i="1" s="1"/>
  <c r="V30" i="1"/>
  <c r="L48" i="1"/>
  <c r="K48" i="1"/>
  <c r="W51" i="1"/>
  <c r="X51" i="1" s="1"/>
  <c r="V51" i="1"/>
  <c r="U25" i="1"/>
  <c r="T25" i="1"/>
  <c r="V4" i="1"/>
  <c r="H10" i="1"/>
  <c r="V13" i="1"/>
  <c r="T39" i="1"/>
  <c r="V41" i="1"/>
  <c r="T46" i="1"/>
  <c r="H48" i="1"/>
  <c r="AC4" i="3"/>
  <c r="U7" i="1"/>
  <c r="T7" i="1"/>
  <c r="W39" i="1"/>
  <c r="X39" i="1" s="1"/>
  <c r="V39" i="1"/>
  <c r="V23" i="1"/>
  <c r="L10" i="1"/>
  <c r="H11" i="1"/>
  <c r="T12" i="1"/>
  <c r="T22" i="1"/>
  <c r="T37" i="1"/>
  <c r="U28" i="1"/>
  <c r="T28" i="1"/>
  <c r="L6" i="1"/>
  <c r="K6" i="1"/>
  <c r="H9" i="1"/>
  <c r="U15" i="1"/>
  <c r="T15" i="1"/>
  <c r="W20" i="1"/>
  <c r="X20" i="1" s="1"/>
  <c r="V20" i="1"/>
  <c r="L9" i="1"/>
  <c r="W37" i="1"/>
  <c r="X37" i="1" s="1"/>
  <c r="V37" i="1"/>
  <c r="T3" i="1"/>
  <c r="T8" i="1"/>
  <c r="L11" i="1"/>
  <c r="T19" i="1"/>
  <c r="W17" i="1"/>
  <c r="X17" i="1" s="1"/>
  <c r="V17" i="1"/>
  <c r="W27" i="1"/>
  <c r="X27" i="1" s="1"/>
  <c r="V27" i="1"/>
  <c r="AC12" i="3"/>
  <c r="L31" i="1"/>
  <c r="K31" i="1"/>
  <c r="W40" i="1"/>
  <c r="X40" i="1" s="1"/>
  <c r="V40" i="1"/>
  <c r="W47" i="1"/>
  <c r="X47" i="1" s="1"/>
  <c r="V47" i="1"/>
  <c r="U18" i="1"/>
  <c r="T18" i="1"/>
  <c r="U36" i="1"/>
  <c r="T36" i="1"/>
  <c r="W49" i="1"/>
  <c r="X49" i="1" s="1"/>
  <c r="V49" i="1"/>
  <c r="I2" i="1"/>
  <c r="H2" i="1"/>
  <c r="W35" i="1"/>
  <c r="X35" i="1" s="1"/>
  <c r="V35" i="1"/>
  <c r="V21" i="1"/>
  <c r="L34" i="1"/>
  <c r="K34" i="1"/>
  <c r="U38" i="1"/>
  <c r="T38" i="1"/>
  <c r="T47" i="1"/>
  <c r="H12" i="5"/>
  <c r="T35" i="1"/>
  <c r="J3" i="5"/>
  <c r="J12" i="5" s="1"/>
  <c r="T42" i="1"/>
  <c r="T44" i="1"/>
  <c r="Q46" i="1"/>
  <c r="Q51" i="1"/>
  <c r="O31" i="1" l="1"/>
  <c r="N31" i="1"/>
  <c r="V15" i="1"/>
  <c r="W15" i="1"/>
  <c r="X15" i="1" s="1"/>
  <c r="V25" i="1"/>
  <c r="W25" i="1"/>
  <c r="X25" i="1" s="1"/>
  <c r="O6" i="1"/>
  <c r="N6" i="1"/>
  <c r="K2" i="1"/>
  <c r="L2" i="1"/>
  <c r="O9" i="1"/>
  <c r="N9" i="1"/>
  <c r="W36" i="1"/>
  <c r="X36" i="1" s="1"/>
  <c r="V36" i="1"/>
  <c r="W38" i="1"/>
  <c r="X38" i="1" s="1"/>
  <c r="V38" i="1"/>
  <c r="W28" i="1"/>
  <c r="X28" i="1" s="1"/>
  <c r="V28" i="1"/>
  <c r="O48" i="1"/>
  <c r="N48" i="1"/>
  <c r="W18" i="1"/>
  <c r="X18" i="1" s="1"/>
  <c r="V18" i="1"/>
  <c r="O10" i="1"/>
  <c r="N10" i="1"/>
  <c r="N34" i="1"/>
  <c r="O34" i="1"/>
  <c r="O11" i="1"/>
  <c r="N11" i="1"/>
  <c r="W7" i="1"/>
  <c r="X7" i="1" s="1"/>
  <c r="V7" i="1"/>
  <c r="R10" i="1" l="1"/>
  <c r="Q10" i="1"/>
  <c r="R6" i="1"/>
  <c r="Q6" i="1"/>
  <c r="R11" i="1"/>
  <c r="Q11" i="1"/>
  <c r="Q48" i="1"/>
  <c r="R48" i="1"/>
  <c r="R9" i="1"/>
  <c r="Q9" i="1"/>
  <c r="R34" i="1"/>
  <c r="Q34" i="1"/>
  <c r="O2" i="1"/>
  <c r="N2" i="1"/>
  <c r="Q31" i="1"/>
  <c r="R31" i="1"/>
  <c r="U11" i="1" l="1"/>
  <c r="T11" i="1"/>
  <c r="U48" i="1"/>
  <c r="T48" i="1"/>
  <c r="U31" i="1"/>
  <c r="T31" i="1"/>
  <c r="Q2" i="1"/>
  <c r="R2" i="1"/>
  <c r="T34" i="1"/>
  <c r="U34" i="1"/>
  <c r="T6" i="1"/>
  <c r="U6" i="1"/>
  <c r="U9" i="1"/>
  <c r="T9" i="1"/>
  <c r="U10" i="1"/>
  <c r="T10" i="1"/>
  <c r="V10" i="1" l="1"/>
  <c r="W10" i="1"/>
  <c r="X10" i="1" s="1"/>
  <c r="W31" i="1"/>
  <c r="X31" i="1" s="1"/>
  <c r="V31" i="1"/>
  <c r="W48" i="1"/>
  <c r="X48" i="1" s="1"/>
  <c r="V48" i="1"/>
  <c r="U2" i="1"/>
  <c r="T2" i="1"/>
  <c r="V9" i="1"/>
  <c r="W9" i="1"/>
  <c r="X9" i="1" s="1"/>
  <c r="W6" i="1"/>
  <c r="X6" i="1" s="1"/>
  <c r="V6" i="1"/>
  <c r="W34" i="1"/>
  <c r="X34" i="1" s="1"/>
  <c r="V34" i="1"/>
  <c r="V11" i="1"/>
  <c r="W11" i="1"/>
  <c r="X11" i="1" s="1"/>
  <c r="U53" i="1" l="1"/>
  <c r="W2" i="1"/>
  <c r="V2" i="1"/>
  <c r="V53" i="1" s="1"/>
  <c r="W53" i="1" l="1"/>
  <c r="X2" i="1"/>
  <c r="X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100-000001000000}">
      <text>
        <r>
          <rPr>
            <sz val="10"/>
            <color rgb="FF000000"/>
            <rFont val="Arial"/>
          </rPr>
          <t xml:space="preserve">June 2020
</t>
        </r>
      </text>
    </comment>
    <comment ref="C4" authorId="0" shapeId="0" xr:uid="{00000000-0006-0000-0100-000002000000}">
      <text>
        <r>
          <rPr>
            <sz val="10"/>
            <color rgb="FF000000"/>
            <rFont val="Arial"/>
          </rPr>
          <t>June 2021</t>
        </r>
      </text>
    </comment>
    <comment ref="C13" authorId="0" shapeId="0" xr:uid="{00000000-0006-0000-0100-000003000000}">
      <text>
        <r>
          <rPr>
            <sz val="10"/>
            <color rgb="FF000000"/>
            <rFont val="Arial"/>
          </rPr>
          <t>Jan 2021</t>
        </r>
      </text>
    </comment>
    <comment ref="C19" authorId="0" shapeId="0" xr:uid="{00000000-0006-0000-0100-000004000000}">
      <text>
        <r>
          <rPr>
            <sz val="10"/>
            <color rgb="FF000000"/>
            <rFont val="Arial"/>
          </rPr>
          <t xml:space="preserve">Seems high - Netflix viewer penentration from %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8" authorId="0" shapeId="0" xr:uid="{00000000-0006-0000-0300-000001000000}">
      <text>
        <r>
          <rPr>
            <sz val="10"/>
            <color rgb="FF000000"/>
            <rFont val="Arial"/>
          </rPr>
          <t xml:space="preserve">2020
</t>
        </r>
      </text>
    </comment>
    <comment ref="D35" authorId="0" shapeId="0" xr:uid="{00000000-0006-0000-0300-000002000000}">
      <text>
        <r>
          <rPr>
            <sz val="10"/>
            <color rgb="FF000000"/>
            <rFont val="Arial"/>
          </rPr>
          <t xml:space="preserve">2019
</t>
        </r>
      </text>
    </comment>
  </commentList>
</comments>
</file>

<file path=xl/sharedStrings.xml><?xml version="1.0" encoding="utf-8"?>
<sst xmlns="http://schemas.openxmlformats.org/spreadsheetml/2006/main" count="912" uniqueCount="438">
  <si>
    <t xml:space="preserve">Country </t>
  </si>
  <si>
    <t># of Subscribers - 2019</t>
  </si>
  <si>
    <t># of Subscribers - Q1 2020</t>
  </si>
  <si>
    <t>Average Monthly Revenue per Paying Membership - Q1 2020 ($)</t>
  </si>
  <si>
    <t>Q1 2020 Revenue ($)</t>
  </si>
  <si>
    <t xml:space="preserve"># of Subscribers Q2 2020 </t>
  </si>
  <si>
    <t>Average Monthly Revenue per Paying Membership - Q2 2020 ($)</t>
  </si>
  <si>
    <t xml:space="preserve">Q2 2020 Revenue $ </t>
  </si>
  <si>
    <t xml:space="preserve"># of Subscribers Q3 2020 </t>
  </si>
  <si>
    <t>Average Monthly Revenue per Paying Membership - Q3 2020 ($)</t>
  </si>
  <si>
    <t xml:space="preserve">Q3 2020 Revenue $ </t>
  </si>
  <si>
    <t xml:space="preserve"># of Subscribers Q4 2020 </t>
  </si>
  <si>
    <t>Average Monthly Revenue per Paying Membership - Q4 2020 ($)</t>
  </si>
  <si>
    <t xml:space="preserve">Q4 2020 Revenue $ </t>
  </si>
  <si>
    <t xml:space="preserve"># of Subscribers Q1 2021 </t>
  </si>
  <si>
    <t>Average Monthly Revenue per Paying Membership - Q1 2021 ($)</t>
  </si>
  <si>
    <t xml:space="preserve">Q1 2021 Revenue $ </t>
  </si>
  <si>
    <t># of Subscribers Q2 2021</t>
  </si>
  <si>
    <t>Average Monthly Revenue per Paying Membership - Q2 2021 ($)</t>
  </si>
  <si>
    <t xml:space="preserve">Q2 2021 Revenue $ </t>
  </si>
  <si>
    <t># of Subscribers Q3 2021 (Estimate)</t>
  </si>
  <si>
    <t xml:space="preserve">Q3 2021 Revenue $ (Estimate) </t>
  </si>
  <si>
    <t># of Subscribers Q4 2021 (Estimate)</t>
  </si>
  <si>
    <t xml:space="preserve">Q4 2021 Revenue $ (Estimate) </t>
  </si>
  <si>
    <t>Source</t>
  </si>
  <si>
    <t>Data Details</t>
  </si>
  <si>
    <t>Date From</t>
  </si>
  <si>
    <t>Additional Notes</t>
  </si>
  <si>
    <t xml:space="preserve">Argentina </t>
  </si>
  <si>
    <t>https://www.clarin.com/tecnologia/argentina-10-paises-suscriptores-netflix-mundo_0_gqaLXSjU.html</t>
  </si>
  <si>
    <t>Came from Reed Hastings</t>
  </si>
  <si>
    <t>Feb 2020 (Q1 2020)</t>
  </si>
  <si>
    <t>Australia</t>
  </si>
  <si>
    <t>https://www.telsyte.com.au/announcements/2020/08/17/subscription-home-entertainment-soars-in-australia</t>
  </si>
  <si>
    <t>Aug 2020 (Q3 2020)</t>
  </si>
  <si>
    <t>Austria</t>
  </si>
  <si>
    <t>https://rm.coe.int/trends-in-the-vod-market-in-eu28-final-version/1680a1511a</t>
  </si>
  <si>
    <r>
      <t xml:space="preserve">2,378,000 subscribers to SVOD services. 39%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</si>
  <si>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Jan 2021 (Q1 2021)</t>
  </si>
  <si>
    <t>Belgium</t>
  </si>
  <si>
    <r>
      <t xml:space="preserve">3,152,000 subscribers to SVOD services. 52%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</si>
  <si>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Brazil</t>
  </si>
  <si>
    <t>https://olhardigital.com.br/en/2020/09/18/news/netflix%27s-revenue-in-brazil-should-surpass-the-globe-in-2022/</t>
  </si>
  <si>
    <t>Wall Street analysts</t>
  </si>
  <si>
    <t>June 2020 (Q2 2020)</t>
  </si>
  <si>
    <t>Bulgaria</t>
  </si>
  <si>
    <r>
      <t xml:space="preserve">440,000 subscribers to SVOD services. 39%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</si>
  <si>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Canada</t>
  </si>
  <si>
    <t>https://s22.q4cdn.com/959853165/files/doc_financials/2021/q1/FINAL-Q1-21-Shareholder-Letter.pdf</t>
  </si>
  <si>
    <t xml:space="preserve">Used the percentage of US users to Canadian users in the 2019 10-K report. So, of 67,662,000 users 61,043,000 were US users. So 9.02% are Canadian. 
Based on the latest UCAN figures, that means 6,709,076 users are Canadian and 67,670,924 are American. </t>
  </si>
  <si>
    <t>Q1 2021</t>
  </si>
  <si>
    <t>Chile</t>
  </si>
  <si>
    <t>https://www.digitaltvresearch.com/ugc/Latin%20America%20OTT%20TV%20and%20Video%20Forecasts%202018%20TOC_toc_210.pdf</t>
  </si>
  <si>
    <t>Estimated figure for 2019 -- in line with predictions for 2023, too (969k)</t>
  </si>
  <si>
    <t>Colombia</t>
  </si>
  <si>
    <t>https://www.crcom.gov.co/uploads/images/files/ESTUDIO-OTT-COLOMBIA.pdf 
https://www.euromonitor.com/colombia/country-factfile</t>
  </si>
  <si>
    <t>Government study suggests 13 percent of households have paid access to Netflix. 2 percent watch content from an account outside of their home. 17,074,900 households in Colombia.</t>
  </si>
  <si>
    <r>
      <rPr>
        <i/>
        <sz val="10"/>
        <rFont val="Arial"/>
      </rPr>
      <t xml:space="preserve">2 million viewers has also been quoted: </t>
    </r>
    <r>
      <rPr>
        <i/>
        <u/>
        <sz val="10"/>
        <color rgb="FF1155CC"/>
        <rFont val="Arial"/>
      </rPr>
      <t>https://revistadiners.com.co/cultura/cine/78762_netflix-colombia-los-mejores-trucos-que-debe-saber/</t>
    </r>
    <r>
      <rPr>
        <i/>
        <sz val="10"/>
        <rFont val="Arial"/>
      </rPr>
      <t xml:space="preserve"> </t>
    </r>
  </si>
  <si>
    <t>Costa Rica</t>
  </si>
  <si>
    <t>https://www.globenewswire.com/news-release/2020/03/11/1998700/0/en/Latin-American-OTT-TV-and-Video-Insights-2010-2025-by-Household-Penetration-SVOD-Subscribers-and-OTT-Revenues-for-Movies-TV-Episodes.html</t>
  </si>
  <si>
    <t>Estimate for end 2019</t>
  </si>
  <si>
    <t>Croatia</t>
  </si>
  <si>
    <r>
      <t xml:space="preserve">209,000 subscribers to SVOD services. 55%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</si>
  <si>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Cyprus</t>
  </si>
  <si>
    <r>
      <t xml:space="preserve">82,000 subscribers to SVOD services. 60%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</si>
  <si>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Czech Republic</t>
  </si>
  <si>
    <r>
      <t xml:space="preserve">876,000 subscribers to SVOD services. 52%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</si>
  <si>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Denmark</t>
  </si>
  <si>
    <r>
      <t xml:space="preserve">3,826,000 subscribers to SVOD services. 24%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</si>
  <si>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Estonia</t>
  </si>
  <si>
    <r>
      <t xml:space="preserve">122,000 subscribers to SVOD services. 43%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</si>
  <si>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 xml:space="preserve">Finland </t>
  </si>
  <si>
    <r>
      <t xml:space="preserve">2,536,000 subscribers to SVOD services. 29%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</si>
  <si>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France</t>
  </si>
  <si>
    <r>
      <t xml:space="preserve">15,453,000 subscribers to SVOD services. 54%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</si>
  <si>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Germany</t>
  </si>
  <si>
    <r>
      <t xml:space="preserve">33,333,000 subscribers to SVOD services. 32%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</si>
  <si>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Greece</t>
  </si>
  <si>
    <r>
      <t xml:space="preserve">939,000 subscribers to SVOD services. 55%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</si>
  <si>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Hungary</t>
  </si>
  <si>
    <r>
      <t xml:space="preserve">690,000 subscribers to SVOD services. 49%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</si>
  <si>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India</t>
  </si>
  <si>
    <r>
      <rPr>
        <u/>
        <sz val="10"/>
        <color rgb="FF1155CC"/>
        <rFont val="Arial"/>
      </rPr>
      <t xml:space="preserve">https://www.hollywoodreporter.com/news/netflix-invest-400m-indian-content-says-ceo-reed-hastings-1260159
https://www.livemint.com/companies/company-results/disney-hotstar-notches-up-34-mn-subscribers-in-india-indonesia-11620977152919.html 
</t>
    </r>
    <r>
      <rPr>
        <u/>
        <sz val="10"/>
        <color rgb="FF1155CC"/>
        <rFont val="Arial"/>
      </rPr>
      <t>https://www.business-standard.com/article/entertainment/battle-of-subscribers-netflix-slows-down-in-race-with-disney-hotstar-121042801307_1.html</t>
    </r>
  </si>
  <si>
    <t xml:space="preserve">Closed 2019 with 2 million users with Reed Hastings suggesting the next 100m subscribers would come from India. Media Partners Asia's new estimate for the end of 2020 is 4.6 million.  </t>
  </si>
  <si>
    <t>Dec 2019 (Q4 2019)</t>
  </si>
  <si>
    <t>Indonesia</t>
  </si>
  <si>
    <r>
      <rPr>
        <u/>
        <sz val="10"/>
        <color rgb="FF1155CC"/>
        <rFont val="Arial"/>
      </rPr>
      <t>https://www.techinasia.com/viu-leads-ott-platforms-market-305m-users-southeast-asia
https://www.hollywoodreporter.com/business/business-news/disney-hotstar-takes-subscriber-lead-over-netflix-in-growing-indonesia-study-4117979/</t>
    </r>
    <r>
      <rPr>
        <sz val="10"/>
        <color rgb="FF000000"/>
        <rFont val="Arial"/>
      </rPr>
      <t xml:space="preserve"> </t>
    </r>
  </si>
  <si>
    <t>Ireland</t>
  </si>
  <si>
    <r>
      <t xml:space="preserve">978,000 subscribers to SVOD services. 54%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</si>
  <si>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Italy</t>
  </si>
  <si>
    <r>
      <t xml:space="preserve">13,136,000 subscribers to SVOD services. 28%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</si>
  <si>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Japan</t>
  </si>
  <si>
    <t>https://asia.nikkei.com/Business/Media-Entertainment/Netflix-hikes-Japan-prices-after-pandemic-pulls-in-2m-new-users</t>
  </si>
  <si>
    <t>Added 2m in the last year</t>
  </si>
  <si>
    <t>Latvia</t>
  </si>
  <si>
    <r>
      <t xml:space="preserve">162,000 subscribers to SVOD services. 35%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</si>
  <si>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Lithuania</t>
  </si>
  <si>
    <r>
      <t xml:space="preserve">321,000 subscribers to SVOD services. 35%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</si>
  <si>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Luxembourg</t>
  </si>
  <si>
    <r>
      <t xml:space="preserve">144,000 subscribers to SVOD services. 58%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</si>
  <si>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Malta</t>
  </si>
  <si>
    <r>
      <t xml:space="preserve">59,000 subscribers to SVOD services. 51%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</si>
  <si>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Mexico</t>
  </si>
  <si>
    <t>https://www.eleconomista.com.mx/empresas/Mexico-cerro-el-2019-con-mas-de-10-millones-de-cuentas-OTT-pagadas-20200122-0052.html</t>
  </si>
  <si>
    <t>Sept 2019</t>
  </si>
  <si>
    <t>Netherlands</t>
  </si>
  <si>
    <r>
      <t xml:space="preserve">6,250,000 subscribers to SVOD services. 44%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</si>
  <si>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New Zealand</t>
  </si>
  <si>
    <r>
      <rPr>
        <u/>
        <sz val="10"/>
        <color rgb="FF1155CC"/>
        <rFont val="Arial"/>
      </rPr>
      <t>https://www.roymorgan.com/findings/8623-new-zealand-pay-tv-services-december-2020-202102150627
https://www.comparitech.com/blog/vpn-privacy/netflix-statistics-facts-figures/</t>
    </r>
    <r>
      <rPr>
        <sz val="10"/>
        <color rgb="FF000000"/>
        <rFont val="Arial"/>
      </rPr>
      <t xml:space="preserve"> </t>
    </r>
  </si>
  <si>
    <t>Watched by 2,141,000 people. 41 percent of people watch Netflix without paying = 1,236,190</t>
  </si>
  <si>
    <t>Feb 2021 (Q1 2021)</t>
  </si>
  <si>
    <t>Norway</t>
  </si>
  <si>
    <r>
      <rPr>
        <u/>
        <sz val="10"/>
        <color rgb="FF1155CC"/>
        <rFont val="Arial"/>
      </rPr>
      <t xml:space="preserve">https://www.tek.no/nyheter/nyhet/i/vQabVX/nordmenn-stroemmer-mest-av-alle-i-norden
</t>
    </r>
    <r>
      <rPr>
        <sz val="10"/>
        <color rgb="FF000000"/>
        <rFont val="Arial"/>
      </rPr>
      <t xml:space="preserve">https://www.comparitech.com/blog/vpn-privacy/netflix-statistics-facts-figures/ 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https://www.tono.no/8-av-10-strommer-film-og-tv/
https://polarismusichub.com/wp-content/uploads/2020/05/Full_Report_Polaris_Nordic_Digital-Music-in-the-Nordics-2020.pdf</t>
    </r>
    <r>
      <rPr>
        <sz val="10"/>
        <color rgb="FF000000"/>
        <rFont val="Arial"/>
      </rPr>
      <t xml:space="preserve"> </t>
    </r>
  </si>
  <si>
    <t>Survey conducted by YouGov found that 57 percent of Norwegians have access to Netflix. Population of Norway is 5.328 million = 2,985,660 Norwegians have access to Netflix. 41 percent of people watch Netflix without paying = 1,761,539</t>
  </si>
  <si>
    <t>Estimated figures are close to the 5.6m Nordic Netflix subscriptions estimated here: https://www.digitaltveurope.com/2020/12/03/nordics-a-booming-market-for-svod-operators-with-three-million-subs-added-in-2020/</t>
  </si>
  <si>
    <t>Poland</t>
  </si>
  <si>
    <r>
      <t xml:space="preserve">4,685,000 subscribers to SVOD services. 37%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</si>
  <si>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Portugal</t>
  </si>
  <si>
    <r>
      <t xml:space="preserve">1,473,000 subscribers to SVOD services. 47%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</si>
  <si>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Romania</t>
  </si>
  <si>
    <r>
      <t xml:space="preserve">1,160,000 subscribers to SVOD services. 47%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</si>
  <si>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Russia</t>
  </si>
  <si>
    <r>
      <rPr>
        <u/>
        <sz val="10"/>
        <color rgb="FF1155CC"/>
        <rFont val="Arial"/>
      </rPr>
      <t>https://tbivision.com/2020/03/17/netflix-subscribers-grow-in-russia-as-online-video-surges/</t>
    </r>
    <r>
      <rPr>
        <sz val="10"/>
        <color rgb="FF000000"/>
        <rFont val="Arial"/>
      </rPr>
      <t xml:space="preserve"> 
</t>
    </r>
    <r>
      <rPr>
        <u/>
        <sz val="10"/>
        <color rgb="FF1155CC"/>
        <rFont val="Arial"/>
      </rPr>
      <t>https://www.broadbandtvnews.com/2021/04/05/netflix-russian-figures-revealed/</t>
    </r>
    <r>
      <rPr>
        <sz val="10"/>
        <color rgb="FF000000"/>
        <rFont val="Arial"/>
      </rPr>
      <t xml:space="preserve"> </t>
    </r>
  </si>
  <si>
    <t>180,000 to 500,000 estimated at the end of 2020. Another report suggested 140,000 in Q1 2020.</t>
  </si>
  <si>
    <t>Dec 2020 (Q4 2020)</t>
  </si>
  <si>
    <t>Singapore</t>
  </si>
  <si>
    <r>
      <rPr>
        <u/>
        <sz val="10"/>
        <color rgb="FF1155CC"/>
        <rFont val="Arial"/>
      </rPr>
      <t>https://blackbox.com.sg/everyone/2021/02/22/entertainment-the-streaming-wars-have-only-just-begun
https://www.singstat.gov.sg/find-data/search-by-theme/households/households/latest-data</t>
    </r>
    <r>
      <rPr>
        <sz val="10"/>
        <color rgb="FF000000"/>
        <rFont val="Arial"/>
      </rPr>
      <t xml:space="preserve"> 
</t>
    </r>
    <r>
      <rPr>
        <u/>
        <sz val="10"/>
        <color rgb="FF1155CC"/>
        <rFont val="Arial"/>
      </rPr>
      <t>https://www.comparitech.com/blog/vpn-privacy/netflix-statistics-facts-figures/</t>
    </r>
    <r>
      <rPr>
        <sz val="10"/>
        <color rgb="FF000000"/>
        <rFont val="Arial"/>
      </rPr>
      <t xml:space="preserve"> </t>
    </r>
  </si>
  <si>
    <t xml:space="preserve">57 percent of households subscribe to Netflix. 1,372,600 households in Singapore. 41 percent of people watch Netflix without paying = 446,472 </t>
  </si>
  <si>
    <t>Slovak Republic</t>
  </si>
  <si>
    <r>
      <t xml:space="preserve">451,000 subscribers to SVOD services. 42%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</si>
  <si>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Slovenia</t>
  </si>
  <si>
    <r>
      <t xml:space="preserve">243,000 subscribers to SVOD services. 38%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</si>
  <si>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South Africa</t>
  </si>
  <si>
    <t>https://www.businesslive.co.za/bd/companies/2021-01-19-netflix-still-needs-to-convince-south-africans-to-choose-streaming/</t>
  </si>
  <si>
    <t>2m in Africa as a whole. Market dominated by MultiChoice (8.7m customers)</t>
  </si>
  <si>
    <t>South Korea</t>
  </si>
  <si>
    <t>https://www.hollywoodreporter.com/business/business-news/netflix-reports-south-korea-profit-jump-in-rare-public-disclosure-4166254/</t>
  </si>
  <si>
    <t>Figures from Netflix. Media Partners Asia predicts 5.3 million by the end of the year (2021)</t>
  </si>
  <si>
    <t>Spain</t>
  </si>
  <si>
    <r>
      <t xml:space="preserve">10,824,000 subscribers to SVOD services. 44%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</si>
  <si>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Sweden</t>
  </si>
  <si>
    <r>
      <t xml:space="preserve">5.039,000 subscribers to SVOD services. 34%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</si>
  <si>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Switzerland</t>
  </si>
  <si>
    <t>https://www.igem.ch/digimonitor-studie-mediennutzung/</t>
  </si>
  <si>
    <t>2.2m stream Netflix. 41 percent of people watch Netflix without paying = 1,298,000</t>
  </si>
  <si>
    <t>Sep 2020 (Q3 2020)</t>
  </si>
  <si>
    <t>Turkey</t>
  </si>
  <si>
    <r>
      <rPr>
        <u/>
        <sz val="10"/>
        <color rgb="FF1155CC"/>
        <rFont val="Arial"/>
      </rPr>
      <t>https://seenews.com/news/netflix-to-open-office-in-istanbul-report-723270
https://www.dailysabah.com/business/tech/pandemic-tariff-netflix-hikes-prices-in-turkey-by-up-to-50</t>
    </r>
    <r>
      <rPr>
        <sz val="10"/>
        <color rgb="FF000000"/>
        <rFont val="Arial"/>
      </rPr>
      <t xml:space="preserve"> </t>
    </r>
  </si>
  <si>
    <t>"More than" 3 million -- figure from Reed Hastings</t>
  </si>
  <si>
    <t>UAE</t>
  </si>
  <si>
    <r>
      <rPr>
        <u/>
        <sz val="10"/>
        <color rgb="FF1155CC"/>
        <rFont val="Arial"/>
      </rPr>
      <t>https://www.digitaltvresearch.com/ugc/press/239.pdf
https://gulfnews.com/business/even-for-web-streaming-tv-matters-in-the-uae-1.62586921</t>
    </r>
    <r>
      <rPr>
        <sz val="10"/>
        <color rgb="FF000000"/>
        <rFont val="Arial"/>
      </rPr>
      <t xml:space="preserve"> </t>
    </r>
  </si>
  <si>
    <t>322k - estimate for 2019 -- in line with predictions for 2023, too (482k).</t>
  </si>
  <si>
    <t>United Kingdom</t>
  </si>
  <si>
    <r>
      <t xml:space="preserve">31,791,000 subscribers to SVOD services. 40% subscribe to Netflix. </t>
    </r>
    <r>
      <rPr>
        <i/>
        <sz val="10"/>
        <rFont val="Arial"/>
      </rPr>
      <t xml:space="preserve">Trends in the VOD Market in EU28. </t>
    </r>
    <r>
      <rPr>
        <sz val="10"/>
        <color rgb="FF000000"/>
        <rFont val="Arial"/>
      </rPr>
      <t xml:space="preserve">European Audiovisual Observatory (OAS) </t>
    </r>
  </si>
  <si>
    <t>United States</t>
  </si>
  <si>
    <t>Vietnam</t>
  </si>
  <si>
    <t>https://vietnamfinance.vn/netflix-dang-kinh-doanh-nhu-the-nao-tai-viet-nam-20180504224245988.htm</t>
  </si>
  <si>
    <t>Report from the Ministry of Information and Communications.</t>
  </si>
  <si>
    <t>Nov 2020 (Q4 2020)</t>
  </si>
  <si>
    <t>Country</t>
  </si>
  <si>
    <t xml:space="preserve">End of 2020 figures </t>
  </si>
  <si>
    <t xml:space="preserve">Most up-to-date figures </t>
  </si>
  <si>
    <t xml:space="preserve">Notes </t>
  </si>
  <si>
    <t>Date Article Published</t>
  </si>
  <si>
    <t xml:space="preserve">Partially useful links </t>
  </si>
  <si>
    <t xml:space="preserve">CANT FIND </t>
  </si>
  <si>
    <t xml:space="preserve">5.9 M monthly "viewers" </t>
  </si>
  <si>
    <t>6.1 M (prediction)</t>
  </si>
  <si>
    <t xml:space="preserve">17M </t>
  </si>
  <si>
    <t xml:space="preserve">18M </t>
  </si>
  <si>
    <t xml:space="preserve">969,000 predicted for 2023 </t>
  </si>
  <si>
    <t xml:space="preserve">9M </t>
  </si>
  <si>
    <t xml:space="preserve">8.1M </t>
  </si>
  <si>
    <t xml:space="preserve">Netflix has an estimated 8.1 M subscribers in Germany, up from 7.2 million at the start of 2020. </t>
  </si>
  <si>
    <t>4.6M</t>
  </si>
  <si>
    <t xml:space="preserve">India has 58 million OTT subscribers. </t>
  </si>
  <si>
    <r>
      <rPr>
        <u/>
        <sz val="10"/>
        <color rgb="FF1155CC"/>
        <rFont val="Arial"/>
      </rPr>
      <t>Netflix makes up 60% of platform demand share</t>
    </r>
    <r>
      <rPr>
        <sz val="10"/>
        <color rgb="FF000000"/>
        <rFont val="Arial"/>
      </rPr>
      <t xml:space="preserve"> 2020</t>
    </r>
  </si>
  <si>
    <t>https://www.businessinsider.com/netflix-downloads-surging-in-countries-affected-most-by-coronavirus-2020-3?r=MX&amp;IR=T</t>
  </si>
  <si>
    <t>https://www.thelocal.it/20200127/netflix-to-open-italian-base-in-rome
https://multiplayer.it/notizie/netflix-svelato-numero-abbonati-italia.html
https://www.calcioefinanza.it/2021/02/27/lo-streaming-italia-numeri-di-netflix-amazon-dazn-e-disney/</t>
  </si>
  <si>
    <t>Reed Hastings quote for the end of 2019. Estimates put the number of "users" at 3.78m for the end of 2020 (which is around 2.23m based on 59% of people paying for a subscription--in line with estimates from 2m in 2019).</t>
  </si>
  <si>
    <t xml:space="preserve">5M </t>
  </si>
  <si>
    <t xml:space="preserve">Approx 7 M </t>
  </si>
  <si>
    <t xml:space="preserve">37% netflix penentration of dutch households </t>
  </si>
  <si>
    <t>Total viewership of Subscription TV in New Zealand has increased 4.9% from a year earlier to 2,823,000 and increase of 131,000</t>
  </si>
  <si>
    <t>Scandinavia combined made up 14.7M subscribers Dec 2020</t>
  </si>
  <si>
    <t xml:space="preserve">3M new TV subscribers </t>
  </si>
  <si>
    <t>5.4million March 2020</t>
  </si>
  <si>
    <t xml:space="preserve">6.86M "real users" </t>
  </si>
  <si>
    <t>The browser version of netflix had 6,860,376 users in March 2021</t>
  </si>
  <si>
    <r>
      <rPr>
        <u/>
        <sz val="10"/>
        <color rgb="FF1155CC"/>
        <rFont val="Arial"/>
      </rPr>
      <t>https://www.wirtualnemedia.pl/artykul/netflix-w-polsce-jak-korzystac-rekord-serwisy-vod-oferta
https://www.comparitech.com/blog/vpn-privacy/netflix-statistics-facts-figures/</t>
    </r>
    <r>
      <rPr>
        <u/>
        <sz val="10"/>
        <color rgb="FF000000"/>
        <rFont val="Arial"/>
      </rPr>
      <t xml:space="preserve"> </t>
    </r>
    <r>
      <rPr>
        <u/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https://www.reuters.com/article/us-poland-netflix-surcharge-idUSKCN22B10</t>
    </r>
    <r>
      <rPr>
        <u/>
        <sz val="10"/>
        <color rgb="FF1155CC"/>
        <rFont val="Arial"/>
      </rPr>
      <t xml:space="preserve">H </t>
    </r>
  </si>
  <si>
    <t>6,943,320 "real users". 41 percent of people watch Netflix without paying = 4,096,559.
Noted as having 5.4 million users in April 2020 too.</t>
  </si>
  <si>
    <t>3.8 M</t>
  </si>
  <si>
    <t>5.3M prediction for end of 2021</t>
  </si>
  <si>
    <t>November 2020 - 64.2% surge in "unique monthly visitors" compared to Jan 2020</t>
  </si>
  <si>
    <t>Feb 2021 / Dec 2020</t>
  </si>
  <si>
    <t xml:space="preserve">2.1 million views ever 4 weeks to netflix </t>
  </si>
  <si>
    <t xml:space="preserve">1.414 M </t>
  </si>
  <si>
    <t xml:space="preserve">Reports 20.2 m OTT service users - with a 70% Netflix user base  </t>
  </si>
  <si>
    <t>Oct 2020 - predict for 2021</t>
  </si>
  <si>
    <t>4.5m</t>
  </si>
  <si>
    <t>https://www.eleconomista.es/empresas-finanzas/noticias/10975739/01/21/Netflix-suma-45-millones-de-abonados-en-Espana-y-paga-solo-478000-euros-en-impuestos.html</t>
  </si>
  <si>
    <t xml:space="preserve">1.5M </t>
  </si>
  <si>
    <t xml:space="preserve">Records a 110,000 dip in subscribers year-on-year with 1.5M paying households </t>
  </si>
  <si>
    <t xml:space="preserve">https://www.dagensmedia.se/medier/rorligt/for-forsta-gangen-netflix-backar-i-sverige/
https://www.comparitech.com/blog/vpn-privacy/netflix-statistics-facts-figures/ </t>
  </si>
  <si>
    <t>Watched by 2.5m households. 41 percent of people watch Netflix without paying = 1,475,000
Anticipated that Netflix would lose 110,000 customers in the third quarter of 2020</t>
  </si>
  <si>
    <t xml:space="preserve">3M </t>
  </si>
  <si>
    <t xml:space="preserve">More than 3 million members in Turkey -- "considering the family accounts among the subscribers, the figure is said to be standing around 10 million" </t>
  </si>
  <si>
    <t xml:space="preserve">"Over 3M subscribers in Turkey" - Reed Hastings </t>
  </si>
  <si>
    <t xml:space="preserve">12.8 M </t>
  </si>
  <si>
    <t xml:space="preserve">Source came from Ampere Analysis which requires a login to access reports </t>
  </si>
  <si>
    <t>Taiwan</t>
  </si>
  <si>
    <t xml:space="preserve">Predicted figures between 180K-500K at the end of 2020 </t>
  </si>
  <si>
    <t>Finland</t>
  </si>
  <si>
    <t xml:space="preserve">https://polarismusichub.com/wp-content/uploads/2020/05/Full_Report_Polaris_Nordic_Digital-Music-in-the-Nordics-2020.pdf
https://www.comparitech.com/blog/vpn-privacy/netflix-statistics-facts-figures/ </t>
  </si>
  <si>
    <t>Survey conducted by YouGov found that 40 percent of Finns have access to Netflix. Population of Finland is 5.518 million = 2,207,200. 41 percent of people watch Netflix without paying = 1,302,248.</t>
  </si>
  <si>
    <t>Survey conducted by YouGov found that 49 percent of Danes have access to Netflix. Population of Denmark is 5.806 million = 2,884,940. 41 percent of people watch Netflix without paying = 1,678,515</t>
  </si>
  <si>
    <r>
      <rPr>
        <u/>
        <sz val="10"/>
        <color rgb="FF1155CC"/>
        <rFont val="Arial"/>
      </rPr>
      <t xml:space="preserve">1 million SVoD subscribers 
</t>
    </r>
    <r>
      <rPr>
        <u/>
        <sz val="10"/>
        <color rgb="FF1155CC"/>
        <rFont val="Arial"/>
      </rPr>
      <t>https://vir.com.vn/netflix-facing-high-hurdles-in-vietnam-78610.html</t>
    </r>
    <r>
      <rPr>
        <u/>
        <sz val="10"/>
        <color rgb="FF1155CC"/>
        <rFont val="Arial"/>
      </rPr>
      <t xml:space="preserve">
</t>
    </r>
  </si>
  <si>
    <t>Peru</t>
  </si>
  <si>
    <t>Hong Kong</t>
  </si>
  <si>
    <t xml:space="preserve">Venezuela </t>
  </si>
  <si>
    <t xml:space="preserve">Nearing 1 million </t>
  </si>
  <si>
    <t>Israel</t>
  </si>
  <si>
    <t xml:space="preserve">Portugal has 1.4 million VoD subscribers with 14 television services -- netflix makes up 47% of the market -- equating to 658,000 netflix subscribers </t>
  </si>
  <si>
    <t>Thailand</t>
  </si>
  <si>
    <t>Bangladesh</t>
  </si>
  <si>
    <t xml:space="preserve">Source could be from a 2017 source </t>
  </si>
  <si>
    <t xml:space="preserve">(looks like we had the same issue before with the stat) </t>
  </si>
  <si>
    <t xml:space="preserve">3.9 M </t>
  </si>
  <si>
    <t>Whole of Africa</t>
  </si>
  <si>
    <t xml:space="preserve">Netflix took 57% of the market in subscriber households </t>
  </si>
  <si>
    <t>Malaysia</t>
  </si>
  <si>
    <t>Guatemala</t>
  </si>
  <si>
    <t>Philippines</t>
  </si>
  <si>
    <t>Ukraine</t>
  </si>
  <si>
    <t xml:space="preserve">Luxembourg </t>
  </si>
  <si>
    <t>Slovakia</t>
  </si>
  <si>
    <t>https://www.techinasia.com/viu-leads-ott-platforms-market-305m-users-southeast-asia</t>
  </si>
  <si>
    <t xml:space="preserve">Latin America </t>
  </si>
  <si>
    <t xml:space="preserve">37.5 million </t>
  </si>
  <si>
    <t xml:space="preserve">SE Asia </t>
  </si>
  <si>
    <t xml:space="preserve">4.6M </t>
  </si>
  <si>
    <r>
      <rPr>
        <u/>
        <sz val="10"/>
        <color rgb="FF1155CC"/>
        <rFont val="Arial"/>
      </rPr>
      <t xml:space="preserve">Netflix had a 40% share of total market -- </t>
    </r>
    <r>
      <rPr>
        <u/>
        <sz val="10"/>
        <color rgb="FF000000"/>
        <rFont val="Arial"/>
      </rPr>
      <t xml:space="preserve">4.6M subs </t>
    </r>
  </si>
  <si>
    <t xml:space="preserve">Scandinavia </t>
  </si>
  <si>
    <t>14.7M</t>
  </si>
  <si>
    <t>Area</t>
  </si>
  <si>
    <t>Q1 - 2018</t>
  </si>
  <si>
    <t>Q2 - 2018</t>
  </si>
  <si>
    <t>Q3 - 2018</t>
  </si>
  <si>
    <t>Q4 - 2018</t>
  </si>
  <si>
    <t>Year - 2018</t>
  </si>
  <si>
    <t>Q1 - 2019</t>
  </si>
  <si>
    <t>Q2 - 2019</t>
  </si>
  <si>
    <t>Q3 - 2019</t>
  </si>
  <si>
    <t>Q4 - 2019</t>
  </si>
  <si>
    <t>Year - 2019</t>
  </si>
  <si>
    <t>Q1 - 2020</t>
  </si>
  <si>
    <t>Q2 - 2020</t>
  </si>
  <si>
    <t>Q3 - 2020</t>
  </si>
  <si>
    <t>Q4 - 2020</t>
  </si>
  <si>
    <t>Year - 2020</t>
  </si>
  <si>
    <t>Q1 - 2021</t>
  </si>
  <si>
    <t>Q2 - 2021</t>
  </si>
  <si>
    <t># of Subscribers</t>
  </si>
  <si>
    <t>Average Monthly Revenue per Membership ($)</t>
  </si>
  <si>
    <t>Quarter Revenue ($)</t>
  </si>
  <si>
    <t>Total Subscribers</t>
  </si>
  <si>
    <t>Total Revenue ($)</t>
  </si>
  <si>
    <t>United States and Canada</t>
  </si>
  <si>
    <t>60,909,000</t>
  </si>
  <si>
    <t>1,976,157,000</t>
  </si>
  <si>
    <t>61,870,000</t>
  </si>
  <si>
    <t>2,049,546,000</t>
  </si>
  <si>
    <t>63,010,000</t>
  </si>
  <si>
    <t>2,094,850,000</t>
  </si>
  <si>
    <t>64,757,000</t>
  </si>
  <si>
    <t>2,160,979,000</t>
  </si>
  <si>
    <t>66,633,000</t>
  </si>
  <si>
    <t>2,256,851,000</t>
  </si>
  <si>
    <t>66,501,000</t>
  </si>
  <si>
    <t>2,501,199,000</t>
  </si>
  <si>
    <t>67,114,000</t>
  </si>
  <si>
    <t>2,621,250,000</t>
  </si>
  <si>
    <t>67,662,000</t>
  </si>
  <si>
    <t>2,671,908,000</t>
  </si>
  <si>
    <t>69,969,000</t>
  </si>
  <si>
    <t>2,702,776,000</t>
  </si>
  <si>
    <t>72,904,000</t>
  </si>
  <si>
    <t>13.25</t>
  </si>
  <si>
    <t>2,839,670,000</t>
  </si>
  <si>
    <t>73,081,000</t>
  </si>
  <si>
    <t>13.40</t>
  </si>
  <si>
    <t>2,933,445,000</t>
  </si>
  <si>
    <t>% increases</t>
  </si>
  <si>
    <t>Europe, Middle East, and Africa</t>
  </si>
  <si>
    <t>29,339,000</t>
  </si>
  <si>
    <t>886,649,000</t>
  </si>
  <si>
    <t>31,317,000</t>
  </si>
  <si>
    <t>975,497,000</t>
  </si>
  <si>
    <t>33,836,000</t>
  </si>
  <si>
    <t>1,004,749,000</t>
  </si>
  <si>
    <t>37,818,000</t>
  </si>
  <si>
    <t>1,096,812,000</t>
  </si>
  <si>
    <t>42,542,000</t>
  </si>
  <si>
    <t>1,233,379,000</t>
  </si>
  <si>
    <t>44,229,000</t>
  </si>
  <si>
    <t>1,319,087,000</t>
  </si>
  <si>
    <t>47,355,000</t>
  </si>
  <si>
    <t>1,428,040,000</t>
  </si>
  <si>
    <t>51,778,000</t>
  </si>
  <si>
    <t>1,562,561,000</t>
  </si>
  <si>
    <t>58,734,000</t>
  </si>
  <si>
    <t>1,723,474,000</t>
  </si>
  <si>
    <t>61,483,000</t>
  </si>
  <si>
    <t>10.50</t>
  </si>
  <si>
    <t>1,892,537,000</t>
  </si>
  <si>
    <t>62,242,000</t>
  </si>
  <si>
    <t>10.88</t>
  </si>
  <si>
    <t>2,019,083,000</t>
  </si>
  <si>
    <t>Latin America</t>
  </si>
  <si>
    <t>21,260,000</t>
  </si>
  <si>
    <t>540,182,000</t>
  </si>
  <si>
    <t>22,795,000</t>
  </si>
  <si>
    <t>568,071,000</t>
  </si>
  <si>
    <t>24,115,000</t>
  </si>
  <si>
    <t>562,307,000</t>
  </si>
  <si>
    <t>26,077,000</t>
  </si>
  <si>
    <t>567,137,000</t>
  </si>
  <si>
    <t>27,547,000</t>
  </si>
  <si>
    <t>630,472,000</t>
  </si>
  <si>
    <t>27,890,000</t>
  </si>
  <si>
    <t>677,136,000</t>
  </si>
  <si>
    <t>29,380,000</t>
  </si>
  <si>
    <t>741,434,000</t>
  </si>
  <si>
    <t>31,417,000</t>
  </si>
  <si>
    <t>746,392,000</t>
  </si>
  <si>
    <t>34,318,000</t>
  </si>
  <si>
    <t>793,453,000</t>
  </si>
  <si>
    <t>36,068,000</t>
  </si>
  <si>
    <t>7.44</t>
  </si>
  <si>
    <t>785,368,000</t>
  </si>
  <si>
    <t>36,324,000</t>
  </si>
  <si>
    <t>7.27</t>
  </si>
  <si>
    <t>789,384,000</t>
  </si>
  <si>
    <t>Asia-Pacific</t>
  </si>
  <si>
    <t>7,394,000</t>
  </si>
  <si>
    <t>199,117,000</t>
  </si>
  <si>
    <t>8,372,000</t>
  </si>
  <si>
    <t>221,252,000</t>
  </si>
  <si>
    <t>9,461,000</t>
  </si>
  <si>
    <t>248,691,000</t>
  </si>
  <si>
    <t>10,607,000</t>
  </si>
  <si>
    <t>276,756,000</t>
  </si>
  <si>
    <t>12,141,000</t>
  </si>
  <si>
    <t>319,602,000</t>
  </si>
  <si>
    <t>12,942,000</t>
  </si>
  <si>
    <t>349,494,000</t>
  </si>
  <si>
    <t>14,485,000</t>
  </si>
  <si>
    <t>382,304,000</t>
  </si>
  <si>
    <t>16,233,000</t>
  </si>
  <si>
    <t>418,121,000</t>
  </si>
  <si>
    <t>19,835,000</t>
  </si>
  <si>
    <t>483,660,000</t>
  </si>
  <si>
    <t>22,492,000</t>
  </si>
  <si>
    <t>8.96</t>
  </si>
  <si>
    <t>569,140,000</t>
  </si>
  <si>
    <t>23,504,000</t>
  </si>
  <si>
    <t>9.20</t>
  </si>
  <si>
    <t>634,981,000</t>
  </si>
  <si>
    <t>TOTALS:</t>
  </si>
  <si>
    <t># of Netflix Subscribers</t>
  </si>
  <si>
    <t>Population</t>
  </si>
  <si>
    <t>Households</t>
  </si>
  <si>
    <t>% of Population with a Netflix Subscription</t>
  </si>
  <si>
    <t>% of Households with a Netflix Subscription</t>
  </si>
  <si>
    <t>Population per Household</t>
  </si>
  <si>
    <t xml:space="preserve">Q2 - 2020 </t>
  </si>
  <si>
    <t>Q3 - 2020 (Estimates)</t>
  </si>
  <si>
    <t>% increase from Q4 2019</t>
  </si>
  <si>
    <t>New Figures</t>
  </si>
  <si>
    <t>https://tbivision.com/2020/03/17/netflix-subscribers-grow-in-russia-as-online-video-surges/</t>
  </si>
  <si>
    <t>? - quoted by quite a lot of sources</t>
  </si>
  <si>
    <t>https://revistapym.com.co/digital/suscripcion-a-netflix-colombia</t>
  </si>
  <si>
    <t xml:space="preserve">13% of Colombian households use Netflix </t>
  </si>
  <si>
    <t>https://www.efe.com/efe/america/sociedad/colombia-tiene-48-2-millones-de-habitantes-segun-el-censo-nacional-poblacion/20000013-4016430</t>
  </si>
  <si>
    <t>13.5m households (2019)</t>
  </si>
  <si>
    <t>?</t>
  </si>
  <si>
    <t>https://vietnaminsider.vn/netflix-boosts-vietnamese-subscribers-by-launching-vietnamese-language-interface/</t>
  </si>
  <si>
    <t>much less than 300,000</t>
  </si>
  <si>
    <t>https://www.independent.ie/business/technology/netflix-now-has-at-least-250000-irish-subscribers-amid-tv-and-movie-boom-36820102.html</t>
  </si>
  <si>
    <t>250k</t>
  </si>
  <si>
    <t>https://israelbetweenthelines.com/2019/08/01/netflix-is-number-one-brand-in-israel/</t>
  </si>
  <si>
    <t>https://en.globes.co.il/en/article-globes-ranks-netflix-as-israels-top-brand-in-2019-1001294809#:~:text=Given%20the%20fact%20that%20Netflix,number%20that%20will%20undoubtedly%20increase.</t>
  </si>
  <si>
    <t>100-500k estimates</t>
  </si>
  <si>
    <t>https://portugalsnews.com/1-5-million-in-portugal-subscribe-to-streaming-services-netflix-leads-preferences-internet/</t>
  </si>
  <si>
    <t>1.5 million subscribe to streaming services</t>
  </si>
  <si>
    <t>https://www.bangkokpost.com/business/1430867/netflix-casts-service-far-and-wide</t>
  </si>
  <si>
    <t>Estimates for 2020</t>
  </si>
  <si>
    <t>https://mgronline.com/cyberbiz/detail/9620000038918</t>
  </si>
  <si>
    <t>https://thefinancialexpress.com.bd/views/views/ushering-netflix-in-bangladesh-1558106225</t>
  </si>
  <si>
    <t>200k (2019)</t>
  </si>
  <si>
    <t>https://kafkadesk.org/2019/02/07/slovakias-netflix-users-gain-access-to-czech-content/</t>
  </si>
  <si>
    <t>50k (Feb 2019)</t>
  </si>
  <si>
    <t>https://www.statista.com/statistics/746409/netflix-subscribers-central-and-eastern-europe/#:~:text=Out%20of%20the%20countries%20in,thousand%20and%20286%20thousand%2C%20respectively.</t>
  </si>
  <si>
    <t>286k (2020)</t>
  </si>
  <si>
    <t>https://filmtoro.cz/blog/kolik-lidi-ma-u-nas-netflix-jaka-je-nabidka-a-kolik-filmu-ma-titulky-mame-novou-studii</t>
  </si>
  <si>
    <t>100k (mid 2019)</t>
  </si>
  <si>
    <t>https://qz.com/africa/1326834/naspers-multichoice-wants-netflix-regulated-as-dstv-loses-subscribers/#:~:text=DSTV%20estimates%20Netflix%20has%20between,6.6%20million%20subscribers%20last%20year.</t>
  </si>
  <si>
    <t>300-400k (Jul 2018)</t>
  </si>
  <si>
    <t>https://businesstech.co.za/news/media/297640/showmax-subscribers-vs-netflix-in-south-africa/</t>
  </si>
  <si>
    <t>595k (Feb 2019)</t>
  </si>
  <si>
    <t>https://asia.nikkei.com/Business/Companies/Netflix-tests-cheaper-mobile-only-plan-in-Malaysia</t>
  </si>
  <si>
    <t>132k (2018)</t>
  </si>
  <si>
    <t>319k (2020)</t>
  </si>
  <si>
    <t>https://www.statista.com/statistics/981978/svod-subscribers-by-service-in-hungary/</t>
  </si>
  <si>
    <t>215k (2018)</t>
  </si>
  <si>
    <t>https://www.statista.com/statistics/607624/philippines-netflix-subscribers/</t>
  </si>
  <si>
    <t>186140 (estimate 2019 from 2017)</t>
  </si>
  <si>
    <t>https://www.statista.com/statistics/607855/netflix-subscribers-in-ukraine/</t>
  </si>
  <si>
    <t>171800 (estimate for 2019 from 2016)</t>
  </si>
  <si>
    <t>https://nachasi.com/2018/01/27/netflix-in-ukraine/</t>
  </si>
  <si>
    <t>Similar estimates</t>
  </si>
  <si>
    <t>https://www.statista.com/statistics/607837/netflix-subscribers-in-greece/</t>
  </si>
  <si>
    <t>105,800 (estimate for 2019 from 2016)</t>
  </si>
  <si>
    <t>15k (Feb 2019)</t>
  </si>
  <si>
    <t>https://www.statista.com/statistics/607845/netflix-subscribers-in-slovakia/</t>
  </si>
  <si>
    <t>59.2k (estimate for 2019 from 2016)</t>
  </si>
  <si>
    <t>https://katadata.co.id/berita/2020/01/16/dpr-ingin-sri-mulyani-tiru-singapura-soal-pajak-netflix</t>
  </si>
  <si>
    <t>https://www.statista.com/statistics/607628/indonesia-netflix-subscribers/</t>
  </si>
  <si>
    <t>Statista estimate for 2019 from 2016</t>
  </si>
  <si>
    <t>Nordics</t>
  </si>
  <si>
    <t>https://www.broadbandtvnews.com/2019/12/12/netflix-polls-4-million-subscribers-in-the-nordics/</t>
  </si>
  <si>
    <t>Sub-Saharan Africa</t>
  </si>
  <si>
    <t>https://www.dw.com/en/netflix-will-first-african-series-launch-a-new-chapter-in-african-filmmaking/a-52528867</t>
  </si>
  <si>
    <t>https://www.digitaltvnews.net/?p=24899</t>
  </si>
  <si>
    <t>Estimates from 2014</t>
  </si>
  <si>
    <t>Number of households?</t>
  </si>
  <si>
    <t>Average Subscribers 2021</t>
  </si>
  <si>
    <t>Average 2021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</si>
</sst>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);[Red]\(#,##0\)"/>
    <numFmt numFmtId="165" formatCode="mmm\ yyyy"/>
    <numFmt numFmtId="166" formatCode="mmmm\ yyyy"/>
    <numFmt numFmtId="167" formatCode="mmmm\ d\,\ yyyy"/>
  </numFmts>
  <fonts count="32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i/>
      <sz val="10"/>
      <name val="Arial"/>
    </font>
    <font>
      <sz val="10"/>
      <color rgb="FF000000"/>
      <name val="Arial"/>
    </font>
    <font>
      <sz val="10"/>
      <color rgb="FFFF0000"/>
      <name val="Arial"/>
    </font>
    <font>
      <u/>
      <sz val="10"/>
      <color rgb="FF0000FF"/>
      <name val="Arial"/>
    </font>
    <font>
      <sz val="10"/>
      <color rgb="FF93C47D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name val="Arial"/>
    </font>
    <font>
      <i/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sz val="10"/>
      <color rgb="FFFF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b/>
      <i/>
      <sz val="10"/>
      <name val="Arial"/>
    </font>
    <font>
      <sz val="10"/>
      <color rgb="FF000000"/>
      <name val="Arial"/>
    </font>
    <font>
      <sz val="10"/>
      <color rgb="FF000000"/>
      <name val="OpenSans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FF990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i/>
      <u/>
      <sz val="10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6">
    <xf numFmtId="0" fontId="0" fillId="0" borderId="0" xfId="0" applyFont="1" applyAlignment="1"/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>
      <alignment vertical="top"/>
    </xf>
    <xf numFmtId="3" fontId="3" fillId="0" borderId="0" xfId="0" applyNumberFormat="1" applyFont="1" applyAlignment="1"/>
    <xf numFmtId="3" fontId="6" fillId="0" borderId="0" xfId="0" applyNumberFormat="1" applyFont="1" applyAlignment="1"/>
    <xf numFmtId="4" fontId="3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 applyAlignment="1"/>
    <xf numFmtId="3" fontId="7" fillId="0" borderId="0" xfId="0" applyNumberFormat="1" applyFont="1" applyAlignment="1"/>
    <xf numFmtId="0" fontId="3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>
      <alignment vertical="top"/>
    </xf>
    <xf numFmtId="165" fontId="3" fillId="0" borderId="0" xfId="0" applyNumberFormat="1" applyFont="1" applyAlignment="1">
      <alignment wrapText="1"/>
    </xf>
    <xf numFmtId="0" fontId="8" fillId="0" borderId="0" xfId="0" applyFont="1" applyAlignment="1">
      <alignment horizontal="left" wrapText="1"/>
    </xf>
    <xf numFmtId="3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164" fontId="6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wrapText="1"/>
    </xf>
    <xf numFmtId="0" fontId="5" fillId="0" borderId="0" xfId="0" applyFont="1" applyAlignment="1"/>
    <xf numFmtId="0" fontId="3" fillId="0" borderId="0" xfId="0" applyFont="1" applyAlignment="1"/>
    <xf numFmtId="0" fontId="11" fillId="0" borderId="1" xfId="0" applyFont="1" applyBorder="1" applyAlignment="1">
      <alignment wrapText="1"/>
    </xf>
    <xf numFmtId="0" fontId="12" fillId="0" borderId="0" xfId="0" applyFont="1" applyAlignment="1"/>
    <xf numFmtId="0" fontId="11" fillId="0" borderId="0" xfId="0" applyFont="1" applyAlignment="1">
      <alignment horizontal="left" wrapText="1"/>
    </xf>
    <xf numFmtId="0" fontId="3" fillId="0" borderId="1" xfId="0" applyFont="1" applyBorder="1" applyAlignment="1">
      <alignment wrapText="1"/>
    </xf>
    <xf numFmtId="3" fontId="13" fillId="0" borderId="0" xfId="0" applyNumberFormat="1" applyFont="1" applyAlignment="1"/>
    <xf numFmtId="0" fontId="14" fillId="0" borderId="0" xfId="0" applyFont="1" applyAlignment="1"/>
    <xf numFmtId="165" fontId="11" fillId="0" borderId="0" xfId="0" applyNumberFormat="1" applyFont="1" applyAlignment="1"/>
    <xf numFmtId="0" fontId="5" fillId="0" borderId="0" xfId="0" applyFont="1" applyAlignment="1">
      <alignment wrapText="1"/>
    </xf>
    <xf numFmtId="0" fontId="4" fillId="0" borderId="0" xfId="0" applyFont="1" applyAlignment="1"/>
    <xf numFmtId="0" fontId="13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1" fillId="0" borderId="0" xfId="0" applyFont="1" applyAlignment="1"/>
    <xf numFmtId="0" fontId="5" fillId="0" borderId="0" xfId="0" applyFont="1" applyAlignment="1"/>
    <xf numFmtId="0" fontId="11" fillId="0" borderId="0" xfId="0" applyFont="1" applyAlignment="1">
      <alignment horizontal="right" wrapText="1"/>
    </xf>
    <xf numFmtId="0" fontId="3" fillId="0" borderId="0" xfId="0" applyFont="1" applyAlignment="1">
      <alignment horizontal="left" wrapText="1"/>
    </xf>
    <xf numFmtId="3" fontId="1" fillId="0" borderId="0" xfId="0" applyNumberFormat="1" applyFont="1"/>
    <xf numFmtId="3" fontId="3" fillId="2" borderId="0" xfId="0" applyNumberFormat="1" applyFont="1" applyFill="1" applyAlignment="1"/>
    <xf numFmtId="3" fontId="16" fillId="0" borderId="0" xfId="0" applyNumberFormat="1" applyFont="1" applyAlignment="1"/>
    <xf numFmtId="0" fontId="17" fillId="0" borderId="0" xfId="0" applyFont="1" applyAlignment="1"/>
    <xf numFmtId="166" fontId="3" fillId="0" borderId="0" xfId="0" applyNumberFormat="1" applyFont="1" applyAlignment="1">
      <alignment wrapText="1"/>
    </xf>
    <xf numFmtId="0" fontId="5" fillId="3" borderId="0" xfId="0" applyFont="1" applyFill="1" applyAlignment="1">
      <alignment vertical="top"/>
    </xf>
    <xf numFmtId="3" fontId="3" fillId="3" borderId="0" xfId="0" applyNumberFormat="1" applyFont="1" applyFill="1" applyAlignment="1"/>
    <xf numFmtId="0" fontId="3" fillId="2" borderId="0" xfId="0" applyFont="1" applyFill="1" applyAlignment="1"/>
    <xf numFmtId="0" fontId="18" fillId="2" borderId="0" xfId="0" applyFont="1" applyFill="1" applyAlignment="1"/>
    <xf numFmtId="0" fontId="13" fillId="0" borderId="0" xfId="0" applyFont="1" applyAlignment="1">
      <alignment wrapText="1"/>
    </xf>
    <xf numFmtId="0" fontId="19" fillId="4" borderId="0" xfId="0" applyFont="1" applyFill="1" applyAlignment="1">
      <alignment wrapText="1"/>
    </xf>
    <xf numFmtId="0" fontId="20" fillId="0" borderId="0" xfId="0" applyFont="1" applyAlignment="1">
      <alignment horizontal="left" wrapText="1"/>
    </xf>
    <xf numFmtId="0" fontId="3" fillId="0" borderId="0" xfId="0" applyFont="1" applyAlignment="1"/>
    <xf numFmtId="0" fontId="20" fillId="0" borderId="0" xfId="0" applyFont="1" applyAlignment="1">
      <alignment wrapText="1"/>
    </xf>
    <xf numFmtId="165" fontId="3" fillId="0" borderId="0" xfId="0" applyNumberFormat="1" applyFont="1" applyAlignment="1"/>
    <xf numFmtId="0" fontId="13" fillId="0" borderId="0" xfId="0" applyFont="1" applyAlignment="1"/>
    <xf numFmtId="0" fontId="3" fillId="0" borderId="0" xfId="0" applyFont="1" applyAlignment="1">
      <alignment wrapText="1"/>
    </xf>
    <xf numFmtId="3" fontId="21" fillId="3" borderId="0" xfId="0" applyNumberFormat="1" applyFont="1" applyFill="1" applyAlignment="1"/>
    <xf numFmtId="0" fontId="5" fillId="0" borderId="0" xfId="0" applyFont="1" applyAlignment="1">
      <alignment vertical="top"/>
    </xf>
    <xf numFmtId="0" fontId="22" fillId="0" borderId="0" xfId="0" applyFont="1" applyAlignment="1">
      <alignment wrapText="1"/>
    </xf>
    <xf numFmtId="0" fontId="1" fillId="0" borderId="0" xfId="0" applyFont="1" applyAlignment="1">
      <alignment wrapText="1"/>
    </xf>
    <xf numFmtId="167" fontId="1" fillId="0" borderId="0" xfId="0" applyNumberFormat="1" applyFont="1" applyAlignment="1">
      <alignment wrapText="1"/>
    </xf>
    <xf numFmtId="0" fontId="1" fillId="5" borderId="0" xfId="0" applyFont="1" applyFill="1" applyAlignment="1">
      <alignment wrapText="1"/>
    </xf>
    <xf numFmtId="167" fontId="23" fillId="5" borderId="0" xfId="0" applyNumberFormat="1" applyFont="1" applyFill="1" applyAlignment="1">
      <alignment wrapText="1"/>
    </xf>
    <xf numFmtId="164" fontId="1" fillId="5" borderId="0" xfId="0" applyNumberFormat="1" applyFont="1" applyFill="1" applyAlignment="1">
      <alignment wrapText="1"/>
    </xf>
    <xf numFmtId="0" fontId="1" fillId="0" borderId="0" xfId="0" applyFont="1" applyAlignment="1">
      <alignment wrapText="1"/>
    </xf>
    <xf numFmtId="0" fontId="1" fillId="6" borderId="0" xfId="0" applyFont="1" applyFill="1" applyAlignment="1">
      <alignment wrapText="1"/>
    </xf>
    <xf numFmtId="3" fontId="3" fillId="0" borderId="0" xfId="0" applyNumberFormat="1" applyFont="1" applyAlignment="1">
      <alignment wrapText="1"/>
    </xf>
    <xf numFmtId="0" fontId="4" fillId="5" borderId="0" xfId="0" applyFont="1" applyFill="1" applyAlignment="1">
      <alignment wrapText="1"/>
    </xf>
    <xf numFmtId="164" fontId="4" fillId="5" borderId="0" xfId="0" applyNumberFormat="1" applyFont="1" applyFill="1" applyAlignment="1">
      <alignment wrapText="1"/>
    </xf>
    <xf numFmtId="3" fontId="3" fillId="6" borderId="0" xfId="0" applyNumberFormat="1" applyFont="1" applyFill="1" applyAlignment="1">
      <alignment wrapText="1"/>
    </xf>
    <xf numFmtId="49" fontId="3" fillId="0" borderId="0" xfId="0" applyNumberFormat="1" applyFont="1" applyAlignment="1"/>
    <xf numFmtId="49" fontId="4" fillId="5" borderId="0" xfId="0" applyNumberFormat="1" applyFont="1" applyFill="1" applyAlignment="1"/>
    <xf numFmtId="49" fontId="4" fillId="5" borderId="0" xfId="0" applyNumberFormat="1" applyFont="1" applyFill="1"/>
    <xf numFmtId="164" fontId="4" fillId="5" borderId="0" xfId="0" applyNumberFormat="1" applyFont="1" applyFill="1"/>
    <xf numFmtId="3" fontId="3" fillId="6" borderId="0" xfId="0" applyNumberFormat="1" applyFont="1" applyFill="1" applyAlignment="1"/>
    <xf numFmtId="0" fontId="4" fillId="7" borderId="0" xfId="0" applyFont="1" applyFill="1" applyAlignment="1"/>
    <xf numFmtId="3" fontId="3" fillId="7" borderId="0" xfId="0" applyNumberFormat="1" applyFont="1" applyFill="1"/>
    <xf numFmtId="0" fontId="3" fillId="7" borderId="0" xfId="0" applyFont="1" applyFill="1"/>
    <xf numFmtId="49" fontId="3" fillId="7" borderId="0" xfId="0" applyNumberFormat="1" applyFont="1" applyFill="1"/>
    <xf numFmtId="2" fontId="23" fillId="7" borderId="0" xfId="0" applyNumberFormat="1" applyFont="1" applyFill="1"/>
    <xf numFmtId="0" fontId="4" fillId="7" borderId="0" xfId="0" applyFont="1" applyFill="1"/>
    <xf numFmtId="164" fontId="23" fillId="7" borderId="0" xfId="0" applyNumberFormat="1" applyFont="1" applyFill="1"/>
    <xf numFmtId="2" fontId="3" fillId="0" borderId="0" xfId="0" applyNumberFormat="1" applyFont="1" applyAlignment="1"/>
    <xf numFmtId="3" fontId="3" fillId="5" borderId="0" xfId="0" applyNumberFormat="1" applyFont="1" applyFill="1" applyAlignment="1"/>
    <xf numFmtId="0" fontId="1" fillId="0" borderId="0" xfId="0" applyFont="1" applyAlignment="1"/>
    <xf numFmtId="0" fontId="4" fillId="0" borderId="0" xfId="0" applyFont="1"/>
    <xf numFmtId="164" fontId="23" fillId="0" borderId="0" xfId="0" applyNumberFormat="1" applyFont="1" applyAlignment="1"/>
    <xf numFmtId="164" fontId="23" fillId="0" borderId="0" xfId="0" applyNumberFormat="1" applyFont="1"/>
    <xf numFmtId="164" fontId="1" fillId="0" borderId="0" xfId="0" applyNumberFormat="1" applyFont="1"/>
    <xf numFmtId="1" fontId="11" fillId="0" borderId="0" xfId="0" applyNumberFormat="1" applyFont="1" applyAlignment="1"/>
    <xf numFmtId="3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3" fontId="24" fillId="0" borderId="0" xfId="0" applyNumberFormat="1" applyFont="1"/>
    <xf numFmtId="2" fontId="3" fillId="0" borderId="0" xfId="0" applyNumberFormat="1" applyFont="1"/>
    <xf numFmtId="3" fontId="24" fillId="0" borderId="0" xfId="0" applyNumberFormat="1" applyFont="1" applyAlignment="1">
      <alignment horizontal="right"/>
    </xf>
    <xf numFmtId="3" fontId="25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3" fillId="0" borderId="0" xfId="0" applyNumberFormat="1" applyFont="1" applyAlignment="1"/>
    <xf numFmtId="3" fontId="3" fillId="0" borderId="0" xfId="0" applyNumberFormat="1" applyFont="1"/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3" fontId="1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3" fontId="1" fillId="0" borderId="0" xfId="0" applyNumberFormat="1" applyFont="1" applyAlignment="1"/>
    <xf numFmtId="4" fontId="1" fillId="0" borderId="0" xfId="0" applyNumberFormat="1" applyFont="1"/>
    <xf numFmtId="0" fontId="3" fillId="0" borderId="0" xfId="0" applyFont="1" applyAlignment="1"/>
    <xf numFmtId="0" fontId="1" fillId="0" borderId="0" xfId="0" applyFont="1"/>
    <xf numFmtId="0" fontId="3" fillId="0" borderId="0" xfId="0" applyFont="1"/>
    <xf numFmtId="0" fontId="26" fillId="0" borderId="0" xfId="0" applyFont="1" applyAlignment="1"/>
    <xf numFmtId="0" fontId="11" fillId="0" borderId="1" xfId="0" applyFont="1" applyBorder="1" applyAlignment="1"/>
    <xf numFmtId="0" fontId="27" fillId="0" borderId="0" xfId="0" applyFont="1" applyAlignment="1"/>
    <xf numFmtId="165" fontId="11" fillId="0" borderId="1" xfId="0" applyNumberFormat="1" applyFont="1" applyBorder="1" applyAlignment="1"/>
    <xf numFmtId="0" fontId="11" fillId="0" borderId="0" xfId="0" applyFont="1" applyAlignment="1"/>
    <xf numFmtId="166" fontId="11" fillId="0" borderId="1" xfId="0" applyNumberFormat="1" applyFont="1" applyBorder="1" applyAlignment="1"/>
    <xf numFmtId="0" fontId="11" fillId="0" borderId="0" xfId="0" applyFont="1" applyAlignment="1"/>
    <xf numFmtId="3" fontId="28" fillId="0" borderId="0" xfId="0" applyNumberFormat="1" applyFont="1" applyAlignment="1"/>
    <xf numFmtId="0" fontId="20" fillId="0" borderId="0" xfId="0" applyFont="1" applyAlignment="1"/>
    <xf numFmtId="0" fontId="11" fillId="0" borderId="0" xfId="0" applyFont="1" applyAlignment="1">
      <alignment horizontal="right"/>
    </xf>
    <xf numFmtId="0" fontId="11" fillId="0" borderId="1" xfId="0" applyFont="1" applyBorder="1" applyAlignment="1"/>
    <xf numFmtId="0" fontId="29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30" fillId="0" borderId="1" xfId="0" applyFont="1" applyBorder="1" applyAlignment="1"/>
    <xf numFmtId="1" fontId="3" fillId="0" borderId="0" xfId="0" applyNumberFormat="1" applyFont="1"/>
    <xf numFmtId="164" fontId="0" fillId="0" borderId="0" xfId="0" applyNumberFormat="1" applyFont="1" applyAlignme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m.coe.int/trends-in-the-vod-market-in-eu28-final-version/1680a1511a" TargetMode="External"/><Relationship Id="rId18" Type="http://schemas.openxmlformats.org/officeDocument/2006/relationships/hyperlink" Target="https://rm.coe.int/trends-in-the-vod-market-in-eu28-final-version/1680a1511a" TargetMode="External"/><Relationship Id="rId26" Type="http://schemas.openxmlformats.org/officeDocument/2006/relationships/hyperlink" Target="https://asia.nikkei.com/Business/Media-Entertainment/Netflix-hikes-Japan-prices-after-pandemic-pulls-in-2m-new-users" TargetMode="External"/><Relationship Id="rId39" Type="http://schemas.openxmlformats.org/officeDocument/2006/relationships/hyperlink" Target="https://blackbox.com.sg/everyone/2021/02/22/entertainment-the-streaming-wars-have-only-just-begun" TargetMode="External"/><Relationship Id="rId3" Type="http://schemas.openxmlformats.org/officeDocument/2006/relationships/hyperlink" Target="https://rm.coe.int/trends-in-the-vod-market-in-eu28-final-version/1680a1511a" TargetMode="External"/><Relationship Id="rId21" Type="http://schemas.openxmlformats.org/officeDocument/2006/relationships/hyperlink" Target="https://rm.coe.int/trends-in-the-vod-market-in-eu28-final-version/1680a1511a" TargetMode="External"/><Relationship Id="rId34" Type="http://schemas.openxmlformats.org/officeDocument/2006/relationships/hyperlink" Target="https://www.tek.no/nyheter/nyhet/i/vQabVX/nordmenn-stroemmer-mest-av-alle-i-norden" TargetMode="External"/><Relationship Id="rId42" Type="http://schemas.openxmlformats.org/officeDocument/2006/relationships/hyperlink" Target="https://www.businesslive.co.za/bd/companies/2021-01-19-netflix-still-needs-to-convince-south-africans-to-choose-streaming/" TargetMode="External"/><Relationship Id="rId47" Type="http://schemas.openxmlformats.org/officeDocument/2006/relationships/hyperlink" Target="https://seenews.com/news/netflix-to-open-office-in-istanbul-report-723270" TargetMode="External"/><Relationship Id="rId50" Type="http://schemas.openxmlformats.org/officeDocument/2006/relationships/hyperlink" Target="https://s22.q4cdn.com/959853165/files/doc_financials/2021/q1/FINAL-Q1-21-Shareholder-Letter.pdf" TargetMode="External"/><Relationship Id="rId7" Type="http://schemas.openxmlformats.org/officeDocument/2006/relationships/hyperlink" Target="https://s22.q4cdn.com/959853165/files/doc_financials/2021/q1/FINAL-Q1-21-Shareholder-Letter.pdf" TargetMode="External"/><Relationship Id="rId12" Type="http://schemas.openxmlformats.org/officeDocument/2006/relationships/hyperlink" Target="https://rm.coe.int/trends-in-the-vod-market-in-eu28-final-version/1680a1511a" TargetMode="External"/><Relationship Id="rId17" Type="http://schemas.openxmlformats.org/officeDocument/2006/relationships/hyperlink" Target="https://rm.coe.int/trends-in-the-vod-market-in-eu28-final-version/1680a1511a" TargetMode="External"/><Relationship Id="rId25" Type="http://schemas.openxmlformats.org/officeDocument/2006/relationships/hyperlink" Target="https://rm.coe.int/trends-in-the-vod-market-in-eu28-final-version/1680a1511a" TargetMode="External"/><Relationship Id="rId33" Type="http://schemas.openxmlformats.org/officeDocument/2006/relationships/hyperlink" Target="https://www.roymorgan.com/findings/8623-new-zealand-pay-tv-services-december-2020-202102150627" TargetMode="External"/><Relationship Id="rId38" Type="http://schemas.openxmlformats.org/officeDocument/2006/relationships/hyperlink" Target="https://tbivision.com/2020/03/17/netflix-subscribers-grow-in-russia-as-online-video-surges/" TargetMode="External"/><Relationship Id="rId46" Type="http://schemas.openxmlformats.org/officeDocument/2006/relationships/hyperlink" Target="https://www.igem.ch/digimonitor-studie-mediennutzung/" TargetMode="External"/><Relationship Id="rId2" Type="http://schemas.openxmlformats.org/officeDocument/2006/relationships/hyperlink" Target="https://www.telsyte.com.au/announcements/2020/08/17/subscription-home-entertainment-soars-in-australia" TargetMode="External"/><Relationship Id="rId16" Type="http://schemas.openxmlformats.org/officeDocument/2006/relationships/hyperlink" Target="https://rm.coe.int/trends-in-the-vod-market-in-eu28-final-version/1680a1511a" TargetMode="External"/><Relationship Id="rId20" Type="http://schemas.openxmlformats.org/officeDocument/2006/relationships/hyperlink" Target="https://rm.coe.int/trends-in-the-vod-market-in-eu28-final-version/1680a1511a" TargetMode="External"/><Relationship Id="rId29" Type="http://schemas.openxmlformats.org/officeDocument/2006/relationships/hyperlink" Target="https://rm.coe.int/trends-in-the-vod-market-in-eu28-final-version/1680a1511a" TargetMode="External"/><Relationship Id="rId41" Type="http://schemas.openxmlformats.org/officeDocument/2006/relationships/hyperlink" Target="https://rm.coe.int/trends-in-the-vod-market-in-eu28-final-version/1680a1511a" TargetMode="External"/><Relationship Id="rId1" Type="http://schemas.openxmlformats.org/officeDocument/2006/relationships/hyperlink" Target="https://www.clarin.com/tecnologia/argentina-10-paises-suscriptores-netflix-mundo_0_gqaLXSjU.html" TargetMode="External"/><Relationship Id="rId6" Type="http://schemas.openxmlformats.org/officeDocument/2006/relationships/hyperlink" Target="https://rm.coe.int/trends-in-the-vod-market-in-eu28-final-version/1680a1511a" TargetMode="External"/><Relationship Id="rId11" Type="http://schemas.openxmlformats.org/officeDocument/2006/relationships/hyperlink" Target="https://www.globenewswire.com/news-release/2020/03/11/1998700/0/en/Latin-American-OTT-TV-and-Video-Insights-2010-2025-by-Household-Penetration-SVOD-Subscribers-and-OTT-Revenues-for-Movies-TV-Episodes.html" TargetMode="External"/><Relationship Id="rId24" Type="http://schemas.openxmlformats.org/officeDocument/2006/relationships/hyperlink" Target="https://rm.coe.int/trends-in-the-vod-market-in-eu28-final-version/1680a1511a" TargetMode="External"/><Relationship Id="rId32" Type="http://schemas.openxmlformats.org/officeDocument/2006/relationships/hyperlink" Target="https://rm.coe.int/trends-in-the-vod-market-in-eu28-final-version/1680a1511a" TargetMode="External"/><Relationship Id="rId37" Type="http://schemas.openxmlformats.org/officeDocument/2006/relationships/hyperlink" Target="https://rm.coe.int/trends-in-the-vod-market-in-eu28-final-version/1680a1511a" TargetMode="External"/><Relationship Id="rId40" Type="http://schemas.openxmlformats.org/officeDocument/2006/relationships/hyperlink" Target="https://rm.coe.int/trends-in-the-vod-market-in-eu28-final-version/1680a1511a" TargetMode="External"/><Relationship Id="rId45" Type="http://schemas.openxmlformats.org/officeDocument/2006/relationships/hyperlink" Target="https://rm.coe.int/trends-in-the-vod-market-in-eu28-final-version/1680a1511a" TargetMode="External"/><Relationship Id="rId5" Type="http://schemas.openxmlformats.org/officeDocument/2006/relationships/hyperlink" Target="https://olhardigital.com.br/en/2020/09/18/news/netflix%27s-revenue-in-brazil-should-surpass-the-globe-in-2022/" TargetMode="External"/><Relationship Id="rId15" Type="http://schemas.openxmlformats.org/officeDocument/2006/relationships/hyperlink" Target="https://rm.coe.int/trends-in-the-vod-market-in-eu28-final-version/1680a1511a" TargetMode="External"/><Relationship Id="rId23" Type="http://schemas.openxmlformats.org/officeDocument/2006/relationships/hyperlink" Target="https://www.techinasia.com/viu-leads-ott-platforms-market-305m-users-southeast-asia" TargetMode="External"/><Relationship Id="rId28" Type="http://schemas.openxmlformats.org/officeDocument/2006/relationships/hyperlink" Target="https://rm.coe.int/trends-in-the-vod-market-in-eu28-final-version/1680a1511a" TargetMode="External"/><Relationship Id="rId36" Type="http://schemas.openxmlformats.org/officeDocument/2006/relationships/hyperlink" Target="https://rm.coe.int/trends-in-the-vod-market-in-eu28-final-version/1680a1511a" TargetMode="External"/><Relationship Id="rId49" Type="http://schemas.openxmlformats.org/officeDocument/2006/relationships/hyperlink" Target="https://rm.coe.int/trends-in-the-vod-market-in-eu28-final-version/1680a1511a" TargetMode="External"/><Relationship Id="rId10" Type="http://schemas.openxmlformats.org/officeDocument/2006/relationships/hyperlink" Target="https://revistadiners.com.co/cultura/cine/78762_netflix-colombia-los-mejores-trucos-que-debe-saber/" TargetMode="External"/><Relationship Id="rId19" Type="http://schemas.openxmlformats.org/officeDocument/2006/relationships/hyperlink" Target="https://rm.coe.int/trends-in-the-vod-market-in-eu28-final-version/1680a1511a" TargetMode="External"/><Relationship Id="rId31" Type="http://schemas.openxmlformats.org/officeDocument/2006/relationships/hyperlink" Target="https://www.eleconomista.com.mx/empresas/Mexico-cerro-el-2019-con-mas-de-10-millones-de-cuentas-OTT-pagadas-20200122-0052.html" TargetMode="External"/><Relationship Id="rId44" Type="http://schemas.openxmlformats.org/officeDocument/2006/relationships/hyperlink" Target="https://rm.coe.int/trends-in-the-vod-market-in-eu28-final-version/1680a1511a" TargetMode="External"/><Relationship Id="rId4" Type="http://schemas.openxmlformats.org/officeDocument/2006/relationships/hyperlink" Target="https://rm.coe.int/trends-in-the-vod-market-in-eu28-final-version/1680a1511a" TargetMode="External"/><Relationship Id="rId9" Type="http://schemas.openxmlformats.org/officeDocument/2006/relationships/hyperlink" Target="https://www.euromonitor.com/colombia/country-factfile" TargetMode="External"/><Relationship Id="rId14" Type="http://schemas.openxmlformats.org/officeDocument/2006/relationships/hyperlink" Target="https://rm.coe.int/trends-in-the-vod-market-in-eu28-final-version/1680a1511a" TargetMode="External"/><Relationship Id="rId22" Type="http://schemas.openxmlformats.org/officeDocument/2006/relationships/hyperlink" Target="https://www.business-standard.com/article/entertainment/battle-of-subscribers-netflix-slows-down-in-race-with-disney-hotstar-121042801307_1.html" TargetMode="External"/><Relationship Id="rId27" Type="http://schemas.openxmlformats.org/officeDocument/2006/relationships/hyperlink" Target="https://rm.coe.int/trends-in-the-vod-market-in-eu28-final-version/1680a1511a" TargetMode="External"/><Relationship Id="rId30" Type="http://schemas.openxmlformats.org/officeDocument/2006/relationships/hyperlink" Target="https://rm.coe.int/trends-in-the-vod-market-in-eu28-final-version/1680a1511a" TargetMode="External"/><Relationship Id="rId35" Type="http://schemas.openxmlformats.org/officeDocument/2006/relationships/hyperlink" Target="https://rm.coe.int/trends-in-the-vod-market-in-eu28-final-version/1680a1511a" TargetMode="External"/><Relationship Id="rId43" Type="http://schemas.openxmlformats.org/officeDocument/2006/relationships/hyperlink" Target="https://www.hollywoodreporter.com/business/business-news/netflix-reports-south-korea-profit-jump-in-rare-public-disclosure-4166254/" TargetMode="External"/><Relationship Id="rId48" Type="http://schemas.openxmlformats.org/officeDocument/2006/relationships/hyperlink" Target="https://www.digitaltvresearch.com/ugc/press/239.pdf" TargetMode="External"/><Relationship Id="rId8" Type="http://schemas.openxmlformats.org/officeDocument/2006/relationships/hyperlink" Target="https://www.digitaltvresearch.com/ugc/Latin%20America%20OTT%20TV%20and%20Video%20Forecasts%202018%20TOC_toc_210.pdf" TargetMode="External"/><Relationship Id="rId51" Type="http://schemas.openxmlformats.org/officeDocument/2006/relationships/hyperlink" Target="https://vietnamfinance.vn/netflix-dang-kinh-doanh-nhu-the-nao-tai-viet-nam-20180504224245988.ht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lmtake.com/streaming/german-streaming-market/" TargetMode="External"/><Relationship Id="rId13" Type="http://schemas.openxmlformats.org/officeDocument/2006/relationships/hyperlink" Target="https://www.thelocal.it/20200127/netflix-to-open-italian-base-in-rome" TargetMode="External"/><Relationship Id="rId18" Type="http://schemas.openxmlformats.org/officeDocument/2006/relationships/hyperlink" Target="https://www.mediaplaynews.com/ampere-nordics-fertile-market-for-u-s-streaming-video/" TargetMode="External"/><Relationship Id="rId26" Type="http://schemas.openxmlformats.org/officeDocument/2006/relationships/hyperlink" Target="https://www.emarketer.com/content/expect-over-20-million-spanish-subscription-ott-users-by-2021" TargetMode="External"/><Relationship Id="rId39" Type="http://schemas.openxmlformats.org/officeDocument/2006/relationships/hyperlink" Target="https://blackbox.com.sg/everyone/2021/02/22/entertainment-the-streaming-wars-have-only-just-begun" TargetMode="External"/><Relationship Id="rId3" Type="http://schemas.openxmlformats.org/officeDocument/2006/relationships/hyperlink" Target="https://olhardigital.com.br/en/2020/09/18/news/netflix%27s-revenue-in-brazil-should-surpass-the-globe-in-2022/" TargetMode="External"/><Relationship Id="rId21" Type="http://schemas.openxmlformats.org/officeDocument/2006/relationships/hyperlink" Target="https://www.broadbandtvnews.com/2021/04/09/netflix-regains-lead-in-poland/" TargetMode="External"/><Relationship Id="rId34" Type="http://schemas.openxmlformats.org/officeDocument/2006/relationships/hyperlink" Target="https://www.independent.ie/business/technology/netflix-nearing-a-million-irish-subscriptions-39316476.html" TargetMode="External"/><Relationship Id="rId42" Type="http://schemas.openxmlformats.org/officeDocument/2006/relationships/hyperlink" Target="https://nextvnews.com/netflix-ends-2020-with-37-5-million-subscribers-in-latin-america-and-forecast-to-feature-209-million-globally-by-q1-2021/" TargetMode="External"/><Relationship Id="rId7" Type="http://schemas.openxmlformats.org/officeDocument/2006/relationships/hyperlink" Target="https://www.filmtake.com/streaming/german-streaming-market/" TargetMode="External"/><Relationship Id="rId12" Type="http://schemas.openxmlformats.org/officeDocument/2006/relationships/hyperlink" Target="https://www.businessinsider.com/netflix-downloads-surging-in-countries-affected-most-by-coronavirus-2020-3?r=MX&amp;IR=T" TargetMode="External"/><Relationship Id="rId17" Type="http://schemas.openxmlformats.org/officeDocument/2006/relationships/hyperlink" Target="https://www.roymorgan.com/findings/8623-new-zealand-pay-tv-services-december-2020-202102150627" TargetMode="External"/><Relationship Id="rId25" Type="http://schemas.openxmlformats.org/officeDocument/2006/relationships/hyperlink" Target="http://www.koreaherald.com/view.php?ud=20210215001042" TargetMode="External"/><Relationship Id="rId33" Type="http://schemas.openxmlformats.org/officeDocument/2006/relationships/hyperlink" Target="https://vir.com.vn/netflix-facing-high-hurdles-in-vietnam-78610.html" TargetMode="External"/><Relationship Id="rId38" Type="http://schemas.openxmlformats.org/officeDocument/2006/relationships/hyperlink" Target="https://www.livemint.com/companies/news/netflix-ups-the-ante-in-africa-11608744867416.html" TargetMode="External"/><Relationship Id="rId46" Type="http://schemas.openxmlformats.org/officeDocument/2006/relationships/comments" Target="../comments1.xml"/><Relationship Id="rId2" Type="http://schemas.openxmlformats.org/officeDocument/2006/relationships/hyperlink" Target="https://www.mediaplaynews.com/netflix-australia-to-top-6-1-million-subs-by-year-end/" TargetMode="External"/><Relationship Id="rId16" Type="http://schemas.openxmlformats.org/officeDocument/2006/relationships/hyperlink" Target="https://www.broadbandtvnews.com/2020/04/21/netflix-resumes-growth-in-the-netherlands/" TargetMode="External"/><Relationship Id="rId20" Type="http://schemas.openxmlformats.org/officeDocument/2006/relationships/hyperlink" Target="https://ictmarketexperts.com/en/news/netflix-once-again-at-the-forefront-of-vod-platforms-in-poland/" TargetMode="External"/><Relationship Id="rId29" Type="http://schemas.openxmlformats.org/officeDocument/2006/relationships/hyperlink" Target="https://www.dailysabah.com/business/tech/pandemic-tariff-netflix-hikes-prices-in-turkey-by-up-to-50" TargetMode="External"/><Relationship Id="rId41" Type="http://schemas.openxmlformats.org/officeDocument/2006/relationships/hyperlink" Target="https://www.techinasia.com/viu-leads-ott-platforms-market-305m-users-southeast-asia" TargetMode="External"/><Relationship Id="rId1" Type="http://schemas.openxmlformats.org/officeDocument/2006/relationships/hyperlink" Target="https://www.emarketer.com/content/netflix-viewership-growth-remains-strong-in-latin-america-despite-price-increases" TargetMode="External"/><Relationship Id="rId6" Type="http://schemas.openxmlformats.org/officeDocument/2006/relationships/hyperlink" Target="https://variety.com/2020/film/global/netflix-linear-channel-test-1234824339/" TargetMode="External"/><Relationship Id="rId11" Type="http://schemas.openxmlformats.org/officeDocument/2006/relationships/hyperlink" Target="https://www.parrotanalytics.com/insights/italy-streaming-market-share-analysis-2020/" TargetMode="External"/><Relationship Id="rId24" Type="http://schemas.openxmlformats.org/officeDocument/2006/relationships/hyperlink" Target="https://www.hollywoodreporter.com/business/business-news/netflix-reports-south-korea-profit-jump-in-rare-public-disclosure-4166254/" TargetMode="External"/><Relationship Id="rId32" Type="http://schemas.openxmlformats.org/officeDocument/2006/relationships/hyperlink" Target="https://www.broadbandtvnews.com/2021/04/05/netflix-russian-figures-revealed/" TargetMode="External"/><Relationship Id="rId37" Type="http://schemas.openxmlformats.org/officeDocument/2006/relationships/hyperlink" Target="http://pistrategy.org/netflix-and-chill/" TargetMode="External"/><Relationship Id="rId40" Type="http://schemas.openxmlformats.org/officeDocument/2006/relationships/hyperlink" Target="https://www.hollywoodreporter.com/business/business-news/disney-hotstar-takes-subscriber-lead-over-netflix-in-growing-indonesia-study-4117979/" TargetMode="External"/><Relationship Id="rId45" Type="http://schemas.openxmlformats.org/officeDocument/2006/relationships/vmlDrawing" Target="../drawings/vmlDrawing1.vml"/><Relationship Id="rId5" Type="http://schemas.openxmlformats.org/officeDocument/2006/relationships/hyperlink" Target="https://www.digitaltvresearch.com/ugc/Latin%20America%20OTT%20TV%20and%20Video%20Forecasts%202018%20TOC_toc_210.pdf" TargetMode="External"/><Relationship Id="rId15" Type="http://schemas.openxmlformats.org/officeDocument/2006/relationships/hyperlink" Target="https://mexiconewsdaily.com/news/netflix-to-invest-us-300-million-in-mexico-this-year/" TargetMode="External"/><Relationship Id="rId23" Type="http://schemas.openxmlformats.org/officeDocument/2006/relationships/hyperlink" Target="https://www.cnbc.com/2021/02/25/netflix-nflx-to-spend-500-million-in-south-korea-in-2021.html" TargetMode="External"/><Relationship Id="rId28" Type="http://schemas.openxmlformats.org/officeDocument/2006/relationships/hyperlink" Target="https://www.digitaltveurope.com/2020/10/27/netflix-drops-subs-in-increasingly-competitive-sweden/" TargetMode="External"/><Relationship Id="rId36" Type="http://schemas.openxmlformats.org/officeDocument/2006/relationships/hyperlink" Target="https://www.thefinancialexpress.com.bd/views/why-streaming-not-skyrocketing-in-bangladesh-1607756005" TargetMode="External"/><Relationship Id="rId10" Type="http://schemas.openxmlformats.org/officeDocument/2006/relationships/hyperlink" Target="https://www.business-standard.com/article/entertainment/battle-of-subscribers-netflix-slows-down-in-race-with-disney-hotstar-121042801307_1.html" TargetMode="External"/><Relationship Id="rId19" Type="http://schemas.openxmlformats.org/officeDocument/2006/relationships/hyperlink" Target="https://www.reuters.com/article/us-poland-netflix-surcharge-idUSKCN22B10H" TargetMode="External"/><Relationship Id="rId31" Type="http://schemas.openxmlformats.org/officeDocument/2006/relationships/hyperlink" Target="https://www.theguardian.com/tv-and-radio/2020/dec/27/netflix-amazon-and-disney-push-uk-to-more-than-32m-tv-streaming-customers" TargetMode="External"/><Relationship Id="rId44" Type="http://schemas.openxmlformats.org/officeDocument/2006/relationships/hyperlink" Target="https://www.mediaplaynews.com/ampere-nordics-fertile-market-for-u-s-streaming-video/" TargetMode="External"/><Relationship Id="rId4" Type="http://schemas.openxmlformats.org/officeDocument/2006/relationships/hyperlink" Target="https://brazilian.report/business/2021/06/02/regulatory-free-for-all-streaming-services/" TargetMode="External"/><Relationship Id="rId9" Type="http://schemas.openxmlformats.org/officeDocument/2006/relationships/hyperlink" Target="https://www.livemint.com/companies/company-results/disney-hotstar-notches-up-34-mn-subscribers-in-india-indonesia-11620977152919.html" TargetMode="External"/><Relationship Id="rId14" Type="http://schemas.openxmlformats.org/officeDocument/2006/relationships/hyperlink" Target="https://asia.nikkei.com/Business/Media-Entertainment/Netflix-hikes-Japan-prices-after-pandemic-pulls-in-2m-new-users" TargetMode="External"/><Relationship Id="rId22" Type="http://schemas.openxmlformats.org/officeDocument/2006/relationships/hyperlink" Target="https://ictmarketexperts.com/en/news/netflix-once-again-at-the-forefront-of-vod-platforms-in-poland/" TargetMode="External"/><Relationship Id="rId27" Type="http://schemas.openxmlformats.org/officeDocument/2006/relationships/hyperlink" Target="https://www.eleconomista.es/empresas-finanzas/noticias/10975739/01/21/Netflix-suma-45-millones-de-abonados-en-Espana-y-paga-solo-478000-euros-en-impuestos.html" TargetMode="External"/><Relationship Id="rId30" Type="http://schemas.openxmlformats.org/officeDocument/2006/relationships/hyperlink" Target="https://seenews.com/news/netflix-to-open-office-in-istanbul-report-723270" TargetMode="External"/><Relationship Id="rId35" Type="http://schemas.openxmlformats.org/officeDocument/2006/relationships/hyperlink" Target="https://www.theportugalnews.com/news/2021-02-12/netflix-leads-portuguese-vod-market/58214" TargetMode="External"/><Relationship Id="rId43" Type="http://schemas.openxmlformats.org/officeDocument/2006/relationships/hyperlink" Target="https://advanced-television.com/2021/05/18/176510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dst.dk/en/Statistik/emner/befolkning-og-valg/husstande-familier-boern/husstand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ortugalsnews.com/1-5-million-in-portugal-subscribe-to-streaming-services-netflix-leads-preferences-internet/" TargetMode="External"/><Relationship Id="rId13" Type="http://schemas.openxmlformats.org/officeDocument/2006/relationships/hyperlink" Target="https://www.statista.com/statistics/746409/netflix-subscribers-central-and-eastern-europe/" TargetMode="External"/><Relationship Id="rId18" Type="http://schemas.openxmlformats.org/officeDocument/2006/relationships/hyperlink" Target="https://www.statista.com/statistics/746409/netflix-subscribers-central-and-eastern-europe/" TargetMode="External"/><Relationship Id="rId26" Type="http://schemas.openxmlformats.org/officeDocument/2006/relationships/hyperlink" Target="https://katadata.co.id/berita/2020/01/16/dpr-ingin-sri-mulyani-tiru-singapura-soal-pajak-netflix" TargetMode="External"/><Relationship Id="rId3" Type="http://schemas.openxmlformats.org/officeDocument/2006/relationships/hyperlink" Target="https://www.efe.com/efe/america/sociedad/colombia-tiene-48-2-millones-de-habitantes-segun-el-censo-nacional-poblacion/20000013-4016430" TargetMode="External"/><Relationship Id="rId21" Type="http://schemas.openxmlformats.org/officeDocument/2006/relationships/hyperlink" Target="https://www.statista.com/statistics/607855/netflix-subscribers-in-ukraine/" TargetMode="External"/><Relationship Id="rId7" Type="http://schemas.openxmlformats.org/officeDocument/2006/relationships/hyperlink" Target="https://en.globes.co.il/en/article-globes-ranks-netflix-as-israels-top-brand-in-2019-1001294809" TargetMode="External"/><Relationship Id="rId12" Type="http://schemas.openxmlformats.org/officeDocument/2006/relationships/hyperlink" Target="https://kafkadesk.org/2019/02/07/slovakias-netflix-users-gain-access-to-czech-content/" TargetMode="External"/><Relationship Id="rId17" Type="http://schemas.openxmlformats.org/officeDocument/2006/relationships/hyperlink" Target="https://asia.nikkei.com/Business/Companies/Netflix-tests-cheaper-mobile-only-plan-in-Malaysia" TargetMode="External"/><Relationship Id="rId25" Type="http://schemas.openxmlformats.org/officeDocument/2006/relationships/hyperlink" Target="https://www.statista.com/statistics/607845/netflix-subscribers-in-slovakia/" TargetMode="External"/><Relationship Id="rId2" Type="http://schemas.openxmlformats.org/officeDocument/2006/relationships/hyperlink" Target="https://revistapym.com.co/digital/suscripcion-a-netflix-colombia" TargetMode="External"/><Relationship Id="rId16" Type="http://schemas.openxmlformats.org/officeDocument/2006/relationships/hyperlink" Target="https://businesstech.co.za/news/media/297640/showmax-subscribers-vs-netflix-in-south-africa/" TargetMode="External"/><Relationship Id="rId20" Type="http://schemas.openxmlformats.org/officeDocument/2006/relationships/hyperlink" Target="https://www.statista.com/statistics/607624/philippines-netflix-subscribers/" TargetMode="External"/><Relationship Id="rId29" Type="http://schemas.openxmlformats.org/officeDocument/2006/relationships/hyperlink" Target="https://www.dw.com/en/netflix-will-first-african-series-launch-a-new-chapter-in-african-filmmaking/a-52528867" TargetMode="External"/><Relationship Id="rId1" Type="http://schemas.openxmlformats.org/officeDocument/2006/relationships/hyperlink" Target="https://tbivision.com/2020/03/17/netflix-subscribers-grow-in-russia-as-online-video-surges/" TargetMode="External"/><Relationship Id="rId6" Type="http://schemas.openxmlformats.org/officeDocument/2006/relationships/hyperlink" Target="https://israelbetweenthelines.com/2019/08/01/netflix-is-number-one-brand-in-israel/" TargetMode="External"/><Relationship Id="rId11" Type="http://schemas.openxmlformats.org/officeDocument/2006/relationships/hyperlink" Target="https://thefinancialexpress.com.bd/views/views/ushering-netflix-in-bangladesh-1558106225" TargetMode="External"/><Relationship Id="rId24" Type="http://schemas.openxmlformats.org/officeDocument/2006/relationships/hyperlink" Target="https://kafkadesk.org/2019/02/07/slovakias-netflix-users-gain-access-to-czech-content/" TargetMode="External"/><Relationship Id="rId5" Type="http://schemas.openxmlformats.org/officeDocument/2006/relationships/hyperlink" Target="https://www.independent.ie/business/technology/netflix-now-has-at-least-250000-irish-subscribers-amid-tv-and-movie-boom-36820102.html" TargetMode="External"/><Relationship Id="rId15" Type="http://schemas.openxmlformats.org/officeDocument/2006/relationships/hyperlink" Target="https://qz.com/africa/1326834/naspers-multichoice-wants-netflix-regulated-as-dstv-loses-subscribers/" TargetMode="External"/><Relationship Id="rId23" Type="http://schemas.openxmlformats.org/officeDocument/2006/relationships/hyperlink" Target="https://www.statista.com/statistics/607837/netflix-subscribers-in-greece/" TargetMode="External"/><Relationship Id="rId28" Type="http://schemas.openxmlformats.org/officeDocument/2006/relationships/hyperlink" Target="https://www.broadbandtvnews.com/2019/12/12/netflix-polls-4-million-subscribers-in-the-nordics/" TargetMode="External"/><Relationship Id="rId10" Type="http://schemas.openxmlformats.org/officeDocument/2006/relationships/hyperlink" Target="https://mgronline.com/cyberbiz/detail/9620000038918" TargetMode="External"/><Relationship Id="rId19" Type="http://schemas.openxmlformats.org/officeDocument/2006/relationships/hyperlink" Target="https://www.statista.com/statistics/981978/svod-subscribers-by-service-in-hungary/" TargetMode="External"/><Relationship Id="rId4" Type="http://schemas.openxmlformats.org/officeDocument/2006/relationships/hyperlink" Target="https://vietnaminsider.vn/netflix-boosts-vietnamese-subscribers-by-launching-vietnamese-language-interface/" TargetMode="External"/><Relationship Id="rId9" Type="http://schemas.openxmlformats.org/officeDocument/2006/relationships/hyperlink" Target="https://www.bangkokpost.com/business/1430867/netflix-casts-service-far-and-wide" TargetMode="External"/><Relationship Id="rId14" Type="http://schemas.openxmlformats.org/officeDocument/2006/relationships/hyperlink" Target="https://filmtoro.cz/blog/kolik-lidi-ma-u-nas-netflix-jaka-je-nabidka-a-kolik-filmu-ma-titulky-mame-novou-studii" TargetMode="External"/><Relationship Id="rId22" Type="http://schemas.openxmlformats.org/officeDocument/2006/relationships/hyperlink" Target="https://nachasi.com/2018/01/27/netflix-in-ukraine/" TargetMode="External"/><Relationship Id="rId27" Type="http://schemas.openxmlformats.org/officeDocument/2006/relationships/hyperlink" Target="https://www.statista.com/statistics/607628/indonesia-netflix-subscribers/" TargetMode="External"/><Relationship Id="rId30" Type="http://schemas.openxmlformats.org/officeDocument/2006/relationships/hyperlink" Target="https://www.digitaltvnews.net/?p=248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978"/>
  <sheetViews>
    <sheetView tabSelected="1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H49" sqref="AH49"/>
    </sheetView>
  </sheetViews>
  <sheetFormatPr defaultColWidth="14.42578125" defaultRowHeight="15.75" customHeight="1"/>
  <cols>
    <col min="2" max="2" width="16.28515625" customWidth="1"/>
    <col min="19" max="24" width="15.7109375" customWidth="1"/>
    <col min="25" max="25" width="2.5703125" customWidth="1"/>
    <col min="27" max="27" width="45.42578125" customWidth="1"/>
    <col min="28" max="28" width="22" customWidth="1"/>
  </cols>
  <sheetData>
    <row r="1" spans="1:48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6" t="s">
        <v>11</v>
      </c>
      <c r="M1" s="3" t="s">
        <v>12</v>
      </c>
      <c r="N1" s="1" t="s">
        <v>13</v>
      </c>
      <c r="O1" s="6" t="s">
        <v>14</v>
      </c>
      <c r="P1" s="3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Z1" s="7" t="s">
        <v>24</v>
      </c>
      <c r="AA1" s="1" t="s">
        <v>25</v>
      </c>
      <c r="AB1" s="8" t="s">
        <v>26</v>
      </c>
      <c r="AC1" s="9"/>
      <c r="AD1" s="10" t="s">
        <v>27</v>
      </c>
      <c r="AE1" s="9" t="s">
        <v>436</v>
      </c>
      <c r="AF1" s="9" t="s">
        <v>437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</row>
    <row r="2" spans="1:48" ht="15.75" customHeight="1">
      <c r="A2" s="11" t="s">
        <v>28</v>
      </c>
      <c r="B2" s="12"/>
      <c r="C2" s="13">
        <v>4500000</v>
      </c>
      <c r="D2" s="14">
        <v>8.0500000000000007</v>
      </c>
      <c r="E2" s="12">
        <f>SUM(C2*D2*3)</f>
        <v>108675000</v>
      </c>
      <c r="F2" s="15">
        <f>SUM(C2*1.051)</f>
        <v>4729500</v>
      </c>
      <c r="G2" s="14">
        <v>7.44</v>
      </c>
      <c r="H2" s="12">
        <f>SUM(F2*G2)*3</f>
        <v>105562440</v>
      </c>
      <c r="I2" s="12">
        <f>SUM(F2*1.0071)</f>
        <v>4763079.45</v>
      </c>
      <c r="J2" s="14">
        <v>7.27</v>
      </c>
      <c r="K2" s="12">
        <f t="shared" ref="K2:K3" si="0">SUM(I2*J2)*3</f>
        <v>103882762.80449998</v>
      </c>
      <c r="L2" s="15">
        <f>SUM(I2*1.0335)</f>
        <v>4922642.6115750009</v>
      </c>
      <c r="M2" s="16">
        <v>7.12</v>
      </c>
      <c r="N2" s="12">
        <f t="shared" ref="N2:N3" si="1">SUM(L2*M2)*3</f>
        <v>105147646.18324202</v>
      </c>
      <c r="O2" s="15">
        <f>SUM(L2*1.0093)</f>
        <v>4968423.1878626486</v>
      </c>
      <c r="P2" s="16">
        <v>7.39</v>
      </c>
      <c r="Q2" s="12">
        <f t="shared" ref="Q2:Q51" si="2">SUM(O2*P2)*3</f>
        <v>110149942.0749149</v>
      </c>
      <c r="R2" s="12">
        <f>SUM(O2*1.0203)</f>
        <v>5069282.1785762599</v>
      </c>
      <c r="S2" s="14">
        <v>7.5</v>
      </c>
      <c r="T2" s="12">
        <f t="shared" ref="T2:T51" si="3">SUM(R2*S2)*3</f>
        <v>114058849.01796585</v>
      </c>
      <c r="U2" s="12">
        <f t="shared" ref="U2:U51" si="4">SUM(R2*1.016732)</f>
        <v>5154101.4079881981</v>
      </c>
      <c r="V2" s="12">
        <f t="shared" ref="V2:V51" si="5">SUM(U2*S2)*3</f>
        <v>115967281.67973447</v>
      </c>
      <c r="W2" s="12">
        <f t="shared" ref="W2:W51" si="6">SUM(U2*1.016732)</f>
        <v>5240339.8327466566</v>
      </c>
      <c r="X2" s="12">
        <f t="shared" ref="X2:X51" si="7">SUM(W2*S2)*3</f>
        <v>117907646.23679978</v>
      </c>
      <c r="Z2" s="17" t="s">
        <v>29</v>
      </c>
      <c r="AA2" s="18" t="s">
        <v>30</v>
      </c>
      <c r="AB2" s="19" t="s">
        <v>31</v>
      </c>
      <c r="AC2" s="9"/>
      <c r="AD2" s="20"/>
      <c r="AE2" s="134">
        <f>AVERAGE(O2,R2)</f>
        <v>5018852.6832194543</v>
      </c>
      <c r="AF2" s="135">
        <f>AVERAGE(Q2,T2)</f>
        <v>112104395.54644038</v>
      </c>
    </row>
    <row r="3" spans="1:48" ht="15.75" customHeight="1">
      <c r="A3" s="21" t="s">
        <v>32</v>
      </c>
      <c r="B3" s="12"/>
      <c r="C3" s="12"/>
      <c r="D3" s="14"/>
      <c r="E3" s="12"/>
      <c r="F3" s="15"/>
      <c r="G3" s="14"/>
      <c r="H3" s="12"/>
      <c r="I3" s="13">
        <v>5400000</v>
      </c>
      <c r="J3" s="14">
        <v>9.1999999999999993</v>
      </c>
      <c r="K3" s="12">
        <f t="shared" si="0"/>
        <v>149039999.99999997</v>
      </c>
      <c r="L3" s="15">
        <f>SUM(I3*1.0845)</f>
        <v>5856300</v>
      </c>
      <c r="M3" s="14">
        <v>9.32</v>
      </c>
      <c r="N3" s="12">
        <f t="shared" si="1"/>
        <v>163742148</v>
      </c>
      <c r="O3" s="15">
        <f>SUM(L3*1.0534)</f>
        <v>6169026.419999999</v>
      </c>
      <c r="P3" s="14">
        <v>9.7100000000000009</v>
      </c>
      <c r="Q3" s="12">
        <f t="shared" si="2"/>
        <v>179703739.6146</v>
      </c>
      <c r="R3" s="12">
        <f>SUM(O3*1.0384)</f>
        <v>6405917.0345279993</v>
      </c>
      <c r="S3" s="14">
        <v>9.74</v>
      </c>
      <c r="T3" s="12">
        <f t="shared" si="3"/>
        <v>187180895.74890816</v>
      </c>
      <c r="U3" s="12">
        <f t="shared" si="4"/>
        <v>6513100.8383497214</v>
      </c>
      <c r="V3" s="12">
        <f t="shared" si="5"/>
        <v>190312806.49657887</v>
      </c>
      <c r="W3" s="12">
        <f t="shared" si="6"/>
        <v>6622078.041576989</v>
      </c>
      <c r="X3" s="12">
        <f t="shared" si="7"/>
        <v>193497120.3748796</v>
      </c>
      <c r="Z3" s="17" t="s">
        <v>33</v>
      </c>
      <c r="AA3" s="22"/>
      <c r="AB3" s="23" t="s">
        <v>34</v>
      </c>
      <c r="AC3" s="9"/>
      <c r="AD3" s="20"/>
      <c r="AE3" s="134">
        <f t="shared" ref="AE3:AE51" si="8">AVERAGE(O3,R3)</f>
        <v>6287471.7272639992</v>
      </c>
      <c r="AF3" s="135">
        <f t="shared" ref="AF3:AF51" si="9">AVERAGE(Q3,T3)</f>
        <v>183442317.68175408</v>
      </c>
    </row>
    <row r="4" spans="1:48" ht="15.75" customHeight="1">
      <c r="A4" s="16" t="s">
        <v>35</v>
      </c>
      <c r="B4" s="24"/>
      <c r="C4" s="24"/>
      <c r="D4" s="25"/>
      <c r="F4" s="26"/>
      <c r="G4" s="25"/>
      <c r="I4" s="12"/>
      <c r="L4" s="26"/>
      <c r="O4" s="27">
        <v>927420</v>
      </c>
      <c r="P4" s="16">
        <v>11.56</v>
      </c>
      <c r="Q4" s="12">
        <f t="shared" si="2"/>
        <v>32162925.600000001</v>
      </c>
      <c r="R4" s="12">
        <f t="shared" ref="R4:R5" si="10">SUM(O4*1.0028)</f>
        <v>930016.77599999995</v>
      </c>
      <c r="S4" s="14">
        <v>11.66</v>
      </c>
      <c r="T4" s="12">
        <f t="shared" si="3"/>
        <v>32531986.824480001</v>
      </c>
      <c r="U4" s="12">
        <f t="shared" si="4"/>
        <v>945577.81669603195</v>
      </c>
      <c r="V4" s="12">
        <f t="shared" si="5"/>
        <v>33076312.028027199</v>
      </c>
      <c r="W4" s="12">
        <f t="shared" si="6"/>
        <v>961399.22472498997</v>
      </c>
      <c r="X4" s="12">
        <f t="shared" si="7"/>
        <v>33629744.880880147</v>
      </c>
      <c r="Z4" s="28" t="s">
        <v>36</v>
      </c>
      <c r="AA4" s="18" t="s">
        <v>37</v>
      </c>
      <c r="AB4" s="23" t="s">
        <v>38</v>
      </c>
      <c r="AC4" s="9"/>
      <c r="AD4" s="20"/>
      <c r="AE4" s="134">
        <f t="shared" si="8"/>
        <v>928718.38800000004</v>
      </c>
      <c r="AF4" s="135">
        <f t="shared" si="9"/>
        <v>32347456.212240003</v>
      </c>
    </row>
    <row r="5" spans="1:48" ht="15.75" customHeight="1">
      <c r="A5" s="16" t="s">
        <v>39</v>
      </c>
      <c r="B5" s="13"/>
      <c r="C5" s="12"/>
      <c r="D5" s="14"/>
      <c r="E5" s="12"/>
      <c r="F5" s="15"/>
      <c r="G5" s="14"/>
      <c r="H5" s="12"/>
      <c r="I5" s="12"/>
      <c r="J5" s="14"/>
      <c r="K5" s="12"/>
      <c r="L5" s="15"/>
      <c r="N5" s="12"/>
      <c r="O5" s="27">
        <v>1639040</v>
      </c>
      <c r="P5" s="16">
        <v>11.56</v>
      </c>
      <c r="Q5" s="12">
        <f t="shared" si="2"/>
        <v>56841907.200000003</v>
      </c>
      <c r="R5" s="12">
        <f t="shared" si="10"/>
        <v>1643629.3119999999</v>
      </c>
      <c r="S5" s="14">
        <v>11.66</v>
      </c>
      <c r="T5" s="12">
        <f t="shared" si="3"/>
        <v>57494153.333760001</v>
      </c>
      <c r="U5" s="12">
        <f t="shared" si="4"/>
        <v>1671130.517648384</v>
      </c>
      <c r="V5" s="12">
        <f t="shared" si="5"/>
        <v>58456145.507340476</v>
      </c>
      <c r="W5" s="12">
        <f t="shared" si="6"/>
        <v>1699091.8734696766</v>
      </c>
      <c r="X5" s="12">
        <f t="shared" si="7"/>
        <v>59434233.733969286</v>
      </c>
      <c r="Z5" s="28" t="s">
        <v>36</v>
      </c>
      <c r="AA5" s="18" t="s">
        <v>40</v>
      </c>
      <c r="AB5" s="23" t="s">
        <v>38</v>
      </c>
      <c r="AC5" s="9"/>
      <c r="AD5" s="20"/>
      <c r="AE5" s="134">
        <f t="shared" si="8"/>
        <v>1641334.656</v>
      </c>
      <c r="AF5" s="135">
        <f t="shared" si="9"/>
        <v>57168030.266880006</v>
      </c>
    </row>
    <row r="6" spans="1:48" ht="15.75" customHeight="1">
      <c r="A6" s="21" t="s">
        <v>41</v>
      </c>
      <c r="B6" s="24"/>
      <c r="C6" s="12"/>
      <c r="D6" s="14"/>
      <c r="E6" s="12"/>
      <c r="F6" s="27">
        <v>17000000</v>
      </c>
      <c r="G6" s="14">
        <v>7.44</v>
      </c>
      <c r="H6" s="12">
        <f>SUM(F6*G6)*3</f>
        <v>379440000</v>
      </c>
      <c r="I6" s="12">
        <f>SUM(F6*1.0071)</f>
        <v>17120700</v>
      </c>
      <c r="J6" s="14">
        <v>7.27</v>
      </c>
      <c r="K6" s="12">
        <f>SUM(I6*J6)*3</f>
        <v>373402467</v>
      </c>
      <c r="L6" s="15">
        <f>SUM(I6*1.0335)</f>
        <v>17694243.450000003</v>
      </c>
      <c r="M6" s="16">
        <v>7.12</v>
      </c>
      <c r="N6" s="12">
        <f>SUM(L6*M6)*3</f>
        <v>377949040.09200007</v>
      </c>
      <c r="O6" s="15">
        <f>SUM(L6*1.0093)</f>
        <v>17858799.914085004</v>
      </c>
      <c r="P6" s="16">
        <v>7.39</v>
      </c>
      <c r="Q6" s="12">
        <f t="shared" si="2"/>
        <v>395929594.09526455</v>
      </c>
      <c r="R6" s="12">
        <f>SUM(O6*1.0203)</f>
        <v>18221333.552340928</v>
      </c>
      <c r="S6" s="14">
        <v>7.5</v>
      </c>
      <c r="T6" s="12">
        <f t="shared" si="3"/>
        <v>409980004.9276709</v>
      </c>
      <c r="U6" s="12">
        <f t="shared" si="4"/>
        <v>18526212.905338697</v>
      </c>
      <c r="V6" s="12">
        <f t="shared" si="5"/>
        <v>416839790.37012064</v>
      </c>
      <c r="W6" s="12">
        <f t="shared" si="6"/>
        <v>18836193.499670822</v>
      </c>
      <c r="X6" s="12">
        <f t="shared" si="7"/>
        <v>423814353.74259353</v>
      </c>
      <c r="Z6" s="29" t="s">
        <v>42</v>
      </c>
      <c r="AA6" s="30" t="s">
        <v>43</v>
      </c>
      <c r="AB6" s="23" t="s">
        <v>44</v>
      </c>
      <c r="AC6" s="9"/>
      <c r="AD6" s="20"/>
      <c r="AE6" s="134">
        <f t="shared" si="8"/>
        <v>18040066.733212966</v>
      </c>
      <c r="AF6" s="135">
        <f t="shared" si="9"/>
        <v>402954799.5114677</v>
      </c>
    </row>
    <row r="7" spans="1:48" ht="15.75" customHeight="1">
      <c r="A7" s="16" t="s">
        <v>45</v>
      </c>
      <c r="B7" s="24"/>
      <c r="C7" s="24"/>
      <c r="D7" s="25"/>
      <c r="F7" s="26"/>
      <c r="G7" s="25"/>
      <c r="I7" s="12"/>
      <c r="L7" s="26"/>
      <c r="O7" s="27">
        <v>171600</v>
      </c>
      <c r="P7" s="16">
        <v>11.56</v>
      </c>
      <c r="Q7" s="12">
        <f t="shared" si="2"/>
        <v>5951088</v>
      </c>
      <c r="R7" s="12">
        <f>SUM(O7*1.0028)</f>
        <v>172080.47999999998</v>
      </c>
      <c r="S7" s="14">
        <v>11.66</v>
      </c>
      <c r="T7" s="12">
        <f t="shared" si="3"/>
        <v>6019375.1903999988</v>
      </c>
      <c r="U7" s="12">
        <f t="shared" si="4"/>
        <v>174959.73059135998</v>
      </c>
      <c r="V7" s="12">
        <f t="shared" si="5"/>
        <v>6120091.3760857731</v>
      </c>
      <c r="W7" s="12">
        <f t="shared" si="6"/>
        <v>177887.15680361461</v>
      </c>
      <c r="X7" s="12">
        <f t="shared" si="7"/>
        <v>6222492.7449904392</v>
      </c>
      <c r="Z7" s="28" t="s">
        <v>36</v>
      </c>
      <c r="AA7" s="18" t="s">
        <v>46</v>
      </c>
      <c r="AB7" s="23" t="s">
        <v>38</v>
      </c>
      <c r="AC7" s="9"/>
      <c r="AD7" s="20"/>
      <c r="AE7" s="134">
        <f t="shared" si="8"/>
        <v>171840.24</v>
      </c>
      <c r="AF7" s="135">
        <f t="shared" si="9"/>
        <v>5985231.5951999994</v>
      </c>
    </row>
    <row r="8" spans="1:48" ht="15.75" customHeight="1">
      <c r="A8" s="31" t="s">
        <v>47</v>
      </c>
      <c r="B8" s="24"/>
      <c r="C8" s="24"/>
      <c r="D8" s="14"/>
      <c r="E8" s="12"/>
      <c r="F8" s="15"/>
      <c r="G8" s="14"/>
      <c r="H8" s="12"/>
      <c r="I8" s="12"/>
      <c r="J8" s="12"/>
      <c r="K8" s="12"/>
      <c r="L8" s="15"/>
      <c r="M8" s="12"/>
      <c r="N8" s="12"/>
      <c r="O8" s="27">
        <v>6709076</v>
      </c>
      <c r="P8" s="14">
        <v>14.25</v>
      </c>
      <c r="Q8" s="12">
        <f t="shared" si="2"/>
        <v>286812999</v>
      </c>
      <c r="R8" s="12">
        <f>SUM(O8*0.9942)</f>
        <v>6670163.3591999998</v>
      </c>
      <c r="S8" s="14">
        <v>14.54</v>
      </c>
      <c r="T8" s="12">
        <f t="shared" si="3"/>
        <v>290952525.72830397</v>
      </c>
      <c r="U8" s="12">
        <f t="shared" si="4"/>
        <v>6781768.5325261336</v>
      </c>
      <c r="V8" s="12">
        <f t="shared" si="5"/>
        <v>295820743.38878995</v>
      </c>
      <c r="W8" s="12">
        <f t="shared" si="6"/>
        <v>6895241.083612361</v>
      </c>
      <c r="X8" s="12">
        <f t="shared" si="7"/>
        <v>300770416.06717116</v>
      </c>
      <c r="Z8" s="17" t="s">
        <v>48</v>
      </c>
      <c r="AA8" s="32" t="s">
        <v>49</v>
      </c>
      <c r="AB8" s="23" t="s">
        <v>50</v>
      </c>
      <c r="AC8" s="9"/>
      <c r="AD8" s="20"/>
      <c r="AE8" s="134">
        <f t="shared" si="8"/>
        <v>6689619.6796000004</v>
      </c>
      <c r="AF8" s="135">
        <f t="shared" si="9"/>
        <v>288882762.36415195</v>
      </c>
    </row>
    <row r="9" spans="1:48" ht="15.75" customHeight="1">
      <c r="A9" s="31" t="s">
        <v>51</v>
      </c>
      <c r="B9" s="13">
        <v>769000</v>
      </c>
      <c r="C9" s="12">
        <f t="shared" ref="C9:C11" si="11">SUM(B9*1.0923)</f>
        <v>839978.70000000007</v>
      </c>
      <c r="D9" s="14">
        <v>8.0500000000000007</v>
      </c>
      <c r="E9" s="12">
        <f t="shared" ref="E9:E11" si="12">SUM(C9*D9*3)</f>
        <v>20285485.605000004</v>
      </c>
      <c r="F9" s="15">
        <f t="shared" ref="F9:F11" si="13">SUM(C9*1.051)</f>
        <v>882817.61369999999</v>
      </c>
      <c r="G9" s="14">
        <v>7.44</v>
      </c>
      <c r="H9" s="12">
        <f t="shared" ref="H9:H11" si="14">SUM(F9*G9)*3</f>
        <v>19704489.137784</v>
      </c>
      <c r="I9" s="12">
        <f t="shared" ref="I9:I11" si="15">SUM(F9*1.0071)</f>
        <v>889085.61875727004</v>
      </c>
      <c r="J9" s="14">
        <v>7.27</v>
      </c>
      <c r="K9" s="12">
        <f t="shared" ref="K9:K11" si="16">SUM(I9*J9)*3</f>
        <v>19390957.345096059</v>
      </c>
      <c r="L9" s="15">
        <f t="shared" ref="L9:L11" si="17">SUM(I9*1.0335)</f>
        <v>918869.98698563862</v>
      </c>
      <c r="M9" s="16">
        <v>7.12</v>
      </c>
      <c r="N9" s="12">
        <f t="shared" ref="N9:N11" si="18">SUM(L9*M9)*3</f>
        <v>19627062.922013242</v>
      </c>
      <c r="O9" s="15">
        <f t="shared" ref="O9:O11" si="19">SUM(L9*1.0093)</f>
        <v>927415.47786460514</v>
      </c>
      <c r="P9" s="16">
        <v>7.39</v>
      </c>
      <c r="Q9" s="12">
        <f t="shared" si="2"/>
        <v>20560801.144258294</v>
      </c>
      <c r="R9" s="12">
        <f t="shared" ref="R9:R11" si="20">SUM(O9*1.0203)</f>
        <v>946242.0120652566</v>
      </c>
      <c r="S9" s="14">
        <v>7.5</v>
      </c>
      <c r="T9" s="12">
        <f t="shared" si="3"/>
        <v>21290445.271468274</v>
      </c>
      <c r="U9" s="12">
        <f t="shared" si="4"/>
        <v>962074.5334111324</v>
      </c>
      <c r="V9" s="12">
        <f t="shared" si="5"/>
        <v>21646677.00175048</v>
      </c>
      <c r="W9" s="12">
        <f t="shared" si="6"/>
        <v>978171.96450416744</v>
      </c>
      <c r="X9" s="12">
        <f t="shared" si="7"/>
        <v>22008869.201343767</v>
      </c>
      <c r="Z9" s="29" t="s">
        <v>52</v>
      </c>
      <c r="AA9" s="33" t="s">
        <v>53</v>
      </c>
      <c r="AB9" s="23">
        <v>2019</v>
      </c>
      <c r="AC9" s="9"/>
      <c r="AD9" s="20"/>
      <c r="AE9" s="134">
        <f t="shared" si="8"/>
        <v>936828.74496493093</v>
      </c>
      <c r="AF9" s="135">
        <f t="shared" si="9"/>
        <v>20925623.207863286</v>
      </c>
    </row>
    <row r="10" spans="1:48" ht="15.75" customHeight="1">
      <c r="A10" s="16" t="s">
        <v>54</v>
      </c>
      <c r="B10" s="13">
        <v>2219737</v>
      </c>
      <c r="C10" s="12">
        <f t="shared" si="11"/>
        <v>2424618.7250999999</v>
      </c>
      <c r="D10" s="14">
        <v>8.0500000000000007</v>
      </c>
      <c r="E10" s="12">
        <f t="shared" si="12"/>
        <v>58554542.211164996</v>
      </c>
      <c r="F10" s="15">
        <f t="shared" si="13"/>
        <v>2548274.2800800996</v>
      </c>
      <c r="G10" s="14">
        <v>7.44</v>
      </c>
      <c r="H10" s="12">
        <f t="shared" si="14"/>
        <v>56877481.931387827</v>
      </c>
      <c r="I10" s="12">
        <f t="shared" si="15"/>
        <v>2566367.0274686688</v>
      </c>
      <c r="J10" s="14">
        <v>7.27</v>
      </c>
      <c r="K10" s="12">
        <f t="shared" si="16"/>
        <v>55972464.869091667</v>
      </c>
      <c r="L10" s="15">
        <f t="shared" si="17"/>
        <v>2652340.3228888693</v>
      </c>
      <c r="M10" s="16">
        <v>7.12</v>
      </c>
      <c r="N10" s="12">
        <f t="shared" si="18"/>
        <v>56653989.296906255</v>
      </c>
      <c r="O10" s="15">
        <f t="shared" si="19"/>
        <v>2677007.0878917361</v>
      </c>
      <c r="P10" s="16">
        <v>7.39</v>
      </c>
      <c r="Q10" s="12">
        <f t="shared" si="2"/>
        <v>59349247.138559788</v>
      </c>
      <c r="R10" s="12">
        <f t="shared" si="20"/>
        <v>2731350.3317759382</v>
      </c>
      <c r="S10" s="14">
        <v>7.5</v>
      </c>
      <c r="T10" s="12">
        <f t="shared" si="3"/>
        <v>61455382.464958608</v>
      </c>
      <c r="U10" s="12">
        <f t="shared" si="4"/>
        <v>2777051.285527213</v>
      </c>
      <c r="V10" s="12">
        <f t="shared" si="5"/>
        <v>62483653.924362287</v>
      </c>
      <c r="W10" s="12">
        <f t="shared" si="6"/>
        <v>2823516.9076366541</v>
      </c>
      <c r="X10" s="12">
        <f t="shared" si="7"/>
        <v>63529130.421824709</v>
      </c>
      <c r="Z10" s="28" t="s">
        <v>55</v>
      </c>
      <c r="AA10" s="18" t="s">
        <v>56</v>
      </c>
      <c r="AB10" s="23">
        <v>2019</v>
      </c>
      <c r="AC10" s="9"/>
      <c r="AD10" s="34" t="s">
        <v>57</v>
      </c>
      <c r="AE10" s="134">
        <f t="shared" si="8"/>
        <v>2704178.7098338371</v>
      </c>
      <c r="AF10" s="135">
        <f t="shared" si="9"/>
        <v>60402314.801759198</v>
      </c>
    </row>
    <row r="11" spans="1:48" ht="15.75" customHeight="1">
      <c r="A11" s="21" t="s">
        <v>58</v>
      </c>
      <c r="B11" s="13">
        <v>242000</v>
      </c>
      <c r="C11" s="12">
        <f t="shared" si="11"/>
        <v>264336.60000000003</v>
      </c>
      <c r="D11" s="14">
        <v>8.0500000000000007</v>
      </c>
      <c r="E11" s="12">
        <f t="shared" si="12"/>
        <v>6383728.8900000006</v>
      </c>
      <c r="F11" s="15">
        <f t="shared" si="13"/>
        <v>277817.76660000003</v>
      </c>
      <c r="G11" s="14">
        <v>7.44</v>
      </c>
      <c r="H11" s="12">
        <f t="shared" si="14"/>
        <v>6200892.5505120009</v>
      </c>
      <c r="I11" s="12">
        <f t="shared" si="15"/>
        <v>279790.27274286008</v>
      </c>
      <c r="J11" s="14">
        <v>7.27</v>
      </c>
      <c r="K11" s="12">
        <f t="shared" si="16"/>
        <v>6102225.8485217774</v>
      </c>
      <c r="L11" s="15">
        <f t="shared" si="17"/>
        <v>289163.24687974592</v>
      </c>
      <c r="M11" s="16">
        <v>7.12</v>
      </c>
      <c r="N11" s="12">
        <f t="shared" si="18"/>
        <v>6176526.9533513729</v>
      </c>
      <c r="O11" s="15">
        <f t="shared" si="19"/>
        <v>291852.46507572755</v>
      </c>
      <c r="P11" s="16">
        <v>7.39</v>
      </c>
      <c r="Q11" s="12">
        <f t="shared" si="2"/>
        <v>6470369.1507288795</v>
      </c>
      <c r="R11" s="12">
        <f t="shared" si="20"/>
        <v>297777.07011676481</v>
      </c>
      <c r="S11" s="14">
        <v>7.5</v>
      </c>
      <c r="T11" s="12">
        <f t="shared" si="3"/>
        <v>6699984.0776272081</v>
      </c>
      <c r="U11" s="12">
        <f t="shared" si="4"/>
        <v>302759.47605395853</v>
      </c>
      <c r="V11" s="12">
        <f t="shared" si="5"/>
        <v>6812088.2112140665</v>
      </c>
      <c r="W11" s="12">
        <f t="shared" si="6"/>
        <v>307825.24760729336</v>
      </c>
      <c r="X11" s="12">
        <f t="shared" si="7"/>
        <v>6926068.0711641004</v>
      </c>
      <c r="Z11" s="29" t="s">
        <v>59</v>
      </c>
      <c r="AA11" s="35" t="s">
        <v>60</v>
      </c>
      <c r="AB11" s="23">
        <v>2019</v>
      </c>
      <c r="AC11" s="9"/>
      <c r="AD11" s="20"/>
      <c r="AE11" s="134">
        <f t="shared" si="8"/>
        <v>294814.76759624621</v>
      </c>
      <c r="AF11" s="135">
        <f t="shared" si="9"/>
        <v>6585176.6141780438</v>
      </c>
    </row>
    <row r="12" spans="1:48" ht="15.75" customHeight="1">
      <c r="A12" s="16" t="s">
        <v>61</v>
      </c>
      <c r="B12" s="24"/>
      <c r="C12" s="24"/>
      <c r="D12" s="25"/>
      <c r="F12" s="26"/>
      <c r="G12" s="25"/>
      <c r="I12" s="12"/>
      <c r="L12" s="26"/>
      <c r="O12" s="27">
        <v>114950</v>
      </c>
      <c r="P12" s="16">
        <v>11.56</v>
      </c>
      <c r="Q12" s="12">
        <f t="shared" si="2"/>
        <v>3986466</v>
      </c>
      <c r="R12" s="12">
        <f t="shared" ref="R12:R21" si="21">SUM(O12*1.0028)</f>
        <v>115271.85999999999</v>
      </c>
      <c r="S12" s="14">
        <v>11.66</v>
      </c>
      <c r="T12" s="12">
        <f t="shared" si="3"/>
        <v>4032209.6627999991</v>
      </c>
      <c r="U12" s="12">
        <f t="shared" si="4"/>
        <v>117200.58876151998</v>
      </c>
      <c r="V12" s="12">
        <f t="shared" si="5"/>
        <v>4099676.5948779685</v>
      </c>
      <c r="W12" s="12">
        <f t="shared" si="6"/>
        <v>119161.58901267772</v>
      </c>
      <c r="X12" s="12">
        <f t="shared" si="7"/>
        <v>4168272.3836634667</v>
      </c>
      <c r="Z12" s="28" t="s">
        <v>36</v>
      </c>
      <c r="AA12" s="18" t="s">
        <v>62</v>
      </c>
      <c r="AB12" s="23" t="s">
        <v>38</v>
      </c>
      <c r="AC12" s="9"/>
      <c r="AD12" s="20"/>
      <c r="AE12" s="134">
        <f t="shared" si="8"/>
        <v>115110.93</v>
      </c>
      <c r="AF12" s="135">
        <f t="shared" si="9"/>
        <v>4009337.8313999996</v>
      </c>
    </row>
    <row r="13" spans="1:48" ht="15.75" customHeight="1">
      <c r="A13" s="16" t="s">
        <v>63</v>
      </c>
      <c r="B13" s="24"/>
      <c r="C13" s="24"/>
      <c r="D13" s="25"/>
      <c r="F13" s="26"/>
      <c r="G13" s="25"/>
      <c r="I13" s="12"/>
      <c r="L13" s="26"/>
      <c r="O13" s="27">
        <v>49200</v>
      </c>
      <c r="P13" s="16">
        <v>11.56</v>
      </c>
      <c r="Q13" s="12">
        <f t="shared" si="2"/>
        <v>1706256</v>
      </c>
      <c r="R13" s="12">
        <f t="shared" si="21"/>
        <v>49337.759999999995</v>
      </c>
      <c r="S13" s="14">
        <v>11.66</v>
      </c>
      <c r="T13" s="12">
        <f t="shared" si="3"/>
        <v>1725834.8448000001</v>
      </c>
      <c r="U13" s="12">
        <f t="shared" si="4"/>
        <v>50163.279400319996</v>
      </c>
      <c r="V13" s="12">
        <f t="shared" si="5"/>
        <v>1754711.5134231932</v>
      </c>
      <c r="W13" s="12">
        <f t="shared" si="6"/>
        <v>51002.611391246151</v>
      </c>
      <c r="X13" s="12">
        <f t="shared" si="7"/>
        <v>1784071.3464657902</v>
      </c>
      <c r="Z13" s="28" t="s">
        <v>36</v>
      </c>
      <c r="AA13" s="18" t="s">
        <v>64</v>
      </c>
      <c r="AB13" s="23" t="s">
        <v>38</v>
      </c>
      <c r="AC13" s="9"/>
      <c r="AD13" s="20"/>
      <c r="AE13" s="134">
        <f t="shared" si="8"/>
        <v>49268.88</v>
      </c>
      <c r="AF13" s="135">
        <f t="shared" si="9"/>
        <v>1716045.4224</v>
      </c>
    </row>
    <row r="14" spans="1:48" ht="15.75" customHeight="1">
      <c r="A14" s="16" t="s">
        <v>65</v>
      </c>
      <c r="B14" s="24"/>
      <c r="C14" s="24"/>
      <c r="D14" s="25"/>
      <c r="F14" s="26"/>
      <c r="G14" s="25"/>
      <c r="I14" s="12"/>
      <c r="L14" s="26"/>
      <c r="O14" s="27">
        <v>455520</v>
      </c>
      <c r="P14" s="16">
        <v>11.56</v>
      </c>
      <c r="Q14" s="12">
        <f t="shared" si="2"/>
        <v>15797433.600000001</v>
      </c>
      <c r="R14" s="12">
        <f t="shared" si="21"/>
        <v>456795.45599999995</v>
      </c>
      <c r="S14" s="14">
        <v>11.66</v>
      </c>
      <c r="T14" s="12">
        <f t="shared" si="3"/>
        <v>15978705.05088</v>
      </c>
      <c r="U14" s="12">
        <f t="shared" si="4"/>
        <v>464438.55756979191</v>
      </c>
      <c r="V14" s="12">
        <f t="shared" si="5"/>
        <v>16246060.743791323</v>
      </c>
      <c r="W14" s="12">
        <f t="shared" si="6"/>
        <v>472209.54351504968</v>
      </c>
      <c r="X14" s="12">
        <f t="shared" si="7"/>
        <v>16517889.832156438</v>
      </c>
      <c r="Z14" s="28" t="s">
        <v>36</v>
      </c>
      <c r="AA14" s="18" t="s">
        <v>66</v>
      </c>
      <c r="AB14" s="23" t="s">
        <v>38</v>
      </c>
      <c r="AC14" s="9"/>
      <c r="AD14" s="20"/>
      <c r="AE14" s="134">
        <f t="shared" si="8"/>
        <v>456157.728</v>
      </c>
      <c r="AF14" s="135">
        <f t="shared" si="9"/>
        <v>15888069.325440001</v>
      </c>
    </row>
    <row r="15" spans="1:48" ht="15.75" customHeight="1">
      <c r="A15" s="16" t="s">
        <v>67</v>
      </c>
      <c r="B15" s="24"/>
      <c r="C15" s="24"/>
      <c r="D15" s="25"/>
      <c r="F15" s="26"/>
      <c r="G15" s="25"/>
      <c r="I15" s="12"/>
      <c r="L15" s="26"/>
      <c r="O15" s="27">
        <v>918240</v>
      </c>
      <c r="P15" s="16">
        <v>11.56</v>
      </c>
      <c r="Q15" s="12">
        <f t="shared" si="2"/>
        <v>31844563.200000003</v>
      </c>
      <c r="R15" s="12">
        <f t="shared" si="21"/>
        <v>920811.07199999993</v>
      </c>
      <c r="S15" s="14">
        <v>11.66</v>
      </c>
      <c r="T15" s="12">
        <f t="shared" si="3"/>
        <v>32209971.298560001</v>
      </c>
      <c r="U15" s="12">
        <f t="shared" si="4"/>
        <v>936218.0828567039</v>
      </c>
      <c r="V15" s="12">
        <f t="shared" si="5"/>
        <v>32748908.5383275</v>
      </c>
      <c r="W15" s="12">
        <f t="shared" si="6"/>
        <v>951882.88381906226</v>
      </c>
      <c r="X15" s="12">
        <f t="shared" si="7"/>
        <v>33296863.275990799</v>
      </c>
      <c r="Z15" s="28" t="s">
        <v>36</v>
      </c>
      <c r="AA15" s="18" t="s">
        <v>68</v>
      </c>
      <c r="AB15" s="23" t="s">
        <v>38</v>
      </c>
      <c r="AC15" s="9"/>
      <c r="AD15" s="20"/>
      <c r="AE15" s="134">
        <f t="shared" si="8"/>
        <v>919525.53599999996</v>
      </c>
      <c r="AF15" s="135">
        <f t="shared" si="9"/>
        <v>32027267.249280002</v>
      </c>
    </row>
    <row r="16" spans="1:48" ht="15.75" customHeight="1">
      <c r="A16" s="16" t="s">
        <v>69</v>
      </c>
      <c r="B16" s="24"/>
      <c r="C16" s="24"/>
      <c r="D16" s="25"/>
      <c r="F16" s="26"/>
      <c r="G16" s="25"/>
      <c r="I16" s="12"/>
      <c r="L16" s="26"/>
      <c r="O16" s="27">
        <v>52460</v>
      </c>
      <c r="P16" s="16">
        <v>11.56</v>
      </c>
      <c r="Q16" s="12">
        <f t="shared" si="2"/>
        <v>1819312.7999999998</v>
      </c>
      <c r="R16" s="12">
        <f t="shared" si="21"/>
        <v>52606.887999999999</v>
      </c>
      <c r="S16" s="14">
        <v>11.66</v>
      </c>
      <c r="T16" s="12">
        <f t="shared" si="3"/>
        <v>1840188.9422400002</v>
      </c>
      <c r="U16" s="12">
        <f t="shared" si="4"/>
        <v>53487.106450015999</v>
      </c>
      <c r="V16" s="12">
        <f t="shared" si="5"/>
        <v>1870978.9836215596</v>
      </c>
      <c r="W16" s="12">
        <f t="shared" si="6"/>
        <v>54382.052715137666</v>
      </c>
      <c r="X16" s="12">
        <f t="shared" si="7"/>
        <v>1902284.2039755154</v>
      </c>
      <c r="Z16" s="28" t="s">
        <v>36</v>
      </c>
      <c r="AA16" s="18" t="s">
        <v>70</v>
      </c>
      <c r="AB16" s="23" t="s">
        <v>38</v>
      </c>
      <c r="AC16" s="9"/>
      <c r="AD16" s="20"/>
      <c r="AE16" s="134">
        <f t="shared" si="8"/>
        <v>52533.444000000003</v>
      </c>
      <c r="AF16" s="135">
        <f t="shared" si="9"/>
        <v>1829750.87112</v>
      </c>
    </row>
    <row r="17" spans="1:32" ht="15.75" customHeight="1">
      <c r="A17" s="16" t="s">
        <v>71</v>
      </c>
      <c r="B17" s="24"/>
      <c r="C17" s="24"/>
      <c r="D17" s="25"/>
      <c r="F17" s="26"/>
      <c r="G17" s="25"/>
      <c r="I17" s="12"/>
      <c r="L17" s="26"/>
      <c r="O17" s="27">
        <v>735440</v>
      </c>
      <c r="P17" s="16">
        <v>11.56</v>
      </c>
      <c r="Q17" s="12">
        <f t="shared" si="2"/>
        <v>25505059.200000003</v>
      </c>
      <c r="R17" s="12">
        <f t="shared" si="21"/>
        <v>737499.23199999996</v>
      </c>
      <c r="S17" s="14">
        <v>11.66</v>
      </c>
      <c r="T17" s="12">
        <f t="shared" si="3"/>
        <v>25797723.135359995</v>
      </c>
      <c r="U17" s="12">
        <f t="shared" si="4"/>
        <v>749839.06914982398</v>
      </c>
      <c r="V17" s="12">
        <f t="shared" si="5"/>
        <v>26229370.638860844</v>
      </c>
      <c r="W17" s="12">
        <f t="shared" si="6"/>
        <v>762385.37645483878</v>
      </c>
      <c r="X17" s="12">
        <f t="shared" si="7"/>
        <v>26668240.468390264</v>
      </c>
      <c r="Z17" s="28" t="s">
        <v>36</v>
      </c>
      <c r="AA17" s="18" t="s">
        <v>72</v>
      </c>
      <c r="AB17" s="23" t="s">
        <v>38</v>
      </c>
      <c r="AC17" s="9"/>
      <c r="AD17" s="20"/>
      <c r="AE17" s="134">
        <f t="shared" si="8"/>
        <v>736469.61599999992</v>
      </c>
      <c r="AF17" s="135">
        <f t="shared" si="9"/>
        <v>25651391.167679999</v>
      </c>
    </row>
    <row r="18" spans="1:32" ht="15.75" customHeight="1">
      <c r="A18" s="31" t="s">
        <v>73</v>
      </c>
      <c r="B18" s="13"/>
      <c r="C18" s="12"/>
      <c r="D18" s="14"/>
      <c r="E18" s="12"/>
      <c r="F18" s="15"/>
      <c r="G18" s="14"/>
      <c r="H18" s="12"/>
      <c r="I18" s="12"/>
      <c r="J18" s="14"/>
      <c r="K18" s="12"/>
      <c r="L18" s="15"/>
      <c r="N18" s="12"/>
      <c r="O18" s="27">
        <v>8344620</v>
      </c>
      <c r="P18" s="16">
        <v>11.56</v>
      </c>
      <c r="Q18" s="12">
        <f t="shared" si="2"/>
        <v>289391421.60000002</v>
      </c>
      <c r="R18" s="12">
        <f t="shared" si="21"/>
        <v>8367984.9359999988</v>
      </c>
      <c r="S18" s="14">
        <v>11.66</v>
      </c>
      <c r="T18" s="12">
        <f t="shared" si="3"/>
        <v>292712113.06127995</v>
      </c>
      <c r="U18" s="12">
        <f t="shared" si="4"/>
        <v>8507998.0599491503</v>
      </c>
      <c r="V18" s="12">
        <f t="shared" si="5"/>
        <v>297609772.1370213</v>
      </c>
      <c r="W18" s="12">
        <f t="shared" si="6"/>
        <v>8650353.8834882192</v>
      </c>
      <c r="X18" s="12">
        <f t="shared" si="7"/>
        <v>302589378.84441793</v>
      </c>
      <c r="Z18" s="28" t="s">
        <v>36</v>
      </c>
      <c r="AA18" s="36" t="s">
        <v>74</v>
      </c>
      <c r="AB18" s="23" t="s">
        <v>38</v>
      </c>
      <c r="AC18" s="9"/>
      <c r="AD18" s="20"/>
      <c r="AE18" s="134">
        <f t="shared" si="8"/>
        <v>8356302.4679999994</v>
      </c>
      <c r="AF18" s="135">
        <f t="shared" si="9"/>
        <v>291051767.33063996</v>
      </c>
    </row>
    <row r="19" spans="1:32" ht="15.75" customHeight="1">
      <c r="A19" s="31" t="s">
        <v>75</v>
      </c>
      <c r="B19" s="12"/>
      <c r="C19" s="12"/>
      <c r="D19" s="14"/>
      <c r="E19" s="12"/>
      <c r="F19" s="15"/>
      <c r="G19" s="14"/>
      <c r="H19" s="12"/>
      <c r="I19" s="13"/>
      <c r="J19" s="14"/>
      <c r="K19" s="12"/>
      <c r="L19" s="15"/>
      <c r="N19" s="12"/>
      <c r="O19" s="27">
        <v>10666560</v>
      </c>
      <c r="P19" s="16">
        <v>11.56</v>
      </c>
      <c r="Q19" s="12">
        <f t="shared" si="2"/>
        <v>369916300.80000001</v>
      </c>
      <c r="R19" s="12">
        <f t="shared" si="21"/>
        <v>10696426.367999999</v>
      </c>
      <c r="S19" s="14">
        <v>11.66</v>
      </c>
      <c r="T19" s="12">
        <f t="shared" si="3"/>
        <v>374160994.35263997</v>
      </c>
      <c r="U19" s="12">
        <f t="shared" si="4"/>
        <v>10875398.973989375</v>
      </c>
      <c r="V19" s="12">
        <f t="shared" si="5"/>
        <v>380421456.11014837</v>
      </c>
      <c r="W19" s="12">
        <f t="shared" si="6"/>
        <v>11057366.149622165</v>
      </c>
      <c r="X19" s="12">
        <f t="shared" si="7"/>
        <v>386786667.91378331</v>
      </c>
      <c r="Z19" s="28" t="s">
        <v>36</v>
      </c>
      <c r="AA19" s="36" t="s">
        <v>76</v>
      </c>
      <c r="AB19" s="23" t="s">
        <v>38</v>
      </c>
      <c r="AC19" s="9"/>
      <c r="AD19" s="20"/>
      <c r="AE19" s="134">
        <f t="shared" si="8"/>
        <v>10681493.184</v>
      </c>
      <c r="AF19" s="135">
        <f t="shared" si="9"/>
        <v>372038647.57631999</v>
      </c>
    </row>
    <row r="20" spans="1:32" ht="15.75" customHeight="1">
      <c r="A20" s="16" t="s">
        <v>77</v>
      </c>
      <c r="B20" s="24"/>
      <c r="D20" s="25"/>
      <c r="F20" s="26"/>
      <c r="G20" s="25"/>
      <c r="L20" s="26"/>
      <c r="O20" s="27">
        <v>516450</v>
      </c>
      <c r="P20" s="16">
        <v>11.56</v>
      </c>
      <c r="Q20" s="12">
        <f t="shared" si="2"/>
        <v>17910486</v>
      </c>
      <c r="R20" s="12">
        <f t="shared" si="21"/>
        <v>517896.05999999994</v>
      </c>
      <c r="S20" s="14">
        <v>11.66</v>
      </c>
      <c r="T20" s="12">
        <f t="shared" si="3"/>
        <v>18116004.178799998</v>
      </c>
      <c r="U20" s="12">
        <f t="shared" si="4"/>
        <v>526561.49687591987</v>
      </c>
      <c r="V20" s="12">
        <f t="shared" si="5"/>
        <v>18419121.160719678</v>
      </c>
      <c r="W20" s="12">
        <f t="shared" si="6"/>
        <v>535371.92384164769</v>
      </c>
      <c r="X20" s="12">
        <f t="shared" si="7"/>
        <v>18727309.895980835</v>
      </c>
      <c r="Z20" s="28" t="s">
        <v>36</v>
      </c>
      <c r="AA20" s="18" t="s">
        <v>78</v>
      </c>
      <c r="AB20" s="23" t="s">
        <v>38</v>
      </c>
      <c r="AC20" s="9"/>
      <c r="AD20" s="20"/>
      <c r="AE20" s="134">
        <f t="shared" si="8"/>
        <v>517173.02999999997</v>
      </c>
      <c r="AF20" s="135">
        <f t="shared" si="9"/>
        <v>18013245.089400001</v>
      </c>
    </row>
    <row r="21" spans="1:32" ht="15.75" customHeight="1">
      <c r="A21" s="16" t="s">
        <v>79</v>
      </c>
      <c r="B21" s="24"/>
      <c r="C21" s="24"/>
      <c r="D21" s="25"/>
      <c r="F21" s="26"/>
      <c r="G21" s="25"/>
      <c r="L21" s="26"/>
      <c r="O21" s="27">
        <v>338100</v>
      </c>
      <c r="P21" s="16">
        <v>11.56</v>
      </c>
      <c r="Q21" s="12">
        <f t="shared" si="2"/>
        <v>11725308</v>
      </c>
      <c r="R21" s="12">
        <f t="shared" si="21"/>
        <v>339046.68</v>
      </c>
      <c r="S21" s="14">
        <v>11.66</v>
      </c>
      <c r="T21" s="12">
        <f t="shared" si="3"/>
        <v>11859852.8664</v>
      </c>
      <c r="U21" s="12">
        <f t="shared" si="4"/>
        <v>344719.60904975998</v>
      </c>
      <c r="V21" s="12">
        <f t="shared" si="5"/>
        <v>12058291.924560603</v>
      </c>
      <c r="W21" s="12">
        <f t="shared" si="6"/>
        <v>350487.45754838054</v>
      </c>
      <c r="X21" s="12">
        <f t="shared" si="7"/>
        <v>12260051.265042352</v>
      </c>
      <c r="Z21" s="28" t="s">
        <v>36</v>
      </c>
      <c r="AA21" s="18" t="s">
        <v>80</v>
      </c>
      <c r="AB21" s="23" t="s">
        <v>38</v>
      </c>
      <c r="AC21" s="9"/>
      <c r="AD21" s="20"/>
      <c r="AE21" s="134">
        <f t="shared" si="8"/>
        <v>338573.33999999997</v>
      </c>
      <c r="AF21" s="135">
        <f t="shared" si="9"/>
        <v>11792580.4332</v>
      </c>
    </row>
    <row r="22" spans="1:32" ht="15.75" customHeight="1">
      <c r="A22" s="31" t="s">
        <v>81</v>
      </c>
      <c r="B22" s="37"/>
      <c r="C22" s="12"/>
      <c r="D22" s="14"/>
      <c r="E22" s="12"/>
      <c r="F22" s="15"/>
      <c r="G22" s="14"/>
      <c r="H22" s="12"/>
      <c r="I22" s="12"/>
      <c r="J22" s="12"/>
      <c r="K22" s="12"/>
      <c r="L22" s="27">
        <v>4600000</v>
      </c>
      <c r="M22" s="14">
        <v>9.32</v>
      </c>
      <c r="N22" s="12">
        <f>SUM(L22*M22)*3</f>
        <v>128616000</v>
      </c>
      <c r="O22" s="15">
        <f>SUM(L22*1.0534)</f>
        <v>4845639.9999999991</v>
      </c>
      <c r="P22" s="14">
        <v>9.7100000000000009</v>
      </c>
      <c r="Q22" s="12">
        <f t="shared" si="2"/>
        <v>141153493.19999999</v>
      </c>
      <c r="R22" s="12">
        <f t="shared" ref="R22:R23" si="22">SUM(O22*1.0384)</f>
        <v>5031712.5759999994</v>
      </c>
      <c r="S22" s="14">
        <v>9.74</v>
      </c>
      <c r="T22" s="12">
        <f t="shared" si="3"/>
        <v>147026641.47071999</v>
      </c>
      <c r="U22" s="12">
        <f t="shared" si="4"/>
        <v>5115903.1908216309</v>
      </c>
      <c r="V22" s="12">
        <f t="shared" si="5"/>
        <v>149486691.23580807</v>
      </c>
      <c r="W22" s="12">
        <f t="shared" si="6"/>
        <v>5201502.4830104578</v>
      </c>
      <c r="X22" s="12">
        <f t="shared" si="7"/>
        <v>151987902.55356559</v>
      </c>
      <c r="Z22" s="28" t="s">
        <v>82</v>
      </c>
      <c r="AA22" s="35" t="s">
        <v>83</v>
      </c>
      <c r="AB22" s="23" t="s">
        <v>84</v>
      </c>
      <c r="AC22" s="9"/>
      <c r="AD22" s="20"/>
      <c r="AE22" s="134">
        <f t="shared" si="8"/>
        <v>4938676.2879999988</v>
      </c>
      <c r="AF22" s="135">
        <f t="shared" si="9"/>
        <v>144090067.33535999</v>
      </c>
    </row>
    <row r="23" spans="1:32" ht="15.75" customHeight="1">
      <c r="A23" s="16" t="s">
        <v>85</v>
      </c>
      <c r="B23" s="24"/>
      <c r="C23" s="24"/>
      <c r="D23" s="25"/>
      <c r="F23" s="26"/>
      <c r="G23" s="25"/>
      <c r="L23" s="26"/>
      <c r="O23" s="27">
        <v>850000</v>
      </c>
      <c r="P23" s="14">
        <v>9.7100000000000009</v>
      </c>
      <c r="Q23" s="12">
        <f t="shared" si="2"/>
        <v>24760500.000000004</v>
      </c>
      <c r="R23" s="12">
        <f t="shared" si="22"/>
        <v>882640</v>
      </c>
      <c r="S23" s="14">
        <v>9.74</v>
      </c>
      <c r="T23" s="12">
        <f t="shared" si="3"/>
        <v>25790740.799999997</v>
      </c>
      <c r="U23" s="12">
        <f t="shared" si="4"/>
        <v>897408.33247999998</v>
      </c>
      <c r="V23" s="12">
        <f t="shared" si="5"/>
        <v>26222271.475065604</v>
      </c>
      <c r="W23" s="12">
        <f t="shared" si="6"/>
        <v>912423.7686990553</v>
      </c>
      <c r="X23" s="12">
        <f t="shared" si="7"/>
        <v>26661022.5213864</v>
      </c>
      <c r="Z23" s="38" t="s">
        <v>86</v>
      </c>
      <c r="AA23" s="9"/>
      <c r="AB23" s="23" t="s">
        <v>38</v>
      </c>
      <c r="AC23" s="9"/>
      <c r="AD23" s="20"/>
      <c r="AE23" s="134">
        <f t="shared" si="8"/>
        <v>866320</v>
      </c>
      <c r="AF23" s="135">
        <f t="shared" si="9"/>
        <v>25275620.399999999</v>
      </c>
    </row>
    <row r="24" spans="1:32" ht="15.75" customHeight="1">
      <c r="A24" s="16" t="s">
        <v>87</v>
      </c>
      <c r="B24" s="24"/>
      <c r="C24" s="24"/>
      <c r="D24" s="25"/>
      <c r="F24" s="26"/>
      <c r="G24" s="25"/>
      <c r="L24" s="26"/>
      <c r="O24" s="27">
        <v>528120</v>
      </c>
      <c r="P24" s="16">
        <v>11.56</v>
      </c>
      <c r="Q24" s="12">
        <f t="shared" si="2"/>
        <v>18315201.600000001</v>
      </c>
      <c r="R24" s="12">
        <f t="shared" ref="R24:R25" si="23">SUM(O24*1.0028)</f>
        <v>529598.73599999992</v>
      </c>
      <c r="S24" s="14">
        <v>11.66</v>
      </c>
      <c r="T24" s="12">
        <f t="shared" si="3"/>
        <v>18525363.785279997</v>
      </c>
      <c r="U24" s="12">
        <f t="shared" si="4"/>
        <v>538459.98205075192</v>
      </c>
      <c r="V24" s="12">
        <f t="shared" si="5"/>
        <v>18835330.172135301</v>
      </c>
      <c r="W24" s="12">
        <f t="shared" si="6"/>
        <v>547469.49447042507</v>
      </c>
      <c r="X24" s="12">
        <f t="shared" si="7"/>
        <v>19150482.916575469</v>
      </c>
      <c r="Z24" s="28" t="s">
        <v>36</v>
      </c>
      <c r="AA24" s="36" t="s">
        <v>88</v>
      </c>
      <c r="AB24" s="23" t="s">
        <v>38</v>
      </c>
      <c r="AC24" s="9"/>
      <c r="AD24" s="20"/>
      <c r="AE24" s="134">
        <f t="shared" si="8"/>
        <v>528859.36800000002</v>
      </c>
      <c r="AF24" s="135">
        <f t="shared" si="9"/>
        <v>18420282.692639999</v>
      </c>
    </row>
    <row r="25" spans="1:32" ht="15.75" customHeight="1">
      <c r="A25" s="16" t="s">
        <v>89</v>
      </c>
      <c r="B25" s="24"/>
      <c r="C25" s="24"/>
      <c r="D25" s="25"/>
      <c r="F25" s="26"/>
      <c r="G25" s="25"/>
      <c r="L25" s="26"/>
      <c r="O25" s="27">
        <v>3678080</v>
      </c>
      <c r="P25" s="16">
        <v>11.56</v>
      </c>
      <c r="Q25" s="12">
        <f t="shared" si="2"/>
        <v>127555814.40000001</v>
      </c>
      <c r="R25" s="12">
        <f t="shared" si="23"/>
        <v>3688378.6239999998</v>
      </c>
      <c r="S25" s="14">
        <v>11.66</v>
      </c>
      <c r="T25" s="12">
        <f t="shared" si="3"/>
        <v>129019484.26751998</v>
      </c>
      <c r="U25" s="12">
        <f t="shared" si="4"/>
        <v>3750092.5751367677</v>
      </c>
      <c r="V25" s="12">
        <f t="shared" si="5"/>
        <v>131178238.27828413</v>
      </c>
      <c r="W25" s="12">
        <f t="shared" si="6"/>
        <v>3812839.1241039559</v>
      </c>
      <c r="X25" s="12">
        <f t="shared" si="7"/>
        <v>133373112.56115636</v>
      </c>
      <c r="Z25" s="28" t="s">
        <v>36</v>
      </c>
      <c r="AA25" s="18" t="s">
        <v>90</v>
      </c>
      <c r="AB25" s="23" t="s">
        <v>38</v>
      </c>
      <c r="AC25" s="9"/>
      <c r="AD25" s="20"/>
      <c r="AE25" s="134">
        <f t="shared" si="8"/>
        <v>3683229.3119999999</v>
      </c>
      <c r="AF25" s="135">
        <f t="shared" si="9"/>
        <v>128287649.33375999</v>
      </c>
    </row>
    <row r="26" spans="1:32" ht="15.75" customHeight="1">
      <c r="A26" s="21" t="s">
        <v>91</v>
      </c>
      <c r="B26" s="12"/>
      <c r="C26" s="12"/>
      <c r="D26" s="14"/>
      <c r="E26" s="12"/>
      <c r="F26" s="15"/>
      <c r="G26" s="14"/>
      <c r="H26" s="12"/>
      <c r="I26" s="12"/>
      <c r="J26" s="12"/>
      <c r="K26" s="12"/>
      <c r="L26" s="15"/>
      <c r="M26" s="16"/>
      <c r="N26" s="16"/>
      <c r="O26" s="27">
        <v>5000000</v>
      </c>
      <c r="P26" s="14">
        <v>9.7100000000000009</v>
      </c>
      <c r="Q26" s="12">
        <f t="shared" si="2"/>
        <v>145650000.00000003</v>
      </c>
      <c r="R26" s="12">
        <f>SUM(O26*1.0384)</f>
        <v>5192000</v>
      </c>
      <c r="S26" s="14">
        <v>9.74</v>
      </c>
      <c r="T26" s="12">
        <f t="shared" si="3"/>
        <v>151710240</v>
      </c>
      <c r="U26" s="12">
        <f t="shared" si="4"/>
        <v>5278872.5439999998</v>
      </c>
      <c r="V26" s="12">
        <f t="shared" si="5"/>
        <v>154248655.73568001</v>
      </c>
      <c r="W26" s="12">
        <f t="shared" si="6"/>
        <v>5367198.6394062079</v>
      </c>
      <c r="X26" s="12">
        <f t="shared" si="7"/>
        <v>156829544.24344939</v>
      </c>
      <c r="Z26" s="29" t="s">
        <v>92</v>
      </c>
      <c r="AA26" s="30" t="s">
        <v>93</v>
      </c>
      <c r="AB26" s="23" t="s">
        <v>38</v>
      </c>
      <c r="AC26" s="9"/>
      <c r="AD26" s="20"/>
      <c r="AE26" s="134">
        <f t="shared" si="8"/>
        <v>5096000</v>
      </c>
      <c r="AF26" s="135">
        <f t="shared" si="9"/>
        <v>148680120</v>
      </c>
    </row>
    <row r="27" spans="1:32" ht="15.75" customHeight="1">
      <c r="A27" s="16" t="s">
        <v>94</v>
      </c>
      <c r="B27" s="24"/>
      <c r="C27" s="24"/>
      <c r="D27" s="25"/>
      <c r="F27" s="26"/>
      <c r="G27" s="25"/>
      <c r="L27" s="26"/>
      <c r="O27" s="27">
        <v>56700</v>
      </c>
      <c r="P27" s="16">
        <v>11.56</v>
      </c>
      <c r="Q27" s="12">
        <f t="shared" si="2"/>
        <v>1966356</v>
      </c>
      <c r="R27" s="12">
        <f t="shared" ref="R27:R30" si="24">SUM(O27*1.0028)</f>
        <v>56858.759999999995</v>
      </c>
      <c r="S27" s="14">
        <v>11.66</v>
      </c>
      <c r="T27" s="12">
        <f t="shared" si="3"/>
        <v>1988919.4247999999</v>
      </c>
      <c r="U27" s="12">
        <f t="shared" si="4"/>
        <v>57810.120772319991</v>
      </c>
      <c r="V27" s="12">
        <f t="shared" si="5"/>
        <v>2022198.0246157532</v>
      </c>
      <c r="W27" s="12">
        <f t="shared" si="6"/>
        <v>58777.39971308245</v>
      </c>
      <c r="X27" s="12">
        <f t="shared" si="7"/>
        <v>2056033.4419636242</v>
      </c>
      <c r="Z27" s="28" t="s">
        <v>36</v>
      </c>
      <c r="AA27" s="18" t="s">
        <v>95</v>
      </c>
      <c r="AB27" s="23" t="s">
        <v>38</v>
      </c>
      <c r="AC27" s="9"/>
      <c r="AD27" s="20"/>
      <c r="AE27" s="134">
        <f t="shared" si="8"/>
        <v>56779.38</v>
      </c>
      <c r="AF27" s="135">
        <f t="shared" si="9"/>
        <v>1977637.7124000001</v>
      </c>
    </row>
    <row r="28" spans="1:32" ht="15.75" customHeight="1">
      <c r="A28" s="16" t="s">
        <v>96</v>
      </c>
      <c r="B28" s="24"/>
      <c r="C28" s="24"/>
      <c r="D28" s="25"/>
      <c r="F28" s="26"/>
      <c r="G28" s="25"/>
      <c r="L28" s="26"/>
      <c r="O28" s="27">
        <v>138030</v>
      </c>
      <c r="P28" s="16">
        <v>11.56</v>
      </c>
      <c r="Q28" s="12">
        <f t="shared" si="2"/>
        <v>4786880.4000000004</v>
      </c>
      <c r="R28" s="12">
        <f t="shared" si="24"/>
        <v>138416.484</v>
      </c>
      <c r="S28" s="14">
        <v>11.66</v>
      </c>
      <c r="T28" s="12">
        <f t="shared" si="3"/>
        <v>4841808.61032</v>
      </c>
      <c r="U28" s="12">
        <f t="shared" si="4"/>
        <v>140732.46861028799</v>
      </c>
      <c r="V28" s="12">
        <f t="shared" si="5"/>
        <v>4922821.7519878745</v>
      </c>
      <c r="W28" s="12">
        <f t="shared" si="6"/>
        <v>143087.20427507532</v>
      </c>
      <c r="X28" s="12">
        <f t="shared" si="7"/>
        <v>5005190.4055421352</v>
      </c>
      <c r="Z28" s="28" t="s">
        <v>36</v>
      </c>
      <c r="AA28" s="18" t="s">
        <v>97</v>
      </c>
      <c r="AB28" s="23" t="s">
        <v>38</v>
      </c>
      <c r="AC28" s="9"/>
      <c r="AD28" s="20"/>
      <c r="AE28" s="134">
        <f t="shared" si="8"/>
        <v>138223.242</v>
      </c>
      <c r="AF28" s="135">
        <f t="shared" si="9"/>
        <v>4814344.5051600002</v>
      </c>
    </row>
    <row r="29" spans="1:32" ht="15.75" customHeight="1">
      <c r="A29" s="16" t="s">
        <v>98</v>
      </c>
      <c r="B29" s="24"/>
      <c r="C29" s="24"/>
      <c r="D29" s="25"/>
      <c r="F29" s="26"/>
      <c r="G29" s="25"/>
      <c r="L29" s="26"/>
      <c r="O29" s="27">
        <v>83520</v>
      </c>
      <c r="P29" s="16">
        <v>11.56</v>
      </c>
      <c r="Q29" s="12">
        <f t="shared" si="2"/>
        <v>2896473.6</v>
      </c>
      <c r="R29" s="12">
        <f t="shared" si="24"/>
        <v>83753.856</v>
      </c>
      <c r="S29" s="14">
        <v>11.66</v>
      </c>
      <c r="T29" s="12">
        <f t="shared" si="3"/>
        <v>2929709.8828800004</v>
      </c>
      <c r="U29" s="12">
        <f t="shared" si="4"/>
        <v>85155.225518591993</v>
      </c>
      <c r="V29" s="12">
        <f t="shared" si="5"/>
        <v>2978729.7886403478</v>
      </c>
      <c r="W29" s="12">
        <f t="shared" si="6"/>
        <v>86580.042751969071</v>
      </c>
      <c r="X29" s="12">
        <f t="shared" si="7"/>
        <v>3028569.8954638783</v>
      </c>
      <c r="Z29" s="28" t="s">
        <v>36</v>
      </c>
      <c r="AA29" s="18" t="s">
        <v>99</v>
      </c>
      <c r="AB29" s="23" t="s">
        <v>38</v>
      </c>
      <c r="AC29" s="9"/>
      <c r="AD29" s="20"/>
      <c r="AE29" s="134">
        <f t="shared" si="8"/>
        <v>83636.928</v>
      </c>
      <c r="AF29" s="135">
        <f t="shared" si="9"/>
        <v>2913091.74144</v>
      </c>
    </row>
    <row r="30" spans="1:32" ht="15.75" customHeight="1">
      <c r="A30" s="16" t="s">
        <v>100</v>
      </c>
      <c r="B30" s="24"/>
      <c r="C30" s="24"/>
      <c r="D30" s="25"/>
      <c r="F30" s="26"/>
      <c r="G30" s="25"/>
      <c r="L30" s="26"/>
      <c r="O30" s="27">
        <v>30090</v>
      </c>
      <c r="P30" s="16">
        <v>11.56</v>
      </c>
      <c r="Q30" s="12">
        <f t="shared" si="2"/>
        <v>1043521.2000000001</v>
      </c>
      <c r="R30" s="12">
        <f t="shared" si="24"/>
        <v>30174.251999999997</v>
      </c>
      <c r="S30" s="14">
        <v>11.66</v>
      </c>
      <c r="T30" s="12">
        <f t="shared" si="3"/>
        <v>1055495.3349599999</v>
      </c>
      <c r="U30" s="12">
        <f t="shared" si="4"/>
        <v>30679.127584463997</v>
      </c>
      <c r="V30" s="12">
        <f t="shared" si="5"/>
        <v>1073155.8829045505</v>
      </c>
      <c r="W30" s="12">
        <f t="shared" si="6"/>
        <v>31192.450747207247</v>
      </c>
      <c r="X30" s="12">
        <f t="shared" si="7"/>
        <v>1091111.9271373095</v>
      </c>
      <c r="Z30" s="28" t="s">
        <v>36</v>
      </c>
      <c r="AA30" s="18" t="s">
        <v>101</v>
      </c>
      <c r="AB30" s="23" t="s">
        <v>38</v>
      </c>
      <c r="AC30" s="9"/>
      <c r="AD30" s="20"/>
      <c r="AE30" s="134">
        <f t="shared" si="8"/>
        <v>30132.125999999997</v>
      </c>
      <c r="AF30" s="135">
        <f t="shared" si="9"/>
        <v>1049508.2674799999</v>
      </c>
    </row>
    <row r="31" spans="1:32" ht="15.75" customHeight="1">
      <c r="A31" s="31" t="s">
        <v>102</v>
      </c>
      <c r="B31" s="13">
        <v>6783000</v>
      </c>
      <c r="C31" s="12">
        <f>SUM(B31*1.0923)</f>
        <v>7409070.9000000004</v>
      </c>
      <c r="D31" s="14">
        <v>8.0500000000000007</v>
      </c>
      <c r="E31" s="12">
        <f>SUM(C31*D31*3)</f>
        <v>178929062.23500001</v>
      </c>
      <c r="F31" s="15">
        <f>SUM(C31*1.051)</f>
        <v>7786933.5159</v>
      </c>
      <c r="G31" s="14">
        <v>7.44</v>
      </c>
      <c r="H31" s="12">
        <f>SUM(F31*G31)*3</f>
        <v>173804356.07488799</v>
      </c>
      <c r="I31" s="12">
        <f>SUM(F31*1.0071)</f>
        <v>7842220.7438628906</v>
      </c>
      <c r="J31" s="14">
        <v>7.27</v>
      </c>
      <c r="K31" s="12">
        <f>SUM(I31*J31)*3</f>
        <v>171038834.42364964</v>
      </c>
      <c r="L31" s="15">
        <f>SUM(I31*1.0335)</f>
        <v>8104935.1387822982</v>
      </c>
      <c r="M31" s="16">
        <v>7.12</v>
      </c>
      <c r="N31" s="12">
        <f>SUM(L31*M31)*3</f>
        <v>173121414.56438988</v>
      </c>
      <c r="O31" s="15">
        <f>SUM(L31*1.0093)</f>
        <v>8180311.035572974</v>
      </c>
      <c r="P31" s="16">
        <v>7.39</v>
      </c>
      <c r="Q31" s="12">
        <f t="shared" si="2"/>
        <v>181357495.65865281</v>
      </c>
      <c r="R31" s="12">
        <f>SUM(O31*1.0203)</f>
        <v>8346371.3495951053</v>
      </c>
      <c r="S31" s="14">
        <v>7.5</v>
      </c>
      <c r="T31" s="12">
        <f t="shared" si="3"/>
        <v>187793355.36588988</v>
      </c>
      <c r="U31" s="12">
        <f t="shared" si="4"/>
        <v>8486022.83501653</v>
      </c>
      <c r="V31" s="12">
        <f t="shared" si="5"/>
        <v>190935513.78787193</v>
      </c>
      <c r="W31" s="12">
        <f t="shared" si="6"/>
        <v>8628010.9690920264</v>
      </c>
      <c r="X31" s="12">
        <f t="shared" si="7"/>
        <v>194130246.80457059</v>
      </c>
      <c r="Z31" s="29" t="s">
        <v>103</v>
      </c>
      <c r="AA31" s="18" t="s">
        <v>104</v>
      </c>
      <c r="AB31" s="23">
        <v>2019</v>
      </c>
      <c r="AC31" s="9"/>
      <c r="AD31" s="39"/>
      <c r="AE31" s="134">
        <f t="shared" si="8"/>
        <v>8263341.1925840396</v>
      </c>
      <c r="AF31" s="135">
        <f t="shared" si="9"/>
        <v>184575425.51227134</v>
      </c>
    </row>
    <row r="32" spans="1:32" ht="15.75" customHeight="1">
      <c r="A32" s="16" t="s">
        <v>105</v>
      </c>
      <c r="B32" s="24"/>
      <c r="C32" s="24"/>
      <c r="D32" s="25"/>
      <c r="F32" s="26"/>
      <c r="G32" s="25"/>
      <c r="L32" s="26"/>
      <c r="O32" s="27">
        <v>2750000</v>
      </c>
      <c r="P32" s="16">
        <v>11.56</v>
      </c>
      <c r="Q32" s="12">
        <f t="shared" si="2"/>
        <v>95370000</v>
      </c>
      <c r="R32" s="12">
        <f>SUM(O32*1.0028)</f>
        <v>2757699.9999999995</v>
      </c>
      <c r="S32" s="14">
        <v>11.66</v>
      </c>
      <c r="T32" s="12">
        <f t="shared" si="3"/>
        <v>96464345.999999985</v>
      </c>
      <c r="U32" s="12">
        <f t="shared" si="4"/>
        <v>2803841.8363999994</v>
      </c>
      <c r="V32" s="12">
        <f t="shared" si="5"/>
        <v>98078387.437271982</v>
      </c>
      <c r="W32" s="12">
        <f t="shared" si="6"/>
        <v>2850755.7180066439</v>
      </c>
      <c r="X32" s="12">
        <f t="shared" si="7"/>
        <v>99719435.015872419</v>
      </c>
      <c r="Z32" s="28" t="s">
        <v>36</v>
      </c>
      <c r="AA32" s="18" t="s">
        <v>106</v>
      </c>
      <c r="AB32" s="23" t="s">
        <v>38</v>
      </c>
      <c r="AC32" s="9"/>
      <c r="AD32" s="20"/>
      <c r="AE32" s="134">
        <f t="shared" si="8"/>
        <v>2753850</v>
      </c>
      <c r="AF32" s="135">
        <f t="shared" si="9"/>
        <v>95917173</v>
      </c>
    </row>
    <row r="33" spans="1:32" ht="15.75" customHeight="1">
      <c r="A33" s="31" t="s">
        <v>107</v>
      </c>
      <c r="B33" s="12"/>
      <c r="C33" s="12"/>
      <c r="D33" s="14"/>
      <c r="E33" s="12"/>
      <c r="F33" s="15"/>
      <c r="G33" s="14"/>
      <c r="H33" s="12"/>
      <c r="I33" s="12"/>
      <c r="J33" s="12"/>
      <c r="K33" s="12"/>
      <c r="L33" s="15"/>
      <c r="M33" s="16"/>
      <c r="N33" s="16"/>
      <c r="O33" s="27">
        <v>1263190</v>
      </c>
      <c r="P33" s="14">
        <v>9.7100000000000009</v>
      </c>
      <c r="Q33" s="12">
        <f t="shared" si="2"/>
        <v>36796724.700000003</v>
      </c>
      <c r="R33" s="12">
        <f>SUM(O33*1.0384)</f>
        <v>1311696.496</v>
      </c>
      <c r="S33" s="14">
        <v>9.74</v>
      </c>
      <c r="T33" s="12">
        <f t="shared" si="3"/>
        <v>38327771.613120005</v>
      </c>
      <c r="U33" s="12">
        <f t="shared" si="4"/>
        <v>1333643.801771072</v>
      </c>
      <c r="V33" s="12">
        <f t="shared" si="5"/>
        <v>38969071.887750722</v>
      </c>
      <c r="W33" s="12">
        <f t="shared" si="6"/>
        <v>1355958.3298623054</v>
      </c>
      <c r="X33" s="12">
        <f t="shared" si="7"/>
        <v>39621102.398576565</v>
      </c>
      <c r="Z33" s="38" t="s">
        <v>108</v>
      </c>
      <c r="AA33" s="40" t="s">
        <v>109</v>
      </c>
      <c r="AB33" s="19" t="s">
        <v>110</v>
      </c>
      <c r="AC33" s="9"/>
      <c r="AD33" s="20"/>
      <c r="AE33" s="134">
        <f t="shared" si="8"/>
        <v>1287443.2480000001</v>
      </c>
      <c r="AF33" s="135">
        <f t="shared" si="9"/>
        <v>37562248.156560004</v>
      </c>
    </row>
    <row r="34" spans="1:32" ht="15.75" customHeight="1">
      <c r="A34" s="31" t="s">
        <v>111</v>
      </c>
      <c r="B34" s="12"/>
      <c r="C34" s="12"/>
      <c r="D34" s="14"/>
      <c r="E34" s="12"/>
      <c r="F34" s="27">
        <v>1761539</v>
      </c>
      <c r="G34" s="14">
        <v>10.5</v>
      </c>
      <c r="H34" s="12">
        <f>SUM(F34*G34)*3</f>
        <v>55488478.5</v>
      </c>
      <c r="I34" s="12">
        <f>SUM(F34*1.0123)</f>
        <v>1783205.9297</v>
      </c>
      <c r="J34" s="14">
        <v>10.88</v>
      </c>
      <c r="K34" s="12">
        <f>SUM(I34*J34)*3</f>
        <v>58203841.545407996</v>
      </c>
      <c r="L34" s="15">
        <f>SUM(I34*1.0716)</f>
        <v>1910883.4742665202</v>
      </c>
      <c r="M34" s="16">
        <v>11.05</v>
      </c>
      <c r="N34" s="12">
        <f>SUM(L34*M34)*3</f>
        <v>63345787.171935149</v>
      </c>
      <c r="O34" s="15">
        <f>SUM(L34*1.0271)</f>
        <v>1962668.4164191429</v>
      </c>
      <c r="P34" s="16">
        <v>11.56</v>
      </c>
      <c r="Q34" s="12">
        <f t="shared" si="2"/>
        <v>68065340.681415871</v>
      </c>
      <c r="R34" s="12">
        <f t="shared" ref="R34:R38" si="25">SUM(O34*1.0028)</f>
        <v>1968163.8879851163</v>
      </c>
      <c r="S34" s="14">
        <v>11.66</v>
      </c>
      <c r="T34" s="12">
        <f t="shared" si="3"/>
        <v>68846372.801719368</v>
      </c>
      <c r="U34" s="12">
        <f t="shared" si="4"/>
        <v>2001095.2061588832</v>
      </c>
      <c r="V34" s="12">
        <f t="shared" si="5"/>
        <v>69998310.311437741</v>
      </c>
      <c r="W34" s="12">
        <f t="shared" si="6"/>
        <v>2034577.5311483336</v>
      </c>
      <c r="X34" s="12">
        <f t="shared" si="7"/>
        <v>71169522.039568707</v>
      </c>
      <c r="Z34" s="38" t="s">
        <v>112</v>
      </c>
      <c r="AA34" s="30" t="s">
        <v>113</v>
      </c>
      <c r="AB34" s="23" t="s">
        <v>44</v>
      </c>
      <c r="AC34" s="9"/>
      <c r="AD34" s="41" t="s">
        <v>114</v>
      </c>
      <c r="AE34" s="134">
        <f t="shared" si="8"/>
        <v>1965416.1522021296</v>
      </c>
      <c r="AF34" s="135">
        <f t="shared" si="9"/>
        <v>68455856.741567612</v>
      </c>
    </row>
    <row r="35" spans="1:32" ht="15.75" customHeight="1">
      <c r="A35" s="16" t="s">
        <v>115</v>
      </c>
      <c r="B35" s="24"/>
      <c r="C35" s="24"/>
      <c r="D35" s="25"/>
      <c r="F35" s="26"/>
      <c r="G35" s="25"/>
      <c r="L35" s="26"/>
      <c r="O35" s="27">
        <v>1733450</v>
      </c>
      <c r="P35" s="16">
        <v>11.56</v>
      </c>
      <c r="Q35" s="12">
        <f t="shared" si="2"/>
        <v>60116046</v>
      </c>
      <c r="R35" s="12">
        <f t="shared" si="25"/>
        <v>1738303.66</v>
      </c>
      <c r="S35" s="14">
        <v>11.66</v>
      </c>
      <c r="T35" s="12">
        <f t="shared" si="3"/>
        <v>60805862.026799999</v>
      </c>
      <c r="U35" s="12">
        <f t="shared" si="4"/>
        <v>1767388.9568391198</v>
      </c>
      <c r="V35" s="12">
        <f t="shared" si="5"/>
        <v>61823265.710232407</v>
      </c>
      <c r="W35" s="12">
        <f t="shared" si="6"/>
        <v>1796960.9088649519</v>
      </c>
      <c r="X35" s="12">
        <f t="shared" si="7"/>
        <v>62857692.592096016</v>
      </c>
      <c r="Z35" s="28" t="s">
        <v>36</v>
      </c>
      <c r="AA35" s="18" t="s">
        <v>116</v>
      </c>
      <c r="AB35" s="23" t="s">
        <v>38</v>
      </c>
      <c r="AC35" s="9"/>
      <c r="AD35" s="20"/>
      <c r="AE35" s="134">
        <f t="shared" si="8"/>
        <v>1735876.83</v>
      </c>
      <c r="AF35" s="135">
        <f t="shared" si="9"/>
        <v>60460954.013400003</v>
      </c>
    </row>
    <row r="36" spans="1:32" ht="15.75" customHeight="1">
      <c r="A36" s="16" t="s">
        <v>117</v>
      </c>
      <c r="B36" s="24"/>
      <c r="C36" s="24"/>
      <c r="D36" s="25"/>
      <c r="F36" s="26"/>
      <c r="G36" s="25"/>
      <c r="L36" s="26"/>
      <c r="O36" s="27">
        <v>692310</v>
      </c>
      <c r="P36" s="16">
        <v>11.56</v>
      </c>
      <c r="Q36" s="12">
        <f t="shared" si="2"/>
        <v>24009310.800000001</v>
      </c>
      <c r="R36" s="12">
        <f t="shared" si="25"/>
        <v>694248.46799999999</v>
      </c>
      <c r="S36" s="14">
        <v>11.66</v>
      </c>
      <c r="T36" s="12">
        <f t="shared" si="3"/>
        <v>24284811.410640001</v>
      </c>
      <c r="U36" s="12">
        <f t="shared" si="4"/>
        <v>705864.63336657593</v>
      </c>
      <c r="V36" s="12">
        <f t="shared" si="5"/>
        <v>24691144.875162825</v>
      </c>
      <c r="W36" s="12">
        <f t="shared" si="6"/>
        <v>717675.16041206545</v>
      </c>
      <c r="X36" s="12">
        <f t="shared" si="7"/>
        <v>25104277.111214049</v>
      </c>
      <c r="Z36" s="28" t="s">
        <v>36</v>
      </c>
      <c r="AA36" s="18" t="s">
        <v>118</v>
      </c>
      <c r="AB36" s="23" t="s">
        <v>38</v>
      </c>
      <c r="AC36" s="9"/>
      <c r="AD36" s="20"/>
      <c r="AE36" s="134">
        <f t="shared" si="8"/>
        <v>693279.23399999994</v>
      </c>
      <c r="AF36" s="135">
        <f t="shared" si="9"/>
        <v>24147061.105319999</v>
      </c>
    </row>
    <row r="37" spans="1:32" ht="15.75" customHeight="1">
      <c r="A37" s="16" t="s">
        <v>119</v>
      </c>
      <c r="B37" s="24"/>
      <c r="C37" s="24"/>
      <c r="D37" s="25"/>
      <c r="F37" s="26"/>
      <c r="G37" s="25"/>
      <c r="L37" s="26"/>
      <c r="O37" s="27">
        <v>464000</v>
      </c>
      <c r="P37" s="16">
        <v>11.56</v>
      </c>
      <c r="Q37" s="12">
        <f t="shared" si="2"/>
        <v>16091520</v>
      </c>
      <c r="R37" s="12">
        <f t="shared" si="25"/>
        <v>465299.19999999995</v>
      </c>
      <c r="S37" s="14">
        <v>11.66</v>
      </c>
      <c r="T37" s="12">
        <f t="shared" si="3"/>
        <v>16276166.015999999</v>
      </c>
      <c r="U37" s="12">
        <f t="shared" si="4"/>
        <v>473084.58621439995</v>
      </c>
      <c r="V37" s="12">
        <f t="shared" si="5"/>
        <v>16548498.82577971</v>
      </c>
      <c r="W37" s="12">
        <f t="shared" si="6"/>
        <v>481000.2375109393</v>
      </c>
      <c r="X37" s="12">
        <f t="shared" si="7"/>
        <v>16825388.308132656</v>
      </c>
      <c r="Z37" s="28" t="s">
        <v>36</v>
      </c>
      <c r="AA37" s="18" t="s">
        <v>120</v>
      </c>
      <c r="AB37" s="23" t="s">
        <v>38</v>
      </c>
      <c r="AC37" s="9"/>
      <c r="AD37" s="20"/>
      <c r="AE37" s="134">
        <f t="shared" si="8"/>
        <v>464649.6</v>
      </c>
      <c r="AF37" s="135">
        <f t="shared" si="9"/>
        <v>16183843.007999999</v>
      </c>
    </row>
    <row r="38" spans="1:32" ht="25.5">
      <c r="A38" s="16" t="s">
        <v>121</v>
      </c>
      <c r="B38" s="24"/>
      <c r="C38" s="24"/>
      <c r="D38" s="25"/>
      <c r="F38" s="26"/>
      <c r="G38" s="25"/>
      <c r="I38" s="12"/>
      <c r="L38" s="27">
        <v>180000</v>
      </c>
      <c r="M38" s="16">
        <v>11.05</v>
      </c>
      <c r="N38" s="12">
        <f>SUM(L38*M38)*3</f>
        <v>5967000.0000000009</v>
      </c>
      <c r="O38" s="15">
        <f>SUM(L38*1.0271)</f>
        <v>184877.99999999997</v>
      </c>
      <c r="P38" s="16">
        <v>11.56</v>
      </c>
      <c r="Q38" s="12">
        <f t="shared" si="2"/>
        <v>6411569.0399999991</v>
      </c>
      <c r="R38" s="12">
        <f t="shared" si="25"/>
        <v>185395.65839999996</v>
      </c>
      <c r="S38" s="14">
        <v>11.66</v>
      </c>
      <c r="T38" s="12">
        <f t="shared" si="3"/>
        <v>6485140.1308319978</v>
      </c>
      <c r="U38" s="12">
        <f t="shared" si="4"/>
        <v>188497.69855634874</v>
      </c>
      <c r="V38" s="12">
        <f t="shared" si="5"/>
        <v>6593649.4955010787</v>
      </c>
      <c r="W38" s="12">
        <f t="shared" si="6"/>
        <v>191651.64204859355</v>
      </c>
      <c r="X38" s="12">
        <f t="shared" si="7"/>
        <v>6703974.4388598017</v>
      </c>
      <c r="Z38" s="38" t="s">
        <v>122</v>
      </c>
      <c r="AA38" s="18" t="s">
        <v>123</v>
      </c>
      <c r="AB38" s="23" t="s">
        <v>124</v>
      </c>
      <c r="AC38" s="9"/>
      <c r="AD38" s="20"/>
      <c r="AE38" s="134">
        <f t="shared" si="8"/>
        <v>185136.82919999998</v>
      </c>
      <c r="AF38" s="135">
        <f t="shared" si="9"/>
        <v>6448354.5854159985</v>
      </c>
    </row>
    <row r="39" spans="1:32" ht="38.25">
      <c r="A39" s="16" t="s">
        <v>125</v>
      </c>
      <c r="B39" s="24"/>
      <c r="C39" s="24"/>
      <c r="D39" s="25"/>
      <c r="F39" s="26"/>
      <c r="G39" s="25"/>
      <c r="L39" s="26"/>
      <c r="O39" s="27">
        <v>446472</v>
      </c>
      <c r="P39" s="14">
        <v>9.7100000000000009</v>
      </c>
      <c r="Q39" s="12">
        <f t="shared" si="2"/>
        <v>13005729.359999999</v>
      </c>
      <c r="R39" s="12">
        <f>SUM(O39*1.0384)</f>
        <v>463616.52480000001</v>
      </c>
      <c r="S39" s="14">
        <v>9.74</v>
      </c>
      <c r="T39" s="12">
        <f t="shared" si="3"/>
        <v>13546874.854656</v>
      </c>
      <c r="U39" s="12">
        <f t="shared" si="4"/>
        <v>471373.75649295357</v>
      </c>
      <c r="V39" s="12">
        <f t="shared" si="5"/>
        <v>13773541.164724104</v>
      </c>
      <c r="W39" s="12">
        <f t="shared" si="6"/>
        <v>479260.78218659369</v>
      </c>
      <c r="X39" s="12">
        <f t="shared" si="7"/>
        <v>14004000.055492267</v>
      </c>
      <c r="Z39" s="38" t="s">
        <v>126</v>
      </c>
      <c r="AA39" s="42" t="s">
        <v>127</v>
      </c>
      <c r="AB39" s="23" t="s">
        <v>38</v>
      </c>
      <c r="AC39" s="9"/>
      <c r="AD39" s="20"/>
      <c r="AE39" s="134">
        <f t="shared" si="8"/>
        <v>455044.26240000001</v>
      </c>
      <c r="AF39" s="135">
        <f t="shared" si="9"/>
        <v>13276302.107328</v>
      </c>
    </row>
    <row r="40" spans="1:32" ht="38.25">
      <c r="A40" s="16" t="s">
        <v>128</v>
      </c>
      <c r="B40" s="24"/>
      <c r="C40" s="24"/>
      <c r="D40" s="25"/>
      <c r="F40" s="26"/>
      <c r="G40" s="25"/>
      <c r="L40" s="26"/>
      <c r="O40" s="27">
        <v>189420</v>
      </c>
      <c r="P40" s="16">
        <v>11.56</v>
      </c>
      <c r="Q40" s="12">
        <f t="shared" si="2"/>
        <v>6569085.6000000006</v>
      </c>
      <c r="R40" s="12">
        <f t="shared" ref="R40:R42" si="26">SUM(O40*1.0028)</f>
        <v>189950.37599999999</v>
      </c>
      <c r="S40" s="14">
        <v>11.66</v>
      </c>
      <c r="T40" s="12">
        <f t="shared" si="3"/>
        <v>6644464.1524799997</v>
      </c>
      <c r="U40" s="12">
        <f t="shared" si="4"/>
        <v>193128.62569123198</v>
      </c>
      <c r="V40" s="12">
        <f t="shared" si="5"/>
        <v>6755639.3266792949</v>
      </c>
      <c r="W40" s="12">
        <f t="shared" si="6"/>
        <v>196360.05385629766</v>
      </c>
      <c r="X40" s="12">
        <f t="shared" si="7"/>
        <v>6868674.6838932913</v>
      </c>
      <c r="Z40" s="28" t="s">
        <v>36</v>
      </c>
      <c r="AA40" s="18" t="s">
        <v>129</v>
      </c>
      <c r="AB40" s="23" t="s">
        <v>38</v>
      </c>
      <c r="AC40" s="9"/>
      <c r="AD40" s="20"/>
      <c r="AE40" s="134">
        <f t="shared" si="8"/>
        <v>189685.18799999999</v>
      </c>
      <c r="AF40" s="135">
        <f t="shared" si="9"/>
        <v>6606774.8762400001</v>
      </c>
    </row>
    <row r="41" spans="1:32" ht="38.25">
      <c r="A41" s="16" t="s">
        <v>130</v>
      </c>
      <c r="B41" s="24"/>
      <c r="C41" s="24"/>
      <c r="D41" s="25"/>
      <c r="F41" s="26"/>
      <c r="G41" s="25"/>
      <c r="L41" s="26"/>
      <c r="O41" s="27">
        <v>92340</v>
      </c>
      <c r="P41" s="16">
        <v>11.56</v>
      </c>
      <c r="Q41" s="12">
        <f t="shared" si="2"/>
        <v>3202351.2</v>
      </c>
      <c r="R41" s="12">
        <f t="shared" si="26"/>
        <v>92598.551999999996</v>
      </c>
      <c r="S41" s="14">
        <v>11.66</v>
      </c>
      <c r="T41" s="12">
        <f t="shared" si="3"/>
        <v>3239097.3489600001</v>
      </c>
      <c r="U41" s="12">
        <f t="shared" si="4"/>
        <v>94147.910972063997</v>
      </c>
      <c r="V41" s="12">
        <f t="shared" si="5"/>
        <v>3293293.9258027989</v>
      </c>
      <c r="W41" s="12">
        <f t="shared" si="6"/>
        <v>95723.193818448563</v>
      </c>
      <c r="X41" s="12">
        <f t="shared" si="7"/>
        <v>3348397.3197693303</v>
      </c>
      <c r="Z41" s="28" t="s">
        <v>36</v>
      </c>
      <c r="AA41" s="18" t="s">
        <v>131</v>
      </c>
      <c r="AB41" s="23" t="s">
        <v>38</v>
      </c>
      <c r="AC41" s="9"/>
      <c r="AD41" s="20"/>
      <c r="AE41" s="134">
        <f t="shared" si="8"/>
        <v>92469.275999999998</v>
      </c>
      <c r="AF41" s="135">
        <f t="shared" si="9"/>
        <v>3220724.2744800001</v>
      </c>
    </row>
    <row r="42" spans="1:32" ht="25.5">
      <c r="A42" s="16" t="s">
        <v>132</v>
      </c>
      <c r="B42" s="24"/>
      <c r="C42" s="24"/>
      <c r="D42" s="25"/>
      <c r="F42" s="26"/>
      <c r="G42" s="25"/>
      <c r="L42" s="26"/>
      <c r="O42" s="27">
        <v>349000</v>
      </c>
      <c r="P42" s="16">
        <v>11.56</v>
      </c>
      <c r="Q42" s="12">
        <f t="shared" si="2"/>
        <v>12103320</v>
      </c>
      <c r="R42" s="12">
        <f t="shared" si="26"/>
        <v>349977.19999999995</v>
      </c>
      <c r="S42" s="14">
        <v>11.66</v>
      </c>
      <c r="T42" s="12">
        <f t="shared" si="3"/>
        <v>12242202.455999998</v>
      </c>
      <c r="U42" s="12">
        <f t="shared" si="4"/>
        <v>355833.01851039997</v>
      </c>
      <c r="V42" s="12">
        <f t="shared" si="5"/>
        <v>12447038.987493791</v>
      </c>
      <c r="W42" s="12">
        <f t="shared" si="6"/>
        <v>361786.81657611596</v>
      </c>
      <c r="X42" s="12">
        <f t="shared" si="7"/>
        <v>12655302.843832538</v>
      </c>
      <c r="Z42" s="29" t="s">
        <v>133</v>
      </c>
      <c r="AA42" s="18" t="s">
        <v>134</v>
      </c>
      <c r="AB42" s="23" t="s">
        <v>38</v>
      </c>
      <c r="AC42" s="9"/>
      <c r="AD42" s="20"/>
      <c r="AE42" s="134">
        <f t="shared" si="8"/>
        <v>349488.6</v>
      </c>
      <c r="AF42" s="135">
        <f t="shared" si="9"/>
        <v>12172761.228</v>
      </c>
    </row>
    <row r="43" spans="1:32" ht="25.5">
      <c r="A43" s="31" t="s">
        <v>135</v>
      </c>
      <c r="B43" s="12"/>
      <c r="C43" s="12"/>
      <c r="D43" s="14"/>
      <c r="E43" s="12"/>
      <c r="F43" s="15"/>
      <c r="G43" s="14"/>
      <c r="H43" s="12"/>
      <c r="I43" s="12"/>
      <c r="J43" s="12"/>
      <c r="K43" s="12"/>
      <c r="L43" s="27">
        <v>3800000</v>
      </c>
      <c r="M43" s="14">
        <v>9.32</v>
      </c>
      <c r="N43" s="12">
        <f>SUM(L43*M43)*3</f>
        <v>106248000</v>
      </c>
      <c r="O43" s="15">
        <f>SUM(L43*1.0534)</f>
        <v>4002919.9999999995</v>
      </c>
      <c r="P43" s="14">
        <v>9.7100000000000009</v>
      </c>
      <c r="Q43" s="12">
        <f t="shared" si="2"/>
        <v>116605059.59999999</v>
      </c>
      <c r="R43" s="12">
        <f>SUM(O43*1.0384)</f>
        <v>4156632.1279999996</v>
      </c>
      <c r="S43" s="14">
        <v>9.74</v>
      </c>
      <c r="T43" s="12">
        <f t="shared" si="3"/>
        <v>121456790.78015998</v>
      </c>
      <c r="U43" s="12">
        <f t="shared" si="4"/>
        <v>4226180.8967656959</v>
      </c>
      <c r="V43" s="12">
        <f t="shared" si="5"/>
        <v>123489005.80349363</v>
      </c>
      <c r="W43" s="12">
        <f t="shared" si="6"/>
        <v>4296893.3555303793</v>
      </c>
      <c r="X43" s="12">
        <f t="shared" si="7"/>
        <v>125555223.84859769</v>
      </c>
      <c r="Z43" s="29" t="s">
        <v>136</v>
      </c>
      <c r="AA43" s="18" t="s">
        <v>137</v>
      </c>
      <c r="AB43" s="23" t="s">
        <v>124</v>
      </c>
      <c r="AC43" s="43"/>
      <c r="AD43" s="44"/>
      <c r="AE43" s="134">
        <f t="shared" si="8"/>
        <v>4079776.0639999993</v>
      </c>
      <c r="AF43" s="135">
        <f t="shared" si="9"/>
        <v>119030925.19007999</v>
      </c>
    </row>
    <row r="44" spans="1:32" ht="38.25">
      <c r="A44" s="16" t="s">
        <v>138</v>
      </c>
      <c r="B44" s="24"/>
      <c r="C44" s="24"/>
      <c r="D44" s="25"/>
      <c r="F44" s="26"/>
      <c r="G44" s="25"/>
      <c r="L44" s="26"/>
      <c r="O44" s="27">
        <v>4762560</v>
      </c>
      <c r="P44" s="16">
        <v>11.56</v>
      </c>
      <c r="Q44" s="12">
        <f t="shared" si="2"/>
        <v>165165580.80000001</v>
      </c>
      <c r="R44" s="12">
        <f t="shared" ref="R44:R49" si="27">SUM(O44*1.0028)</f>
        <v>4775895.1679999996</v>
      </c>
      <c r="S44" s="14">
        <v>11.66</v>
      </c>
      <c r="T44" s="12">
        <f t="shared" si="3"/>
        <v>167060812.97663999</v>
      </c>
      <c r="U44" s="12">
        <f t="shared" si="4"/>
        <v>4855805.4459509756</v>
      </c>
      <c r="V44" s="12">
        <f t="shared" si="5"/>
        <v>169856074.49936512</v>
      </c>
      <c r="W44" s="12">
        <f t="shared" si="6"/>
        <v>4937052.7826726269</v>
      </c>
      <c r="X44" s="12">
        <f t="shared" si="7"/>
        <v>172698106.33788848</v>
      </c>
      <c r="Z44" s="28" t="s">
        <v>36</v>
      </c>
      <c r="AA44" s="18" t="s">
        <v>139</v>
      </c>
      <c r="AB44" s="23" t="s">
        <v>38</v>
      </c>
      <c r="AC44" s="9"/>
      <c r="AD44" s="20"/>
      <c r="AE44" s="134">
        <f t="shared" si="8"/>
        <v>4769227.5839999998</v>
      </c>
      <c r="AF44" s="135">
        <f t="shared" si="9"/>
        <v>166113196.88832</v>
      </c>
    </row>
    <row r="45" spans="1:32" ht="38.25">
      <c r="A45" s="16" t="s">
        <v>140</v>
      </c>
      <c r="B45" s="24"/>
      <c r="C45" s="24"/>
      <c r="D45" s="25"/>
      <c r="F45" s="26"/>
      <c r="G45" s="25"/>
      <c r="L45" s="26"/>
      <c r="O45" s="27">
        <v>1713260</v>
      </c>
      <c r="P45" s="16">
        <v>11.56</v>
      </c>
      <c r="Q45" s="12">
        <f t="shared" si="2"/>
        <v>59415856.800000004</v>
      </c>
      <c r="R45" s="12">
        <f t="shared" si="27"/>
        <v>1718057.1279999998</v>
      </c>
      <c r="S45" s="14">
        <v>11.66</v>
      </c>
      <c r="T45" s="12">
        <f t="shared" si="3"/>
        <v>60097638.337439999</v>
      </c>
      <c r="U45" s="12">
        <f t="shared" si="4"/>
        <v>1746803.6598656958</v>
      </c>
      <c r="V45" s="12">
        <f t="shared" si="5"/>
        <v>61103192.022102043</v>
      </c>
      <c r="W45" s="12">
        <f t="shared" si="6"/>
        <v>1776031.1787025684</v>
      </c>
      <c r="X45" s="12">
        <f t="shared" si="7"/>
        <v>62125570.631015837</v>
      </c>
      <c r="Z45" s="28" t="s">
        <v>36</v>
      </c>
      <c r="AA45" s="18" t="s">
        <v>141</v>
      </c>
      <c r="AB45" s="23" t="s">
        <v>38</v>
      </c>
      <c r="AC45" s="9"/>
      <c r="AD45" s="20"/>
      <c r="AE45" s="134">
        <f t="shared" si="8"/>
        <v>1715658.5639999998</v>
      </c>
      <c r="AF45" s="135">
        <f t="shared" si="9"/>
        <v>59756747.568719998</v>
      </c>
    </row>
    <row r="46" spans="1:32" ht="25.5">
      <c r="A46" s="16" t="s">
        <v>142</v>
      </c>
      <c r="B46" s="24"/>
      <c r="C46" s="24"/>
      <c r="D46" s="25"/>
      <c r="F46" s="26"/>
      <c r="G46" s="25"/>
      <c r="I46" s="13">
        <v>1298000</v>
      </c>
      <c r="J46" s="14">
        <v>10.88</v>
      </c>
      <c r="K46" s="12">
        <f>SUM(I46*J46)*3</f>
        <v>42366720.000000007</v>
      </c>
      <c r="L46" s="15">
        <f>SUM(I46*1.0716)</f>
        <v>1390936.8</v>
      </c>
      <c r="M46" s="16">
        <v>11.05</v>
      </c>
      <c r="N46" s="12">
        <f t="shared" ref="N46:N48" si="28">SUM(L46*M46)*3</f>
        <v>46109554.920000002</v>
      </c>
      <c r="O46" s="15">
        <f t="shared" ref="O46:O48" si="29">SUM(L46*1.0271)</f>
        <v>1428631.18728</v>
      </c>
      <c r="P46" s="16">
        <v>11.56</v>
      </c>
      <c r="Q46" s="12">
        <f t="shared" si="2"/>
        <v>49544929.5748704</v>
      </c>
      <c r="R46" s="12">
        <f t="shared" si="27"/>
        <v>1432631.3546043839</v>
      </c>
      <c r="S46" s="14">
        <v>11.66</v>
      </c>
      <c r="T46" s="12">
        <f t="shared" si="3"/>
        <v>50113444.78406135</v>
      </c>
      <c r="U46" s="12">
        <f t="shared" si="4"/>
        <v>1456602.1424296245</v>
      </c>
      <c r="V46" s="12">
        <f t="shared" si="5"/>
        <v>50951942.942188263</v>
      </c>
      <c r="W46" s="12">
        <f t="shared" si="6"/>
        <v>1480974.0094767569</v>
      </c>
      <c r="X46" s="12">
        <f t="shared" si="7"/>
        <v>51804470.851496965</v>
      </c>
      <c r="Z46" s="29" t="s">
        <v>143</v>
      </c>
      <c r="AA46" s="42" t="s">
        <v>144</v>
      </c>
      <c r="AB46" s="23" t="s">
        <v>145</v>
      </c>
      <c r="AC46" s="9"/>
      <c r="AD46" s="20"/>
      <c r="AE46" s="134">
        <f t="shared" si="8"/>
        <v>1430631.2709421921</v>
      </c>
      <c r="AF46" s="135">
        <f t="shared" si="9"/>
        <v>49829187.179465875</v>
      </c>
    </row>
    <row r="47" spans="1:32" ht="12.75">
      <c r="A47" s="45" t="s">
        <v>146</v>
      </c>
      <c r="B47" s="12"/>
      <c r="C47" s="12"/>
      <c r="D47" s="14"/>
      <c r="E47" s="12"/>
      <c r="F47" s="15"/>
      <c r="G47" s="14"/>
      <c r="H47" s="12"/>
      <c r="I47" s="12"/>
      <c r="J47" s="12"/>
      <c r="K47" s="12"/>
      <c r="L47" s="27">
        <v>3000000</v>
      </c>
      <c r="M47" s="16">
        <v>11.05</v>
      </c>
      <c r="N47" s="12">
        <f t="shared" si="28"/>
        <v>99450000.000000015</v>
      </c>
      <c r="O47" s="15">
        <f t="shared" si="29"/>
        <v>3081299.9999999995</v>
      </c>
      <c r="P47" s="16">
        <v>11.56</v>
      </c>
      <c r="Q47" s="12">
        <f t="shared" si="2"/>
        <v>106859483.99999997</v>
      </c>
      <c r="R47" s="12">
        <f t="shared" si="27"/>
        <v>3089927.6399999992</v>
      </c>
      <c r="S47" s="14">
        <v>11.66</v>
      </c>
      <c r="T47" s="12">
        <f t="shared" si="3"/>
        <v>108085668.84719998</v>
      </c>
      <c r="U47" s="12">
        <f t="shared" si="4"/>
        <v>3141628.3092724793</v>
      </c>
      <c r="V47" s="12">
        <f t="shared" si="5"/>
        <v>109894158.25835133</v>
      </c>
      <c r="W47" s="12">
        <f t="shared" si="6"/>
        <v>3194194.0341432262</v>
      </c>
      <c r="X47" s="12">
        <f t="shared" si="7"/>
        <v>111732907.31433004</v>
      </c>
      <c r="Z47" s="38" t="s">
        <v>147</v>
      </c>
      <c r="AA47" s="46" t="s">
        <v>148</v>
      </c>
      <c r="AB47" s="23" t="s">
        <v>124</v>
      </c>
      <c r="AC47" s="9"/>
      <c r="AD47" s="20"/>
      <c r="AE47" s="134">
        <f t="shared" si="8"/>
        <v>3085613.8199999994</v>
      </c>
      <c r="AF47" s="135">
        <f t="shared" si="9"/>
        <v>107472576.42359997</v>
      </c>
    </row>
    <row r="48" spans="1:32" ht="25.5">
      <c r="A48" s="16" t="s">
        <v>149</v>
      </c>
      <c r="B48" s="13">
        <v>322000</v>
      </c>
      <c r="C48" s="12">
        <f>SUM(B48*1.1343)</f>
        <v>365244.60000000003</v>
      </c>
      <c r="D48" s="14">
        <v>10.4</v>
      </c>
      <c r="E48" s="12">
        <f>SUM(C48*D48*3)</f>
        <v>11395631.520000001</v>
      </c>
      <c r="F48" s="15">
        <f>SUM(C48*1.0468)</f>
        <v>382338.04728</v>
      </c>
      <c r="G48" s="14">
        <v>10.5</v>
      </c>
      <c r="H48" s="12">
        <f>SUM(F48*G48)*3</f>
        <v>12043648.489319999</v>
      </c>
      <c r="I48" s="12">
        <f>SUM(F48*1.0123)</f>
        <v>387040.80526154401</v>
      </c>
      <c r="J48" s="14">
        <v>10.88</v>
      </c>
      <c r="K48" s="12">
        <f>SUM(I48*J48)*3</f>
        <v>12633011.883736797</v>
      </c>
      <c r="L48" s="15">
        <f>SUM(I48*1.0716)</f>
        <v>414752.92691827059</v>
      </c>
      <c r="M48" s="16">
        <v>11.05</v>
      </c>
      <c r="N48" s="12">
        <f t="shared" si="28"/>
        <v>13749059.527340673</v>
      </c>
      <c r="O48" s="15">
        <f t="shared" si="29"/>
        <v>425992.73123775568</v>
      </c>
      <c r="P48" s="16">
        <v>11.56</v>
      </c>
      <c r="Q48" s="12">
        <f t="shared" si="2"/>
        <v>14773427.919325367</v>
      </c>
      <c r="R48" s="12">
        <f t="shared" si="27"/>
        <v>427185.51088522136</v>
      </c>
      <c r="S48" s="14">
        <v>11.66</v>
      </c>
      <c r="T48" s="12">
        <f t="shared" si="3"/>
        <v>14942949.170765044</v>
      </c>
      <c r="U48" s="12">
        <f t="shared" si="4"/>
        <v>434333.17885335285</v>
      </c>
      <c r="V48" s="12">
        <f t="shared" si="5"/>
        <v>15192974.596290283</v>
      </c>
      <c r="W48" s="12">
        <f t="shared" si="6"/>
        <v>441600.44160192716</v>
      </c>
      <c r="X48" s="12">
        <f t="shared" si="7"/>
        <v>15447183.447235413</v>
      </c>
      <c r="Z48" s="38" t="s">
        <v>150</v>
      </c>
      <c r="AA48" s="18" t="s">
        <v>151</v>
      </c>
      <c r="AB48" s="23">
        <v>2019</v>
      </c>
      <c r="AC48" s="18"/>
      <c r="AD48" s="20"/>
      <c r="AE48" s="134">
        <f t="shared" si="8"/>
        <v>426589.12106148852</v>
      </c>
      <c r="AF48" s="135">
        <f t="shared" si="9"/>
        <v>14858188.545045204</v>
      </c>
    </row>
    <row r="49" spans="1:32" ht="38.25">
      <c r="A49" s="16" t="s">
        <v>152</v>
      </c>
      <c r="B49" s="24"/>
      <c r="C49" s="24"/>
      <c r="D49" s="25"/>
      <c r="F49" s="26"/>
      <c r="G49" s="25"/>
      <c r="L49" s="26"/>
      <c r="O49" s="27">
        <v>12716400</v>
      </c>
      <c r="P49" s="16">
        <v>11.56</v>
      </c>
      <c r="Q49" s="12">
        <f t="shared" si="2"/>
        <v>441004752</v>
      </c>
      <c r="R49" s="12">
        <f t="shared" si="27"/>
        <v>12752005.919999998</v>
      </c>
      <c r="S49" s="14">
        <v>11.66</v>
      </c>
      <c r="T49" s="12">
        <f t="shared" si="3"/>
        <v>446065167.08159995</v>
      </c>
      <c r="U49" s="12">
        <f t="shared" si="4"/>
        <v>12965372.483053438</v>
      </c>
      <c r="V49" s="12">
        <f t="shared" si="5"/>
        <v>453528729.45720923</v>
      </c>
      <c r="W49" s="12">
        <f t="shared" si="6"/>
        <v>13182309.095439889</v>
      </c>
      <c r="X49" s="12">
        <f t="shared" si="7"/>
        <v>461117172.15848732</v>
      </c>
      <c r="Z49" s="28" t="s">
        <v>36</v>
      </c>
      <c r="AA49" s="18" t="s">
        <v>153</v>
      </c>
      <c r="AB49" s="23" t="s">
        <v>38</v>
      </c>
      <c r="AC49" s="9"/>
      <c r="AD49" s="20"/>
      <c r="AE49" s="134">
        <f t="shared" si="8"/>
        <v>12734202.959999999</v>
      </c>
      <c r="AF49" s="135">
        <f t="shared" si="9"/>
        <v>443534959.54079998</v>
      </c>
    </row>
    <row r="50" spans="1:32" ht="12.75">
      <c r="A50" s="31" t="s">
        <v>154</v>
      </c>
      <c r="B50" s="24"/>
      <c r="C50" s="24"/>
      <c r="D50" s="14"/>
      <c r="E50" s="12"/>
      <c r="F50" s="15"/>
      <c r="G50" s="14"/>
      <c r="H50" s="12"/>
      <c r="I50" s="12"/>
      <c r="J50" s="12"/>
      <c r="K50" s="12"/>
      <c r="L50" s="15"/>
      <c r="M50" s="12"/>
      <c r="N50" s="12"/>
      <c r="O50" s="27">
        <v>67670924</v>
      </c>
      <c r="P50" s="14">
        <v>14.25</v>
      </c>
      <c r="Q50" s="12">
        <f t="shared" si="2"/>
        <v>2892932001</v>
      </c>
      <c r="R50" s="12">
        <f>SUM(O50*0.9942)</f>
        <v>67278432.640799999</v>
      </c>
      <c r="S50" s="14">
        <v>14.54</v>
      </c>
      <c r="T50" s="12">
        <f t="shared" si="3"/>
        <v>2934685231.7916961</v>
      </c>
      <c r="U50" s="12">
        <f t="shared" si="4"/>
        <v>68404135.375745863</v>
      </c>
      <c r="V50" s="12">
        <f t="shared" si="5"/>
        <v>2983788385.0900345</v>
      </c>
      <c r="W50" s="12">
        <f t="shared" si="6"/>
        <v>69548673.368852839</v>
      </c>
      <c r="X50" s="12">
        <f t="shared" si="7"/>
        <v>3033713132.3493609</v>
      </c>
      <c r="Z50" s="17" t="s">
        <v>48</v>
      </c>
      <c r="AA50" s="32" t="s">
        <v>49</v>
      </c>
      <c r="AB50" s="23" t="s">
        <v>50</v>
      </c>
      <c r="AC50" s="9"/>
      <c r="AD50" s="20"/>
      <c r="AE50" s="134">
        <f t="shared" si="8"/>
        <v>67474678.3204</v>
      </c>
      <c r="AF50" s="135">
        <f t="shared" si="9"/>
        <v>2913808616.3958483</v>
      </c>
    </row>
    <row r="51" spans="1:32" ht="25.5">
      <c r="A51" s="16" t="s">
        <v>155</v>
      </c>
      <c r="B51" s="24"/>
      <c r="C51" s="24"/>
      <c r="D51" s="25"/>
      <c r="F51" s="26"/>
      <c r="G51" s="25"/>
      <c r="I51" s="12"/>
      <c r="L51" s="27">
        <v>300000</v>
      </c>
      <c r="M51" s="14">
        <v>9.32</v>
      </c>
      <c r="N51" s="12">
        <f>SUM(L51*M51)*3</f>
        <v>8388000</v>
      </c>
      <c r="O51" s="15">
        <f>SUM(L51*1.0534)</f>
        <v>316019.99999999994</v>
      </c>
      <c r="P51" s="14">
        <v>9.7100000000000009</v>
      </c>
      <c r="Q51" s="12">
        <f t="shared" si="2"/>
        <v>9205662.5999999996</v>
      </c>
      <c r="R51" s="12">
        <f>SUM(O51*1.0384)</f>
        <v>328155.16799999995</v>
      </c>
      <c r="S51" s="14">
        <v>9.74</v>
      </c>
      <c r="T51" s="12">
        <f t="shared" si="3"/>
        <v>9588694.0089599993</v>
      </c>
      <c r="U51" s="12">
        <f t="shared" si="4"/>
        <v>333645.86027097591</v>
      </c>
      <c r="V51" s="12">
        <f t="shared" si="5"/>
        <v>9749132.0371179171</v>
      </c>
      <c r="W51" s="12">
        <f t="shared" si="6"/>
        <v>339228.4228050299</v>
      </c>
      <c r="X51" s="12">
        <f t="shared" si="7"/>
        <v>9912254.5143629741</v>
      </c>
      <c r="Z51" s="29" t="s">
        <v>156</v>
      </c>
      <c r="AA51" s="18" t="s">
        <v>157</v>
      </c>
      <c r="AB51" s="23" t="s">
        <v>158</v>
      </c>
      <c r="AC51" s="9"/>
      <c r="AD51" s="20"/>
      <c r="AE51" s="134">
        <f t="shared" si="8"/>
        <v>322087.58399999992</v>
      </c>
      <c r="AF51" s="135">
        <f t="shared" si="9"/>
        <v>9397178.3044799995</v>
      </c>
    </row>
    <row r="52" spans="1:32" ht="12.75">
      <c r="B52" s="24"/>
      <c r="C52" s="24"/>
      <c r="D52" s="25"/>
      <c r="F52" s="26"/>
      <c r="G52" s="25"/>
      <c r="L52" s="26"/>
      <c r="O52" s="26"/>
      <c r="S52" s="25"/>
      <c r="Z52" s="20"/>
      <c r="AA52" s="9"/>
      <c r="AB52" s="47"/>
      <c r="AC52" s="9"/>
      <c r="AD52" s="20"/>
    </row>
    <row r="53" spans="1:32" ht="12.75">
      <c r="B53" s="24"/>
      <c r="C53" s="24"/>
      <c r="D53" s="25"/>
      <c r="F53" s="26"/>
      <c r="G53" s="25"/>
      <c r="L53" s="26"/>
      <c r="O53" s="26"/>
      <c r="S53" s="25"/>
      <c r="U53" s="48">
        <f t="shared" ref="U53:X53" si="30">SUM(U2:U51)</f>
        <v>198768305.65335566</v>
      </c>
      <c r="V53" s="48">
        <f t="shared" si="30"/>
        <v>7011422981.1163378</v>
      </c>
      <c r="W53" s="48">
        <f t="shared" si="30"/>
        <v>202094096.94354764</v>
      </c>
      <c r="X53" s="48">
        <f t="shared" si="30"/>
        <v>7128738110.4363775</v>
      </c>
      <c r="Z53" s="20"/>
      <c r="AA53" s="9"/>
      <c r="AB53" s="47"/>
      <c r="AC53" s="9"/>
      <c r="AD53" s="20"/>
    </row>
    <row r="54" spans="1:32" ht="12.75">
      <c r="B54" s="24"/>
      <c r="C54" s="24"/>
      <c r="D54" s="25"/>
      <c r="F54" s="26"/>
      <c r="G54" s="25"/>
      <c r="L54" s="26"/>
      <c r="O54" s="26"/>
      <c r="S54" s="25"/>
      <c r="Z54" s="20"/>
      <c r="AA54" s="9"/>
      <c r="AB54" s="47"/>
      <c r="AC54" s="9"/>
      <c r="AD54" s="20"/>
    </row>
    <row r="55" spans="1:32" ht="12.75">
      <c r="B55" s="24"/>
      <c r="C55" s="24"/>
      <c r="D55" s="25"/>
      <c r="F55" s="26"/>
      <c r="G55" s="25"/>
      <c r="L55" s="26"/>
      <c r="O55" s="26"/>
      <c r="S55" s="25"/>
      <c r="Z55" s="20"/>
      <c r="AA55" s="9"/>
      <c r="AB55" s="47"/>
      <c r="AC55" s="9"/>
      <c r="AD55" s="20"/>
    </row>
    <row r="56" spans="1:32" ht="12.75">
      <c r="B56" s="24"/>
      <c r="C56" s="24"/>
      <c r="D56" s="25"/>
      <c r="F56" s="26"/>
      <c r="G56" s="25"/>
      <c r="L56" s="26"/>
      <c r="O56" s="26"/>
      <c r="S56" s="25"/>
      <c r="Z56" s="20"/>
      <c r="AA56" s="9"/>
      <c r="AB56" s="47"/>
      <c r="AC56" s="9"/>
      <c r="AD56" s="20"/>
    </row>
    <row r="57" spans="1:32" ht="12.75">
      <c r="B57" s="24"/>
      <c r="C57" s="24"/>
      <c r="D57" s="25"/>
      <c r="F57" s="26"/>
      <c r="G57" s="25"/>
      <c r="L57" s="26"/>
      <c r="O57" s="26"/>
      <c r="S57" s="25"/>
      <c r="Z57" s="20"/>
      <c r="AA57" s="9"/>
      <c r="AB57" s="47"/>
      <c r="AC57" s="9"/>
      <c r="AD57" s="20"/>
    </row>
    <row r="58" spans="1:32" ht="12.75">
      <c r="B58" s="24"/>
      <c r="C58" s="24"/>
      <c r="D58" s="25"/>
      <c r="F58" s="26"/>
      <c r="G58" s="25"/>
      <c r="L58" s="26"/>
      <c r="O58" s="26"/>
      <c r="S58" s="25"/>
      <c r="Z58" s="20"/>
      <c r="AA58" s="9"/>
      <c r="AB58" s="47"/>
      <c r="AC58" s="9"/>
      <c r="AD58" s="20"/>
    </row>
    <row r="59" spans="1:32" ht="12.75">
      <c r="B59" s="24"/>
      <c r="C59" s="24"/>
      <c r="D59" s="25"/>
      <c r="F59" s="26"/>
      <c r="G59" s="25"/>
      <c r="L59" s="26"/>
      <c r="O59" s="26"/>
      <c r="S59" s="25"/>
      <c r="Z59" s="20"/>
      <c r="AA59" s="9"/>
      <c r="AB59" s="47"/>
      <c r="AC59" s="9"/>
      <c r="AD59" s="20"/>
    </row>
    <row r="60" spans="1:32" ht="12.75">
      <c r="B60" s="24"/>
      <c r="C60" s="24"/>
      <c r="D60" s="25"/>
      <c r="F60" s="26"/>
      <c r="G60" s="25"/>
      <c r="L60" s="26"/>
      <c r="O60" s="26"/>
      <c r="S60" s="25"/>
      <c r="Z60" s="20"/>
      <c r="AA60" s="9"/>
      <c r="AB60" s="47"/>
      <c r="AC60" s="9"/>
      <c r="AD60" s="20"/>
    </row>
    <row r="61" spans="1:32" ht="12.75">
      <c r="B61" s="24"/>
      <c r="C61" s="24"/>
      <c r="D61" s="25"/>
      <c r="F61" s="26"/>
      <c r="G61" s="25"/>
      <c r="L61" s="26"/>
      <c r="O61" s="26"/>
      <c r="S61" s="25"/>
      <c r="Z61" s="20"/>
      <c r="AA61" s="9"/>
      <c r="AB61" s="47"/>
      <c r="AC61" s="9"/>
      <c r="AD61" s="20"/>
    </row>
    <row r="62" spans="1:32" ht="12.75">
      <c r="B62" s="24"/>
      <c r="C62" s="24"/>
      <c r="D62" s="25"/>
      <c r="F62" s="26"/>
      <c r="G62" s="25"/>
      <c r="L62" s="26"/>
      <c r="O62" s="26"/>
      <c r="S62" s="25"/>
      <c r="Z62" s="20"/>
      <c r="AA62" s="9"/>
      <c r="AB62" s="47"/>
      <c r="AC62" s="9"/>
      <c r="AD62" s="20"/>
    </row>
    <row r="63" spans="1:32" ht="12.75">
      <c r="B63" s="24"/>
      <c r="C63" s="24"/>
      <c r="D63" s="25"/>
      <c r="F63" s="26"/>
      <c r="G63" s="25"/>
      <c r="L63" s="26"/>
      <c r="O63" s="26"/>
      <c r="S63" s="25"/>
      <c r="Z63" s="20"/>
      <c r="AA63" s="9"/>
      <c r="AB63" s="47"/>
      <c r="AC63" s="9"/>
      <c r="AD63" s="20"/>
    </row>
    <row r="64" spans="1:32" ht="12.75">
      <c r="B64" s="24"/>
      <c r="C64" s="24"/>
      <c r="D64" s="25"/>
      <c r="F64" s="26"/>
      <c r="G64" s="25"/>
      <c r="L64" s="26"/>
      <c r="O64" s="26"/>
      <c r="S64" s="25"/>
      <c r="Z64" s="20"/>
      <c r="AA64" s="9"/>
      <c r="AB64" s="47"/>
      <c r="AC64" s="9"/>
      <c r="AD64" s="20"/>
    </row>
    <row r="65" spans="2:30" ht="12.75">
      <c r="B65" s="24"/>
      <c r="C65" s="24"/>
      <c r="D65" s="25"/>
      <c r="F65" s="26"/>
      <c r="G65" s="25"/>
      <c r="L65" s="26"/>
      <c r="O65" s="26"/>
      <c r="S65" s="25"/>
      <c r="Z65" s="20"/>
      <c r="AA65" s="9"/>
      <c r="AB65" s="47"/>
      <c r="AC65" s="9"/>
      <c r="AD65" s="20"/>
    </row>
    <row r="66" spans="2:30" ht="12.75">
      <c r="B66" s="24"/>
      <c r="C66" s="24"/>
      <c r="D66" s="25"/>
      <c r="F66" s="26"/>
      <c r="G66" s="25"/>
      <c r="L66" s="26"/>
      <c r="O66" s="26"/>
      <c r="S66" s="25"/>
      <c r="Z66" s="20"/>
      <c r="AA66" s="9"/>
      <c r="AB66" s="47"/>
      <c r="AC66" s="9"/>
      <c r="AD66" s="20"/>
    </row>
    <row r="67" spans="2:30" ht="12.75">
      <c r="B67" s="24"/>
      <c r="C67" s="24"/>
      <c r="D67" s="25"/>
      <c r="F67" s="26"/>
      <c r="G67" s="25"/>
      <c r="L67" s="26"/>
      <c r="O67" s="26"/>
      <c r="S67" s="25"/>
      <c r="Z67" s="20"/>
      <c r="AA67" s="9"/>
      <c r="AB67" s="47"/>
      <c r="AC67" s="9"/>
      <c r="AD67" s="20"/>
    </row>
    <row r="68" spans="2:30" ht="12.75">
      <c r="B68" s="24"/>
      <c r="C68" s="24"/>
      <c r="D68" s="25"/>
      <c r="F68" s="26"/>
      <c r="G68" s="25"/>
      <c r="L68" s="26"/>
      <c r="O68" s="26"/>
      <c r="S68" s="25"/>
      <c r="Z68" s="20"/>
      <c r="AA68" s="9"/>
      <c r="AB68" s="47"/>
      <c r="AC68" s="9"/>
      <c r="AD68" s="20"/>
    </row>
    <row r="69" spans="2:30" ht="12.75">
      <c r="B69" s="24"/>
      <c r="C69" s="24"/>
      <c r="D69" s="25"/>
      <c r="F69" s="26"/>
      <c r="G69" s="25"/>
      <c r="L69" s="26"/>
      <c r="O69" s="26"/>
      <c r="S69" s="25"/>
      <c r="Z69" s="20"/>
      <c r="AA69" s="9"/>
      <c r="AB69" s="47"/>
      <c r="AC69" s="9"/>
      <c r="AD69" s="20"/>
    </row>
    <row r="70" spans="2:30" ht="12.75">
      <c r="B70" s="24"/>
      <c r="C70" s="24"/>
      <c r="D70" s="25"/>
      <c r="F70" s="26"/>
      <c r="G70" s="25"/>
      <c r="L70" s="26"/>
      <c r="O70" s="26"/>
      <c r="S70" s="25"/>
      <c r="Z70" s="20"/>
      <c r="AA70" s="9"/>
      <c r="AB70" s="47"/>
      <c r="AC70" s="9"/>
      <c r="AD70" s="20"/>
    </row>
    <row r="71" spans="2:30" ht="12.75">
      <c r="B71" s="24"/>
      <c r="C71" s="24"/>
      <c r="D71" s="25"/>
      <c r="F71" s="26"/>
      <c r="G71" s="25"/>
      <c r="L71" s="26"/>
      <c r="O71" s="26"/>
      <c r="S71" s="25"/>
      <c r="Z71" s="20"/>
      <c r="AA71" s="9"/>
      <c r="AB71" s="47"/>
      <c r="AC71" s="9"/>
      <c r="AD71" s="20"/>
    </row>
    <row r="72" spans="2:30" ht="12.75">
      <c r="B72" s="24"/>
      <c r="C72" s="24"/>
      <c r="D72" s="25"/>
      <c r="F72" s="26"/>
      <c r="G72" s="25"/>
      <c r="L72" s="26"/>
      <c r="O72" s="26"/>
      <c r="S72" s="25"/>
      <c r="Z72" s="20"/>
      <c r="AA72" s="9"/>
      <c r="AB72" s="47"/>
      <c r="AC72" s="9"/>
      <c r="AD72" s="20"/>
    </row>
    <row r="73" spans="2:30" ht="12.75">
      <c r="B73" s="24"/>
      <c r="C73" s="24"/>
      <c r="D73" s="25"/>
      <c r="F73" s="26"/>
      <c r="G73" s="25"/>
      <c r="L73" s="26"/>
      <c r="O73" s="26"/>
      <c r="S73" s="25"/>
      <c r="Z73" s="20"/>
      <c r="AA73" s="9"/>
      <c r="AB73" s="47"/>
      <c r="AC73" s="9"/>
      <c r="AD73" s="20"/>
    </row>
    <row r="74" spans="2:30" ht="12.75">
      <c r="B74" s="24"/>
      <c r="C74" s="24"/>
      <c r="D74" s="25"/>
      <c r="F74" s="26"/>
      <c r="G74" s="25"/>
      <c r="L74" s="26"/>
      <c r="O74" s="26"/>
      <c r="S74" s="25"/>
      <c r="Z74" s="20"/>
      <c r="AA74" s="9"/>
      <c r="AB74" s="47"/>
      <c r="AC74" s="9"/>
      <c r="AD74" s="20"/>
    </row>
    <row r="75" spans="2:30" ht="12.75">
      <c r="B75" s="24"/>
      <c r="C75" s="24"/>
      <c r="D75" s="25"/>
      <c r="F75" s="26"/>
      <c r="G75" s="25"/>
      <c r="L75" s="26"/>
      <c r="O75" s="26"/>
      <c r="S75" s="25"/>
      <c r="Z75" s="20"/>
      <c r="AA75" s="9"/>
      <c r="AB75" s="47"/>
      <c r="AC75" s="9"/>
      <c r="AD75" s="20"/>
    </row>
    <row r="76" spans="2:30" ht="12.75">
      <c r="B76" s="24"/>
      <c r="C76" s="24"/>
      <c r="D76" s="25"/>
      <c r="F76" s="26"/>
      <c r="G76" s="25"/>
      <c r="L76" s="26"/>
      <c r="O76" s="26"/>
      <c r="S76" s="25"/>
      <c r="Z76" s="20"/>
      <c r="AA76" s="9"/>
      <c r="AB76" s="47"/>
      <c r="AC76" s="9"/>
      <c r="AD76" s="20"/>
    </row>
    <row r="77" spans="2:30" ht="12.75">
      <c r="B77" s="24"/>
      <c r="C77" s="24"/>
      <c r="D77" s="25"/>
      <c r="F77" s="26"/>
      <c r="G77" s="25"/>
      <c r="L77" s="26"/>
      <c r="O77" s="26"/>
      <c r="S77" s="25"/>
      <c r="Z77" s="20"/>
      <c r="AA77" s="9"/>
      <c r="AB77" s="47"/>
      <c r="AC77" s="9"/>
      <c r="AD77" s="20"/>
    </row>
    <row r="78" spans="2:30" ht="12.75">
      <c r="B78" s="24"/>
      <c r="C78" s="24"/>
      <c r="D78" s="25"/>
      <c r="F78" s="26"/>
      <c r="G78" s="25"/>
      <c r="L78" s="26"/>
      <c r="O78" s="26"/>
      <c r="S78" s="25"/>
      <c r="Z78" s="20"/>
      <c r="AA78" s="9"/>
      <c r="AB78" s="47"/>
      <c r="AC78" s="9"/>
      <c r="AD78" s="20"/>
    </row>
    <row r="79" spans="2:30" ht="12.75">
      <c r="B79" s="24"/>
      <c r="C79" s="24"/>
      <c r="D79" s="25"/>
      <c r="F79" s="26"/>
      <c r="G79" s="25"/>
      <c r="L79" s="26"/>
      <c r="O79" s="26"/>
      <c r="S79" s="25"/>
      <c r="Z79" s="20"/>
      <c r="AA79" s="9"/>
      <c r="AB79" s="47"/>
      <c r="AC79" s="9"/>
      <c r="AD79" s="20"/>
    </row>
    <row r="80" spans="2:30" ht="12.75">
      <c r="B80" s="24"/>
      <c r="C80" s="24"/>
      <c r="D80" s="25"/>
      <c r="F80" s="26"/>
      <c r="G80" s="25"/>
      <c r="L80" s="26"/>
      <c r="O80" s="26"/>
      <c r="S80" s="25"/>
      <c r="Z80" s="20"/>
      <c r="AA80" s="9"/>
      <c r="AB80" s="47"/>
      <c r="AC80" s="9"/>
      <c r="AD80" s="20"/>
    </row>
    <row r="81" spans="2:30" ht="12.75">
      <c r="B81" s="24"/>
      <c r="C81" s="24"/>
      <c r="D81" s="25"/>
      <c r="F81" s="26"/>
      <c r="G81" s="25"/>
      <c r="L81" s="26"/>
      <c r="O81" s="26"/>
      <c r="S81" s="25"/>
      <c r="Z81" s="20"/>
      <c r="AA81" s="9"/>
      <c r="AB81" s="47"/>
      <c r="AC81" s="9"/>
      <c r="AD81" s="20"/>
    </row>
    <row r="82" spans="2:30" ht="12.75">
      <c r="B82" s="24"/>
      <c r="C82" s="24"/>
      <c r="D82" s="25"/>
      <c r="F82" s="26"/>
      <c r="G82" s="25"/>
      <c r="L82" s="26"/>
      <c r="O82" s="26"/>
      <c r="S82" s="25"/>
      <c r="Z82" s="20"/>
      <c r="AA82" s="9"/>
      <c r="AB82" s="47"/>
      <c r="AC82" s="9"/>
      <c r="AD82" s="20"/>
    </row>
    <row r="83" spans="2:30" ht="12.75">
      <c r="B83" s="24"/>
      <c r="C83" s="24"/>
      <c r="D83" s="25"/>
      <c r="F83" s="26"/>
      <c r="G83" s="25"/>
      <c r="L83" s="26"/>
      <c r="O83" s="26"/>
      <c r="S83" s="25"/>
      <c r="Z83" s="20"/>
      <c r="AA83" s="9"/>
      <c r="AB83" s="47"/>
      <c r="AC83" s="9"/>
      <c r="AD83" s="20"/>
    </row>
    <row r="84" spans="2:30" ht="12.75">
      <c r="B84" s="24"/>
      <c r="C84" s="24"/>
      <c r="D84" s="25"/>
      <c r="F84" s="26"/>
      <c r="G84" s="25"/>
      <c r="L84" s="26"/>
      <c r="O84" s="26"/>
      <c r="S84" s="25"/>
      <c r="Z84" s="20"/>
      <c r="AA84" s="9"/>
      <c r="AB84" s="47"/>
      <c r="AC84" s="9"/>
      <c r="AD84" s="20"/>
    </row>
    <row r="85" spans="2:30" ht="12.75">
      <c r="B85" s="24"/>
      <c r="C85" s="24"/>
      <c r="D85" s="25"/>
      <c r="F85" s="26"/>
      <c r="G85" s="25"/>
      <c r="L85" s="26"/>
      <c r="O85" s="26"/>
      <c r="S85" s="25"/>
      <c r="Z85" s="20"/>
      <c r="AA85" s="9"/>
      <c r="AB85" s="47"/>
      <c r="AC85" s="9"/>
      <c r="AD85" s="20"/>
    </row>
    <row r="86" spans="2:30" ht="12.75">
      <c r="B86" s="24"/>
      <c r="C86" s="24"/>
      <c r="D86" s="25"/>
      <c r="F86" s="26"/>
      <c r="G86" s="25"/>
      <c r="L86" s="26"/>
      <c r="O86" s="26"/>
      <c r="S86" s="25"/>
      <c r="Z86" s="20"/>
      <c r="AA86" s="9"/>
      <c r="AB86" s="47"/>
      <c r="AC86" s="9"/>
      <c r="AD86" s="20"/>
    </row>
    <row r="87" spans="2:30" ht="12.75">
      <c r="B87" s="24"/>
      <c r="C87" s="24"/>
      <c r="D87" s="25"/>
      <c r="F87" s="26"/>
      <c r="G87" s="25"/>
      <c r="L87" s="26"/>
      <c r="O87" s="26"/>
      <c r="S87" s="25"/>
      <c r="Z87" s="20"/>
      <c r="AA87" s="9"/>
      <c r="AB87" s="47"/>
      <c r="AC87" s="9"/>
      <c r="AD87" s="20"/>
    </row>
    <row r="88" spans="2:30" ht="12.75">
      <c r="B88" s="24"/>
      <c r="C88" s="24"/>
      <c r="D88" s="25"/>
      <c r="F88" s="26"/>
      <c r="G88" s="25"/>
      <c r="L88" s="26"/>
      <c r="O88" s="26"/>
      <c r="S88" s="25"/>
      <c r="Z88" s="20"/>
      <c r="AA88" s="9"/>
      <c r="AB88" s="47"/>
      <c r="AC88" s="9"/>
      <c r="AD88" s="20"/>
    </row>
    <row r="89" spans="2:30" ht="12.75">
      <c r="B89" s="24"/>
      <c r="C89" s="24"/>
      <c r="D89" s="25"/>
      <c r="F89" s="26"/>
      <c r="G89" s="25"/>
      <c r="L89" s="26"/>
      <c r="O89" s="26"/>
      <c r="S89" s="25"/>
      <c r="Z89" s="20"/>
      <c r="AA89" s="9"/>
      <c r="AB89" s="47"/>
      <c r="AC89" s="9"/>
      <c r="AD89" s="20"/>
    </row>
    <row r="90" spans="2:30" ht="12.75">
      <c r="B90" s="24"/>
      <c r="C90" s="24"/>
      <c r="D90" s="25"/>
      <c r="F90" s="26"/>
      <c r="G90" s="25"/>
      <c r="L90" s="26"/>
      <c r="O90" s="26"/>
      <c r="S90" s="25"/>
      <c r="Z90" s="20"/>
      <c r="AA90" s="9"/>
      <c r="AB90" s="47"/>
      <c r="AC90" s="9"/>
      <c r="AD90" s="20"/>
    </row>
    <row r="91" spans="2:30" ht="12.75">
      <c r="B91" s="24"/>
      <c r="C91" s="24"/>
      <c r="D91" s="25"/>
      <c r="F91" s="26"/>
      <c r="G91" s="25"/>
      <c r="L91" s="26"/>
      <c r="O91" s="26"/>
      <c r="S91" s="25"/>
      <c r="Z91" s="20"/>
      <c r="AA91" s="9"/>
      <c r="AB91" s="47"/>
      <c r="AC91" s="9"/>
      <c r="AD91" s="20"/>
    </row>
    <row r="92" spans="2:30" ht="12.75">
      <c r="B92" s="24"/>
      <c r="C92" s="24"/>
      <c r="D92" s="25"/>
      <c r="F92" s="26"/>
      <c r="G92" s="25"/>
      <c r="L92" s="26"/>
      <c r="O92" s="26"/>
      <c r="S92" s="25"/>
      <c r="Z92" s="20"/>
      <c r="AA92" s="9"/>
      <c r="AB92" s="47"/>
      <c r="AC92" s="9"/>
      <c r="AD92" s="20"/>
    </row>
    <row r="93" spans="2:30" ht="12.75">
      <c r="B93" s="24"/>
      <c r="C93" s="24"/>
      <c r="D93" s="25"/>
      <c r="F93" s="26"/>
      <c r="G93" s="25"/>
      <c r="L93" s="26"/>
      <c r="O93" s="26"/>
      <c r="S93" s="25"/>
      <c r="Z93" s="20"/>
      <c r="AA93" s="9"/>
      <c r="AB93" s="47"/>
      <c r="AC93" s="9"/>
      <c r="AD93" s="20"/>
    </row>
    <row r="94" spans="2:30" ht="12.75">
      <c r="B94" s="24"/>
      <c r="C94" s="24"/>
      <c r="D94" s="25"/>
      <c r="F94" s="26"/>
      <c r="G94" s="25"/>
      <c r="L94" s="26"/>
      <c r="O94" s="26"/>
      <c r="S94" s="25"/>
      <c r="Z94" s="20"/>
      <c r="AA94" s="9"/>
      <c r="AB94" s="47"/>
      <c r="AC94" s="9"/>
      <c r="AD94" s="20"/>
    </row>
    <row r="95" spans="2:30" ht="12.75">
      <c r="B95" s="24"/>
      <c r="C95" s="24"/>
      <c r="D95" s="25"/>
      <c r="F95" s="26"/>
      <c r="G95" s="25"/>
      <c r="L95" s="26"/>
      <c r="O95" s="26"/>
      <c r="S95" s="25"/>
      <c r="Z95" s="20"/>
      <c r="AA95" s="9"/>
      <c r="AB95" s="47"/>
      <c r="AC95" s="9"/>
      <c r="AD95" s="20"/>
    </row>
    <row r="96" spans="2:30" ht="12.75">
      <c r="B96" s="24"/>
      <c r="C96" s="24"/>
      <c r="D96" s="25"/>
      <c r="F96" s="26"/>
      <c r="G96" s="25"/>
      <c r="L96" s="26"/>
      <c r="O96" s="26"/>
      <c r="S96" s="25"/>
      <c r="Z96" s="20"/>
      <c r="AA96" s="9"/>
      <c r="AB96" s="47"/>
      <c r="AC96" s="9"/>
      <c r="AD96" s="20"/>
    </row>
    <row r="97" spans="2:30" ht="12.75">
      <c r="B97" s="24"/>
      <c r="C97" s="24"/>
      <c r="D97" s="25"/>
      <c r="F97" s="26"/>
      <c r="G97" s="25"/>
      <c r="L97" s="26"/>
      <c r="O97" s="26"/>
      <c r="S97" s="25"/>
      <c r="Z97" s="20"/>
      <c r="AA97" s="9"/>
      <c r="AB97" s="47"/>
      <c r="AC97" s="9"/>
      <c r="AD97" s="20"/>
    </row>
    <row r="98" spans="2:30" ht="12.75">
      <c r="B98" s="24"/>
      <c r="C98" s="24"/>
      <c r="D98" s="25"/>
      <c r="F98" s="26"/>
      <c r="G98" s="25"/>
      <c r="L98" s="26"/>
      <c r="O98" s="26"/>
      <c r="S98" s="25"/>
      <c r="Z98" s="20"/>
      <c r="AA98" s="9"/>
      <c r="AB98" s="47"/>
      <c r="AC98" s="9"/>
      <c r="AD98" s="20"/>
    </row>
    <row r="99" spans="2:30" ht="12.75">
      <c r="B99" s="24"/>
      <c r="C99" s="24"/>
      <c r="D99" s="25"/>
      <c r="F99" s="26"/>
      <c r="G99" s="25"/>
      <c r="L99" s="26"/>
      <c r="O99" s="26"/>
      <c r="S99" s="25"/>
      <c r="Z99" s="20"/>
      <c r="AA99" s="9"/>
      <c r="AB99" s="47"/>
      <c r="AC99" s="9"/>
      <c r="AD99" s="20"/>
    </row>
    <row r="100" spans="2:30" ht="12.75">
      <c r="B100" s="24"/>
      <c r="C100" s="24"/>
      <c r="D100" s="25"/>
      <c r="F100" s="26"/>
      <c r="G100" s="25"/>
      <c r="L100" s="26"/>
      <c r="O100" s="26"/>
      <c r="S100" s="25"/>
      <c r="Z100" s="20"/>
      <c r="AA100" s="9"/>
      <c r="AB100" s="47"/>
      <c r="AC100" s="9"/>
      <c r="AD100" s="20"/>
    </row>
    <row r="101" spans="2:30" ht="12.75">
      <c r="B101" s="24"/>
      <c r="C101" s="24"/>
      <c r="D101" s="25"/>
      <c r="F101" s="26"/>
      <c r="G101" s="25"/>
      <c r="L101" s="26"/>
      <c r="O101" s="26"/>
      <c r="S101" s="25"/>
      <c r="Z101" s="20"/>
      <c r="AA101" s="9"/>
      <c r="AB101" s="47"/>
      <c r="AC101" s="9"/>
      <c r="AD101" s="20"/>
    </row>
    <row r="102" spans="2:30" ht="12.75">
      <c r="B102" s="24"/>
      <c r="C102" s="24"/>
      <c r="D102" s="25"/>
      <c r="F102" s="26"/>
      <c r="G102" s="25"/>
      <c r="L102" s="26"/>
      <c r="O102" s="26"/>
      <c r="S102" s="25"/>
      <c r="Z102" s="20"/>
      <c r="AA102" s="9"/>
      <c r="AB102" s="47"/>
      <c r="AC102" s="9"/>
      <c r="AD102" s="20"/>
    </row>
    <row r="103" spans="2:30" ht="12.75">
      <c r="B103" s="24"/>
      <c r="C103" s="24"/>
      <c r="D103" s="25"/>
      <c r="F103" s="26"/>
      <c r="G103" s="25"/>
      <c r="L103" s="26"/>
      <c r="O103" s="26"/>
      <c r="S103" s="25"/>
      <c r="Z103" s="20"/>
      <c r="AA103" s="9"/>
      <c r="AB103" s="47"/>
      <c r="AC103" s="9"/>
      <c r="AD103" s="20"/>
    </row>
    <row r="104" spans="2:30" ht="12.75">
      <c r="B104" s="24"/>
      <c r="C104" s="24"/>
      <c r="D104" s="25"/>
      <c r="F104" s="26"/>
      <c r="G104" s="25"/>
      <c r="L104" s="26"/>
      <c r="O104" s="26"/>
      <c r="S104" s="25"/>
      <c r="Z104" s="20"/>
      <c r="AA104" s="9"/>
      <c r="AB104" s="47"/>
      <c r="AC104" s="9"/>
      <c r="AD104" s="20"/>
    </row>
    <row r="105" spans="2:30" ht="12.75">
      <c r="B105" s="24"/>
      <c r="C105" s="24"/>
      <c r="D105" s="25"/>
      <c r="F105" s="26"/>
      <c r="G105" s="25"/>
      <c r="L105" s="26"/>
      <c r="O105" s="26"/>
      <c r="S105" s="25"/>
      <c r="Z105" s="20"/>
      <c r="AA105" s="9"/>
      <c r="AB105" s="47"/>
      <c r="AC105" s="9"/>
      <c r="AD105" s="20"/>
    </row>
    <row r="106" spans="2:30" ht="12.75">
      <c r="B106" s="24"/>
      <c r="C106" s="24"/>
      <c r="D106" s="25"/>
      <c r="F106" s="26"/>
      <c r="G106" s="25"/>
      <c r="L106" s="26"/>
      <c r="O106" s="26"/>
      <c r="S106" s="25"/>
      <c r="Z106" s="20"/>
      <c r="AA106" s="9"/>
      <c r="AB106" s="47"/>
      <c r="AC106" s="9"/>
      <c r="AD106" s="20"/>
    </row>
    <row r="107" spans="2:30" ht="12.75">
      <c r="B107" s="24"/>
      <c r="C107" s="24"/>
      <c r="D107" s="25"/>
      <c r="F107" s="26"/>
      <c r="G107" s="25"/>
      <c r="L107" s="26"/>
      <c r="O107" s="26"/>
      <c r="S107" s="25"/>
      <c r="Z107" s="20"/>
      <c r="AA107" s="9"/>
      <c r="AB107" s="47"/>
      <c r="AC107" s="9"/>
      <c r="AD107" s="20"/>
    </row>
    <row r="108" spans="2:30" ht="12.75">
      <c r="B108" s="24"/>
      <c r="C108" s="24"/>
      <c r="D108" s="25"/>
      <c r="F108" s="26"/>
      <c r="G108" s="25"/>
      <c r="L108" s="26"/>
      <c r="O108" s="26"/>
      <c r="S108" s="25"/>
      <c r="Z108" s="20"/>
      <c r="AA108" s="9"/>
      <c r="AB108" s="47"/>
      <c r="AC108" s="9"/>
      <c r="AD108" s="20"/>
    </row>
    <row r="109" spans="2:30" ht="12.75">
      <c r="B109" s="24"/>
      <c r="C109" s="24"/>
      <c r="D109" s="25"/>
      <c r="F109" s="26"/>
      <c r="G109" s="25"/>
      <c r="L109" s="26"/>
      <c r="O109" s="26"/>
      <c r="S109" s="25"/>
      <c r="Z109" s="20"/>
      <c r="AA109" s="9"/>
      <c r="AB109" s="47"/>
      <c r="AC109" s="9"/>
      <c r="AD109" s="20"/>
    </row>
    <row r="110" spans="2:30" ht="12.75">
      <c r="B110" s="24"/>
      <c r="C110" s="24"/>
      <c r="D110" s="25"/>
      <c r="F110" s="26"/>
      <c r="G110" s="25"/>
      <c r="L110" s="26"/>
      <c r="O110" s="26"/>
      <c r="S110" s="25"/>
      <c r="Z110" s="20"/>
      <c r="AA110" s="9"/>
      <c r="AB110" s="47"/>
      <c r="AC110" s="9"/>
      <c r="AD110" s="20"/>
    </row>
    <row r="111" spans="2:30" ht="12.75">
      <c r="B111" s="24"/>
      <c r="C111" s="24"/>
      <c r="D111" s="25"/>
      <c r="F111" s="26"/>
      <c r="G111" s="25"/>
      <c r="L111" s="26"/>
      <c r="O111" s="26"/>
      <c r="S111" s="25"/>
      <c r="Z111" s="20"/>
      <c r="AA111" s="9"/>
      <c r="AB111" s="47"/>
      <c r="AC111" s="9"/>
      <c r="AD111" s="20"/>
    </row>
    <row r="112" spans="2:30" ht="12.75">
      <c r="B112" s="24"/>
      <c r="C112" s="24"/>
      <c r="D112" s="25"/>
      <c r="F112" s="26"/>
      <c r="G112" s="25"/>
      <c r="L112" s="26"/>
      <c r="O112" s="26"/>
      <c r="S112" s="25"/>
      <c r="Z112" s="20"/>
      <c r="AA112" s="9"/>
      <c r="AB112" s="47"/>
      <c r="AC112" s="9"/>
      <c r="AD112" s="20"/>
    </row>
    <row r="113" spans="2:30" ht="12.75">
      <c r="B113" s="24"/>
      <c r="C113" s="24"/>
      <c r="D113" s="25"/>
      <c r="F113" s="26"/>
      <c r="G113" s="25"/>
      <c r="L113" s="26"/>
      <c r="O113" s="26"/>
      <c r="S113" s="25"/>
      <c r="Z113" s="20"/>
      <c r="AA113" s="9"/>
      <c r="AB113" s="47"/>
      <c r="AC113" s="9"/>
      <c r="AD113" s="20"/>
    </row>
    <row r="114" spans="2:30" ht="12.75">
      <c r="B114" s="24"/>
      <c r="C114" s="24"/>
      <c r="D114" s="25"/>
      <c r="F114" s="26"/>
      <c r="G114" s="25"/>
      <c r="L114" s="26"/>
      <c r="O114" s="26"/>
      <c r="S114" s="25"/>
      <c r="Z114" s="20"/>
      <c r="AA114" s="9"/>
      <c r="AB114" s="47"/>
      <c r="AC114" s="9"/>
      <c r="AD114" s="20"/>
    </row>
    <row r="115" spans="2:30" ht="12.75">
      <c r="B115" s="24"/>
      <c r="C115" s="24"/>
      <c r="D115" s="25"/>
      <c r="F115" s="26"/>
      <c r="G115" s="25"/>
      <c r="L115" s="26"/>
      <c r="O115" s="26"/>
      <c r="S115" s="25"/>
      <c r="Z115" s="20"/>
      <c r="AA115" s="9"/>
      <c r="AB115" s="47"/>
      <c r="AC115" s="9"/>
      <c r="AD115" s="20"/>
    </row>
    <row r="116" spans="2:30" ht="12.75">
      <c r="B116" s="24"/>
      <c r="C116" s="24"/>
      <c r="D116" s="25"/>
      <c r="F116" s="26"/>
      <c r="G116" s="25"/>
      <c r="L116" s="26"/>
      <c r="O116" s="26"/>
      <c r="S116" s="25"/>
      <c r="Z116" s="20"/>
      <c r="AA116" s="9"/>
      <c r="AB116" s="47"/>
      <c r="AC116" s="9"/>
      <c r="AD116" s="20"/>
    </row>
    <row r="117" spans="2:30" ht="12.75">
      <c r="B117" s="24"/>
      <c r="C117" s="24"/>
      <c r="D117" s="25"/>
      <c r="F117" s="26"/>
      <c r="G117" s="25"/>
      <c r="L117" s="26"/>
      <c r="O117" s="26"/>
      <c r="S117" s="25"/>
      <c r="Z117" s="20"/>
      <c r="AA117" s="9"/>
      <c r="AB117" s="47"/>
      <c r="AC117" s="9"/>
      <c r="AD117" s="20"/>
    </row>
    <row r="118" spans="2:30" ht="12.75">
      <c r="B118" s="24"/>
      <c r="C118" s="24"/>
      <c r="D118" s="25"/>
      <c r="F118" s="26"/>
      <c r="G118" s="25"/>
      <c r="L118" s="26"/>
      <c r="O118" s="26"/>
      <c r="S118" s="25"/>
      <c r="Z118" s="20"/>
      <c r="AA118" s="9"/>
      <c r="AB118" s="47"/>
      <c r="AC118" s="9"/>
      <c r="AD118" s="20"/>
    </row>
    <row r="119" spans="2:30" ht="12.75">
      <c r="B119" s="24"/>
      <c r="C119" s="24"/>
      <c r="D119" s="25"/>
      <c r="F119" s="26"/>
      <c r="G119" s="25"/>
      <c r="L119" s="26"/>
      <c r="O119" s="26"/>
      <c r="S119" s="25"/>
      <c r="Z119" s="20"/>
      <c r="AA119" s="9"/>
      <c r="AB119" s="47"/>
      <c r="AC119" s="9"/>
      <c r="AD119" s="20"/>
    </row>
    <row r="120" spans="2:30" ht="12.75">
      <c r="B120" s="24"/>
      <c r="C120" s="24"/>
      <c r="D120" s="25"/>
      <c r="F120" s="26"/>
      <c r="G120" s="25"/>
      <c r="L120" s="26"/>
      <c r="O120" s="26"/>
      <c r="S120" s="25"/>
      <c r="Z120" s="20"/>
      <c r="AA120" s="9"/>
      <c r="AB120" s="47"/>
      <c r="AC120" s="9"/>
      <c r="AD120" s="20"/>
    </row>
    <row r="121" spans="2:30" ht="12.75">
      <c r="B121" s="24"/>
      <c r="C121" s="24"/>
      <c r="D121" s="25"/>
      <c r="F121" s="26"/>
      <c r="G121" s="25"/>
      <c r="L121" s="26"/>
      <c r="O121" s="26"/>
      <c r="S121" s="25"/>
      <c r="Z121" s="20"/>
      <c r="AA121" s="9"/>
      <c r="AB121" s="47"/>
      <c r="AC121" s="9"/>
      <c r="AD121" s="20"/>
    </row>
    <row r="122" spans="2:30" ht="12.75">
      <c r="B122" s="24"/>
      <c r="C122" s="24"/>
      <c r="D122" s="25"/>
      <c r="F122" s="26"/>
      <c r="G122" s="25"/>
      <c r="L122" s="26"/>
      <c r="O122" s="26"/>
      <c r="S122" s="25"/>
      <c r="Z122" s="20"/>
      <c r="AA122" s="9"/>
      <c r="AB122" s="47"/>
      <c r="AC122" s="9"/>
      <c r="AD122" s="20"/>
    </row>
    <row r="123" spans="2:30" ht="12.75">
      <c r="B123" s="24"/>
      <c r="C123" s="24"/>
      <c r="D123" s="25"/>
      <c r="F123" s="26"/>
      <c r="G123" s="25"/>
      <c r="L123" s="26"/>
      <c r="O123" s="26"/>
      <c r="S123" s="25"/>
      <c r="Z123" s="20"/>
      <c r="AA123" s="9"/>
      <c r="AB123" s="47"/>
      <c r="AC123" s="9"/>
      <c r="AD123" s="20"/>
    </row>
    <row r="124" spans="2:30" ht="12.75">
      <c r="B124" s="24"/>
      <c r="C124" s="24"/>
      <c r="D124" s="25"/>
      <c r="F124" s="26"/>
      <c r="G124" s="25"/>
      <c r="L124" s="26"/>
      <c r="O124" s="26"/>
      <c r="S124" s="25"/>
      <c r="Z124" s="20"/>
      <c r="AA124" s="9"/>
      <c r="AB124" s="47"/>
      <c r="AC124" s="9"/>
      <c r="AD124" s="20"/>
    </row>
    <row r="125" spans="2:30" ht="12.75">
      <c r="B125" s="24"/>
      <c r="C125" s="24"/>
      <c r="D125" s="25"/>
      <c r="F125" s="26"/>
      <c r="G125" s="25"/>
      <c r="L125" s="26"/>
      <c r="O125" s="26"/>
      <c r="S125" s="25"/>
      <c r="Z125" s="20"/>
      <c r="AA125" s="9"/>
      <c r="AB125" s="47"/>
      <c r="AC125" s="9"/>
      <c r="AD125" s="20"/>
    </row>
    <row r="126" spans="2:30" ht="12.75">
      <c r="B126" s="24"/>
      <c r="C126" s="24"/>
      <c r="D126" s="25"/>
      <c r="F126" s="26"/>
      <c r="G126" s="25"/>
      <c r="L126" s="26"/>
      <c r="O126" s="26"/>
      <c r="S126" s="25"/>
      <c r="Z126" s="20"/>
      <c r="AA126" s="9"/>
      <c r="AB126" s="47"/>
      <c r="AC126" s="9"/>
      <c r="AD126" s="20"/>
    </row>
    <row r="127" spans="2:30" ht="12.75">
      <c r="B127" s="24"/>
      <c r="C127" s="24"/>
      <c r="D127" s="25"/>
      <c r="F127" s="26"/>
      <c r="G127" s="25"/>
      <c r="L127" s="26"/>
      <c r="O127" s="26"/>
      <c r="S127" s="25"/>
      <c r="Z127" s="20"/>
      <c r="AA127" s="9"/>
      <c r="AB127" s="47"/>
      <c r="AC127" s="9"/>
      <c r="AD127" s="20"/>
    </row>
    <row r="128" spans="2:30" ht="12.75">
      <c r="B128" s="24"/>
      <c r="C128" s="24"/>
      <c r="D128" s="25"/>
      <c r="F128" s="26"/>
      <c r="G128" s="25"/>
      <c r="L128" s="26"/>
      <c r="O128" s="26"/>
      <c r="S128" s="25"/>
      <c r="Z128" s="20"/>
      <c r="AA128" s="9"/>
      <c r="AB128" s="47"/>
      <c r="AC128" s="9"/>
      <c r="AD128" s="20"/>
    </row>
    <row r="129" spans="2:30" ht="12.75">
      <c r="B129" s="24"/>
      <c r="C129" s="24"/>
      <c r="D129" s="25"/>
      <c r="F129" s="26"/>
      <c r="G129" s="25"/>
      <c r="L129" s="26"/>
      <c r="O129" s="26"/>
      <c r="S129" s="25"/>
      <c r="Z129" s="20"/>
      <c r="AA129" s="9"/>
      <c r="AB129" s="47"/>
      <c r="AC129" s="9"/>
      <c r="AD129" s="20"/>
    </row>
    <row r="130" spans="2:30" ht="12.75">
      <c r="B130" s="24"/>
      <c r="C130" s="24"/>
      <c r="D130" s="25"/>
      <c r="F130" s="26"/>
      <c r="G130" s="25"/>
      <c r="L130" s="26"/>
      <c r="O130" s="26"/>
      <c r="S130" s="25"/>
      <c r="Z130" s="20"/>
      <c r="AA130" s="9"/>
      <c r="AB130" s="47"/>
      <c r="AC130" s="9"/>
      <c r="AD130" s="20"/>
    </row>
    <row r="131" spans="2:30" ht="12.75">
      <c r="B131" s="24"/>
      <c r="C131" s="24"/>
      <c r="D131" s="25"/>
      <c r="F131" s="26"/>
      <c r="G131" s="25"/>
      <c r="L131" s="26"/>
      <c r="O131" s="26"/>
      <c r="S131" s="25"/>
      <c r="Z131" s="20"/>
      <c r="AA131" s="9"/>
      <c r="AB131" s="47"/>
      <c r="AC131" s="9"/>
      <c r="AD131" s="20"/>
    </row>
    <row r="132" spans="2:30" ht="12.75">
      <c r="B132" s="24"/>
      <c r="C132" s="24"/>
      <c r="D132" s="25"/>
      <c r="F132" s="26"/>
      <c r="G132" s="25"/>
      <c r="L132" s="26"/>
      <c r="O132" s="26"/>
      <c r="S132" s="25"/>
      <c r="Z132" s="20"/>
      <c r="AA132" s="9"/>
      <c r="AB132" s="47"/>
      <c r="AC132" s="9"/>
      <c r="AD132" s="20"/>
    </row>
    <row r="133" spans="2:30" ht="12.75">
      <c r="B133" s="24"/>
      <c r="C133" s="24"/>
      <c r="D133" s="25"/>
      <c r="F133" s="26"/>
      <c r="G133" s="25"/>
      <c r="L133" s="26"/>
      <c r="O133" s="26"/>
      <c r="S133" s="25"/>
      <c r="Z133" s="20"/>
      <c r="AA133" s="9"/>
      <c r="AB133" s="47"/>
      <c r="AC133" s="9"/>
      <c r="AD133" s="20"/>
    </row>
    <row r="134" spans="2:30" ht="12.75">
      <c r="B134" s="24"/>
      <c r="C134" s="24"/>
      <c r="D134" s="25"/>
      <c r="F134" s="26"/>
      <c r="G134" s="25"/>
      <c r="L134" s="26"/>
      <c r="O134" s="26"/>
      <c r="S134" s="25"/>
      <c r="Z134" s="20"/>
      <c r="AA134" s="9"/>
      <c r="AB134" s="47"/>
      <c r="AC134" s="9"/>
      <c r="AD134" s="20"/>
    </row>
    <row r="135" spans="2:30" ht="12.75">
      <c r="B135" s="24"/>
      <c r="C135" s="24"/>
      <c r="D135" s="25"/>
      <c r="F135" s="26"/>
      <c r="G135" s="25"/>
      <c r="L135" s="26"/>
      <c r="O135" s="26"/>
      <c r="S135" s="25"/>
      <c r="Z135" s="20"/>
      <c r="AA135" s="9"/>
      <c r="AB135" s="47"/>
      <c r="AC135" s="9"/>
      <c r="AD135" s="20"/>
    </row>
    <row r="136" spans="2:30" ht="12.75">
      <c r="B136" s="24"/>
      <c r="C136" s="24"/>
      <c r="D136" s="25"/>
      <c r="F136" s="26"/>
      <c r="G136" s="25"/>
      <c r="L136" s="26"/>
      <c r="O136" s="26"/>
      <c r="S136" s="25"/>
      <c r="Z136" s="20"/>
      <c r="AA136" s="9"/>
      <c r="AB136" s="47"/>
      <c r="AC136" s="9"/>
      <c r="AD136" s="20"/>
    </row>
    <row r="137" spans="2:30" ht="12.75">
      <c r="B137" s="24"/>
      <c r="C137" s="24"/>
      <c r="D137" s="25"/>
      <c r="F137" s="26"/>
      <c r="G137" s="25"/>
      <c r="L137" s="26"/>
      <c r="O137" s="26"/>
      <c r="S137" s="25"/>
      <c r="Z137" s="20"/>
      <c r="AA137" s="9"/>
      <c r="AB137" s="47"/>
      <c r="AC137" s="9"/>
      <c r="AD137" s="20"/>
    </row>
    <row r="138" spans="2:30" ht="12.75">
      <c r="B138" s="24"/>
      <c r="C138" s="24"/>
      <c r="D138" s="25"/>
      <c r="F138" s="26"/>
      <c r="G138" s="25"/>
      <c r="L138" s="26"/>
      <c r="O138" s="26"/>
      <c r="S138" s="25"/>
      <c r="Z138" s="20"/>
      <c r="AA138" s="9"/>
      <c r="AB138" s="47"/>
      <c r="AC138" s="9"/>
      <c r="AD138" s="20"/>
    </row>
    <row r="139" spans="2:30" ht="12.75">
      <c r="B139" s="24"/>
      <c r="C139" s="24"/>
      <c r="D139" s="25"/>
      <c r="F139" s="26"/>
      <c r="G139" s="25"/>
      <c r="L139" s="26"/>
      <c r="O139" s="26"/>
      <c r="S139" s="25"/>
      <c r="Z139" s="20"/>
      <c r="AA139" s="9"/>
      <c r="AB139" s="47"/>
      <c r="AC139" s="9"/>
      <c r="AD139" s="20"/>
    </row>
    <row r="140" spans="2:30" ht="12.75">
      <c r="B140" s="24"/>
      <c r="C140" s="24"/>
      <c r="D140" s="25"/>
      <c r="F140" s="26"/>
      <c r="G140" s="25"/>
      <c r="L140" s="26"/>
      <c r="O140" s="26"/>
      <c r="S140" s="25"/>
      <c r="Z140" s="20"/>
      <c r="AA140" s="9"/>
      <c r="AB140" s="47"/>
      <c r="AC140" s="9"/>
      <c r="AD140" s="20"/>
    </row>
    <row r="141" spans="2:30" ht="12.75">
      <c r="B141" s="24"/>
      <c r="C141" s="24"/>
      <c r="D141" s="25"/>
      <c r="F141" s="26"/>
      <c r="G141" s="25"/>
      <c r="L141" s="26"/>
      <c r="O141" s="26"/>
      <c r="S141" s="25"/>
      <c r="Z141" s="20"/>
      <c r="AA141" s="9"/>
      <c r="AB141" s="47"/>
      <c r="AC141" s="9"/>
      <c r="AD141" s="20"/>
    </row>
    <row r="142" spans="2:30" ht="12.75">
      <c r="B142" s="24"/>
      <c r="C142" s="24"/>
      <c r="D142" s="25"/>
      <c r="F142" s="26"/>
      <c r="G142" s="25"/>
      <c r="L142" s="26"/>
      <c r="O142" s="26"/>
      <c r="S142" s="25"/>
      <c r="Z142" s="20"/>
      <c r="AA142" s="9"/>
      <c r="AB142" s="47"/>
      <c r="AC142" s="9"/>
      <c r="AD142" s="20"/>
    </row>
    <row r="143" spans="2:30" ht="12.75">
      <c r="B143" s="24"/>
      <c r="C143" s="24"/>
      <c r="D143" s="25"/>
      <c r="F143" s="26"/>
      <c r="G143" s="25"/>
      <c r="L143" s="26"/>
      <c r="O143" s="26"/>
      <c r="S143" s="25"/>
      <c r="Z143" s="20"/>
      <c r="AA143" s="9"/>
      <c r="AB143" s="47"/>
      <c r="AC143" s="9"/>
      <c r="AD143" s="20"/>
    </row>
    <row r="144" spans="2:30" ht="12.75">
      <c r="B144" s="24"/>
      <c r="C144" s="24"/>
      <c r="D144" s="25"/>
      <c r="F144" s="26"/>
      <c r="G144" s="25"/>
      <c r="L144" s="26"/>
      <c r="O144" s="26"/>
      <c r="S144" s="25"/>
      <c r="Z144" s="20"/>
      <c r="AA144" s="9"/>
      <c r="AB144" s="47"/>
      <c r="AC144" s="9"/>
      <c r="AD144" s="20"/>
    </row>
    <row r="145" spans="2:30" ht="12.75">
      <c r="B145" s="24"/>
      <c r="C145" s="24"/>
      <c r="D145" s="25"/>
      <c r="F145" s="26"/>
      <c r="G145" s="25"/>
      <c r="L145" s="26"/>
      <c r="O145" s="26"/>
      <c r="S145" s="25"/>
      <c r="Z145" s="20"/>
      <c r="AA145" s="9"/>
      <c r="AB145" s="47"/>
      <c r="AC145" s="9"/>
      <c r="AD145" s="20"/>
    </row>
    <row r="146" spans="2:30" ht="12.75">
      <c r="B146" s="24"/>
      <c r="C146" s="24"/>
      <c r="D146" s="25"/>
      <c r="F146" s="26"/>
      <c r="G146" s="25"/>
      <c r="L146" s="26"/>
      <c r="O146" s="26"/>
      <c r="S146" s="25"/>
      <c r="Z146" s="20"/>
      <c r="AA146" s="9"/>
      <c r="AB146" s="47"/>
      <c r="AC146" s="9"/>
      <c r="AD146" s="20"/>
    </row>
    <row r="147" spans="2:30" ht="12.75">
      <c r="B147" s="24"/>
      <c r="C147" s="24"/>
      <c r="D147" s="25"/>
      <c r="F147" s="26"/>
      <c r="G147" s="25"/>
      <c r="L147" s="26"/>
      <c r="O147" s="26"/>
      <c r="S147" s="25"/>
      <c r="Z147" s="20"/>
      <c r="AA147" s="9"/>
      <c r="AB147" s="47"/>
      <c r="AC147" s="9"/>
      <c r="AD147" s="20"/>
    </row>
    <row r="148" spans="2:30" ht="12.75">
      <c r="B148" s="24"/>
      <c r="C148" s="24"/>
      <c r="D148" s="25"/>
      <c r="F148" s="26"/>
      <c r="G148" s="25"/>
      <c r="L148" s="26"/>
      <c r="O148" s="26"/>
      <c r="S148" s="25"/>
      <c r="Z148" s="20"/>
      <c r="AA148" s="9"/>
      <c r="AB148" s="47"/>
      <c r="AC148" s="9"/>
      <c r="AD148" s="20"/>
    </row>
    <row r="149" spans="2:30" ht="12.75">
      <c r="B149" s="24"/>
      <c r="C149" s="24"/>
      <c r="D149" s="25"/>
      <c r="F149" s="26"/>
      <c r="G149" s="25"/>
      <c r="L149" s="26"/>
      <c r="O149" s="26"/>
      <c r="S149" s="25"/>
      <c r="Z149" s="20"/>
      <c r="AA149" s="9"/>
      <c r="AB149" s="47"/>
      <c r="AC149" s="9"/>
      <c r="AD149" s="20"/>
    </row>
    <row r="150" spans="2:30" ht="12.75">
      <c r="B150" s="24"/>
      <c r="C150" s="24"/>
      <c r="D150" s="25"/>
      <c r="F150" s="26"/>
      <c r="G150" s="25"/>
      <c r="L150" s="26"/>
      <c r="O150" s="26"/>
      <c r="S150" s="25"/>
      <c r="Z150" s="20"/>
      <c r="AA150" s="9"/>
      <c r="AB150" s="47"/>
      <c r="AC150" s="9"/>
      <c r="AD150" s="20"/>
    </row>
    <row r="151" spans="2:30" ht="12.75">
      <c r="B151" s="24"/>
      <c r="C151" s="24"/>
      <c r="D151" s="25"/>
      <c r="F151" s="26"/>
      <c r="G151" s="25"/>
      <c r="L151" s="26"/>
      <c r="O151" s="26"/>
      <c r="S151" s="25"/>
      <c r="Z151" s="20"/>
      <c r="AA151" s="9"/>
      <c r="AB151" s="47"/>
      <c r="AC151" s="9"/>
      <c r="AD151" s="20"/>
    </row>
    <row r="152" spans="2:30" ht="12.75">
      <c r="B152" s="24"/>
      <c r="C152" s="24"/>
      <c r="D152" s="25"/>
      <c r="F152" s="26"/>
      <c r="G152" s="25"/>
      <c r="L152" s="26"/>
      <c r="O152" s="26"/>
      <c r="S152" s="25"/>
      <c r="Z152" s="20"/>
      <c r="AA152" s="9"/>
      <c r="AB152" s="47"/>
      <c r="AC152" s="9"/>
      <c r="AD152" s="20"/>
    </row>
    <row r="153" spans="2:30" ht="12.75">
      <c r="B153" s="24"/>
      <c r="C153" s="24"/>
      <c r="D153" s="25"/>
      <c r="F153" s="26"/>
      <c r="G153" s="25"/>
      <c r="L153" s="26"/>
      <c r="O153" s="26"/>
      <c r="S153" s="25"/>
      <c r="Z153" s="20"/>
      <c r="AA153" s="9"/>
      <c r="AB153" s="47"/>
      <c r="AC153" s="9"/>
      <c r="AD153" s="20"/>
    </row>
    <row r="154" spans="2:30" ht="12.75">
      <c r="B154" s="24"/>
      <c r="C154" s="24"/>
      <c r="D154" s="25"/>
      <c r="F154" s="26"/>
      <c r="G154" s="25"/>
      <c r="L154" s="26"/>
      <c r="O154" s="26"/>
      <c r="S154" s="25"/>
      <c r="Z154" s="20"/>
      <c r="AA154" s="9"/>
      <c r="AB154" s="47"/>
      <c r="AC154" s="9"/>
      <c r="AD154" s="20"/>
    </row>
    <row r="155" spans="2:30" ht="12.75">
      <c r="B155" s="24"/>
      <c r="C155" s="24"/>
      <c r="D155" s="25"/>
      <c r="F155" s="26"/>
      <c r="G155" s="25"/>
      <c r="L155" s="26"/>
      <c r="O155" s="26"/>
      <c r="S155" s="25"/>
      <c r="Z155" s="20"/>
      <c r="AA155" s="9"/>
      <c r="AB155" s="47"/>
      <c r="AC155" s="9"/>
      <c r="AD155" s="20"/>
    </row>
    <row r="156" spans="2:30" ht="12.75">
      <c r="B156" s="24"/>
      <c r="C156" s="24"/>
      <c r="D156" s="25"/>
      <c r="F156" s="26"/>
      <c r="G156" s="25"/>
      <c r="L156" s="26"/>
      <c r="O156" s="26"/>
      <c r="S156" s="25"/>
      <c r="Z156" s="20"/>
      <c r="AA156" s="9"/>
      <c r="AB156" s="47"/>
      <c r="AC156" s="9"/>
      <c r="AD156" s="20"/>
    </row>
    <row r="157" spans="2:30" ht="12.75">
      <c r="B157" s="24"/>
      <c r="C157" s="24"/>
      <c r="D157" s="25"/>
      <c r="F157" s="26"/>
      <c r="G157" s="25"/>
      <c r="L157" s="26"/>
      <c r="O157" s="26"/>
      <c r="S157" s="25"/>
      <c r="Z157" s="20"/>
      <c r="AA157" s="9"/>
      <c r="AB157" s="47"/>
      <c r="AC157" s="9"/>
      <c r="AD157" s="20"/>
    </row>
    <row r="158" spans="2:30" ht="12.75">
      <c r="B158" s="24"/>
      <c r="C158" s="24"/>
      <c r="D158" s="25"/>
      <c r="F158" s="26"/>
      <c r="G158" s="25"/>
      <c r="L158" s="26"/>
      <c r="O158" s="26"/>
      <c r="S158" s="25"/>
      <c r="Z158" s="20"/>
      <c r="AA158" s="9"/>
      <c r="AB158" s="47"/>
      <c r="AC158" s="9"/>
      <c r="AD158" s="20"/>
    </row>
    <row r="159" spans="2:30" ht="12.75">
      <c r="B159" s="24"/>
      <c r="C159" s="24"/>
      <c r="D159" s="25"/>
      <c r="F159" s="26"/>
      <c r="G159" s="25"/>
      <c r="L159" s="26"/>
      <c r="O159" s="26"/>
      <c r="S159" s="25"/>
      <c r="Z159" s="20"/>
      <c r="AA159" s="9"/>
      <c r="AB159" s="47"/>
      <c r="AC159" s="9"/>
      <c r="AD159" s="20"/>
    </row>
    <row r="160" spans="2:30" ht="12.75">
      <c r="B160" s="24"/>
      <c r="C160" s="24"/>
      <c r="D160" s="25"/>
      <c r="F160" s="26"/>
      <c r="G160" s="25"/>
      <c r="L160" s="26"/>
      <c r="O160" s="26"/>
      <c r="S160" s="25"/>
      <c r="Z160" s="20"/>
      <c r="AA160" s="9"/>
      <c r="AB160" s="47"/>
      <c r="AC160" s="9"/>
      <c r="AD160" s="20"/>
    </row>
    <row r="161" spans="2:30" ht="12.75">
      <c r="B161" s="24"/>
      <c r="C161" s="24"/>
      <c r="D161" s="25"/>
      <c r="F161" s="26"/>
      <c r="G161" s="25"/>
      <c r="L161" s="26"/>
      <c r="O161" s="26"/>
      <c r="S161" s="25"/>
      <c r="Z161" s="20"/>
      <c r="AA161" s="9"/>
      <c r="AB161" s="47"/>
      <c r="AC161" s="9"/>
      <c r="AD161" s="20"/>
    </row>
    <row r="162" spans="2:30" ht="12.75">
      <c r="B162" s="24"/>
      <c r="C162" s="24"/>
      <c r="D162" s="25"/>
      <c r="F162" s="26"/>
      <c r="G162" s="25"/>
      <c r="L162" s="26"/>
      <c r="O162" s="26"/>
      <c r="S162" s="25"/>
      <c r="Z162" s="20"/>
      <c r="AA162" s="9"/>
      <c r="AB162" s="47"/>
      <c r="AC162" s="9"/>
      <c r="AD162" s="20"/>
    </row>
    <row r="163" spans="2:30" ht="12.75">
      <c r="B163" s="24"/>
      <c r="C163" s="24"/>
      <c r="D163" s="25"/>
      <c r="F163" s="26"/>
      <c r="G163" s="25"/>
      <c r="L163" s="26"/>
      <c r="O163" s="26"/>
      <c r="S163" s="25"/>
      <c r="Z163" s="20"/>
      <c r="AA163" s="9"/>
      <c r="AB163" s="47"/>
      <c r="AC163" s="9"/>
      <c r="AD163" s="20"/>
    </row>
    <row r="164" spans="2:30" ht="12.75">
      <c r="B164" s="24"/>
      <c r="C164" s="24"/>
      <c r="D164" s="25"/>
      <c r="F164" s="26"/>
      <c r="G164" s="25"/>
      <c r="L164" s="26"/>
      <c r="O164" s="26"/>
      <c r="S164" s="25"/>
      <c r="Z164" s="20"/>
      <c r="AA164" s="9"/>
      <c r="AB164" s="47"/>
      <c r="AC164" s="9"/>
      <c r="AD164" s="20"/>
    </row>
    <row r="165" spans="2:30" ht="12.75">
      <c r="B165" s="24"/>
      <c r="C165" s="24"/>
      <c r="D165" s="25"/>
      <c r="F165" s="26"/>
      <c r="G165" s="25"/>
      <c r="L165" s="26"/>
      <c r="O165" s="26"/>
      <c r="S165" s="25"/>
      <c r="Z165" s="20"/>
      <c r="AA165" s="9"/>
      <c r="AB165" s="47"/>
      <c r="AC165" s="9"/>
      <c r="AD165" s="20"/>
    </row>
    <row r="166" spans="2:30" ht="12.75">
      <c r="B166" s="24"/>
      <c r="C166" s="24"/>
      <c r="D166" s="25"/>
      <c r="F166" s="26"/>
      <c r="G166" s="25"/>
      <c r="L166" s="26"/>
      <c r="O166" s="26"/>
      <c r="S166" s="25"/>
      <c r="Z166" s="20"/>
      <c r="AA166" s="9"/>
      <c r="AB166" s="47"/>
      <c r="AC166" s="9"/>
      <c r="AD166" s="20"/>
    </row>
    <row r="167" spans="2:30" ht="12.75">
      <c r="B167" s="24"/>
      <c r="C167" s="24"/>
      <c r="D167" s="25"/>
      <c r="F167" s="26"/>
      <c r="G167" s="25"/>
      <c r="L167" s="26"/>
      <c r="O167" s="26"/>
      <c r="S167" s="25"/>
      <c r="Z167" s="20"/>
      <c r="AA167" s="9"/>
      <c r="AB167" s="47"/>
      <c r="AC167" s="9"/>
      <c r="AD167" s="20"/>
    </row>
    <row r="168" spans="2:30" ht="12.75">
      <c r="B168" s="24"/>
      <c r="C168" s="24"/>
      <c r="D168" s="25"/>
      <c r="F168" s="26"/>
      <c r="G168" s="25"/>
      <c r="L168" s="26"/>
      <c r="O168" s="26"/>
      <c r="S168" s="25"/>
      <c r="Z168" s="20"/>
      <c r="AA168" s="9"/>
      <c r="AB168" s="47"/>
      <c r="AC168" s="9"/>
      <c r="AD168" s="20"/>
    </row>
    <row r="169" spans="2:30" ht="12.75">
      <c r="B169" s="24"/>
      <c r="C169" s="24"/>
      <c r="D169" s="25"/>
      <c r="F169" s="26"/>
      <c r="G169" s="25"/>
      <c r="L169" s="26"/>
      <c r="O169" s="26"/>
      <c r="S169" s="25"/>
      <c r="Z169" s="20"/>
      <c r="AA169" s="9"/>
      <c r="AB169" s="47"/>
      <c r="AC169" s="9"/>
      <c r="AD169" s="20"/>
    </row>
    <row r="170" spans="2:30" ht="12.75">
      <c r="B170" s="24"/>
      <c r="C170" s="24"/>
      <c r="D170" s="25"/>
      <c r="F170" s="26"/>
      <c r="G170" s="25"/>
      <c r="L170" s="26"/>
      <c r="O170" s="26"/>
      <c r="S170" s="25"/>
      <c r="Z170" s="20"/>
      <c r="AA170" s="9"/>
      <c r="AB170" s="47"/>
      <c r="AC170" s="9"/>
      <c r="AD170" s="20"/>
    </row>
    <row r="171" spans="2:30" ht="12.75">
      <c r="B171" s="24"/>
      <c r="C171" s="24"/>
      <c r="D171" s="25"/>
      <c r="F171" s="26"/>
      <c r="G171" s="25"/>
      <c r="L171" s="26"/>
      <c r="O171" s="26"/>
      <c r="S171" s="25"/>
      <c r="Z171" s="20"/>
      <c r="AA171" s="9"/>
      <c r="AB171" s="47"/>
      <c r="AC171" s="9"/>
      <c r="AD171" s="20"/>
    </row>
    <row r="172" spans="2:30" ht="12.75">
      <c r="B172" s="24"/>
      <c r="C172" s="24"/>
      <c r="D172" s="25"/>
      <c r="F172" s="26"/>
      <c r="G172" s="25"/>
      <c r="L172" s="26"/>
      <c r="O172" s="26"/>
      <c r="S172" s="25"/>
      <c r="Z172" s="20"/>
      <c r="AA172" s="9"/>
      <c r="AB172" s="47"/>
      <c r="AC172" s="9"/>
      <c r="AD172" s="20"/>
    </row>
    <row r="173" spans="2:30" ht="12.75">
      <c r="B173" s="24"/>
      <c r="C173" s="24"/>
      <c r="D173" s="25"/>
      <c r="F173" s="26"/>
      <c r="G173" s="25"/>
      <c r="L173" s="26"/>
      <c r="O173" s="26"/>
      <c r="S173" s="25"/>
      <c r="Z173" s="20"/>
      <c r="AA173" s="9"/>
      <c r="AB173" s="47"/>
      <c r="AC173" s="9"/>
      <c r="AD173" s="20"/>
    </row>
    <row r="174" spans="2:30" ht="12.75">
      <c r="B174" s="24"/>
      <c r="C174" s="24"/>
      <c r="D174" s="25"/>
      <c r="F174" s="26"/>
      <c r="G174" s="25"/>
      <c r="L174" s="26"/>
      <c r="O174" s="26"/>
      <c r="S174" s="25"/>
      <c r="Z174" s="20"/>
      <c r="AA174" s="9"/>
      <c r="AB174" s="47"/>
      <c r="AC174" s="9"/>
      <c r="AD174" s="20"/>
    </row>
    <row r="175" spans="2:30" ht="12.75">
      <c r="B175" s="24"/>
      <c r="C175" s="24"/>
      <c r="D175" s="25"/>
      <c r="F175" s="26"/>
      <c r="G175" s="25"/>
      <c r="L175" s="26"/>
      <c r="O175" s="26"/>
      <c r="S175" s="25"/>
      <c r="Z175" s="20"/>
      <c r="AA175" s="9"/>
      <c r="AB175" s="47"/>
      <c r="AC175" s="9"/>
      <c r="AD175" s="20"/>
    </row>
    <row r="176" spans="2:30" ht="12.75">
      <c r="B176" s="24"/>
      <c r="C176" s="24"/>
      <c r="D176" s="25"/>
      <c r="F176" s="26"/>
      <c r="G176" s="25"/>
      <c r="L176" s="26"/>
      <c r="O176" s="26"/>
      <c r="S176" s="25"/>
      <c r="Z176" s="20"/>
      <c r="AA176" s="9"/>
      <c r="AB176" s="47"/>
      <c r="AC176" s="9"/>
      <c r="AD176" s="20"/>
    </row>
    <row r="177" spans="2:30" ht="12.75">
      <c r="B177" s="24"/>
      <c r="C177" s="24"/>
      <c r="D177" s="25"/>
      <c r="F177" s="26"/>
      <c r="G177" s="25"/>
      <c r="L177" s="26"/>
      <c r="O177" s="26"/>
      <c r="S177" s="25"/>
      <c r="Z177" s="20"/>
      <c r="AA177" s="9"/>
      <c r="AB177" s="47"/>
      <c r="AC177" s="9"/>
      <c r="AD177" s="20"/>
    </row>
    <row r="178" spans="2:30" ht="12.75">
      <c r="B178" s="24"/>
      <c r="C178" s="24"/>
      <c r="D178" s="25"/>
      <c r="F178" s="26"/>
      <c r="G178" s="25"/>
      <c r="L178" s="26"/>
      <c r="O178" s="26"/>
      <c r="S178" s="25"/>
      <c r="Z178" s="20"/>
      <c r="AA178" s="9"/>
      <c r="AB178" s="47"/>
      <c r="AC178" s="9"/>
      <c r="AD178" s="20"/>
    </row>
    <row r="179" spans="2:30" ht="12.75">
      <c r="B179" s="24"/>
      <c r="C179" s="24"/>
      <c r="D179" s="25"/>
      <c r="F179" s="26"/>
      <c r="G179" s="25"/>
      <c r="L179" s="26"/>
      <c r="O179" s="26"/>
      <c r="S179" s="25"/>
      <c r="Z179" s="20"/>
      <c r="AA179" s="9"/>
      <c r="AB179" s="47"/>
      <c r="AC179" s="9"/>
      <c r="AD179" s="20"/>
    </row>
    <row r="180" spans="2:30" ht="12.75">
      <c r="B180" s="24"/>
      <c r="C180" s="24"/>
      <c r="D180" s="25"/>
      <c r="F180" s="26"/>
      <c r="G180" s="25"/>
      <c r="L180" s="26"/>
      <c r="O180" s="26"/>
      <c r="S180" s="25"/>
      <c r="Z180" s="20"/>
      <c r="AA180" s="9"/>
      <c r="AB180" s="47"/>
      <c r="AC180" s="9"/>
      <c r="AD180" s="20"/>
    </row>
    <row r="181" spans="2:30" ht="12.75">
      <c r="B181" s="24"/>
      <c r="C181" s="24"/>
      <c r="D181" s="25"/>
      <c r="F181" s="26"/>
      <c r="G181" s="25"/>
      <c r="L181" s="26"/>
      <c r="O181" s="26"/>
      <c r="S181" s="25"/>
      <c r="Z181" s="20"/>
      <c r="AA181" s="9"/>
      <c r="AB181" s="47"/>
      <c r="AC181" s="9"/>
      <c r="AD181" s="20"/>
    </row>
    <row r="182" spans="2:30" ht="12.75">
      <c r="B182" s="24"/>
      <c r="C182" s="24"/>
      <c r="D182" s="25"/>
      <c r="F182" s="26"/>
      <c r="G182" s="25"/>
      <c r="L182" s="26"/>
      <c r="O182" s="26"/>
      <c r="S182" s="25"/>
      <c r="Z182" s="20"/>
      <c r="AA182" s="9"/>
      <c r="AB182" s="47"/>
      <c r="AC182" s="9"/>
      <c r="AD182" s="20"/>
    </row>
    <row r="183" spans="2:30" ht="12.75">
      <c r="B183" s="24"/>
      <c r="C183" s="24"/>
      <c r="D183" s="25"/>
      <c r="F183" s="26"/>
      <c r="G183" s="25"/>
      <c r="L183" s="26"/>
      <c r="O183" s="26"/>
      <c r="S183" s="25"/>
      <c r="Z183" s="20"/>
      <c r="AA183" s="9"/>
      <c r="AB183" s="47"/>
      <c r="AC183" s="9"/>
      <c r="AD183" s="20"/>
    </row>
    <row r="184" spans="2:30" ht="12.75">
      <c r="B184" s="24"/>
      <c r="C184" s="24"/>
      <c r="D184" s="25"/>
      <c r="F184" s="26"/>
      <c r="G184" s="25"/>
      <c r="L184" s="26"/>
      <c r="O184" s="26"/>
      <c r="S184" s="25"/>
      <c r="Z184" s="20"/>
      <c r="AA184" s="9"/>
      <c r="AB184" s="47"/>
      <c r="AC184" s="9"/>
      <c r="AD184" s="20"/>
    </row>
    <row r="185" spans="2:30" ht="12.75">
      <c r="B185" s="24"/>
      <c r="C185" s="24"/>
      <c r="D185" s="25"/>
      <c r="F185" s="26"/>
      <c r="G185" s="25"/>
      <c r="L185" s="26"/>
      <c r="O185" s="26"/>
      <c r="S185" s="25"/>
      <c r="Z185" s="20"/>
      <c r="AA185" s="9"/>
      <c r="AB185" s="47"/>
      <c r="AC185" s="9"/>
      <c r="AD185" s="20"/>
    </row>
    <row r="186" spans="2:30" ht="12.75">
      <c r="B186" s="24"/>
      <c r="C186" s="24"/>
      <c r="D186" s="25"/>
      <c r="F186" s="26"/>
      <c r="G186" s="25"/>
      <c r="L186" s="26"/>
      <c r="O186" s="26"/>
      <c r="S186" s="25"/>
      <c r="Z186" s="20"/>
      <c r="AA186" s="9"/>
      <c r="AB186" s="47"/>
      <c r="AC186" s="9"/>
      <c r="AD186" s="20"/>
    </row>
    <row r="187" spans="2:30" ht="12.75">
      <c r="B187" s="24"/>
      <c r="C187" s="24"/>
      <c r="D187" s="25"/>
      <c r="F187" s="26"/>
      <c r="G187" s="25"/>
      <c r="L187" s="26"/>
      <c r="O187" s="26"/>
      <c r="S187" s="25"/>
      <c r="Z187" s="20"/>
      <c r="AA187" s="9"/>
      <c r="AB187" s="47"/>
      <c r="AC187" s="9"/>
      <c r="AD187" s="20"/>
    </row>
    <row r="188" spans="2:30" ht="12.75">
      <c r="B188" s="24"/>
      <c r="C188" s="24"/>
      <c r="D188" s="25"/>
      <c r="F188" s="26"/>
      <c r="G188" s="25"/>
      <c r="L188" s="26"/>
      <c r="O188" s="26"/>
      <c r="S188" s="25"/>
      <c r="Z188" s="20"/>
      <c r="AA188" s="9"/>
      <c r="AB188" s="47"/>
      <c r="AC188" s="9"/>
      <c r="AD188" s="20"/>
    </row>
    <row r="189" spans="2:30" ht="12.75">
      <c r="B189" s="24"/>
      <c r="C189" s="24"/>
      <c r="D189" s="25"/>
      <c r="F189" s="26"/>
      <c r="G189" s="25"/>
      <c r="L189" s="26"/>
      <c r="O189" s="26"/>
      <c r="S189" s="25"/>
      <c r="Z189" s="20"/>
      <c r="AA189" s="9"/>
      <c r="AB189" s="47"/>
      <c r="AC189" s="9"/>
      <c r="AD189" s="20"/>
    </row>
    <row r="190" spans="2:30" ht="12.75">
      <c r="B190" s="24"/>
      <c r="C190" s="24"/>
      <c r="D190" s="25"/>
      <c r="F190" s="26"/>
      <c r="G190" s="25"/>
      <c r="L190" s="26"/>
      <c r="O190" s="26"/>
      <c r="S190" s="25"/>
      <c r="Z190" s="20"/>
      <c r="AA190" s="9"/>
      <c r="AB190" s="47"/>
      <c r="AC190" s="9"/>
      <c r="AD190" s="20"/>
    </row>
    <row r="191" spans="2:30" ht="12.75">
      <c r="B191" s="24"/>
      <c r="C191" s="24"/>
      <c r="D191" s="25"/>
      <c r="F191" s="26"/>
      <c r="G191" s="25"/>
      <c r="L191" s="26"/>
      <c r="O191" s="26"/>
      <c r="S191" s="25"/>
      <c r="Z191" s="20"/>
      <c r="AA191" s="9"/>
      <c r="AB191" s="47"/>
      <c r="AC191" s="9"/>
      <c r="AD191" s="20"/>
    </row>
    <row r="192" spans="2:30" ht="12.75">
      <c r="B192" s="24"/>
      <c r="C192" s="24"/>
      <c r="D192" s="25"/>
      <c r="F192" s="26"/>
      <c r="G192" s="25"/>
      <c r="L192" s="26"/>
      <c r="O192" s="26"/>
      <c r="S192" s="25"/>
      <c r="Z192" s="20"/>
      <c r="AA192" s="9"/>
      <c r="AB192" s="47"/>
      <c r="AC192" s="9"/>
      <c r="AD192" s="20"/>
    </row>
    <row r="193" spans="2:30" ht="12.75">
      <c r="B193" s="24"/>
      <c r="C193" s="24"/>
      <c r="D193" s="25"/>
      <c r="F193" s="26"/>
      <c r="G193" s="25"/>
      <c r="L193" s="26"/>
      <c r="O193" s="26"/>
      <c r="S193" s="25"/>
      <c r="Z193" s="20"/>
      <c r="AA193" s="9"/>
      <c r="AB193" s="47"/>
      <c r="AC193" s="9"/>
      <c r="AD193" s="20"/>
    </row>
    <row r="194" spans="2:30" ht="12.75">
      <c r="B194" s="24"/>
      <c r="C194" s="24"/>
      <c r="D194" s="25"/>
      <c r="F194" s="26"/>
      <c r="G194" s="25"/>
      <c r="L194" s="26"/>
      <c r="O194" s="26"/>
      <c r="S194" s="25"/>
      <c r="Z194" s="20"/>
      <c r="AA194" s="9"/>
      <c r="AB194" s="47"/>
      <c r="AC194" s="9"/>
      <c r="AD194" s="20"/>
    </row>
    <row r="195" spans="2:30" ht="12.75">
      <c r="B195" s="24"/>
      <c r="C195" s="24"/>
      <c r="D195" s="25"/>
      <c r="F195" s="26"/>
      <c r="G195" s="25"/>
      <c r="L195" s="26"/>
      <c r="O195" s="26"/>
      <c r="S195" s="25"/>
      <c r="Z195" s="20"/>
      <c r="AA195" s="9"/>
      <c r="AB195" s="47"/>
      <c r="AC195" s="9"/>
      <c r="AD195" s="20"/>
    </row>
    <row r="196" spans="2:30" ht="12.75">
      <c r="B196" s="24"/>
      <c r="C196" s="24"/>
      <c r="D196" s="25"/>
      <c r="F196" s="26"/>
      <c r="G196" s="25"/>
      <c r="L196" s="26"/>
      <c r="O196" s="26"/>
      <c r="S196" s="25"/>
      <c r="Z196" s="20"/>
      <c r="AA196" s="9"/>
      <c r="AB196" s="47"/>
      <c r="AC196" s="9"/>
      <c r="AD196" s="20"/>
    </row>
    <row r="197" spans="2:30" ht="12.75">
      <c r="B197" s="24"/>
      <c r="C197" s="24"/>
      <c r="D197" s="25"/>
      <c r="F197" s="26"/>
      <c r="G197" s="25"/>
      <c r="L197" s="26"/>
      <c r="O197" s="26"/>
      <c r="S197" s="25"/>
      <c r="Z197" s="20"/>
      <c r="AA197" s="9"/>
      <c r="AB197" s="47"/>
      <c r="AC197" s="9"/>
      <c r="AD197" s="20"/>
    </row>
    <row r="198" spans="2:30" ht="12.75">
      <c r="B198" s="24"/>
      <c r="C198" s="24"/>
      <c r="D198" s="25"/>
      <c r="F198" s="26"/>
      <c r="G198" s="25"/>
      <c r="L198" s="26"/>
      <c r="O198" s="26"/>
      <c r="S198" s="25"/>
      <c r="Z198" s="20"/>
      <c r="AA198" s="9"/>
      <c r="AB198" s="47"/>
      <c r="AC198" s="9"/>
      <c r="AD198" s="20"/>
    </row>
    <row r="199" spans="2:30" ht="12.75">
      <c r="B199" s="24"/>
      <c r="C199" s="24"/>
      <c r="D199" s="25"/>
      <c r="F199" s="26"/>
      <c r="G199" s="25"/>
      <c r="L199" s="26"/>
      <c r="O199" s="26"/>
      <c r="S199" s="25"/>
      <c r="Z199" s="20"/>
      <c r="AA199" s="9"/>
      <c r="AB199" s="47"/>
      <c r="AC199" s="9"/>
      <c r="AD199" s="20"/>
    </row>
    <row r="200" spans="2:30" ht="12.75">
      <c r="B200" s="24"/>
      <c r="C200" s="24"/>
      <c r="D200" s="25"/>
      <c r="F200" s="26"/>
      <c r="G200" s="25"/>
      <c r="L200" s="26"/>
      <c r="O200" s="26"/>
      <c r="S200" s="25"/>
      <c r="Z200" s="20"/>
      <c r="AA200" s="9"/>
      <c r="AB200" s="47"/>
      <c r="AC200" s="9"/>
      <c r="AD200" s="20"/>
    </row>
    <row r="201" spans="2:30" ht="12.75">
      <c r="B201" s="24"/>
      <c r="C201" s="24"/>
      <c r="D201" s="25"/>
      <c r="F201" s="26"/>
      <c r="G201" s="25"/>
      <c r="L201" s="26"/>
      <c r="O201" s="26"/>
      <c r="S201" s="25"/>
      <c r="Z201" s="20"/>
      <c r="AA201" s="9"/>
      <c r="AB201" s="47"/>
      <c r="AC201" s="9"/>
      <c r="AD201" s="20"/>
    </row>
    <row r="202" spans="2:30" ht="12.75">
      <c r="B202" s="24"/>
      <c r="C202" s="24"/>
      <c r="D202" s="25"/>
      <c r="F202" s="26"/>
      <c r="G202" s="25"/>
      <c r="L202" s="26"/>
      <c r="O202" s="26"/>
      <c r="S202" s="25"/>
      <c r="Z202" s="20"/>
      <c r="AA202" s="9"/>
      <c r="AB202" s="47"/>
      <c r="AC202" s="9"/>
      <c r="AD202" s="20"/>
    </row>
    <row r="203" spans="2:30" ht="12.75">
      <c r="B203" s="24"/>
      <c r="C203" s="24"/>
      <c r="D203" s="25"/>
      <c r="F203" s="26"/>
      <c r="G203" s="25"/>
      <c r="L203" s="26"/>
      <c r="O203" s="26"/>
      <c r="S203" s="25"/>
      <c r="Z203" s="20"/>
      <c r="AA203" s="9"/>
      <c r="AB203" s="47"/>
      <c r="AC203" s="9"/>
      <c r="AD203" s="20"/>
    </row>
    <row r="204" spans="2:30" ht="12.75">
      <c r="B204" s="24"/>
      <c r="C204" s="24"/>
      <c r="D204" s="25"/>
      <c r="F204" s="26"/>
      <c r="G204" s="25"/>
      <c r="L204" s="26"/>
      <c r="O204" s="26"/>
      <c r="S204" s="25"/>
      <c r="Z204" s="20"/>
      <c r="AA204" s="9"/>
      <c r="AB204" s="47"/>
      <c r="AC204" s="9"/>
      <c r="AD204" s="20"/>
    </row>
    <row r="205" spans="2:30" ht="12.75">
      <c r="B205" s="24"/>
      <c r="C205" s="24"/>
      <c r="D205" s="25"/>
      <c r="F205" s="26"/>
      <c r="G205" s="25"/>
      <c r="L205" s="26"/>
      <c r="O205" s="26"/>
      <c r="S205" s="25"/>
      <c r="Z205" s="20"/>
      <c r="AA205" s="9"/>
      <c r="AB205" s="47"/>
      <c r="AC205" s="9"/>
      <c r="AD205" s="20"/>
    </row>
    <row r="206" spans="2:30" ht="12.75">
      <c r="B206" s="24"/>
      <c r="C206" s="24"/>
      <c r="D206" s="25"/>
      <c r="F206" s="26"/>
      <c r="G206" s="25"/>
      <c r="L206" s="26"/>
      <c r="O206" s="26"/>
      <c r="S206" s="25"/>
      <c r="Z206" s="20"/>
      <c r="AA206" s="9"/>
      <c r="AB206" s="47"/>
      <c r="AC206" s="9"/>
      <c r="AD206" s="20"/>
    </row>
    <row r="207" spans="2:30" ht="12.75">
      <c r="B207" s="24"/>
      <c r="C207" s="24"/>
      <c r="D207" s="25"/>
      <c r="F207" s="26"/>
      <c r="G207" s="25"/>
      <c r="L207" s="26"/>
      <c r="O207" s="26"/>
      <c r="S207" s="25"/>
      <c r="Z207" s="20"/>
      <c r="AA207" s="9"/>
      <c r="AB207" s="47"/>
      <c r="AC207" s="9"/>
      <c r="AD207" s="20"/>
    </row>
    <row r="208" spans="2:30" ht="12.75">
      <c r="B208" s="24"/>
      <c r="C208" s="24"/>
      <c r="D208" s="25"/>
      <c r="F208" s="26"/>
      <c r="G208" s="25"/>
      <c r="L208" s="26"/>
      <c r="O208" s="26"/>
      <c r="S208" s="25"/>
      <c r="Z208" s="20"/>
      <c r="AA208" s="9"/>
      <c r="AB208" s="47"/>
      <c r="AC208" s="9"/>
      <c r="AD208" s="20"/>
    </row>
    <row r="209" spans="2:30" ht="12.75">
      <c r="B209" s="24"/>
      <c r="C209" s="24"/>
      <c r="D209" s="25"/>
      <c r="F209" s="26"/>
      <c r="G209" s="25"/>
      <c r="L209" s="26"/>
      <c r="O209" s="26"/>
      <c r="S209" s="25"/>
      <c r="Z209" s="20"/>
      <c r="AA209" s="9"/>
      <c r="AB209" s="47"/>
      <c r="AC209" s="9"/>
      <c r="AD209" s="20"/>
    </row>
    <row r="210" spans="2:30" ht="12.75">
      <c r="B210" s="24"/>
      <c r="C210" s="24"/>
      <c r="D210" s="25"/>
      <c r="F210" s="26"/>
      <c r="G210" s="25"/>
      <c r="L210" s="26"/>
      <c r="O210" s="26"/>
      <c r="S210" s="25"/>
      <c r="Z210" s="20"/>
      <c r="AA210" s="9"/>
      <c r="AB210" s="47"/>
      <c r="AC210" s="9"/>
      <c r="AD210" s="20"/>
    </row>
    <row r="211" spans="2:30" ht="12.75">
      <c r="B211" s="24"/>
      <c r="C211" s="24"/>
      <c r="D211" s="25"/>
      <c r="F211" s="26"/>
      <c r="G211" s="25"/>
      <c r="L211" s="26"/>
      <c r="O211" s="26"/>
      <c r="S211" s="25"/>
      <c r="Z211" s="20"/>
      <c r="AA211" s="9"/>
      <c r="AB211" s="47"/>
      <c r="AC211" s="9"/>
      <c r="AD211" s="20"/>
    </row>
    <row r="212" spans="2:30" ht="12.75">
      <c r="B212" s="24"/>
      <c r="C212" s="24"/>
      <c r="D212" s="25"/>
      <c r="F212" s="26"/>
      <c r="G212" s="25"/>
      <c r="L212" s="26"/>
      <c r="O212" s="26"/>
      <c r="S212" s="25"/>
      <c r="Z212" s="20"/>
      <c r="AA212" s="9"/>
      <c r="AB212" s="47"/>
      <c r="AC212" s="9"/>
      <c r="AD212" s="20"/>
    </row>
    <row r="213" spans="2:30" ht="12.75">
      <c r="B213" s="24"/>
      <c r="C213" s="24"/>
      <c r="D213" s="25"/>
      <c r="F213" s="26"/>
      <c r="G213" s="25"/>
      <c r="L213" s="26"/>
      <c r="O213" s="26"/>
      <c r="S213" s="25"/>
      <c r="Z213" s="20"/>
      <c r="AA213" s="9"/>
      <c r="AB213" s="47"/>
      <c r="AC213" s="9"/>
      <c r="AD213" s="20"/>
    </row>
    <row r="214" spans="2:30" ht="12.75">
      <c r="B214" s="24"/>
      <c r="C214" s="24"/>
      <c r="D214" s="25"/>
      <c r="F214" s="26"/>
      <c r="G214" s="25"/>
      <c r="L214" s="26"/>
      <c r="O214" s="26"/>
      <c r="S214" s="25"/>
      <c r="Z214" s="20"/>
      <c r="AA214" s="9"/>
      <c r="AB214" s="47"/>
      <c r="AC214" s="9"/>
      <c r="AD214" s="20"/>
    </row>
    <row r="215" spans="2:30" ht="12.75">
      <c r="B215" s="24"/>
      <c r="C215" s="24"/>
      <c r="D215" s="25"/>
      <c r="F215" s="26"/>
      <c r="G215" s="25"/>
      <c r="L215" s="26"/>
      <c r="O215" s="26"/>
      <c r="S215" s="25"/>
      <c r="Z215" s="20"/>
      <c r="AA215" s="9"/>
      <c r="AB215" s="47"/>
      <c r="AC215" s="9"/>
      <c r="AD215" s="20"/>
    </row>
    <row r="216" spans="2:30" ht="12.75">
      <c r="B216" s="24"/>
      <c r="C216" s="24"/>
      <c r="D216" s="25"/>
      <c r="F216" s="26"/>
      <c r="G216" s="25"/>
      <c r="L216" s="26"/>
      <c r="O216" s="26"/>
      <c r="S216" s="25"/>
      <c r="Z216" s="20"/>
      <c r="AA216" s="9"/>
      <c r="AB216" s="47"/>
      <c r="AC216" s="9"/>
      <c r="AD216" s="20"/>
    </row>
    <row r="217" spans="2:30" ht="12.75">
      <c r="B217" s="24"/>
      <c r="C217" s="24"/>
      <c r="D217" s="25"/>
      <c r="F217" s="26"/>
      <c r="G217" s="25"/>
      <c r="L217" s="26"/>
      <c r="O217" s="26"/>
      <c r="S217" s="25"/>
      <c r="Z217" s="20"/>
      <c r="AA217" s="9"/>
      <c r="AB217" s="47"/>
      <c r="AC217" s="9"/>
      <c r="AD217" s="20"/>
    </row>
    <row r="218" spans="2:30" ht="12.75">
      <c r="B218" s="24"/>
      <c r="C218" s="24"/>
      <c r="D218" s="25"/>
      <c r="F218" s="26"/>
      <c r="G218" s="25"/>
      <c r="L218" s="26"/>
      <c r="O218" s="26"/>
      <c r="S218" s="25"/>
      <c r="Z218" s="20"/>
      <c r="AA218" s="9"/>
      <c r="AB218" s="47"/>
      <c r="AC218" s="9"/>
      <c r="AD218" s="20"/>
    </row>
    <row r="219" spans="2:30" ht="12.75">
      <c r="B219" s="24"/>
      <c r="C219" s="24"/>
      <c r="D219" s="25"/>
      <c r="F219" s="26"/>
      <c r="G219" s="25"/>
      <c r="L219" s="26"/>
      <c r="O219" s="26"/>
      <c r="S219" s="25"/>
      <c r="Z219" s="20"/>
      <c r="AA219" s="9"/>
      <c r="AB219" s="47"/>
      <c r="AC219" s="9"/>
      <c r="AD219" s="20"/>
    </row>
    <row r="220" spans="2:30" ht="12.75">
      <c r="B220" s="24"/>
      <c r="C220" s="24"/>
      <c r="D220" s="25"/>
      <c r="F220" s="26"/>
      <c r="G220" s="25"/>
      <c r="L220" s="26"/>
      <c r="O220" s="26"/>
      <c r="S220" s="25"/>
      <c r="Z220" s="20"/>
      <c r="AA220" s="9"/>
      <c r="AB220" s="47"/>
      <c r="AC220" s="9"/>
      <c r="AD220" s="20"/>
    </row>
    <row r="221" spans="2:30" ht="12.75">
      <c r="B221" s="24"/>
      <c r="C221" s="24"/>
      <c r="D221" s="25"/>
      <c r="F221" s="26"/>
      <c r="G221" s="25"/>
      <c r="L221" s="26"/>
      <c r="O221" s="26"/>
      <c r="S221" s="25"/>
      <c r="Z221" s="20"/>
      <c r="AA221" s="9"/>
      <c r="AB221" s="47"/>
      <c r="AC221" s="9"/>
      <c r="AD221" s="20"/>
    </row>
    <row r="222" spans="2:30" ht="12.75">
      <c r="B222" s="24"/>
      <c r="C222" s="24"/>
      <c r="D222" s="25"/>
      <c r="F222" s="26"/>
      <c r="G222" s="25"/>
      <c r="L222" s="26"/>
      <c r="O222" s="26"/>
      <c r="S222" s="25"/>
      <c r="Z222" s="20"/>
      <c r="AA222" s="9"/>
      <c r="AB222" s="47"/>
      <c r="AC222" s="9"/>
      <c r="AD222" s="20"/>
    </row>
    <row r="223" spans="2:30" ht="12.75">
      <c r="B223" s="24"/>
      <c r="C223" s="24"/>
      <c r="D223" s="25"/>
      <c r="F223" s="26"/>
      <c r="G223" s="25"/>
      <c r="L223" s="26"/>
      <c r="O223" s="26"/>
      <c r="S223" s="25"/>
      <c r="Z223" s="20"/>
      <c r="AA223" s="9"/>
      <c r="AB223" s="47"/>
      <c r="AC223" s="9"/>
      <c r="AD223" s="20"/>
    </row>
    <row r="224" spans="2:30" ht="12.75">
      <c r="B224" s="24"/>
      <c r="C224" s="24"/>
      <c r="D224" s="25"/>
      <c r="F224" s="26"/>
      <c r="G224" s="25"/>
      <c r="L224" s="26"/>
      <c r="O224" s="26"/>
      <c r="S224" s="25"/>
      <c r="Z224" s="20"/>
      <c r="AA224" s="9"/>
      <c r="AB224" s="47"/>
      <c r="AC224" s="9"/>
      <c r="AD224" s="20"/>
    </row>
    <row r="225" spans="2:30" ht="12.75">
      <c r="B225" s="24"/>
      <c r="C225" s="24"/>
      <c r="D225" s="25"/>
      <c r="F225" s="26"/>
      <c r="G225" s="25"/>
      <c r="L225" s="26"/>
      <c r="O225" s="26"/>
      <c r="S225" s="25"/>
      <c r="Z225" s="20"/>
      <c r="AA225" s="9"/>
      <c r="AB225" s="47"/>
      <c r="AC225" s="9"/>
      <c r="AD225" s="20"/>
    </row>
    <row r="226" spans="2:30" ht="12.75">
      <c r="B226" s="24"/>
      <c r="C226" s="24"/>
      <c r="D226" s="25"/>
      <c r="F226" s="26"/>
      <c r="G226" s="25"/>
      <c r="L226" s="26"/>
      <c r="O226" s="26"/>
      <c r="S226" s="25"/>
      <c r="Z226" s="20"/>
      <c r="AA226" s="9"/>
      <c r="AB226" s="47"/>
      <c r="AC226" s="9"/>
      <c r="AD226" s="20"/>
    </row>
    <row r="227" spans="2:30" ht="12.75">
      <c r="B227" s="24"/>
      <c r="C227" s="24"/>
      <c r="D227" s="25"/>
      <c r="F227" s="26"/>
      <c r="G227" s="25"/>
      <c r="L227" s="26"/>
      <c r="O227" s="26"/>
      <c r="S227" s="25"/>
      <c r="Z227" s="20"/>
      <c r="AA227" s="9"/>
      <c r="AB227" s="47"/>
      <c r="AC227" s="9"/>
      <c r="AD227" s="20"/>
    </row>
    <row r="228" spans="2:30" ht="12.75">
      <c r="B228" s="24"/>
      <c r="C228" s="24"/>
      <c r="D228" s="25"/>
      <c r="F228" s="26"/>
      <c r="G228" s="25"/>
      <c r="L228" s="26"/>
      <c r="O228" s="26"/>
      <c r="S228" s="25"/>
      <c r="Z228" s="20"/>
      <c r="AA228" s="9"/>
      <c r="AB228" s="47"/>
      <c r="AC228" s="9"/>
      <c r="AD228" s="20"/>
    </row>
    <row r="229" spans="2:30" ht="12.75">
      <c r="B229" s="24"/>
      <c r="C229" s="24"/>
      <c r="D229" s="25"/>
      <c r="F229" s="26"/>
      <c r="G229" s="25"/>
      <c r="L229" s="26"/>
      <c r="O229" s="26"/>
      <c r="S229" s="25"/>
      <c r="Z229" s="20"/>
      <c r="AA229" s="9"/>
      <c r="AB229" s="47"/>
      <c r="AC229" s="9"/>
      <c r="AD229" s="20"/>
    </row>
    <row r="230" spans="2:30" ht="12.75">
      <c r="B230" s="24"/>
      <c r="C230" s="24"/>
      <c r="D230" s="25"/>
      <c r="F230" s="26"/>
      <c r="G230" s="25"/>
      <c r="L230" s="26"/>
      <c r="O230" s="26"/>
      <c r="S230" s="25"/>
      <c r="Z230" s="20"/>
      <c r="AA230" s="9"/>
      <c r="AB230" s="47"/>
      <c r="AC230" s="9"/>
      <c r="AD230" s="20"/>
    </row>
    <row r="231" spans="2:30" ht="12.75">
      <c r="B231" s="24"/>
      <c r="C231" s="24"/>
      <c r="D231" s="25"/>
      <c r="F231" s="26"/>
      <c r="G231" s="25"/>
      <c r="L231" s="26"/>
      <c r="O231" s="26"/>
      <c r="S231" s="25"/>
      <c r="Z231" s="20"/>
      <c r="AA231" s="9"/>
      <c r="AB231" s="47"/>
      <c r="AC231" s="9"/>
      <c r="AD231" s="20"/>
    </row>
    <row r="232" spans="2:30" ht="12.75">
      <c r="B232" s="24"/>
      <c r="C232" s="24"/>
      <c r="D232" s="25"/>
      <c r="F232" s="26"/>
      <c r="G232" s="25"/>
      <c r="L232" s="26"/>
      <c r="O232" s="26"/>
      <c r="S232" s="25"/>
      <c r="Z232" s="20"/>
      <c r="AA232" s="9"/>
      <c r="AB232" s="47"/>
      <c r="AC232" s="9"/>
      <c r="AD232" s="20"/>
    </row>
    <row r="233" spans="2:30" ht="12.75">
      <c r="B233" s="24"/>
      <c r="C233" s="24"/>
      <c r="D233" s="25"/>
      <c r="F233" s="26"/>
      <c r="G233" s="25"/>
      <c r="L233" s="26"/>
      <c r="O233" s="26"/>
      <c r="S233" s="25"/>
      <c r="Z233" s="20"/>
      <c r="AA233" s="9"/>
      <c r="AB233" s="47"/>
      <c r="AC233" s="9"/>
      <c r="AD233" s="20"/>
    </row>
    <row r="234" spans="2:30" ht="12.75">
      <c r="B234" s="24"/>
      <c r="C234" s="24"/>
      <c r="D234" s="25"/>
      <c r="F234" s="26"/>
      <c r="G234" s="25"/>
      <c r="L234" s="26"/>
      <c r="O234" s="26"/>
      <c r="S234" s="25"/>
      <c r="Z234" s="20"/>
      <c r="AA234" s="9"/>
      <c r="AB234" s="47"/>
      <c r="AC234" s="9"/>
      <c r="AD234" s="20"/>
    </row>
    <row r="235" spans="2:30" ht="12.75">
      <c r="B235" s="24"/>
      <c r="C235" s="24"/>
      <c r="D235" s="25"/>
      <c r="F235" s="26"/>
      <c r="G235" s="25"/>
      <c r="L235" s="26"/>
      <c r="O235" s="26"/>
      <c r="S235" s="25"/>
      <c r="Z235" s="20"/>
      <c r="AA235" s="9"/>
      <c r="AB235" s="47"/>
      <c r="AC235" s="9"/>
      <c r="AD235" s="20"/>
    </row>
    <row r="236" spans="2:30" ht="12.75">
      <c r="B236" s="24"/>
      <c r="C236" s="24"/>
      <c r="D236" s="25"/>
      <c r="F236" s="26"/>
      <c r="G236" s="25"/>
      <c r="L236" s="26"/>
      <c r="O236" s="26"/>
      <c r="S236" s="25"/>
      <c r="Z236" s="20"/>
      <c r="AA236" s="9"/>
      <c r="AB236" s="47"/>
      <c r="AC236" s="9"/>
      <c r="AD236" s="20"/>
    </row>
    <row r="237" spans="2:30" ht="12.75">
      <c r="B237" s="24"/>
      <c r="C237" s="24"/>
      <c r="D237" s="25"/>
      <c r="F237" s="26"/>
      <c r="G237" s="25"/>
      <c r="L237" s="26"/>
      <c r="O237" s="26"/>
      <c r="S237" s="25"/>
      <c r="Z237" s="20"/>
      <c r="AA237" s="9"/>
      <c r="AB237" s="47"/>
      <c r="AC237" s="9"/>
      <c r="AD237" s="20"/>
    </row>
    <row r="238" spans="2:30" ht="12.75">
      <c r="B238" s="24"/>
      <c r="C238" s="24"/>
      <c r="D238" s="25"/>
      <c r="F238" s="26"/>
      <c r="G238" s="25"/>
      <c r="L238" s="26"/>
      <c r="O238" s="26"/>
      <c r="S238" s="25"/>
      <c r="Z238" s="20"/>
      <c r="AA238" s="9"/>
      <c r="AB238" s="47"/>
      <c r="AC238" s="9"/>
      <c r="AD238" s="20"/>
    </row>
    <row r="239" spans="2:30" ht="12.75">
      <c r="B239" s="24"/>
      <c r="C239" s="24"/>
      <c r="D239" s="25"/>
      <c r="F239" s="26"/>
      <c r="G239" s="25"/>
      <c r="L239" s="26"/>
      <c r="O239" s="26"/>
      <c r="S239" s="25"/>
      <c r="Z239" s="20"/>
      <c r="AA239" s="9"/>
      <c r="AB239" s="47"/>
      <c r="AC239" s="9"/>
      <c r="AD239" s="20"/>
    </row>
    <row r="240" spans="2:30" ht="12.75">
      <c r="B240" s="24"/>
      <c r="C240" s="24"/>
      <c r="D240" s="25"/>
      <c r="F240" s="26"/>
      <c r="G240" s="25"/>
      <c r="L240" s="26"/>
      <c r="O240" s="26"/>
      <c r="S240" s="25"/>
      <c r="Z240" s="20"/>
      <c r="AA240" s="9"/>
      <c r="AB240" s="47"/>
      <c r="AC240" s="9"/>
      <c r="AD240" s="20"/>
    </row>
    <row r="241" spans="2:30" ht="12.75">
      <c r="B241" s="24"/>
      <c r="C241" s="24"/>
      <c r="D241" s="25"/>
      <c r="F241" s="26"/>
      <c r="G241" s="25"/>
      <c r="L241" s="26"/>
      <c r="O241" s="26"/>
      <c r="S241" s="25"/>
      <c r="Z241" s="20"/>
      <c r="AA241" s="9"/>
      <c r="AB241" s="47"/>
      <c r="AC241" s="9"/>
      <c r="AD241" s="20"/>
    </row>
    <row r="242" spans="2:30" ht="12.75">
      <c r="B242" s="24"/>
      <c r="C242" s="24"/>
      <c r="D242" s="25"/>
      <c r="F242" s="26"/>
      <c r="G242" s="25"/>
      <c r="L242" s="26"/>
      <c r="O242" s="26"/>
      <c r="S242" s="25"/>
      <c r="Z242" s="20"/>
      <c r="AA242" s="9"/>
      <c r="AB242" s="47"/>
      <c r="AC242" s="9"/>
      <c r="AD242" s="20"/>
    </row>
    <row r="243" spans="2:30" ht="12.75">
      <c r="B243" s="24"/>
      <c r="C243" s="24"/>
      <c r="D243" s="25"/>
      <c r="F243" s="26"/>
      <c r="G243" s="25"/>
      <c r="L243" s="26"/>
      <c r="O243" s="26"/>
      <c r="S243" s="25"/>
      <c r="Z243" s="20"/>
      <c r="AA243" s="9"/>
      <c r="AB243" s="47"/>
      <c r="AC243" s="9"/>
      <c r="AD243" s="20"/>
    </row>
    <row r="244" spans="2:30" ht="12.75">
      <c r="B244" s="24"/>
      <c r="C244" s="24"/>
      <c r="D244" s="25"/>
      <c r="F244" s="26"/>
      <c r="G244" s="25"/>
      <c r="L244" s="26"/>
      <c r="O244" s="26"/>
      <c r="S244" s="25"/>
      <c r="Z244" s="20"/>
      <c r="AA244" s="9"/>
      <c r="AB244" s="47"/>
      <c r="AC244" s="9"/>
      <c r="AD244" s="20"/>
    </row>
    <row r="245" spans="2:30" ht="12.75">
      <c r="B245" s="24"/>
      <c r="C245" s="24"/>
      <c r="D245" s="25"/>
      <c r="F245" s="26"/>
      <c r="G245" s="25"/>
      <c r="L245" s="26"/>
      <c r="O245" s="26"/>
      <c r="S245" s="25"/>
      <c r="Z245" s="20"/>
      <c r="AA245" s="9"/>
      <c r="AB245" s="47"/>
      <c r="AC245" s="9"/>
      <c r="AD245" s="20"/>
    </row>
    <row r="246" spans="2:30" ht="12.75">
      <c r="B246" s="24"/>
      <c r="C246" s="24"/>
      <c r="D246" s="25"/>
      <c r="F246" s="26"/>
      <c r="G246" s="25"/>
      <c r="L246" s="26"/>
      <c r="O246" s="26"/>
      <c r="S246" s="25"/>
      <c r="Z246" s="20"/>
      <c r="AA246" s="9"/>
      <c r="AB246" s="47"/>
      <c r="AC246" s="9"/>
      <c r="AD246" s="20"/>
    </row>
    <row r="247" spans="2:30" ht="12.75">
      <c r="B247" s="24"/>
      <c r="C247" s="24"/>
      <c r="D247" s="25"/>
      <c r="F247" s="26"/>
      <c r="G247" s="25"/>
      <c r="L247" s="26"/>
      <c r="O247" s="26"/>
      <c r="S247" s="25"/>
      <c r="Z247" s="20"/>
      <c r="AA247" s="9"/>
      <c r="AB247" s="47"/>
      <c r="AC247" s="9"/>
      <c r="AD247" s="20"/>
    </row>
    <row r="248" spans="2:30" ht="12.75">
      <c r="B248" s="24"/>
      <c r="C248" s="24"/>
      <c r="D248" s="25"/>
      <c r="F248" s="26"/>
      <c r="G248" s="25"/>
      <c r="L248" s="26"/>
      <c r="O248" s="26"/>
      <c r="S248" s="25"/>
      <c r="Z248" s="20"/>
      <c r="AA248" s="9"/>
      <c r="AB248" s="47"/>
      <c r="AC248" s="9"/>
      <c r="AD248" s="20"/>
    </row>
    <row r="249" spans="2:30" ht="12.75">
      <c r="B249" s="24"/>
      <c r="C249" s="24"/>
      <c r="D249" s="25"/>
      <c r="F249" s="26"/>
      <c r="G249" s="25"/>
      <c r="L249" s="26"/>
      <c r="O249" s="26"/>
      <c r="S249" s="25"/>
      <c r="Z249" s="20"/>
      <c r="AA249" s="9"/>
      <c r="AB249" s="47"/>
      <c r="AC249" s="9"/>
      <c r="AD249" s="20"/>
    </row>
    <row r="250" spans="2:30" ht="12.75">
      <c r="B250" s="24"/>
      <c r="C250" s="24"/>
      <c r="D250" s="25"/>
      <c r="F250" s="26"/>
      <c r="G250" s="25"/>
      <c r="L250" s="26"/>
      <c r="O250" s="26"/>
      <c r="S250" s="25"/>
      <c r="Z250" s="20"/>
      <c r="AA250" s="9"/>
      <c r="AB250" s="47"/>
      <c r="AC250" s="9"/>
      <c r="AD250" s="20"/>
    </row>
    <row r="251" spans="2:30" ht="12.75">
      <c r="B251" s="24"/>
      <c r="C251" s="24"/>
      <c r="D251" s="25"/>
      <c r="F251" s="26"/>
      <c r="G251" s="25"/>
      <c r="L251" s="26"/>
      <c r="O251" s="26"/>
      <c r="S251" s="25"/>
      <c r="Z251" s="20"/>
      <c r="AA251" s="9"/>
      <c r="AB251" s="47"/>
      <c r="AC251" s="9"/>
      <c r="AD251" s="20"/>
    </row>
    <row r="252" spans="2:30" ht="12.75">
      <c r="B252" s="24"/>
      <c r="C252" s="24"/>
      <c r="D252" s="25"/>
      <c r="F252" s="26"/>
      <c r="G252" s="25"/>
      <c r="L252" s="26"/>
      <c r="O252" s="26"/>
      <c r="S252" s="25"/>
      <c r="Z252" s="20"/>
      <c r="AA252" s="9"/>
      <c r="AB252" s="47"/>
      <c r="AC252" s="9"/>
      <c r="AD252" s="20"/>
    </row>
    <row r="253" spans="2:30" ht="12.75">
      <c r="B253" s="24"/>
      <c r="C253" s="24"/>
      <c r="D253" s="25"/>
      <c r="F253" s="26"/>
      <c r="G253" s="25"/>
      <c r="L253" s="26"/>
      <c r="O253" s="26"/>
      <c r="S253" s="25"/>
      <c r="Z253" s="20"/>
      <c r="AA253" s="9"/>
      <c r="AB253" s="47"/>
      <c r="AC253" s="9"/>
      <c r="AD253" s="20"/>
    </row>
    <row r="254" spans="2:30" ht="12.75">
      <c r="B254" s="24"/>
      <c r="C254" s="24"/>
      <c r="D254" s="25"/>
      <c r="F254" s="26"/>
      <c r="G254" s="25"/>
      <c r="L254" s="26"/>
      <c r="O254" s="26"/>
      <c r="S254" s="25"/>
      <c r="Z254" s="20"/>
      <c r="AA254" s="9"/>
      <c r="AB254" s="47"/>
      <c r="AC254" s="9"/>
      <c r="AD254" s="20"/>
    </row>
    <row r="255" spans="2:30" ht="12.75">
      <c r="B255" s="24"/>
      <c r="C255" s="24"/>
      <c r="D255" s="25"/>
      <c r="F255" s="26"/>
      <c r="G255" s="25"/>
      <c r="L255" s="26"/>
      <c r="O255" s="26"/>
      <c r="S255" s="25"/>
      <c r="Z255" s="20"/>
      <c r="AA255" s="9"/>
      <c r="AB255" s="47"/>
      <c r="AC255" s="9"/>
      <c r="AD255" s="20"/>
    </row>
    <row r="256" spans="2:30" ht="12.75">
      <c r="B256" s="24"/>
      <c r="C256" s="24"/>
      <c r="D256" s="25"/>
      <c r="F256" s="26"/>
      <c r="G256" s="25"/>
      <c r="L256" s="26"/>
      <c r="O256" s="26"/>
      <c r="S256" s="25"/>
      <c r="Z256" s="20"/>
      <c r="AA256" s="9"/>
      <c r="AB256" s="47"/>
      <c r="AC256" s="9"/>
      <c r="AD256" s="20"/>
    </row>
    <row r="257" spans="2:30" ht="12.75">
      <c r="B257" s="24"/>
      <c r="C257" s="24"/>
      <c r="D257" s="25"/>
      <c r="F257" s="26"/>
      <c r="G257" s="25"/>
      <c r="L257" s="26"/>
      <c r="O257" s="26"/>
      <c r="S257" s="25"/>
      <c r="Z257" s="20"/>
      <c r="AA257" s="9"/>
      <c r="AB257" s="47"/>
      <c r="AC257" s="9"/>
      <c r="AD257" s="20"/>
    </row>
    <row r="258" spans="2:30" ht="12.75">
      <c r="B258" s="24"/>
      <c r="C258" s="24"/>
      <c r="D258" s="25"/>
      <c r="F258" s="26"/>
      <c r="G258" s="25"/>
      <c r="L258" s="26"/>
      <c r="O258" s="26"/>
      <c r="S258" s="25"/>
      <c r="Z258" s="20"/>
      <c r="AA258" s="9"/>
      <c r="AB258" s="47"/>
      <c r="AC258" s="9"/>
      <c r="AD258" s="20"/>
    </row>
    <row r="259" spans="2:30" ht="12.75">
      <c r="B259" s="24"/>
      <c r="C259" s="24"/>
      <c r="D259" s="25"/>
      <c r="F259" s="26"/>
      <c r="G259" s="25"/>
      <c r="L259" s="26"/>
      <c r="O259" s="26"/>
      <c r="S259" s="25"/>
      <c r="Z259" s="20"/>
      <c r="AA259" s="9"/>
      <c r="AB259" s="47"/>
      <c r="AC259" s="9"/>
      <c r="AD259" s="20"/>
    </row>
    <row r="260" spans="2:30" ht="12.75">
      <c r="B260" s="24"/>
      <c r="C260" s="24"/>
      <c r="D260" s="25"/>
      <c r="F260" s="26"/>
      <c r="G260" s="25"/>
      <c r="L260" s="26"/>
      <c r="O260" s="26"/>
      <c r="S260" s="25"/>
      <c r="Z260" s="20"/>
      <c r="AA260" s="9"/>
      <c r="AB260" s="47"/>
      <c r="AC260" s="9"/>
      <c r="AD260" s="20"/>
    </row>
    <row r="261" spans="2:30" ht="12.75">
      <c r="B261" s="24"/>
      <c r="C261" s="24"/>
      <c r="D261" s="25"/>
      <c r="F261" s="26"/>
      <c r="G261" s="25"/>
      <c r="L261" s="26"/>
      <c r="O261" s="26"/>
      <c r="S261" s="25"/>
      <c r="Z261" s="20"/>
      <c r="AA261" s="9"/>
      <c r="AB261" s="47"/>
      <c r="AC261" s="9"/>
      <c r="AD261" s="20"/>
    </row>
    <row r="262" spans="2:30" ht="12.75">
      <c r="B262" s="24"/>
      <c r="C262" s="24"/>
      <c r="D262" s="25"/>
      <c r="F262" s="26"/>
      <c r="G262" s="25"/>
      <c r="L262" s="26"/>
      <c r="O262" s="26"/>
      <c r="S262" s="25"/>
      <c r="Z262" s="20"/>
      <c r="AA262" s="9"/>
      <c r="AB262" s="47"/>
      <c r="AC262" s="9"/>
      <c r="AD262" s="20"/>
    </row>
    <row r="263" spans="2:30" ht="12.75">
      <c r="B263" s="24"/>
      <c r="C263" s="24"/>
      <c r="D263" s="25"/>
      <c r="F263" s="26"/>
      <c r="G263" s="25"/>
      <c r="L263" s="26"/>
      <c r="O263" s="26"/>
      <c r="S263" s="25"/>
      <c r="Z263" s="20"/>
      <c r="AA263" s="9"/>
      <c r="AB263" s="47"/>
      <c r="AC263" s="9"/>
      <c r="AD263" s="20"/>
    </row>
    <row r="264" spans="2:30" ht="12.75">
      <c r="B264" s="24"/>
      <c r="C264" s="24"/>
      <c r="D264" s="25"/>
      <c r="F264" s="26"/>
      <c r="G264" s="25"/>
      <c r="L264" s="26"/>
      <c r="O264" s="26"/>
      <c r="S264" s="25"/>
      <c r="Z264" s="20"/>
      <c r="AA264" s="9"/>
      <c r="AB264" s="47"/>
      <c r="AC264" s="9"/>
      <c r="AD264" s="20"/>
    </row>
    <row r="265" spans="2:30" ht="12.75">
      <c r="B265" s="24"/>
      <c r="C265" s="24"/>
      <c r="D265" s="25"/>
      <c r="F265" s="26"/>
      <c r="G265" s="25"/>
      <c r="L265" s="26"/>
      <c r="O265" s="26"/>
      <c r="S265" s="25"/>
      <c r="Z265" s="20"/>
      <c r="AA265" s="9"/>
      <c r="AB265" s="47"/>
      <c r="AC265" s="9"/>
      <c r="AD265" s="20"/>
    </row>
    <row r="266" spans="2:30" ht="12.75">
      <c r="B266" s="24"/>
      <c r="C266" s="24"/>
      <c r="D266" s="25"/>
      <c r="F266" s="26"/>
      <c r="G266" s="25"/>
      <c r="L266" s="26"/>
      <c r="O266" s="26"/>
      <c r="S266" s="25"/>
      <c r="Z266" s="20"/>
      <c r="AA266" s="9"/>
      <c r="AB266" s="47"/>
      <c r="AC266" s="9"/>
      <c r="AD266" s="20"/>
    </row>
    <row r="267" spans="2:30" ht="12.75">
      <c r="B267" s="24"/>
      <c r="C267" s="24"/>
      <c r="D267" s="25"/>
      <c r="F267" s="26"/>
      <c r="G267" s="25"/>
      <c r="L267" s="26"/>
      <c r="O267" s="26"/>
      <c r="S267" s="25"/>
      <c r="Z267" s="20"/>
      <c r="AA267" s="9"/>
      <c r="AB267" s="47"/>
      <c r="AC267" s="9"/>
      <c r="AD267" s="20"/>
    </row>
    <row r="268" spans="2:30" ht="12.75">
      <c r="B268" s="24"/>
      <c r="C268" s="24"/>
      <c r="D268" s="25"/>
      <c r="F268" s="26"/>
      <c r="G268" s="25"/>
      <c r="L268" s="26"/>
      <c r="O268" s="26"/>
      <c r="S268" s="25"/>
      <c r="Z268" s="20"/>
      <c r="AA268" s="9"/>
      <c r="AB268" s="47"/>
      <c r="AC268" s="9"/>
      <c r="AD268" s="20"/>
    </row>
    <row r="269" spans="2:30" ht="12.75">
      <c r="B269" s="24"/>
      <c r="C269" s="24"/>
      <c r="D269" s="25"/>
      <c r="F269" s="26"/>
      <c r="G269" s="25"/>
      <c r="L269" s="26"/>
      <c r="O269" s="26"/>
      <c r="S269" s="25"/>
      <c r="Z269" s="20"/>
      <c r="AA269" s="9"/>
      <c r="AB269" s="47"/>
      <c r="AC269" s="9"/>
      <c r="AD269" s="20"/>
    </row>
    <row r="270" spans="2:30" ht="12.75">
      <c r="B270" s="24"/>
      <c r="C270" s="24"/>
      <c r="D270" s="25"/>
      <c r="F270" s="26"/>
      <c r="G270" s="25"/>
      <c r="L270" s="26"/>
      <c r="O270" s="26"/>
      <c r="S270" s="25"/>
      <c r="Z270" s="20"/>
      <c r="AA270" s="9"/>
      <c r="AB270" s="47"/>
      <c r="AC270" s="9"/>
      <c r="AD270" s="20"/>
    </row>
    <row r="271" spans="2:30" ht="12.75">
      <c r="B271" s="24"/>
      <c r="C271" s="24"/>
      <c r="D271" s="25"/>
      <c r="F271" s="26"/>
      <c r="G271" s="25"/>
      <c r="L271" s="26"/>
      <c r="O271" s="26"/>
      <c r="S271" s="25"/>
      <c r="Z271" s="20"/>
      <c r="AA271" s="9"/>
      <c r="AB271" s="47"/>
      <c r="AC271" s="9"/>
      <c r="AD271" s="20"/>
    </row>
    <row r="272" spans="2:30" ht="12.75">
      <c r="B272" s="24"/>
      <c r="C272" s="24"/>
      <c r="D272" s="25"/>
      <c r="F272" s="26"/>
      <c r="G272" s="25"/>
      <c r="L272" s="26"/>
      <c r="O272" s="26"/>
      <c r="S272" s="25"/>
      <c r="Z272" s="20"/>
      <c r="AA272" s="9"/>
      <c r="AB272" s="47"/>
      <c r="AC272" s="9"/>
      <c r="AD272" s="20"/>
    </row>
    <row r="273" spans="2:30" ht="12.75">
      <c r="B273" s="24"/>
      <c r="C273" s="24"/>
      <c r="D273" s="25"/>
      <c r="F273" s="26"/>
      <c r="G273" s="25"/>
      <c r="L273" s="26"/>
      <c r="O273" s="26"/>
      <c r="S273" s="25"/>
      <c r="Z273" s="20"/>
      <c r="AA273" s="9"/>
      <c r="AB273" s="47"/>
      <c r="AC273" s="9"/>
      <c r="AD273" s="20"/>
    </row>
    <row r="274" spans="2:30" ht="12.75">
      <c r="B274" s="24"/>
      <c r="C274" s="24"/>
      <c r="D274" s="25"/>
      <c r="F274" s="26"/>
      <c r="G274" s="25"/>
      <c r="L274" s="26"/>
      <c r="O274" s="26"/>
      <c r="S274" s="25"/>
      <c r="Z274" s="20"/>
      <c r="AA274" s="9"/>
      <c r="AB274" s="47"/>
      <c r="AC274" s="9"/>
      <c r="AD274" s="20"/>
    </row>
    <row r="275" spans="2:30" ht="12.75">
      <c r="B275" s="24"/>
      <c r="C275" s="24"/>
      <c r="D275" s="25"/>
      <c r="F275" s="26"/>
      <c r="G275" s="25"/>
      <c r="L275" s="26"/>
      <c r="O275" s="26"/>
      <c r="S275" s="25"/>
      <c r="Z275" s="20"/>
      <c r="AA275" s="9"/>
      <c r="AB275" s="47"/>
      <c r="AC275" s="9"/>
      <c r="AD275" s="20"/>
    </row>
    <row r="276" spans="2:30" ht="12.75">
      <c r="B276" s="24"/>
      <c r="C276" s="24"/>
      <c r="D276" s="25"/>
      <c r="F276" s="26"/>
      <c r="G276" s="25"/>
      <c r="L276" s="26"/>
      <c r="O276" s="26"/>
      <c r="S276" s="25"/>
      <c r="Z276" s="20"/>
      <c r="AA276" s="9"/>
      <c r="AB276" s="47"/>
      <c r="AC276" s="9"/>
      <c r="AD276" s="20"/>
    </row>
    <row r="277" spans="2:30" ht="12.75">
      <c r="B277" s="24"/>
      <c r="C277" s="24"/>
      <c r="D277" s="25"/>
      <c r="F277" s="26"/>
      <c r="G277" s="25"/>
      <c r="L277" s="26"/>
      <c r="O277" s="26"/>
      <c r="S277" s="25"/>
      <c r="Z277" s="20"/>
      <c r="AA277" s="9"/>
      <c r="AB277" s="47"/>
      <c r="AC277" s="9"/>
      <c r="AD277" s="20"/>
    </row>
    <row r="278" spans="2:30" ht="12.75">
      <c r="B278" s="24"/>
      <c r="C278" s="24"/>
      <c r="D278" s="25"/>
      <c r="F278" s="26"/>
      <c r="G278" s="25"/>
      <c r="L278" s="26"/>
      <c r="O278" s="26"/>
      <c r="S278" s="25"/>
      <c r="Z278" s="20"/>
      <c r="AA278" s="9"/>
      <c r="AB278" s="47"/>
      <c r="AC278" s="9"/>
      <c r="AD278" s="20"/>
    </row>
    <row r="279" spans="2:30" ht="12.75">
      <c r="B279" s="24"/>
      <c r="C279" s="24"/>
      <c r="D279" s="25"/>
      <c r="F279" s="26"/>
      <c r="G279" s="25"/>
      <c r="L279" s="26"/>
      <c r="O279" s="26"/>
      <c r="S279" s="25"/>
      <c r="Z279" s="20"/>
      <c r="AA279" s="9"/>
      <c r="AB279" s="47"/>
      <c r="AC279" s="9"/>
      <c r="AD279" s="20"/>
    </row>
    <row r="280" spans="2:30" ht="12.75">
      <c r="B280" s="24"/>
      <c r="C280" s="24"/>
      <c r="D280" s="25"/>
      <c r="F280" s="26"/>
      <c r="G280" s="25"/>
      <c r="L280" s="26"/>
      <c r="O280" s="26"/>
      <c r="S280" s="25"/>
      <c r="Z280" s="20"/>
      <c r="AA280" s="9"/>
      <c r="AB280" s="47"/>
      <c r="AC280" s="9"/>
      <c r="AD280" s="20"/>
    </row>
    <row r="281" spans="2:30" ht="12.75">
      <c r="B281" s="24"/>
      <c r="C281" s="24"/>
      <c r="D281" s="25"/>
      <c r="F281" s="26"/>
      <c r="G281" s="25"/>
      <c r="L281" s="26"/>
      <c r="O281" s="26"/>
      <c r="S281" s="25"/>
      <c r="Z281" s="20"/>
      <c r="AA281" s="9"/>
      <c r="AB281" s="47"/>
      <c r="AC281" s="9"/>
      <c r="AD281" s="20"/>
    </row>
    <row r="282" spans="2:30" ht="12.75">
      <c r="B282" s="24"/>
      <c r="C282" s="24"/>
      <c r="D282" s="25"/>
      <c r="F282" s="26"/>
      <c r="G282" s="25"/>
      <c r="L282" s="26"/>
      <c r="O282" s="26"/>
      <c r="S282" s="25"/>
      <c r="Z282" s="20"/>
      <c r="AA282" s="9"/>
      <c r="AB282" s="47"/>
      <c r="AC282" s="9"/>
      <c r="AD282" s="20"/>
    </row>
    <row r="283" spans="2:30" ht="12.75">
      <c r="B283" s="24"/>
      <c r="C283" s="24"/>
      <c r="D283" s="25"/>
      <c r="F283" s="26"/>
      <c r="G283" s="25"/>
      <c r="L283" s="26"/>
      <c r="O283" s="26"/>
      <c r="S283" s="25"/>
      <c r="Z283" s="20"/>
      <c r="AA283" s="9"/>
      <c r="AB283" s="47"/>
      <c r="AC283" s="9"/>
      <c r="AD283" s="20"/>
    </row>
    <row r="284" spans="2:30" ht="12.75">
      <c r="B284" s="24"/>
      <c r="C284" s="24"/>
      <c r="D284" s="25"/>
      <c r="F284" s="26"/>
      <c r="G284" s="25"/>
      <c r="L284" s="26"/>
      <c r="O284" s="26"/>
      <c r="S284" s="25"/>
      <c r="Z284" s="20"/>
      <c r="AA284" s="9"/>
      <c r="AB284" s="47"/>
      <c r="AC284" s="9"/>
      <c r="AD284" s="20"/>
    </row>
    <row r="285" spans="2:30" ht="12.75">
      <c r="B285" s="24"/>
      <c r="C285" s="24"/>
      <c r="D285" s="25"/>
      <c r="F285" s="26"/>
      <c r="G285" s="25"/>
      <c r="L285" s="26"/>
      <c r="O285" s="26"/>
      <c r="S285" s="25"/>
      <c r="Z285" s="20"/>
      <c r="AA285" s="9"/>
      <c r="AB285" s="47"/>
      <c r="AC285" s="9"/>
      <c r="AD285" s="20"/>
    </row>
    <row r="286" spans="2:30" ht="12.75">
      <c r="B286" s="24"/>
      <c r="C286" s="24"/>
      <c r="D286" s="25"/>
      <c r="F286" s="26"/>
      <c r="G286" s="25"/>
      <c r="L286" s="26"/>
      <c r="O286" s="26"/>
      <c r="S286" s="25"/>
      <c r="Z286" s="20"/>
      <c r="AA286" s="9"/>
      <c r="AB286" s="47"/>
      <c r="AC286" s="9"/>
      <c r="AD286" s="20"/>
    </row>
    <row r="287" spans="2:30" ht="12.75">
      <c r="B287" s="24"/>
      <c r="C287" s="24"/>
      <c r="D287" s="25"/>
      <c r="F287" s="26"/>
      <c r="G287" s="25"/>
      <c r="L287" s="26"/>
      <c r="O287" s="26"/>
      <c r="S287" s="25"/>
      <c r="Z287" s="20"/>
      <c r="AA287" s="9"/>
      <c r="AB287" s="47"/>
      <c r="AC287" s="9"/>
      <c r="AD287" s="20"/>
    </row>
    <row r="288" spans="2:30" ht="12.75">
      <c r="B288" s="24"/>
      <c r="C288" s="24"/>
      <c r="D288" s="25"/>
      <c r="F288" s="26"/>
      <c r="G288" s="25"/>
      <c r="L288" s="26"/>
      <c r="O288" s="26"/>
      <c r="S288" s="25"/>
      <c r="Z288" s="20"/>
      <c r="AA288" s="9"/>
      <c r="AB288" s="47"/>
      <c r="AC288" s="9"/>
      <c r="AD288" s="20"/>
    </row>
    <row r="289" spans="2:30" ht="12.75">
      <c r="B289" s="24"/>
      <c r="C289" s="24"/>
      <c r="D289" s="25"/>
      <c r="F289" s="26"/>
      <c r="G289" s="25"/>
      <c r="L289" s="26"/>
      <c r="O289" s="26"/>
      <c r="S289" s="25"/>
      <c r="Z289" s="20"/>
      <c r="AA289" s="9"/>
      <c r="AB289" s="47"/>
      <c r="AC289" s="9"/>
      <c r="AD289" s="20"/>
    </row>
    <row r="290" spans="2:30" ht="12.75">
      <c r="B290" s="24"/>
      <c r="C290" s="24"/>
      <c r="D290" s="25"/>
      <c r="F290" s="26"/>
      <c r="G290" s="25"/>
      <c r="L290" s="26"/>
      <c r="O290" s="26"/>
      <c r="S290" s="25"/>
      <c r="Z290" s="20"/>
      <c r="AA290" s="9"/>
      <c r="AB290" s="47"/>
      <c r="AC290" s="9"/>
      <c r="AD290" s="20"/>
    </row>
    <row r="291" spans="2:30" ht="12.75">
      <c r="B291" s="24"/>
      <c r="C291" s="24"/>
      <c r="D291" s="25"/>
      <c r="F291" s="26"/>
      <c r="G291" s="25"/>
      <c r="L291" s="26"/>
      <c r="O291" s="26"/>
      <c r="S291" s="25"/>
      <c r="Z291" s="20"/>
      <c r="AA291" s="9"/>
      <c r="AB291" s="47"/>
      <c r="AC291" s="9"/>
      <c r="AD291" s="20"/>
    </row>
    <row r="292" spans="2:30" ht="12.75">
      <c r="B292" s="24"/>
      <c r="C292" s="24"/>
      <c r="D292" s="25"/>
      <c r="F292" s="26"/>
      <c r="G292" s="25"/>
      <c r="L292" s="26"/>
      <c r="O292" s="26"/>
      <c r="S292" s="25"/>
      <c r="Z292" s="20"/>
      <c r="AA292" s="9"/>
      <c r="AB292" s="47"/>
      <c r="AC292" s="9"/>
      <c r="AD292" s="20"/>
    </row>
    <row r="293" spans="2:30" ht="12.75">
      <c r="B293" s="24"/>
      <c r="C293" s="24"/>
      <c r="D293" s="25"/>
      <c r="F293" s="26"/>
      <c r="G293" s="25"/>
      <c r="L293" s="26"/>
      <c r="O293" s="26"/>
      <c r="S293" s="25"/>
      <c r="Z293" s="20"/>
      <c r="AA293" s="9"/>
      <c r="AB293" s="47"/>
      <c r="AC293" s="9"/>
      <c r="AD293" s="20"/>
    </row>
    <row r="294" spans="2:30" ht="12.75">
      <c r="B294" s="24"/>
      <c r="C294" s="24"/>
      <c r="D294" s="25"/>
      <c r="F294" s="26"/>
      <c r="G294" s="25"/>
      <c r="L294" s="26"/>
      <c r="O294" s="26"/>
      <c r="S294" s="25"/>
      <c r="Z294" s="20"/>
      <c r="AA294" s="9"/>
      <c r="AB294" s="47"/>
      <c r="AC294" s="9"/>
      <c r="AD294" s="20"/>
    </row>
    <row r="295" spans="2:30" ht="12.75">
      <c r="B295" s="24"/>
      <c r="C295" s="24"/>
      <c r="D295" s="25"/>
      <c r="F295" s="26"/>
      <c r="G295" s="25"/>
      <c r="L295" s="26"/>
      <c r="O295" s="26"/>
      <c r="S295" s="25"/>
      <c r="Z295" s="20"/>
      <c r="AA295" s="9"/>
      <c r="AB295" s="47"/>
      <c r="AC295" s="9"/>
      <c r="AD295" s="20"/>
    </row>
    <row r="296" spans="2:30" ht="12.75">
      <c r="B296" s="24"/>
      <c r="C296" s="24"/>
      <c r="D296" s="25"/>
      <c r="F296" s="26"/>
      <c r="G296" s="25"/>
      <c r="L296" s="26"/>
      <c r="O296" s="26"/>
      <c r="S296" s="25"/>
      <c r="Z296" s="20"/>
      <c r="AA296" s="9"/>
      <c r="AB296" s="47"/>
      <c r="AC296" s="9"/>
      <c r="AD296" s="20"/>
    </row>
    <row r="297" spans="2:30" ht="12.75">
      <c r="B297" s="24"/>
      <c r="C297" s="24"/>
      <c r="D297" s="25"/>
      <c r="F297" s="26"/>
      <c r="G297" s="25"/>
      <c r="L297" s="26"/>
      <c r="O297" s="26"/>
      <c r="S297" s="25"/>
      <c r="Z297" s="20"/>
      <c r="AA297" s="9"/>
      <c r="AB297" s="47"/>
      <c r="AC297" s="9"/>
      <c r="AD297" s="20"/>
    </row>
    <row r="298" spans="2:30" ht="12.75">
      <c r="B298" s="24"/>
      <c r="C298" s="24"/>
      <c r="D298" s="25"/>
      <c r="F298" s="26"/>
      <c r="G298" s="25"/>
      <c r="L298" s="26"/>
      <c r="O298" s="26"/>
      <c r="S298" s="25"/>
      <c r="Z298" s="20"/>
      <c r="AA298" s="9"/>
      <c r="AB298" s="47"/>
      <c r="AC298" s="9"/>
      <c r="AD298" s="20"/>
    </row>
    <row r="299" spans="2:30" ht="12.75">
      <c r="B299" s="24"/>
      <c r="C299" s="24"/>
      <c r="D299" s="25"/>
      <c r="F299" s="26"/>
      <c r="G299" s="25"/>
      <c r="L299" s="26"/>
      <c r="O299" s="26"/>
      <c r="S299" s="25"/>
      <c r="Z299" s="20"/>
      <c r="AA299" s="9"/>
      <c r="AB299" s="47"/>
      <c r="AC299" s="9"/>
      <c r="AD299" s="20"/>
    </row>
    <row r="300" spans="2:30" ht="12.75">
      <c r="B300" s="24"/>
      <c r="C300" s="24"/>
      <c r="D300" s="25"/>
      <c r="F300" s="26"/>
      <c r="G300" s="25"/>
      <c r="L300" s="26"/>
      <c r="O300" s="26"/>
      <c r="S300" s="25"/>
      <c r="Z300" s="20"/>
      <c r="AA300" s="9"/>
      <c r="AB300" s="47"/>
      <c r="AC300" s="9"/>
      <c r="AD300" s="20"/>
    </row>
    <row r="301" spans="2:30" ht="12.75">
      <c r="B301" s="24"/>
      <c r="C301" s="24"/>
      <c r="D301" s="25"/>
      <c r="F301" s="26"/>
      <c r="G301" s="25"/>
      <c r="L301" s="26"/>
      <c r="O301" s="26"/>
      <c r="S301" s="25"/>
      <c r="Z301" s="20"/>
      <c r="AA301" s="9"/>
      <c r="AB301" s="47"/>
      <c r="AC301" s="9"/>
      <c r="AD301" s="20"/>
    </row>
    <row r="302" spans="2:30" ht="12.75">
      <c r="B302" s="24"/>
      <c r="C302" s="24"/>
      <c r="D302" s="25"/>
      <c r="F302" s="26"/>
      <c r="G302" s="25"/>
      <c r="L302" s="26"/>
      <c r="O302" s="26"/>
      <c r="S302" s="25"/>
      <c r="Z302" s="20"/>
      <c r="AA302" s="9"/>
      <c r="AB302" s="47"/>
      <c r="AC302" s="9"/>
      <c r="AD302" s="20"/>
    </row>
    <row r="303" spans="2:30" ht="12.75">
      <c r="B303" s="24"/>
      <c r="C303" s="24"/>
      <c r="D303" s="25"/>
      <c r="F303" s="26"/>
      <c r="G303" s="25"/>
      <c r="L303" s="26"/>
      <c r="O303" s="26"/>
      <c r="S303" s="25"/>
      <c r="Z303" s="20"/>
      <c r="AA303" s="9"/>
      <c r="AB303" s="47"/>
      <c r="AC303" s="9"/>
      <c r="AD303" s="20"/>
    </row>
    <row r="304" spans="2:30" ht="12.75">
      <c r="B304" s="24"/>
      <c r="C304" s="24"/>
      <c r="D304" s="25"/>
      <c r="F304" s="26"/>
      <c r="G304" s="25"/>
      <c r="L304" s="26"/>
      <c r="O304" s="26"/>
      <c r="S304" s="25"/>
      <c r="Z304" s="20"/>
      <c r="AA304" s="9"/>
      <c r="AB304" s="47"/>
      <c r="AC304" s="9"/>
      <c r="AD304" s="20"/>
    </row>
    <row r="305" spans="2:30" ht="12.75">
      <c r="B305" s="24"/>
      <c r="C305" s="24"/>
      <c r="D305" s="25"/>
      <c r="F305" s="26"/>
      <c r="G305" s="25"/>
      <c r="L305" s="26"/>
      <c r="O305" s="26"/>
      <c r="S305" s="25"/>
      <c r="Z305" s="20"/>
      <c r="AA305" s="9"/>
      <c r="AB305" s="47"/>
      <c r="AC305" s="9"/>
      <c r="AD305" s="20"/>
    </row>
    <row r="306" spans="2:30" ht="12.75">
      <c r="B306" s="24"/>
      <c r="C306" s="24"/>
      <c r="D306" s="25"/>
      <c r="F306" s="26"/>
      <c r="G306" s="25"/>
      <c r="L306" s="26"/>
      <c r="O306" s="26"/>
      <c r="S306" s="25"/>
      <c r="Z306" s="20"/>
      <c r="AA306" s="9"/>
      <c r="AB306" s="47"/>
      <c r="AC306" s="9"/>
      <c r="AD306" s="20"/>
    </row>
    <row r="307" spans="2:30" ht="12.75">
      <c r="B307" s="24"/>
      <c r="C307" s="24"/>
      <c r="D307" s="25"/>
      <c r="F307" s="26"/>
      <c r="G307" s="25"/>
      <c r="L307" s="26"/>
      <c r="O307" s="26"/>
      <c r="S307" s="25"/>
      <c r="Z307" s="20"/>
      <c r="AA307" s="9"/>
      <c r="AB307" s="47"/>
      <c r="AC307" s="9"/>
      <c r="AD307" s="20"/>
    </row>
    <row r="308" spans="2:30" ht="12.75">
      <c r="B308" s="24"/>
      <c r="C308" s="24"/>
      <c r="D308" s="25"/>
      <c r="F308" s="26"/>
      <c r="G308" s="25"/>
      <c r="L308" s="26"/>
      <c r="O308" s="26"/>
      <c r="S308" s="25"/>
      <c r="Z308" s="20"/>
      <c r="AA308" s="9"/>
      <c r="AB308" s="47"/>
      <c r="AC308" s="9"/>
      <c r="AD308" s="20"/>
    </row>
    <row r="309" spans="2:30" ht="12.75">
      <c r="B309" s="24"/>
      <c r="C309" s="24"/>
      <c r="D309" s="25"/>
      <c r="F309" s="26"/>
      <c r="G309" s="25"/>
      <c r="L309" s="26"/>
      <c r="O309" s="26"/>
      <c r="S309" s="25"/>
      <c r="Z309" s="20"/>
      <c r="AA309" s="9"/>
      <c r="AB309" s="47"/>
      <c r="AC309" s="9"/>
      <c r="AD309" s="20"/>
    </row>
    <row r="310" spans="2:30" ht="12.75">
      <c r="B310" s="24"/>
      <c r="C310" s="24"/>
      <c r="D310" s="25"/>
      <c r="F310" s="26"/>
      <c r="G310" s="25"/>
      <c r="L310" s="26"/>
      <c r="O310" s="26"/>
      <c r="S310" s="25"/>
      <c r="Z310" s="20"/>
      <c r="AA310" s="9"/>
      <c r="AB310" s="47"/>
      <c r="AC310" s="9"/>
      <c r="AD310" s="20"/>
    </row>
    <row r="311" spans="2:30" ht="12.75">
      <c r="B311" s="24"/>
      <c r="C311" s="24"/>
      <c r="D311" s="25"/>
      <c r="F311" s="26"/>
      <c r="G311" s="25"/>
      <c r="L311" s="26"/>
      <c r="O311" s="26"/>
      <c r="S311" s="25"/>
      <c r="Z311" s="20"/>
      <c r="AA311" s="9"/>
      <c r="AB311" s="47"/>
      <c r="AC311" s="9"/>
      <c r="AD311" s="20"/>
    </row>
    <row r="312" spans="2:30" ht="12.75">
      <c r="B312" s="24"/>
      <c r="C312" s="24"/>
      <c r="D312" s="25"/>
      <c r="F312" s="26"/>
      <c r="G312" s="25"/>
      <c r="L312" s="26"/>
      <c r="O312" s="26"/>
      <c r="S312" s="25"/>
      <c r="Z312" s="20"/>
      <c r="AA312" s="9"/>
      <c r="AB312" s="47"/>
      <c r="AC312" s="9"/>
      <c r="AD312" s="20"/>
    </row>
    <row r="313" spans="2:30" ht="12.75">
      <c r="B313" s="24"/>
      <c r="C313" s="24"/>
      <c r="D313" s="25"/>
      <c r="F313" s="26"/>
      <c r="G313" s="25"/>
      <c r="L313" s="26"/>
      <c r="O313" s="26"/>
      <c r="S313" s="25"/>
      <c r="Z313" s="20"/>
      <c r="AA313" s="9"/>
      <c r="AB313" s="47"/>
      <c r="AC313" s="9"/>
      <c r="AD313" s="20"/>
    </row>
    <row r="314" spans="2:30" ht="12.75">
      <c r="B314" s="24"/>
      <c r="C314" s="24"/>
      <c r="D314" s="25"/>
      <c r="F314" s="26"/>
      <c r="G314" s="25"/>
      <c r="L314" s="26"/>
      <c r="O314" s="26"/>
      <c r="S314" s="25"/>
      <c r="Z314" s="20"/>
      <c r="AA314" s="9"/>
      <c r="AB314" s="47"/>
      <c r="AC314" s="9"/>
      <c r="AD314" s="20"/>
    </row>
    <row r="315" spans="2:30" ht="12.75">
      <c r="B315" s="24"/>
      <c r="C315" s="24"/>
      <c r="D315" s="25"/>
      <c r="F315" s="26"/>
      <c r="G315" s="25"/>
      <c r="L315" s="26"/>
      <c r="O315" s="26"/>
      <c r="S315" s="25"/>
      <c r="Z315" s="20"/>
      <c r="AA315" s="9"/>
      <c r="AB315" s="47"/>
      <c r="AC315" s="9"/>
      <c r="AD315" s="20"/>
    </row>
    <row r="316" spans="2:30" ht="12.75">
      <c r="B316" s="24"/>
      <c r="C316" s="24"/>
      <c r="D316" s="25"/>
      <c r="F316" s="26"/>
      <c r="G316" s="25"/>
      <c r="L316" s="26"/>
      <c r="O316" s="26"/>
      <c r="S316" s="25"/>
      <c r="Z316" s="20"/>
      <c r="AA316" s="9"/>
      <c r="AB316" s="47"/>
      <c r="AC316" s="9"/>
      <c r="AD316" s="20"/>
    </row>
    <row r="317" spans="2:30" ht="12.75">
      <c r="B317" s="24"/>
      <c r="C317" s="24"/>
      <c r="D317" s="25"/>
      <c r="F317" s="26"/>
      <c r="G317" s="25"/>
      <c r="L317" s="26"/>
      <c r="O317" s="26"/>
      <c r="S317" s="25"/>
      <c r="Z317" s="20"/>
      <c r="AA317" s="9"/>
      <c r="AB317" s="47"/>
      <c r="AC317" s="9"/>
      <c r="AD317" s="20"/>
    </row>
    <row r="318" spans="2:30" ht="12.75">
      <c r="B318" s="24"/>
      <c r="C318" s="24"/>
      <c r="D318" s="25"/>
      <c r="F318" s="26"/>
      <c r="G318" s="25"/>
      <c r="L318" s="26"/>
      <c r="O318" s="26"/>
      <c r="S318" s="25"/>
      <c r="Z318" s="20"/>
      <c r="AA318" s="9"/>
      <c r="AB318" s="47"/>
      <c r="AC318" s="9"/>
      <c r="AD318" s="20"/>
    </row>
    <row r="319" spans="2:30" ht="12.75">
      <c r="B319" s="24"/>
      <c r="C319" s="24"/>
      <c r="D319" s="25"/>
      <c r="F319" s="26"/>
      <c r="G319" s="25"/>
      <c r="L319" s="26"/>
      <c r="O319" s="26"/>
      <c r="S319" s="25"/>
      <c r="Z319" s="20"/>
      <c r="AA319" s="9"/>
      <c r="AB319" s="47"/>
      <c r="AC319" s="9"/>
      <c r="AD319" s="20"/>
    </row>
    <row r="320" spans="2:30" ht="12.75">
      <c r="B320" s="24"/>
      <c r="C320" s="24"/>
      <c r="D320" s="25"/>
      <c r="F320" s="26"/>
      <c r="G320" s="25"/>
      <c r="L320" s="26"/>
      <c r="O320" s="26"/>
      <c r="S320" s="25"/>
      <c r="Z320" s="20"/>
      <c r="AA320" s="9"/>
      <c r="AB320" s="47"/>
      <c r="AC320" s="9"/>
      <c r="AD320" s="20"/>
    </row>
    <row r="321" spans="2:30" ht="12.75">
      <c r="B321" s="24"/>
      <c r="C321" s="24"/>
      <c r="D321" s="25"/>
      <c r="F321" s="26"/>
      <c r="G321" s="25"/>
      <c r="L321" s="26"/>
      <c r="O321" s="26"/>
      <c r="S321" s="25"/>
      <c r="Z321" s="20"/>
      <c r="AA321" s="9"/>
      <c r="AB321" s="47"/>
      <c r="AC321" s="9"/>
      <c r="AD321" s="20"/>
    </row>
    <row r="322" spans="2:30" ht="12.75">
      <c r="B322" s="24"/>
      <c r="C322" s="24"/>
      <c r="D322" s="25"/>
      <c r="F322" s="26"/>
      <c r="G322" s="25"/>
      <c r="L322" s="26"/>
      <c r="O322" s="26"/>
      <c r="S322" s="25"/>
      <c r="Z322" s="20"/>
      <c r="AA322" s="9"/>
      <c r="AB322" s="47"/>
      <c r="AC322" s="9"/>
      <c r="AD322" s="20"/>
    </row>
    <row r="323" spans="2:30" ht="12.75">
      <c r="B323" s="24"/>
      <c r="C323" s="24"/>
      <c r="D323" s="25"/>
      <c r="F323" s="26"/>
      <c r="G323" s="25"/>
      <c r="L323" s="26"/>
      <c r="O323" s="26"/>
      <c r="S323" s="25"/>
      <c r="Z323" s="20"/>
      <c r="AA323" s="9"/>
      <c r="AB323" s="47"/>
      <c r="AC323" s="9"/>
      <c r="AD323" s="20"/>
    </row>
    <row r="324" spans="2:30" ht="12.75">
      <c r="B324" s="24"/>
      <c r="C324" s="24"/>
      <c r="D324" s="25"/>
      <c r="F324" s="26"/>
      <c r="G324" s="25"/>
      <c r="L324" s="26"/>
      <c r="O324" s="26"/>
      <c r="S324" s="25"/>
      <c r="Z324" s="20"/>
      <c r="AA324" s="9"/>
      <c r="AB324" s="47"/>
      <c r="AC324" s="9"/>
      <c r="AD324" s="20"/>
    </row>
    <row r="325" spans="2:30" ht="12.75">
      <c r="B325" s="24"/>
      <c r="C325" s="24"/>
      <c r="D325" s="25"/>
      <c r="F325" s="26"/>
      <c r="G325" s="25"/>
      <c r="L325" s="26"/>
      <c r="O325" s="26"/>
      <c r="S325" s="25"/>
      <c r="Z325" s="20"/>
      <c r="AA325" s="9"/>
      <c r="AB325" s="47"/>
      <c r="AC325" s="9"/>
      <c r="AD325" s="20"/>
    </row>
    <row r="326" spans="2:30" ht="12.75">
      <c r="B326" s="24"/>
      <c r="C326" s="24"/>
      <c r="D326" s="25"/>
      <c r="F326" s="26"/>
      <c r="G326" s="25"/>
      <c r="L326" s="26"/>
      <c r="O326" s="26"/>
      <c r="S326" s="25"/>
      <c r="Z326" s="20"/>
      <c r="AA326" s="9"/>
      <c r="AB326" s="47"/>
      <c r="AC326" s="9"/>
      <c r="AD326" s="20"/>
    </row>
    <row r="327" spans="2:30" ht="12.75">
      <c r="B327" s="24"/>
      <c r="C327" s="24"/>
      <c r="D327" s="25"/>
      <c r="F327" s="26"/>
      <c r="G327" s="25"/>
      <c r="L327" s="26"/>
      <c r="O327" s="26"/>
      <c r="S327" s="25"/>
      <c r="Z327" s="20"/>
      <c r="AA327" s="9"/>
      <c r="AB327" s="47"/>
      <c r="AC327" s="9"/>
      <c r="AD327" s="20"/>
    </row>
    <row r="328" spans="2:30" ht="12.75">
      <c r="B328" s="24"/>
      <c r="C328" s="24"/>
      <c r="D328" s="25"/>
      <c r="F328" s="26"/>
      <c r="G328" s="25"/>
      <c r="L328" s="26"/>
      <c r="O328" s="26"/>
      <c r="S328" s="25"/>
      <c r="Z328" s="20"/>
      <c r="AA328" s="9"/>
      <c r="AB328" s="47"/>
      <c r="AC328" s="9"/>
      <c r="AD328" s="20"/>
    </row>
    <row r="329" spans="2:30" ht="12.75">
      <c r="B329" s="24"/>
      <c r="C329" s="24"/>
      <c r="D329" s="25"/>
      <c r="F329" s="26"/>
      <c r="G329" s="25"/>
      <c r="L329" s="26"/>
      <c r="O329" s="26"/>
      <c r="S329" s="25"/>
      <c r="Z329" s="20"/>
      <c r="AA329" s="9"/>
      <c r="AB329" s="47"/>
      <c r="AC329" s="9"/>
      <c r="AD329" s="20"/>
    </row>
    <row r="330" spans="2:30" ht="12.75">
      <c r="B330" s="24"/>
      <c r="C330" s="24"/>
      <c r="D330" s="25"/>
      <c r="F330" s="26"/>
      <c r="G330" s="25"/>
      <c r="L330" s="26"/>
      <c r="O330" s="26"/>
      <c r="S330" s="25"/>
      <c r="Z330" s="20"/>
      <c r="AA330" s="9"/>
      <c r="AB330" s="47"/>
      <c r="AC330" s="9"/>
      <c r="AD330" s="20"/>
    </row>
    <row r="331" spans="2:30" ht="12.75">
      <c r="B331" s="24"/>
      <c r="C331" s="24"/>
      <c r="D331" s="25"/>
      <c r="F331" s="26"/>
      <c r="G331" s="25"/>
      <c r="L331" s="26"/>
      <c r="O331" s="26"/>
      <c r="S331" s="25"/>
      <c r="Z331" s="20"/>
      <c r="AA331" s="9"/>
      <c r="AB331" s="47"/>
      <c r="AC331" s="9"/>
      <c r="AD331" s="20"/>
    </row>
    <row r="332" spans="2:30" ht="12.75">
      <c r="B332" s="24"/>
      <c r="C332" s="24"/>
      <c r="D332" s="25"/>
      <c r="F332" s="26"/>
      <c r="G332" s="25"/>
      <c r="L332" s="26"/>
      <c r="O332" s="26"/>
      <c r="S332" s="25"/>
      <c r="Z332" s="20"/>
      <c r="AA332" s="9"/>
      <c r="AB332" s="47"/>
      <c r="AC332" s="9"/>
      <c r="AD332" s="20"/>
    </row>
    <row r="333" spans="2:30" ht="12.75">
      <c r="B333" s="24"/>
      <c r="C333" s="24"/>
      <c r="D333" s="25"/>
      <c r="F333" s="26"/>
      <c r="G333" s="25"/>
      <c r="L333" s="26"/>
      <c r="O333" s="26"/>
      <c r="S333" s="25"/>
      <c r="Z333" s="20"/>
      <c r="AA333" s="9"/>
      <c r="AB333" s="47"/>
      <c r="AC333" s="9"/>
      <c r="AD333" s="20"/>
    </row>
    <row r="334" spans="2:30" ht="12.75">
      <c r="B334" s="24"/>
      <c r="C334" s="24"/>
      <c r="D334" s="25"/>
      <c r="F334" s="26"/>
      <c r="G334" s="25"/>
      <c r="L334" s="26"/>
      <c r="O334" s="26"/>
      <c r="S334" s="25"/>
      <c r="Z334" s="20"/>
      <c r="AA334" s="9"/>
      <c r="AB334" s="47"/>
      <c r="AC334" s="9"/>
      <c r="AD334" s="20"/>
    </row>
    <row r="335" spans="2:30" ht="12.75">
      <c r="B335" s="24"/>
      <c r="C335" s="24"/>
      <c r="D335" s="25"/>
      <c r="F335" s="26"/>
      <c r="G335" s="25"/>
      <c r="L335" s="26"/>
      <c r="O335" s="26"/>
      <c r="S335" s="25"/>
      <c r="Z335" s="20"/>
      <c r="AA335" s="9"/>
      <c r="AB335" s="47"/>
      <c r="AC335" s="9"/>
      <c r="AD335" s="20"/>
    </row>
    <row r="336" spans="2:30" ht="12.75">
      <c r="B336" s="24"/>
      <c r="C336" s="24"/>
      <c r="D336" s="25"/>
      <c r="F336" s="26"/>
      <c r="G336" s="25"/>
      <c r="L336" s="26"/>
      <c r="O336" s="26"/>
      <c r="S336" s="25"/>
      <c r="Z336" s="20"/>
      <c r="AA336" s="9"/>
      <c r="AB336" s="47"/>
      <c r="AC336" s="9"/>
      <c r="AD336" s="20"/>
    </row>
    <row r="337" spans="2:30" ht="12.75">
      <c r="B337" s="24"/>
      <c r="C337" s="24"/>
      <c r="D337" s="25"/>
      <c r="F337" s="26"/>
      <c r="G337" s="25"/>
      <c r="L337" s="26"/>
      <c r="O337" s="26"/>
      <c r="S337" s="25"/>
      <c r="Z337" s="20"/>
      <c r="AA337" s="9"/>
      <c r="AB337" s="47"/>
      <c r="AC337" s="9"/>
      <c r="AD337" s="20"/>
    </row>
    <row r="338" spans="2:30" ht="12.75">
      <c r="B338" s="24"/>
      <c r="C338" s="24"/>
      <c r="D338" s="25"/>
      <c r="F338" s="26"/>
      <c r="G338" s="25"/>
      <c r="L338" s="26"/>
      <c r="O338" s="26"/>
      <c r="S338" s="25"/>
      <c r="Z338" s="20"/>
      <c r="AA338" s="9"/>
      <c r="AB338" s="47"/>
      <c r="AC338" s="9"/>
      <c r="AD338" s="20"/>
    </row>
    <row r="339" spans="2:30" ht="12.75">
      <c r="B339" s="24"/>
      <c r="C339" s="24"/>
      <c r="D339" s="25"/>
      <c r="F339" s="26"/>
      <c r="G339" s="25"/>
      <c r="L339" s="26"/>
      <c r="O339" s="26"/>
      <c r="S339" s="25"/>
      <c r="Z339" s="20"/>
      <c r="AA339" s="9"/>
      <c r="AB339" s="47"/>
      <c r="AC339" s="9"/>
      <c r="AD339" s="20"/>
    </row>
    <row r="340" spans="2:30" ht="12.75">
      <c r="B340" s="24"/>
      <c r="C340" s="24"/>
      <c r="D340" s="25"/>
      <c r="F340" s="26"/>
      <c r="G340" s="25"/>
      <c r="L340" s="26"/>
      <c r="O340" s="26"/>
      <c r="S340" s="25"/>
      <c r="Z340" s="20"/>
      <c r="AA340" s="9"/>
      <c r="AB340" s="47"/>
      <c r="AC340" s="9"/>
      <c r="AD340" s="20"/>
    </row>
    <row r="341" spans="2:30" ht="12.75">
      <c r="B341" s="24"/>
      <c r="C341" s="24"/>
      <c r="D341" s="25"/>
      <c r="F341" s="26"/>
      <c r="G341" s="25"/>
      <c r="L341" s="26"/>
      <c r="O341" s="26"/>
      <c r="S341" s="25"/>
      <c r="Z341" s="20"/>
      <c r="AA341" s="9"/>
      <c r="AB341" s="47"/>
      <c r="AC341" s="9"/>
      <c r="AD341" s="20"/>
    </row>
    <row r="342" spans="2:30" ht="12.75">
      <c r="B342" s="24"/>
      <c r="C342" s="24"/>
      <c r="D342" s="25"/>
      <c r="F342" s="26"/>
      <c r="G342" s="25"/>
      <c r="L342" s="26"/>
      <c r="O342" s="26"/>
      <c r="S342" s="25"/>
      <c r="Z342" s="20"/>
      <c r="AA342" s="9"/>
      <c r="AB342" s="47"/>
      <c r="AC342" s="9"/>
      <c r="AD342" s="20"/>
    </row>
    <row r="343" spans="2:30" ht="12.75">
      <c r="B343" s="24"/>
      <c r="C343" s="24"/>
      <c r="D343" s="25"/>
      <c r="F343" s="26"/>
      <c r="G343" s="25"/>
      <c r="L343" s="26"/>
      <c r="O343" s="26"/>
      <c r="S343" s="25"/>
      <c r="Z343" s="20"/>
      <c r="AA343" s="9"/>
      <c r="AB343" s="47"/>
      <c r="AC343" s="9"/>
      <c r="AD343" s="20"/>
    </row>
    <row r="344" spans="2:30" ht="12.75">
      <c r="B344" s="24"/>
      <c r="C344" s="24"/>
      <c r="D344" s="25"/>
      <c r="F344" s="26"/>
      <c r="G344" s="25"/>
      <c r="L344" s="26"/>
      <c r="O344" s="26"/>
      <c r="S344" s="25"/>
      <c r="Z344" s="20"/>
      <c r="AA344" s="9"/>
      <c r="AB344" s="47"/>
      <c r="AC344" s="9"/>
      <c r="AD344" s="20"/>
    </row>
    <row r="345" spans="2:30" ht="12.75">
      <c r="B345" s="24"/>
      <c r="C345" s="24"/>
      <c r="D345" s="25"/>
      <c r="F345" s="26"/>
      <c r="G345" s="25"/>
      <c r="L345" s="26"/>
      <c r="O345" s="26"/>
      <c r="S345" s="25"/>
      <c r="Z345" s="20"/>
      <c r="AA345" s="9"/>
      <c r="AB345" s="47"/>
      <c r="AC345" s="9"/>
      <c r="AD345" s="20"/>
    </row>
    <row r="346" spans="2:30" ht="12.75">
      <c r="B346" s="24"/>
      <c r="C346" s="24"/>
      <c r="D346" s="25"/>
      <c r="F346" s="26"/>
      <c r="G346" s="25"/>
      <c r="L346" s="26"/>
      <c r="O346" s="26"/>
      <c r="S346" s="25"/>
      <c r="Z346" s="20"/>
      <c r="AA346" s="9"/>
      <c r="AB346" s="47"/>
      <c r="AC346" s="9"/>
      <c r="AD346" s="20"/>
    </row>
    <row r="347" spans="2:30" ht="12.75">
      <c r="B347" s="24"/>
      <c r="C347" s="24"/>
      <c r="D347" s="25"/>
      <c r="F347" s="26"/>
      <c r="G347" s="25"/>
      <c r="L347" s="26"/>
      <c r="O347" s="26"/>
      <c r="S347" s="25"/>
      <c r="Z347" s="20"/>
      <c r="AA347" s="9"/>
      <c r="AB347" s="47"/>
      <c r="AC347" s="9"/>
      <c r="AD347" s="20"/>
    </row>
    <row r="348" spans="2:30" ht="12.75">
      <c r="B348" s="24"/>
      <c r="C348" s="24"/>
      <c r="D348" s="25"/>
      <c r="F348" s="26"/>
      <c r="G348" s="25"/>
      <c r="L348" s="26"/>
      <c r="O348" s="26"/>
      <c r="S348" s="25"/>
      <c r="Z348" s="20"/>
      <c r="AA348" s="9"/>
      <c r="AB348" s="47"/>
      <c r="AC348" s="9"/>
      <c r="AD348" s="20"/>
    </row>
    <row r="349" spans="2:30" ht="12.75">
      <c r="B349" s="24"/>
      <c r="C349" s="24"/>
      <c r="D349" s="25"/>
      <c r="F349" s="26"/>
      <c r="G349" s="25"/>
      <c r="L349" s="26"/>
      <c r="O349" s="26"/>
      <c r="S349" s="25"/>
      <c r="Z349" s="20"/>
      <c r="AA349" s="9"/>
      <c r="AB349" s="47"/>
      <c r="AC349" s="9"/>
      <c r="AD349" s="20"/>
    </row>
    <row r="350" spans="2:30" ht="12.75">
      <c r="B350" s="24"/>
      <c r="C350" s="24"/>
      <c r="D350" s="25"/>
      <c r="F350" s="26"/>
      <c r="G350" s="25"/>
      <c r="L350" s="26"/>
      <c r="O350" s="26"/>
      <c r="S350" s="25"/>
      <c r="Z350" s="20"/>
      <c r="AA350" s="9"/>
      <c r="AB350" s="47"/>
      <c r="AC350" s="9"/>
      <c r="AD350" s="20"/>
    </row>
    <row r="351" spans="2:30" ht="12.75">
      <c r="B351" s="24"/>
      <c r="C351" s="24"/>
      <c r="D351" s="25"/>
      <c r="F351" s="26"/>
      <c r="G351" s="25"/>
      <c r="L351" s="26"/>
      <c r="O351" s="26"/>
      <c r="S351" s="25"/>
      <c r="Z351" s="20"/>
      <c r="AA351" s="9"/>
      <c r="AB351" s="47"/>
      <c r="AC351" s="9"/>
      <c r="AD351" s="20"/>
    </row>
    <row r="352" spans="2:30" ht="12.75">
      <c r="B352" s="24"/>
      <c r="C352" s="24"/>
      <c r="D352" s="25"/>
      <c r="F352" s="26"/>
      <c r="G352" s="25"/>
      <c r="L352" s="26"/>
      <c r="O352" s="26"/>
      <c r="S352" s="25"/>
      <c r="Z352" s="20"/>
      <c r="AA352" s="9"/>
      <c r="AB352" s="47"/>
      <c r="AC352" s="9"/>
      <c r="AD352" s="20"/>
    </row>
    <row r="353" spans="2:30" ht="12.75">
      <c r="B353" s="24"/>
      <c r="C353" s="24"/>
      <c r="D353" s="25"/>
      <c r="F353" s="26"/>
      <c r="G353" s="25"/>
      <c r="L353" s="26"/>
      <c r="O353" s="26"/>
      <c r="S353" s="25"/>
      <c r="Z353" s="20"/>
      <c r="AA353" s="9"/>
      <c r="AB353" s="47"/>
      <c r="AC353" s="9"/>
      <c r="AD353" s="20"/>
    </row>
    <row r="354" spans="2:30" ht="12.75">
      <c r="B354" s="24"/>
      <c r="C354" s="24"/>
      <c r="D354" s="25"/>
      <c r="F354" s="26"/>
      <c r="G354" s="25"/>
      <c r="L354" s="26"/>
      <c r="O354" s="26"/>
      <c r="S354" s="25"/>
      <c r="Z354" s="20"/>
      <c r="AA354" s="9"/>
      <c r="AB354" s="47"/>
      <c r="AC354" s="9"/>
      <c r="AD354" s="20"/>
    </row>
    <row r="355" spans="2:30" ht="12.75">
      <c r="B355" s="24"/>
      <c r="C355" s="24"/>
      <c r="D355" s="25"/>
      <c r="F355" s="26"/>
      <c r="G355" s="25"/>
      <c r="L355" s="26"/>
      <c r="O355" s="26"/>
      <c r="S355" s="25"/>
      <c r="Z355" s="20"/>
      <c r="AA355" s="9"/>
      <c r="AB355" s="47"/>
      <c r="AC355" s="9"/>
      <c r="AD355" s="20"/>
    </row>
    <row r="356" spans="2:30" ht="12.75">
      <c r="B356" s="24"/>
      <c r="C356" s="24"/>
      <c r="D356" s="25"/>
      <c r="F356" s="26"/>
      <c r="G356" s="25"/>
      <c r="L356" s="26"/>
      <c r="O356" s="26"/>
      <c r="S356" s="25"/>
      <c r="Z356" s="20"/>
      <c r="AA356" s="9"/>
      <c r="AB356" s="47"/>
      <c r="AC356" s="9"/>
      <c r="AD356" s="20"/>
    </row>
    <row r="357" spans="2:30" ht="12.75">
      <c r="B357" s="24"/>
      <c r="C357" s="24"/>
      <c r="D357" s="25"/>
      <c r="F357" s="26"/>
      <c r="G357" s="25"/>
      <c r="L357" s="26"/>
      <c r="O357" s="26"/>
      <c r="S357" s="25"/>
      <c r="Z357" s="20"/>
      <c r="AA357" s="9"/>
      <c r="AB357" s="47"/>
      <c r="AC357" s="9"/>
      <c r="AD357" s="20"/>
    </row>
    <row r="358" spans="2:30" ht="12.75">
      <c r="B358" s="24"/>
      <c r="C358" s="24"/>
      <c r="D358" s="25"/>
      <c r="F358" s="26"/>
      <c r="G358" s="25"/>
      <c r="L358" s="26"/>
      <c r="O358" s="26"/>
      <c r="S358" s="25"/>
      <c r="Z358" s="20"/>
      <c r="AA358" s="9"/>
      <c r="AB358" s="47"/>
      <c r="AC358" s="9"/>
      <c r="AD358" s="20"/>
    </row>
    <row r="359" spans="2:30" ht="12.75">
      <c r="B359" s="24"/>
      <c r="C359" s="24"/>
      <c r="D359" s="25"/>
      <c r="F359" s="26"/>
      <c r="G359" s="25"/>
      <c r="L359" s="26"/>
      <c r="O359" s="26"/>
      <c r="S359" s="25"/>
      <c r="Z359" s="20"/>
      <c r="AA359" s="9"/>
      <c r="AB359" s="47"/>
      <c r="AC359" s="9"/>
      <c r="AD359" s="20"/>
    </row>
    <row r="360" spans="2:30" ht="12.75">
      <c r="B360" s="24"/>
      <c r="C360" s="24"/>
      <c r="D360" s="25"/>
      <c r="F360" s="26"/>
      <c r="G360" s="25"/>
      <c r="L360" s="26"/>
      <c r="O360" s="26"/>
      <c r="S360" s="25"/>
      <c r="Z360" s="20"/>
      <c r="AA360" s="9"/>
      <c r="AB360" s="47"/>
      <c r="AC360" s="9"/>
      <c r="AD360" s="20"/>
    </row>
    <row r="361" spans="2:30" ht="12.75">
      <c r="B361" s="24"/>
      <c r="C361" s="24"/>
      <c r="D361" s="25"/>
      <c r="F361" s="26"/>
      <c r="G361" s="25"/>
      <c r="L361" s="26"/>
      <c r="O361" s="26"/>
      <c r="S361" s="25"/>
      <c r="Z361" s="20"/>
      <c r="AA361" s="9"/>
      <c r="AB361" s="47"/>
      <c r="AC361" s="9"/>
      <c r="AD361" s="20"/>
    </row>
    <row r="362" spans="2:30" ht="12.75">
      <c r="B362" s="24"/>
      <c r="C362" s="24"/>
      <c r="D362" s="25"/>
      <c r="F362" s="26"/>
      <c r="G362" s="25"/>
      <c r="L362" s="26"/>
      <c r="O362" s="26"/>
      <c r="S362" s="25"/>
      <c r="Z362" s="20"/>
      <c r="AA362" s="9"/>
      <c r="AB362" s="47"/>
      <c r="AC362" s="9"/>
      <c r="AD362" s="20"/>
    </row>
    <row r="363" spans="2:30" ht="12.75">
      <c r="B363" s="24"/>
      <c r="C363" s="24"/>
      <c r="D363" s="25"/>
      <c r="F363" s="26"/>
      <c r="G363" s="25"/>
      <c r="L363" s="26"/>
      <c r="O363" s="26"/>
      <c r="S363" s="25"/>
      <c r="Z363" s="20"/>
      <c r="AA363" s="9"/>
      <c r="AB363" s="47"/>
      <c r="AC363" s="9"/>
      <c r="AD363" s="20"/>
    </row>
    <row r="364" spans="2:30" ht="12.75">
      <c r="B364" s="24"/>
      <c r="C364" s="24"/>
      <c r="D364" s="25"/>
      <c r="F364" s="26"/>
      <c r="G364" s="25"/>
      <c r="L364" s="26"/>
      <c r="O364" s="26"/>
      <c r="S364" s="25"/>
      <c r="Z364" s="20"/>
      <c r="AA364" s="9"/>
      <c r="AB364" s="47"/>
      <c r="AC364" s="9"/>
      <c r="AD364" s="20"/>
    </row>
    <row r="365" spans="2:30" ht="12.75">
      <c r="B365" s="24"/>
      <c r="C365" s="24"/>
      <c r="D365" s="25"/>
      <c r="F365" s="26"/>
      <c r="G365" s="25"/>
      <c r="L365" s="26"/>
      <c r="O365" s="26"/>
      <c r="S365" s="25"/>
      <c r="Z365" s="20"/>
      <c r="AA365" s="9"/>
      <c r="AB365" s="47"/>
      <c r="AC365" s="9"/>
      <c r="AD365" s="20"/>
    </row>
    <row r="366" spans="2:30" ht="12.75">
      <c r="B366" s="24"/>
      <c r="C366" s="24"/>
      <c r="D366" s="25"/>
      <c r="F366" s="26"/>
      <c r="G366" s="25"/>
      <c r="L366" s="26"/>
      <c r="O366" s="26"/>
      <c r="S366" s="25"/>
      <c r="Z366" s="20"/>
      <c r="AA366" s="9"/>
      <c r="AB366" s="47"/>
      <c r="AC366" s="9"/>
      <c r="AD366" s="20"/>
    </row>
    <row r="367" spans="2:30" ht="12.75">
      <c r="B367" s="24"/>
      <c r="C367" s="24"/>
      <c r="D367" s="25"/>
      <c r="F367" s="26"/>
      <c r="G367" s="25"/>
      <c r="L367" s="26"/>
      <c r="O367" s="26"/>
      <c r="S367" s="25"/>
      <c r="Z367" s="20"/>
      <c r="AA367" s="9"/>
      <c r="AB367" s="47"/>
      <c r="AC367" s="9"/>
      <c r="AD367" s="20"/>
    </row>
    <row r="368" spans="2:30" ht="12.75">
      <c r="B368" s="24"/>
      <c r="C368" s="24"/>
      <c r="D368" s="25"/>
      <c r="F368" s="26"/>
      <c r="G368" s="25"/>
      <c r="L368" s="26"/>
      <c r="O368" s="26"/>
      <c r="S368" s="25"/>
      <c r="Z368" s="20"/>
      <c r="AA368" s="9"/>
      <c r="AB368" s="47"/>
      <c r="AC368" s="9"/>
      <c r="AD368" s="20"/>
    </row>
    <row r="369" spans="2:30" ht="12.75">
      <c r="B369" s="24"/>
      <c r="C369" s="24"/>
      <c r="D369" s="25"/>
      <c r="F369" s="26"/>
      <c r="G369" s="25"/>
      <c r="L369" s="26"/>
      <c r="O369" s="26"/>
      <c r="S369" s="25"/>
      <c r="Z369" s="20"/>
      <c r="AA369" s="9"/>
      <c r="AB369" s="47"/>
      <c r="AC369" s="9"/>
      <c r="AD369" s="20"/>
    </row>
    <row r="370" spans="2:30" ht="12.75">
      <c r="B370" s="24"/>
      <c r="C370" s="24"/>
      <c r="D370" s="25"/>
      <c r="F370" s="26"/>
      <c r="G370" s="25"/>
      <c r="L370" s="26"/>
      <c r="O370" s="26"/>
      <c r="S370" s="25"/>
      <c r="Z370" s="20"/>
      <c r="AA370" s="9"/>
      <c r="AB370" s="47"/>
      <c r="AC370" s="9"/>
      <c r="AD370" s="20"/>
    </row>
    <row r="371" spans="2:30" ht="12.75">
      <c r="B371" s="24"/>
      <c r="C371" s="24"/>
      <c r="D371" s="25"/>
      <c r="F371" s="26"/>
      <c r="G371" s="25"/>
      <c r="L371" s="26"/>
      <c r="O371" s="26"/>
      <c r="S371" s="25"/>
      <c r="Z371" s="20"/>
      <c r="AA371" s="9"/>
      <c r="AB371" s="47"/>
      <c r="AC371" s="9"/>
      <c r="AD371" s="20"/>
    </row>
    <row r="372" spans="2:30" ht="12.75">
      <c r="B372" s="24"/>
      <c r="C372" s="24"/>
      <c r="D372" s="25"/>
      <c r="F372" s="26"/>
      <c r="G372" s="25"/>
      <c r="L372" s="26"/>
      <c r="O372" s="26"/>
      <c r="S372" s="25"/>
      <c r="Z372" s="20"/>
      <c r="AA372" s="9"/>
      <c r="AB372" s="47"/>
      <c r="AC372" s="9"/>
      <c r="AD372" s="20"/>
    </row>
    <row r="373" spans="2:30" ht="12.75">
      <c r="B373" s="24"/>
      <c r="C373" s="24"/>
      <c r="D373" s="25"/>
      <c r="F373" s="26"/>
      <c r="G373" s="25"/>
      <c r="L373" s="26"/>
      <c r="O373" s="26"/>
      <c r="S373" s="25"/>
      <c r="Z373" s="20"/>
      <c r="AA373" s="9"/>
      <c r="AB373" s="47"/>
      <c r="AC373" s="9"/>
      <c r="AD373" s="20"/>
    </row>
    <row r="374" spans="2:30" ht="12.75">
      <c r="B374" s="24"/>
      <c r="C374" s="24"/>
      <c r="D374" s="25"/>
      <c r="F374" s="26"/>
      <c r="G374" s="25"/>
      <c r="L374" s="26"/>
      <c r="O374" s="26"/>
      <c r="S374" s="25"/>
      <c r="Z374" s="20"/>
      <c r="AA374" s="9"/>
      <c r="AB374" s="47"/>
      <c r="AC374" s="9"/>
      <c r="AD374" s="20"/>
    </row>
    <row r="375" spans="2:30" ht="12.75">
      <c r="B375" s="24"/>
      <c r="C375" s="24"/>
      <c r="D375" s="25"/>
      <c r="F375" s="26"/>
      <c r="G375" s="25"/>
      <c r="L375" s="26"/>
      <c r="O375" s="26"/>
      <c r="S375" s="25"/>
      <c r="Z375" s="20"/>
      <c r="AA375" s="9"/>
      <c r="AB375" s="47"/>
      <c r="AC375" s="9"/>
      <c r="AD375" s="20"/>
    </row>
    <row r="376" spans="2:30" ht="12.75">
      <c r="B376" s="24"/>
      <c r="C376" s="24"/>
      <c r="D376" s="25"/>
      <c r="F376" s="26"/>
      <c r="G376" s="25"/>
      <c r="L376" s="26"/>
      <c r="O376" s="26"/>
      <c r="S376" s="25"/>
      <c r="Z376" s="20"/>
      <c r="AA376" s="9"/>
      <c r="AB376" s="47"/>
      <c r="AC376" s="9"/>
      <c r="AD376" s="20"/>
    </row>
    <row r="377" spans="2:30" ht="12.75">
      <c r="B377" s="24"/>
      <c r="C377" s="24"/>
      <c r="D377" s="25"/>
      <c r="F377" s="26"/>
      <c r="G377" s="25"/>
      <c r="L377" s="26"/>
      <c r="O377" s="26"/>
      <c r="S377" s="25"/>
      <c r="Z377" s="20"/>
      <c r="AA377" s="9"/>
      <c r="AB377" s="47"/>
      <c r="AC377" s="9"/>
      <c r="AD377" s="20"/>
    </row>
    <row r="378" spans="2:30" ht="12.75">
      <c r="B378" s="24"/>
      <c r="C378" s="24"/>
      <c r="D378" s="25"/>
      <c r="F378" s="26"/>
      <c r="G378" s="25"/>
      <c r="L378" s="26"/>
      <c r="O378" s="26"/>
      <c r="S378" s="25"/>
      <c r="Z378" s="20"/>
      <c r="AA378" s="9"/>
      <c r="AB378" s="47"/>
      <c r="AC378" s="9"/>
      <c r="AD378" s="20"/>
    </row>
    <row r="379" spans="2:30" ht="12.75">
      <c r="B379" s="24"/>
      <c r="C379" s="24"/>
      <c r="D379" s="25"/>
      <c r="F379" s="26"/>
      <c r="G379" s="25"/>
      <c r="L379" s="26"/>
      <c r="O379" s="26"/>
      <c r="S379" s="25"/>
      <c r="Z379" s="20"/>
      <c r="AA379" s="9"/>
      <c r="AB379" s="47"/>
      <c r="AC379" s="9"/>
      <c r="AD379" s="20"/>
    </row>
    <row r="380" spans="2:30" ht="12.75">
      <c r="B380" s="24"/>
      <c r="C380" s="24"/>
      <c r="D380" s="25"/>
      <c r="F380" s="26"/>
      <c r="G380" s="25"/>
      <c r="L380" s="26"/>
      <c r="O380" s="26"/>
      <c r="S380" s="25"/>
      <c r="Z380" s="20"/>
      <c r="AA380" s="9"/>
      <c r="AB380" s="47"/>
      <c r="AC380" s="9"/>
      <c r="AD380" s="20"/>
    </row>
    <row r="381" spans="2:30" ht="12.75">
      <c r="B381" s="24"/>
      <c r="C381" s="24"/>
      <c r="D381" s="25"/>
      <c r="F381" s="26"/>
      <c r="G381" s="25"/>
      <c r="L381" s="26"/>
      <c r="O381" s="26"/>
      <c r="S381" s="25"/>
      <c r="Z381" s="20"/>
      <c r="AA381" s="9"/>
      <c r="AB381" s="47"/>
      <c r="AC381" s="9"/>
      <c r="AD381" s="20"/>
    </row>
    <row r="382" spans="2:30" ht="12.75">
      <c r="B382" s="24"/>
      <c r="C382" s="24"/>
      <c r="D382" s="25"/>
      <c r="F382" s="26"/>
      <c r="G382" s="25"/>
      <c r="L382" s="26"/>
      <c r="O382" s="26"/>
      <c r="S382" s="25"/>
      <c r="Z382" s="20"/>
      <c r="AA382" s="9"/>
      <c r="AB382" s="47"/>
      <c r="AC382" s="9"/>
      <c r="AD382" s="20"/>
    </row>
    <row r="383" spans="2:30" ht="12.75">
      <c r="B383" s="24"/>
      <c r="C383" s="24"/>
      <c r="D383" s="25"/>
      <c r="F383" s="26"/>
      <c r="G383" s="25"/>
      <c r="L383" s="26"/>
      <c r="O383" s="26"/>
      <c r="S383" s="25"/>
      <c r="Z383" s="20"/>
      <c r="AA383" s="9"/>
      <c r="AB383" s="47"/>
      <c r="AC383" s="9"/>
      <c r="AD383" s="20"/>
    </row>
    <row r="384" spans="2:30" ht="12.75">
      <c r="B384" s="24"/>
      <c r="C384" s="24"/>
      <c r="D384" s="25"/>
      <c r="F384" s="26"/>
      <c r="G384" s="25"/>
      <c r="L384" s="26"/>
      <c r="O384" s="26"/>
      <c r="S384" s="25"/>
      <c r="Z384" s="20"/>
      <c r="AA384" s="9"/>
      <c r="AB384" s="47"/>
      <c r="AC384" s="9"/>
      <c r="AD384" s="20"/>
    </row>
    <row r="385" spans="2:30" ht="12.75">
      <c r="B385" s="24"/>
      <c r="C385" s="24"/>
      <c r="D385" s="25"/>
      <c r="F385" s="26"/>
      <c r="G385" s="25"/>
      <c r="L385" s="26"/>
      <c r="O385" s="26"/>
      <c r="S385" s="25"/>
      <c r="Z385" s="20"/>
      <c r="AA385" s="9"/>
      <c r="AB385" s="47"/>
      <c r="AC385" s="9"/>
      <c r="AD385" s="20"/>
    </row>
    <row r="386" spans="2:30" ht="12.75">
      <c r="B386" s="24"/>
      <c r="C386" s="24"/>
      <c r="D386" s="25"/>
      <c r="F386" s="26"/>
      <c r="G386" s="25"/>
      <c r="L386" s="26"/>
      <c r="O386" s="26"/>
      <c r="S386" s="25"/>
      <c r="Z386" s="20"/>
      <c r="AA386" s="9"/>
      <c r="AB386" s="47"/>
      <c r="AC386" s="9"/>
      <c r="AD386" s="20"/>
    </row>
    <row r="387" spans="2:30" ht="12.75">
      <c r="B387" s="24"/>
      <c r="C387" s="24"/>
      <c r="D387" s="25"/>
      <c r="F387" s="26"/>
      <c r="G387" s="25"/>
      <c r="L387" s="26"/>
      <c r="O387" s="26"/>
      <c r="S387" s="25"/>
      <c r="Z387" s="20"/>
      <c r="AA387" s="9"/>
      <c r="AB387" s="47"/>
      <c r="AC387" s="9"/>
      <c r="AD387" s="20"/>
    </row>
    <row r="388" spans="2:30" ht="12.75">
      <c r="B388" s="24"/>
      <c r="C388" s="24"/>
      <c r="D388" s="25"/>
      <c r="F388" s="26"/>
      <c r="G388" s="25"/>
      <c r="L388" s="26"/>
      <c r="O388" s="26"/>
      <c r="S388" s="25"/>
      <c r="Z388" s="20"/>
      <c r="AA388" s="9"/>
      <c r="AB388" s="47"/>
      <c r="AC388" s="9"/>
      <c r="AD388" s="20"/>
    </row>
    <row r="389" spans="2:30" ht="12.75">
      <c r="B389" s="24"/>
      <c r="C389" s="24"/>
      <c r="D389" s="25"/>
      <c r="F389" s="26"/>
      <c r="G389" s="25"/>
      <c r="L389" s="26"/>
      <c r="O389" s="26"/>
      <c r="S389" s="25"/>
      <c r="Z389" s="20"/>
      <c r="AA389" s="9"/>
      <c r="AB389" s="47"/>
      <c r="AC389" s="9"/>
      <c r="AD389" s="20"/>
    </row>
    <row r="390" spans="2:30" ht="12.75">
      <c r="B390" s="24"/>
      <c r="C390" s="24"/>
      <c r="D390" s="25"/>
      <c r="F390" s="26"/>
      <c r="G390" s="25"/>
      <c r="L390" s="26"/>
      <c r="O390" s="26"/>
      <c r="S390" s="25"/>
      <c r="Z390" s="20"/>
      <c r="AA390" s="9"/>
      <c r="AB390" s="47"/>
      <c r="AC390" s="9"/>
      <c r="AD390" s="20"/>
    </row>
    <row r="391" spans="2:30" ht="12.75">
      <c r="B391" s="24"/>
      <c r="C391" s="24"/>
      <c r="D391" s="25"/>
      <c r="F391" s="26"/>
      <c r="G391" s="25"/>
      <c r="L391" s="26"/>
      <c r="O391" s="26"/>
      <c r="S391" s="25"/>
      <c r="Z391" s="20"/>
      <c r="AA391" s="9"/>
      <c r="AB391" s="47"/>
      <c r="AC391" s="9"/>
      <c r="AD391" s="20"/>
    </row>
    <row r="392" spans="2:30" ht="12.75">
      <c r="B392" s="24"/>
      <c r="C392" s="24"/>
      <c r="D392" s="25"/>
      <c r="F392" s="26"/>
      <c r="G392" s="25"/>
      <c r="L392" s="26"/>
      <c r="O392" s="26"/>
      <c r="S392" s="25"/>
      <c r="Z392" s="20"/>
      <c r="AA392" s="9"/>
      <c r="AB392" s="47"/>
      <c r="AC392" s="9"/>
      <c r="AD392" s="20"/>
    </row>
    <row r="393" spans="2:30" ht="12.75">
      <c r="B393" s="24"/>
      <c r="C393" s="24"/>
      <c r="D393" s="25"/>
      <c r="F393" s="26"/>
      <c r="G393" s="25"/>
      <c r="L393" s="26"/>
      <c r="O393" s="26"/>
      <c r="S393" s="25"/>
      <c r="Z393" s="20"/>
      <c r="AA393" s="9"/>
      <c r="AB393" s="47"/>
      <c r="AC393" s="9"/>
      <c r="AD393" s="20"/>
    </row>
    <row r="394" spans="2:30" ht="12.75">
      <c r="B394" s="24"/>
      <c r="C394" s="24"/>
      <c r="D394" s="25"/>
      <c r="F394" s="26"/>
      <c r="G394" s="25"/>
      <c r="L394" s="26"/>
      <c r="O394" s="26"/>
      <c r="S394" s="25"/>
      <c r="Z394" s="20"/>
      <c r="AA394" s="9"/>
      <c r="AB394" s="47"/>
      <c r="AC394" s="9"/>
      <c r="AD394" s="20"/>
    </row>
    <row r="395" spans="2:30" ht="12.75">
      <c r="B395" s="24"/>
      <c r="C395" s="24"/>
      <c r="D395" s="25"/>
      <c r="F395" s="26"/>
      <c r="G395" s="25"/>
      <c r="L395" s="26"/>
      <c r="O395" s="26"/>
      <c r="S395" s="25"/>
      <c r="Z395" s="20"/>
      <c r="AA395" s="9"/>
      <c r="AB395" s="47"/>
      <c r="AC395" s="9"/>
      <c r="AD395" s="20"/>
    </row>
    <row r="396" spans="2:30" ht="12.75">
      <c r="B396" s="24"/>
      <c r="C396" s="24"/>
      <c r="D396" s="25"/>
      <c r="F396" s="26"/>
      <c r="G396" s="25"/>
      <c r="L396" s="26"/>
      <c r="O396" s="26"/>
      <c r="S396" s="25"/>
      <c r="Z396" s="20"/>
      <c r="AA396" s="9"/>
      <c r="AB396" s="47"/>
      <c r="AC396" s="9"/>
      <c r="AD396" s="20"/>
    </row>
    <row r="397" spans="2:30" ht="12.75">
      <c r="B397" s="24"/>
      <c r="C397" s="24"/>
      <c r="D397" s="25"/>
      <c r="F397" s="26"/>
      <c r="G397" s="25"/>
      <c r="L397" s="26"/>
      <c r="O397" s="26"/>
      <c r="S397" s="25"/>
      <c r="Z397" s="20"/>
      <c r="AA397" s="9"/>
      <c r="AB397" s="47"/>
      <c r="AC397" s="9"/>
      <c r="AD397" s="20"/>
    </row>
    <row r="398" spans="2:30" ht="12.75">
      <c r="B398" s="24"/>
      <c r="C398" s="24"/>
      <c r="D398" s="25"/>
      <c r="F398" s="26"/>
      <c r="G398" s="25"/>
      <c r="L398" s="26"/>
      <c r="O398" s="26"/>
      <c r="S398" s="25"/>
      <c r="Z398" s="20"/>
      <c r="AA398" s="9"/>
      <c r="AB398" s="47"/>
      <c r="AC398" s="9"/>
      <c r="AD398" s="20"/>
    </row>
    <row r="399" spans="2:30" ht="12.75">
      <c r="B399" s="24"/>
      <c r="C399" s="24"/>
      <c r="D399" s="25"/>
      <c r="F399" s="26"/>
      <c r="G399" s="25"/>
      <c r="L399" s="26"/>
      <c r="O399" s="26"/>
      <c r="S399" s="25"/>
      <c r="Z399" s="20"/>
      <c r="AA399" s="9"/>
      <c r="AB399" s="47"/>
      <c r="AC399" s="9"/>
      <c r="AD399" s="20"/>
    </row>
    <row r="400" spans="2:30" ht="12.75">
      <c r="B400" s="24"/>
      <c r="C400" s="24"/>
      <c r="D400" s="25"/>
      <c r="F400" s="26"/>
      <c r="G400" s="25"/>
      <c r="L400" s="26"/>
      <c r="O400" s="26"/>
      <c r="S400" s="25"/>
      <c r="Z400" s="20"/>
      <c r="AA400" s="9"/>
      <c r="AB400" s="47"/>
      <c r="AC400" s="9"/>
      <c r="AD400" s="20"/>
    </row>
    <row r="401" spans="2:30" ht="12.75">
      <c r="B401" s="24"/>
      <c r="C401" s="24"/>
      <c r="D401" s="25"/>
      <c r="F401" s="26"/>
      <c r="G401" s="25"/>
      <c r="L401" s="26"/>
      <c r="O401" s="26"/>
      <c r="S401" s="25"/>
      <c r="Z401" s="20"/>
      <c r="AA401" s="9"/>
      <c r="AB401" s="47"/>
      <c r="AC401" s="9"/>
      <c r="AD401" s="20"/>
    </row>
    <row r="402" spans="2:30" ht="12.75">
      <c r="B402" s="24"/>
      <c r="C402" s="24"/>
      <c r="D402" s="25"/>
      <c r="F402" s="26"/>
      <c r="G402" s="25"/>
      <c r="L402" s="26"/>
      <c r="O402" s="26"/>
      <c r="S402" s="25"/>
      <c r="Z402" s="20"/>
      <c r="AA402" s="9"/>
      <c r="AB402" s="47"/>
      <c r="AC402" s="9"/>
      <c r="AD402" s="20"/>
    </row>
    <row r="403" spans="2:30" ht="12.75">
      <c r="B403" s="24"/>
      <c r="C403" s="24"/>
      <c r="D403" s="25"/>
      <c r="F403" s="26"/>
      <c r="G403" s="25"/>
      <c r="L403" s="26"/>
      <c r="O403" s="26"/>
      <c r="S403" s="25"/>
      <c r="Z403" s="20"/>
      <c r="AA403" s="9"/>
      <c r="AB403" s="47"/>
      <c r="AC403" s="9"/>
      <c r="AD403" s="20"/>
    </row>
    <row r="404" spans="2:30" ht="12.75">
      <c r="B404" s="24"/>
      <c r="C404" s="24"/>
      <c r="D404" s="25"/>
      <c r="F404" s="26"/>
      <c r="G404" s="25"/>
      <c r="L404" s="26"/>
      <c r="O404" s="26"/>
      <c r="S404" s="25"/>
      <c r="Z404" s="20"/>
      <c r="AA404" s="9"/>
      <c r="AB404" s="47"/>
      <c r="AC404" s="9"/>
      <c r="AD404" s="20"/>
    </row>
    <row r="405" spans="2:30" ht="12.75">
      <c r="B405" s="24"/>
      <c r="C405" s="24"/>
      <c r="D405" s="25"/>
      <c r="F405" s="26"/>
      <c r="G405" s="25"/>
      <c r="L405" s="26"/>
      <c r="O405" s="26"/>
      <c r="S405" s="25"/>
      <c r="Z405" s="20"/>
      <c r="AA405" s="9"/>
      <c r="AB405" s="47"/>
      <c r="AC405" s="9"/>
      <c r="AD405" s="20"/>
    </row>
    <row r="406" spans="2:30" ht="12.75">
      <c r="B406" s="24"/>
      <c r="C406" s="24"/>
      <c r="D406" s="25"/>
      <c r="F406" s="26"/>
      <c r="G406" s="25"/>
      <c r="L406" s="26"/>
      <c r="O406" s="26"/>
      <c r="S406" s="25"/>
      <c r="Z406" s="20"/>
      <c r="AA406" s="9"/>
      <c r="AB406" s="47"/>
      <c r="AC406" s="9"/>
      <c r="AD406" s="20"/>
    </row>
    <row r="407" spans="2:30" ht="12.75">
      <c r="B407" s="24"/>
      <c r="C407" s="24"/>
      <c r="D407" s="25"/>
      <c r="F407" s="26"/>
      <c r="G407" s="25"/>
      <c r="L407" s="26"/>
      <c r="O407" s="26"/>
      <c r="S407" s="25"/>
      <c r="Z407" s="20"/>
      <c r="AA407" s="9"/>
      <c r="AB407" s="47"/>
      <c r="AC407" s="9"/>
      <c r="AD407" s="20"/>
    </row>
    <row r="408" spans="2:30" ht="12.75">
      <c r="B408" s="24"/>
      <c r="C408" s="24"/>
      <c r="D408" s="25"/>
      <c r="F408" s="26"/>
      <c r="G408" s="25"/>
      <c r="L408" s="26"/>
      <c r="O408" s="26"/>
      <c r="S408" s="25"/>
      <c r="Z408" s="20"/>
      <c r="AA408" s="9"/>
      <c r="AB408" s="47"/>
      <c r="AC408" s="9"/>
      <c r="AD408" s="20"/>
    </row>
    <row r="409" spans="2:30" ht="12.75">
      <c r="B409" s="24"/>
      <c r="C409" s="24"/>
      <c r="D409" s="25"/>
      <c r="F409" s="26"/>
      <c r="G409" s="25"/>
      <c r="L409" s="26"/>
      <c r="O409" s="26"/>
      <c r="S409" s="25"/>
      <c r="Z409" s="20"/>
      <c r="AA409" s="9"/>
      <c r="AB409" s="47"/>
      <c r="AC409" s="9"/>
      <c r="AD409" s="20"/>
    </row>
    <row r="410" spans="2:30" ht="12.75">
      <c r="B410" s="24"/>
      <c r="C410" s="24"/>
      <c r="D410" s="25"/>
      <c r="F410" s="26"/>
      <c r="G410" s="25"/>
      <c r="L410" s="26"/>
      <c r="O410" s="26"/>
      <c r="S410" s="25"/>
      <c r="Z410" s="20"/>
      <c r="AA410" s="9"/>
      <c r="AB410" s="47"/>
      <c r="AC410" s="9"/>
      <c r="AD410" s="20"/>
    </row>
    <row r="411" spans="2:30" ht="12.75">
      <c r="B411" s="24"/>
      <c r="C411" s="24"/>
      <c r="D411" s="25"/>
      <c r="F411" s="26"/>
      <c r="G411" s="25"/>
      <c r="L411" s="26"/>
      <c r="O411" s="26"/>
      <c r="S411" s="25"/>
      <c r="Z411" s="20"/>
      <c r="AA411" s="9"/>
      <c r="AB411" s="47"/>
      <c r="AC411" s="9"/>
      <c r="AD411" s="20"/>
    </row>
    <row r="412" spans="2:30" ht="12.75">
      <c r="B412" s="24"/>
      <c r="C412" s="24"/>
      <c r="D412" s="25"/>
      <c r="F412" s="26"/>
      <c r="G412" s="25"/>
      <c r="L412" s="26"/>
      <c r="O412" s="26"/>
      <c r="S412" s="25"/>
      <c r="Z412" s="20"/>
      <c r="AA412" s="9"/>
      <c r="AB412" s="47"/>
      <c r="AC412" s="9"/>
      <c r="AD412" s="20"/>
    </row>
    <row r="413" spans="2:30" ht="12.75">
      <c r="B413" s="24"/>
      <c r="C413" s="24"/>
      <c r="D413" s="25"/>
      <c r="F413" s="26"/>
      <c r="G413" s="25"/>
      <c r="L413" s="26"/>
      <c r="O413" s="26"/>
      <c r="S413" s="25"/>
      <c r="Z413" s="20"/>
      <c r="AA413" s="9"/>
      <c r="AB413" s="47"/>
      <c r="AC413" s="9"/>
      <c r="AD413" s="20"/>
    </row>
    <row r="414" spans="2:30" ht="12.75">
      <c r="B414" s="24"/>
      <c r="C414" s="24"/>
      <c r="D414" s="25"/>
      <c r="F414" s="26"/>
      <c r="G414" s="25"/>
      <c r="L414" s="26"/>
      <c r="O414" s="26"/>
      <c r="S414" s="25"/>
      <c r="Z414" s="20"/>
      <c r="AA414" s="9"/>
      <c r="AB414" s="47"/>
      <c r="AC414" s="9"/>
      <c r="AD414" s="20"/>
    </row>
    <row r="415" spans="2:30" ht="12.75">
      <c r="B415" s="24"/>
      <c r="C415" s="24"/>
      <c r="D415" s="25"/>
      <c r="F415" s="26"/>
      <c r="G415" s="25"/>
      <c r="L415" s="26"/>
      <c r="O415" s="26"/>
      <c r="S415" s="25"/>
      <c r="Z415" s="20"/>
      <c r="AA415" s="9"/>
      <c r="AB415" s="47"/>
      <c r="AC415" s="9"/>
      <c r="AD415" s="20"/>
    </row>
    <row r="416" spans="2:30" ht="12.75">
      <c r="B416" s="24"/>
      <c r="C416" s="24"/>
      <c r="D416" s="25"/>
      <c r="F416" s="26"/>
      <c r="G416" s="25"/>
      <c r="L416" s="26"/>
      <c r="O416" s="26"/>
      <c r="S416" s="25"/>
      <c r="Z416" s="20"/>
      <c r="AA416" s="9"/>
      <c r="AB416" s="47"/>
      <c r="AC416" s="9"/>
      <c r="AD416" s="20"/>
    </row>
    <row r="417" spans="2:30" ht="12.75">
      <c r="B417" s="24"/>
      <c r="C417" s="24"/>
      <c r="D417" s="25"/>
      <c r="F417" s="26"/>
      <c r="G417" s="25"/>
      <c r="L417" s="26"/>
      <c r="O417" s="26"/>
      <c r="S417" s="25"/>
      <c r="Z417" s="20"/>
      <c r="AA417" s="9"/>
      <c r="AB417" s="47"/>
      <c r="AC417" s="9"/>
      <c r="AD417" s="20"/>
    </row>
    <row r="418" spans="2:30" ht="12.75">
      <c r="B418" s="24"/>
      <c r="C418" s="24"/>
      <c r="D418" s="25"/>
      <c r="F418" s="26"/>
      <c r="G418" s="25"/>
      <c r="L418" s="26"/>
      <c r="O418" s="26"/>
      <c r="S418" s="25"/>
      <c r="Z418" s="20"/>
      <c r="AA418" s="9"/>
      <c r="AB418" s="47"/>
      <c r="AC418" s="9"/>
      <c r="AD418" s="20"/>
    </row>
    <row r="419" spans="2:30" ht="12.75">
      <c r="B419" s="24"/>
      <c r="C419" s="24"/>
      <c r="D419" s="25"/>
      <c r="F419" s="26"/>
      <c r="G419" s="25"/>
      <c r="L419" s="26"/>
      <c r="O419" s="26"/>
      <c r="S419" s="25"/>
      <c r="Z419" s="20"/>
      <c r="AA419" s="9"/>
      <c r="AB419" s="47"/>
      <c r="AC419" s="9"/>
      <c r="AD419" s="20"/>
    </row>
    <row r="420" spans="2:30" ht="12.75">
      <c r="B420" s="24"/>
      <c r="C420" s="24"/>
      <c r="D420" s="25"/>
      <c r="F420" s="26"/>
      <c r="G420" s="25"/>
      <c r="L420" s="26"/>
      <c r="O420" s="26"/>
      <c r="S420" s="25"/>
      <c r="Z420" s="20"/>
      <c r="AA420" s="9"/>
      <c r="AB420" s="47"/>
      <c r="AC420" s="9"/>
      <c r="AD420" s="20"/>
    </row>
    <row r="421" spans="2:30" ht="12.75">
      <c r="B421" s="24"/>
      <c r="C421" s="24"/>
      <c r="D421" s="25"/>
      <c r="F421" s="26"/>
      <c r="G421" s="25"/>
      <c r="L421" s="26"/>
      <c r="O421" s="26"/>
      <c r="S421" s="25"/>
      <c r="Z421" s="20"/>
      <c r="AA421" s="9"/>
      <c r="AB421" s="47"/>
      <c r="AC421" s="9"/>
      <c r="AD421" s="20"/>
    </row>
    <row r="422" spans="2:30" ht="12.75">
      <c r="B422" s="24"/>
      <c r="C422" s="24"/>
      <c r="D422" s="25"/>
      <c r="F422" s="26"/>
      <c r="G422" s="25"/>
      <c r="L422" s="26"/>
      <c r="O422" s="26"/>
      <c r="S422" s="25"/>
      <c r="Z422" s="20"/>
      <c r="AA422" s="9"/>
      <c r="AB422" s="47"/>
      <c r="AC422" s="9"/>
      <c r="AD422" s="20"/>
    </row>
    <row r="423" spans="2:30" ht="12.75">
      <c r="B423" s="24"/>
      <c r="C423" s="24"/>
      <c r="D423" s="25"/>
      <c r="F423" s="26"/>
      <c r="G423" s="25"/>
      <c r="L423" s="26"/>
      <c r="O423" s="26"/>
      <c r="S423" s="25"/>
      <c r="Z423" s="20"/>
      <c r="AA423" s="9"/>
      <c r="AB423" s="47"/>
      <c r="AC423" s="9"/>
      <c r="AD423" s="20"/>
    </row>
    <row r="424" spans="2:30" ht="12.75">
      <c r="B424" s="24"/>
      <c r="C424" s="24"/>
      <c r="D424" s="25"/>
      <c r="F424" s="26"/>
      <c r="G424" s="25"/>
      <c r="L424" s="26"/>
      <c r="O424" s="26"/>
      <c r="S424" s="25"/>
      <c r="Z424" s="20"/>
      <c r="AA424" s="9"/>
      <c r="AB424" s="47"/>
      <c r="AC424" s="9"/>
      <c r="AD424" s="20"/>
    </row>
    <row r="425" spans="2:30" ht="12.75">
      <c r="B425" s="24"/>
      <c r="C425" s="24"/>
      <c r="D425" s="25"/>
      <c r="F425" s="26"/>
      <c r="G425" s="25"/>
      <c r="L425" s="26"/>
      <c r="O425" s="26"/>
      <c r="S425" s="25"/>
      <c r="Z425" s="20"/>
      <c r="AA425" s="9"/>
      <c r="AB425" s="47"/>
      <c r="AC425" s="9"/>
      <c r="AD425" s="20"/>
    </row>
    <row r="426" spans="2:30" ht="12.75">
      <c r="B426" s="24"/>
      <c r="C426" s="24"/>
      <c r="D426" s="25"/>
      <c r="F426" s="26"/>
      <c r="G426" s="25"/>
      <c r="L426" s="26"/>
      <c r="O426" s="26"/>
      <c r="S426" s="25"/>
      <c r="Z426" s="20"/>
      <c r="AA426" s="9"/>
      <c r="AB426" s="47"/>
      <c r="AC426" s="9"/>
      <c r="AD426" s="20"/>
    </row>
    <row r="427" spans="2:30" ht="12.75">
      <c r="B427" s="24"/>
      <c r="C427" s="24"/>
      <c r="D427" s="25"/>
      <c r="F427" s="26"/>
      <c r="G427" s="25"/>
      <c r="L427" s="26"/>
      <c r="O427" s="26"/>
      <c r="S427" s="25"/>
      <c r="Z427" s="20"/>
      <c r="AA427" s="9"/>
      <c r="AB427" s="47"/>
      <c r="AC427" s="9"/>
      <c r="AD427" s="20"/>
    </row>
    <row r="428" spans="2:30" ht="12.75">
      <c r="B428" s="24"/>
      <c r="C428" s="24"/>
      <c r="D428" s="25"/>
      <c r="F428" s="26"/>
      <c r="G428" s="25"/>
      <c r="L428" s="26"/>
      <c r="O428" s="26"/>
      <c r="S428" s="25"/>
      <c r="Z428" s="20"/>
      <c r="AA428" s="9"/>
      <c r="AB428" s="47"/>
      <c r="AC428" s="9"/>
      <c r="AD428" s="20"/>
    </row>
    <row r="429" spans="2:30" ht="12.75">
      <c r="B429" s="24"/>
      <c r="C429" s="24"/>
      <c r="D429" s="25"/>
      <c r="F429" s="26"/>
      <c r="G429" s="25"/>
      <c r="L429" s="26"/>
      <c r="O429" s="26"/>
      <c r="S429" s="25"/>
      <c r="Z429" s="20"/>
      <c r="AA429" s="9"/>
      <c r="AB429" s="47"/>
      <c r="AC429" s="9"/>
      <c r="AD429" s="20"/>
    </row>
    <row r="430" spans="2:30" ht="12.75">
      <c r="B430" s="24"/>
      <c r="C430" s="24"/>
      <c r="D430" s="25"/>
      <c r="F430" s="26"/>
      <c r="G430" s="25"/>
      <c r="L430" s="26"/>
      <c r="O430" s="26"/>
      <c r="S430" s="25"/>
      <c r="Z430" s="20"/>
      <c r="AA430" s="9"/>
      <c r="AB430" s="47"/>
      <c r="AC430" s="9"/>
      <c r="AD430" s="20"/>
    </row>
    <row r="431" spans="2:30" ht="12.75">
      <c r="B431" s="24"/>
      <c r="C431" s="24"/>
      <c r="D431" s="25"/>
      <c r="F431" s="26"/>
      <c r="G431" s="25"/>
      <c r="L431" s="26"/>
      <c r="O431" s="26"/>
      <c r="S431" s="25"/>
      <c r="Z431" s="20"/>
      <c r="AA431" s="9"/>
      <c r="AB431" s="47"/>
      <c r="AC431" s="9"/>
      <c r="AD431" s="20"/>
    </row>
    <row r="432" spans="2:30" ht="12.75">
      <c r="B432" s="24"/>
      <c r="C432" s="24"/>
      <c r="D432" s="25"/>
      <c r="F432" s="26"/>
      <c r="G432" s="25"/>
      <c r="L432" s="26"/>
      <c r="O432" s="26"/>
      <c r="S432" s="25"/>
      <c r="Z432" s="20"/>
      <c r="AA432" s="9"/>
      <c r="AB432" s="47"/>
      <c r="AC432" s="9"/>
      <c r="AD432" s="20"/>
    </row>
    <row r="433" spans="2:30" ht="12.75">
      <c r="B433" s="24"/>
      <c r="C433" s="24"/>
      <c r="D433" s="25"/>
      <c r="F433" s="26"/>
      <c r="G433" s="25"/>
      <c r="L433" s="26"/>
      <c r="O433" s="26"/>
      <c r="S433" s="25"/>
      <c r="Z433" s="20"/>
      <c r="AA433" s="9"/>
      <c r="AB433" s="47"/>
      <c r="AC433" s="9"/>
      <c r="AD433" s="20"/>
    </row>
    <row r="434" spans="2:30" ht="12.75">
      <c r="B434" s="24"/>
      <c r="C434" s="24"/>
      <c r="D434" s="25"/>
      <c r="F434" s="26"/>
      <c r="G434" s="25"/>
      <c r="L434" s="26"/>
      <c r="O434" s="26"/>
      <c r="S434" s="25"/>
      <c r="Z434" s="20"/>
      <c r="AA434" s="9"/>
      <c r="AB434" s="47"/>
      <c r="AC434" s="9"/>
      <c r="AD434" s="20"/>
    </row>
    <row r="435" spans="2:30" ht="12.75">
      <c r="B435" s="24"/>
      <c r="C435" s="24"/>
      <c r="D435" s="25"/>
      <c r="F435" s="26"/>
      <c r="G435" s="25"/>
      <c r="L435" s="26"/>
      <c r="O435" s="26"/>
      <c r="S435" s="25"/>
      <c r="Z435" s="20"/>
      <c r="AA435" s="9"/>
      <c r="AB435" s="47"/>
      <c r="AC435" s="9"/>
      <c r="AD435" s="20"/>
    </row>
    <row r="436" spans="2:30" ht="12.75">
      <c r="B436" s="24"/>
      <c r="C436" s="24"/>
      <c r="D436" s="25"/>
      <c r="F436" s="26"/>
      <c r="G436" s="25"/>
      <c r="L436" s="26"/>
      <c r="O436" s="26"/>
      <c r="S436" s="25"/>
      <c r="Z436" s="20"/>
      <c r="AA436" s="9"/>
      <c r="AB436" s="47"/>
      <c r="AC436" s="9"/>
      <c r="AD436" s="20"/>
    </row>
    <row r="437" spans="2:30" ht="12.75">
      <c r="B437" s="24"/>
      <c r="C437" s="24"/>
      <c r="D437" s="25"/>
      <c r="F437" s="26"/>
      <c r="G437" s="25"/>
      <c r="L437" s="26"/>
      <c r="O437" s="26"/>
      <c r="S437" s="25"/>
      <c r="Z437" s="20"/>
      <c r="AA437" s="9"/>
      <c r="AB437" s="47"/>
      <c r="AC437" s="9"/>
      <c r="AD437" s="20"/>
    </row>
    <row r="438" spans="2:30" ht="12.75">
      <c r="B438" s="24"/>
      <c r="C438" s="24"/>
      <c r="D438" s="25"/>
      <c r="F438" s="26"/>
      <c r="G438" s="25"/>
      <c r="L438" s="26"/>
      <c r="O438" s="26"/>
      <c r="S438" s="25"/>
      <c r="Z438" s="20"/>
      <c r="AA438" s="9"/>
      <c r="AB438" s="47"/>
      <c r="AC438" s="9"/>
      <c r="AD438" s="20"/>
    </row>
    <row r="439" spans="2:30" ht="12.75">
      <c r="B439" s="24"/>
      <c r="C439" s="24"/>
      <c r="D439" s="25"/>
      <c r="F439" s="26"/>
      <c r="G439" s="25"/>
      <c r="L439" s="26"/>
      <c r="O439" s="26"/>
      <c r="S439" s="25"/>
      <c r="Z439" s="20"/>
      <c r="AA439" s="9"/>
      <c r="AB439" s="47"/>
      <c r="AC439" s="9"/>
      <c r="AD439" s="20"/>
    </row>
    <row r="440" spans="2:30" ht="12.75">
      <c r="B440" s="24"/>
      <c r="C440" s="24"/>
      <c r="D440" s="25"/>
      <c r="F440" s="26"/>
      <c r="G440" s="25"/>
      <c r="L440" s="26"/>
      <c r="O440" s="26"/>
      <c r="S440" s="25"/>
      <c r="Z440" s="20"/>
      <c r="AA440" s="9"/>
      <c r="AB440" s="47"/>
      <c r="AC440" s="9"/>
      <c r="AD440" s="20"/>
    </row>
    <row r="441" spans="2:30" ht="12.75">
      <c r="B441" s="24"/>
      <c r="C441" s="24"/>
      <c r="D441" s="25"/>
      <c r="F441" s="26"/>
      <c r="G441" s="25"/>
      <c r="L441" s="26"/>
      <c r="O441" s="26"/>
      <c r="S441" s="25"/>
      <c r="Z441" s="20"/>
      <c r="AA441" s="9"/>
      <c r="AB441" s="47"/>
      <c r="AC441" s="9"/>
      <c r="AD441" s="20"/>
    </row>
    <row r="442" spans="2:30" ht="12.75">
      <c r="B442" s="24"/>
      <c r="C442" s="24"/>
      <c r="D442" s="25"/>
      <c r="F442" s="26"/>
      <c r="G442" s="25"/>
      <c r="L442" s="26"/>
      <c r="O442" s="26"/>
      <c r="S442" s="25"/>
      <c r="Z442" s="20"/>
      <c r="AA442" s="9"/>
      <c r="AB442" s="47"/>
      <c r="AC442" s="9"/>
      <c r="AD442" s="20"/>
    </row>
    <row r="443" spans="2:30" ht="12.75">
      <c r="B443" s="24"/>
      <c r="C443" s="24"/>
      <c r="D443" s="25"/>
      <c r="F443" s="26"/>
      <c r="G443" s="25"/>
      <c r="L443" s="26"/>
      <c r="O443" s="26"/>
      <c r="S443" s="25"/>
      <c r="Z443" s="20"/>
      <c r="AA443" s="9"/>
      <c r="AB443" s="47"/>
      <c r="AC443" s="9"/>
      <c r="AD443" s="20"/>
    </row>
    <row r="444" spans="2:30" ht="12.75">
      <c r="B444" s="24"/>
      <c r="C444" s="24"/>
      <c r="D444" s="25"/>
      <c r="F444" s="26"/>
      <c r="G444" s="25"/>
      <c r="L444" s="26"/>
      <c r="O444" s="26"/>
      <c r="S444" s="25"/>
      <c r="Z444" s="20"/>
      <c r="AA444" s="9"/>
      <c r="AB444" s="47"/>
      <c r="AC444" s="9"/>
      <c r="AD444" s="20"/>
    </row>
    <row r="445" spans="2:30" ht="12.75">
      <c r="B445" s="24"/>
      <c r="C445" s="24"/>
      <c r="D445" s="25"/>
      <c r="F445" s="26"/>
      <c r="G445" s="25"/>
      <c r="L445" s="26"/>
      <c r="O445" s="26"/>
      <c r="S445" s="25"/>
      <c r="Z445" s="20"/>
      <c r="AA445" s="9"/>
      <c r="AB445" s="47"/>
      <c r="AC445" s="9"/>
      <c r="AD445" s="20"/>
    </row>
    <row r="446" spans="2:30" ht="12.75">
      <c r="B446" s="24"/>
      <c r="C446" s="24"/>
      <c r="D446" s="25"/>
      <c r="F446" s="26"/>
      <c r="G446" s="25"/>
      <c r="L446" s="26"/>
      <c r="O446" s="26"/>
      <c r="S446" s="25"/>
      <c r="Z446" s="20"/>
      <c r="AA446" s="9"/>
      <c r="AB446" s="47"/>
      <c r="AC446" s="9"/>
      <c r="AD446" s="20"/>
    </row>
    <row r="447" spans="2:30" ht="12.75">
      <c r="B447" s="24"/>
      <c r="C447" s="24"/>
      <c r="D447" s="25"/>
      <c r="F447" s="26"/>
      <c r="G447" s="25"/>
      <c r="L447" s="26"/>
      <c r="O447" s="26"/>
      <c r="S447" s="25"/>
      <c r="Z447" s="20"/>
      <c r="AA447" s="9"/>
      <c r="AB447" s="47"/>
      <c r="AC447" s="9"/>
      <c r="AD447" s="20"/>
    </row>
    <row r="448" spans="2:30" ht="12.75">
      <c r="B448" s="24"/>
      <c r="C448" s="24"/>
      <c r="D448" s="25"/>
      <c r="F448" s="26"/>
      <c r="G448" s="25"/>
      <c r="L448" s="26"/>
      <c r="O448" s="26"/>
      <c r="S448" s="25"/>
      <c r="Z448" s="20"/>
      <c r="AA448" s="9"/>
      <c r="AB448" s="47"/>
      <c r="AC448" s="9"/>
      <c r="AD448" s="20"/>
    </row>
    <row r="449" spans="2:30" ht="12.75">
      <c r="B449" s="24"/>
      <c r="C449" s="24"/>
      <c r="D449" s="25"/>
      <c r="F449" s="26"/>
      <c r="G449" s="25"/>
      <c r="L449" s="26"/>
      <c r="O449" s="26"/>
      <c r="S449" s="25"/>
      <c r="Z449" s="20"/>
      <c r="AA449" s="9"/>
      <c r="AB449" s="47"/>
      <c r="AC449" s="9"/>
      <c r="AD449" s="20"/>
    </row>
    <row r="450" spans="2:30" ht="12.75">
      <c r="B450" s="24"/>
      <c r="C450" s="24"/>
      <c r="D450" s="25"/>
      <c r="F450" s="26"/>
      <c r="G450" s="25"/>
      <c r="L450" s="26"/>
      <c r="O450" s="26"/>
      <c r="S450" s="25"/>
      <c r="Z450" s="20"/>
      <c r="AA450" s="9"/>
      <c r="AB450" s="47"/>
      <c r="AC450" s="9"/>
      <c r="AD450" s="20"/>
    </row>
    <row r="451" spans="2:30" ht="12.75">
      <c r="B451" s="24"/>
      <c r="C451" s="24"/>
      <c r="D451" s="25"/>
      <c r="F451" s="26"/>
      <c r="G451" s="25"/>
      <c r="L451" s="26"/>
      <c r="O451" s="26"/>
      <c r="S451" s="25"/>
      <c r="Z451" s="20"/>
      <c r="AA451" s="9"/>
      <c r="AB451" s="47"/>
      <c r="AC451" s="9"/>
      <c r="AD451" s="20"/>
    </row>
    <row r="452" spans="2:30" ht="12.75">
      <c r="B452" s="24"/>
      <c r="C452" s="24"/>
      <c r="D452" s="25"/>
      <c r="F452" s="26"/>
      <c r="G452" s="25"/>
      <c r="L452" s="26"/>
      <c r="O452" s="26"/>
      <c r="S452" s="25"/>
      <c r="Z452" s="20"/>
      <c r="AA452" s="9"/>
      <c r="AB452" s="47"/>
      <c r="AC452" s="9"/>
      <c r="AD452" s="20"/>
    </row>
    <row r="453" spans="2:30" ht="12.75">
      <c r="B453" s="24"/>
      <c r="C453" s="24"/>
      <c r="D453" s="25"/>
      <c r="F453" s="26"/>
      <c r="G453" s="25"/>
      <c r="L453" s="26"/>
      <c r="O453" s="26"/>
      <c r="S453" s="25"/>
      <c r="Z453" s="20"/>
      <c r="AA453" s="9"/>
      <c r="AB453" s="47"/>
      <c r="AC453" s="9"/>
      <c r="AD453" s="20"/>
    </row>
    <row r="454" spans="2:30" ht="12.75">
      <c r="B454" s="24"/>
      <c r="C454" s="24"/>
      <c r="D454" s="25"/>
      <c r="F454" s="26"/>
      <c r="G454" s="25"/>
      <c r="L454" s="26"/>
      <c r="O454" s="26"/>
      <c r="S454" s="25"/>
      <c r="Z454" s="20"/>
      <c r="AA454" s="9"/>
      <c r="AB454" s="47"/>
      <c r="AC454" s="9"/>
      <c r="AD454" s="20"/>
    </row>
    <row r="455" spans="2:30" ht="12.75">
      <c r="B455" s="24"/>
      <c r="C455" s="24"/>
      <c r="D455" s="25"/>
      <c r="F455" s="26"/>
      <c r="G455" s="25"/>
      <c r="L455" s="26"/>
      <c r="O455" s="26"/>
      <c r="S455" s="25"/>
      <c r="Z455" s="20"/>
      <c r="AA455" s="9"/>
      <c r="AB455" s="47"/>
      <c r="AC455" s="9"/>
      <c r="AD455" s="20"/>
    </row>
    <row r="456" spans="2:30" ht="12.75">
      <c r="B456" s="24"/>
      <c r="C456" s="24"/>
      <c r="D456" s="25"/>
      <c r="F456" s="26"/>
      <c r="G456" s="25"/>
      <c r="L456" s="26"/>
      <c r="O456" s="26"/>
      <c r="S456" s="25"/>
      <c r="Z456" s="20"/>
      <c r="AA456" s="9"/>
      <c r="AB456" s="47"/>
      <c r="AC456" s="9"/>
      <c r="AD456" s="20"/>
    </row>
    <row r="457" spans="2:30" ht="12.75">
      <c r="B457" s="24"/>
      <c r="C457" s="24"/>
      <c r="D457" s="25"/>
      <c r="F457" s="26"/>
      <c r="G457" s="25"/>
      <c r="L457" s="26"/>
      <c r="O457" s="26"/>
      <c r="S457" s="25"/>
      <c r="Z457" s="20"/>
      <c r="AA457" s="9"/>
      <c r="AB457" s="47"/>
      <c r="AC457" s="9"/>
      <c r="AD457" s="20"/>
    </row>
    <row r="458" spans="2:30" ht="12.75">
      <c r="B458" s="24"/>
      <c r="C458" s="24"/>
      <c r="D458" s="25"/>
      <c r="F458" s="26"/>
      <c r="G458" s="25"/>
      <c r="L458" s="26"/>
      <c r="O458" s="26"/>
      <c r="S458" s="25"/>
      <c r="Z458" s="20"/>
      <c r="AA458" s="9"/>
      <c r="AB458" s="47"/>
      <c r="AC458" s="9"/>
      <c r="AD458" s="20"/>
    </row>
    <row r="459" spans="2:30" ht="12.75">
      <c r="B459" s="24"/>
      <c r="C459" s="24"/>
      <c r="D459" s="25"/>
      <c r="F459" s="26"/>
      <c r="G459" s="25"/>
      <c r="L459" s="26"/>
      <c r="O459" s="26"/>
      <c r="S459" s="25"/>
      <c r="Z459" s="20"/>
      <c r="AA459" s="9"/>
      <c r="AB459" s="47"/>
      <c r="AC459" s="9"/>
      <c r="AD459" s="20"/>
    </row>
    <row r="460" spans="2:30" ht="12.75">
      <c r="B460" s="24"/>
      <c r="C460" s="24"/>
      <c r="D460" s="25"/>
      <c r="F460" s="26"/>
      <c r="G460" s="25"/>
      <c r="L460" s="26"/>
      <c r="O460" s="26"/>
      <c r="S460" s="25"/>
      <c r="Z460" s="20"/>
      <c r="AA460" s="9"/>
      <c r="AB460" s="47"/>
      <c r="AC460" s="9"/>
      <c r="AD460" s="20"/>
    </row>
    <row r="461" spans="2:30" ht="12.75">
      <c r="B461" s="24"/>
      <c r="C461" s="24"/>
      <c r="D461" s="25"/>
      <c r="F461" s="26"/>
      <c r="G461" s="25"/>
      <c r="L461" s="26"/>
      <c r="O461" s="26"/>
      <c r="S461" s="25"/>
      <c r="Z461" s="20"/>
      <c r="AA461" s="9"/>
      <c r="AB461" s="47"/>
      <c r="AC461" s="9"/>
      <c r="AD461" s="20"/>
    </row>
    <row r="462" spans="2:30" ht="12.75">
      <c r="B462" s="24"/>
      <c r="C462" s="24"/>
      <c r="D462" s="25"/>
      <c r="F462" s="26"/>
      <c r="G462" s="25"/>
      <c r="L462" s="26"/>
      <c r="O462" s="26"/>
      <c r="S462" s="25"/>
      <c r="Z462" s="20"/>
      <c r="AA462" s="9"/>
      <c r="AB462" s="47"/>
      <c r="AC462" s="9"/>
      <c r="AD462" s="20"/>
    </row>
    <row r="463" spans="2:30" ht="12.75">
      <c r="B463" s="24"/>
      <c r="C463" s="24"/>
      <c r="D463" s="25"/>
      <c r="F463" s="26"/>
      <c r="G463" s="25"/>
      <c r="L463" s="26"/>
      <c r="O463" s="26"/>
      <c r="S463" s="25"/>
      <c r="Z463" s="20"/>
      <c r="AA463" s="9"/>
      <c r="AB463" s="47"/>
      <c r="AC463" s="9"/>
      <c r="AD463" s="20"/>
    </row>
    <row r="464" spans="2:30" ht="12.75">
      <c r="B464" s="24"/>
      <c r="C464" s="24"/>
      <c r="D464" s="25"/>
      <c r="F464" s="26"/>
      <c r="G464" s="25"/>
      <c r="L464" s="26"/>
      <c r="O464" s="26"/>
      <c r="S464" s="25"/>
      <c r="Z464" s="20"/>
      <c r="AA464" s="9"/>
      <c r="AB464" s="47"/>
      <c r="AC464" s="9"/>
      <c r="AD464" s="20"/>
    </row>
    <row r="465" spans="2:30" ht="12.75">
      <c r="B465" s="24"/>
      <c r="C465" s="24"/>
      <c r="D465" s="25"/>
      <c r="F465" s="26"/>
      <c r="G465" s="25"/>
      <c r="L465" s="26"/>
      <c r="O465" s="26"/>
      <c r="S465" s="25"/>
      <c r="Z465" s="20"/>
      <c r="AA465" s="9"/>
      <c r="AB465" s="47"/>
      <c r="AC465" s="9"/>
      <c r="AD465" s="20"/>
    </row>
    <row r="466" spans="2:30" ht="12.75">
      <c r="B466" s="24"/>
      <c r="C466" s="24"/>
      <c r="D466" s="25"/>
      <c r="F466" s="26"/>
      <c r="G466" s="25"/>
      <c r="L466" s="26"/>
      <c r="O466" s="26"/>
      <c r="S466" s="25"/>
      <c r="Z466" s="20"/>
      <c r="AA466" s="9"/>
      <c r="AB466" s="47"/>
      <c r="AC466" s="9"/>
      <c r="AD466" s="20"/>
    </row>
    <row r="467" spans="2:30" ht="12.75">
      <c r="B467" s="24"/>
      <c r="C467" s="24"/>
      <c r="D467" s="25"/>
      <c r="F467" s="26"/>
      <c r="G467" s="25"/>
      <c r="L467" s="26"/>
      <c r="O467" s="26"/>
      <c r="S467" s="25"/>
      <c r="Z467" s="20"/>
      <c r="AA467" s="9"/>
      <c r="AB467" s="47"/>
      <c r="AC467" s="9"/>
      <c r="AD467" s="20"/>
    </row>
    <row r="468" spans="2:30" ht="12.75">
      <c r="B468" s="24"/>
      <c r="C468" s="24"/>
      <c r="D468" s="25"/>
      <c r="F468" s="26"/>
      <c r="G468" s="25"/>
      <c r="L468" s="26"/>
      <c r="O468" s="26"/>
      <c r="S468" s="25"/>
      <c r="Z468" s="20"/>
      <c r="AA468" s="9"/>
      <c r="AB468" s="47"/>
      <c r="AC468" s="9"/>
      <c r="AD468" s="20"/>
    </row>
    <row r="469" spans="2:30" ht="12.75">
      <c r="B469" s="24"/>
      <c r="C469" s="24"/>
      <c r="D469" s="25"/>
      <c r="F469" s="26"/>
      <c r="G469" s="25"/>
      <c r="L469" s="26"/>
      <c r="O469" s="26"/>
      <c r="S469" s="25"/>
      <c r="Z469" s="20"/>
      <c r="AA469" s="9"/>
      <c r="AB469" s="47"/>
      <c r="AC469" s="9"/>
      <c r="AD469" s="20"/>
    </row>
    <row r="470" spans="2:30" ht="12.75">
      <c r="B470" s="24"/>
      <c r="C470" s="24"/>
      <c r="D470" s="25"/>
      <c r="F470" s="26"/>
      <c r="G470" s="25"/>
      <c r="L470" s="26"/>
      <c r="O470" s="26"/>
      <c r="S470" s="25"/>
      <c r="Z470" s="20"/>
      <c r="AA470" s="9"/>
      <c r="AB470" s="47"/>
      <c r="AC470" s="9"/>
      <c r="AD470" s="20"/>
    </row>
    <row r="471" spans="2:30" ht="12.75">
      <c r="B471" s="24"/>
      <c r="C471" s="24"/>
      <c r="D471" s="25"/>
      <c r="F471" s="26"/>
      <c r="G471" s="25"/>
      <c r="L471" s="26"/>
      <c r="O471" s="26"/>
      <c r="S471" s="25"/>
      <c r="Z471" s="20"/>
      <c r="AA471" s="9"/>
      <c r="AB471" s="47"/>
      <c r="AC471" s="9"/>
      <c r="AD471" s="20"/>
    </row>
    <row r="472" spans="2:30" ht="12.75">
      <c r="B472" s="24"/>
      <c r="C472" s="24"/>
      <c r="D472" s="25"/>
      <c r="F472" s="26"/>
      <c r="G472" s="25"/>
      <c r="L472" s="26"/>
      <c r="O472" s="26"/>
      <c r="S472" s="25"/>
      <c r="Z472" s="20"/>
      <c r="AA472" s="9"/>
      <c r="AB472" s="47"/>
      <c r="AC472" s="9"/>
      <c r="AD472" s="20"/>
    </row>
    <row r="473" spans="2:30" ht="12.75">
      <c r="B473" s="24"/>
      <c r="C473" s="24"/>
      <c r="D473" s="25"/>
      <c r="F473" s="26"/>
      <c r="G473" s="25"/>
      <c r="L473" s="26"/>
      <c r="O473" s="26"/>
      <c r="S473" s="25"/>
      <c r="Z473" s="20"/>
      <c r="AA473" s="9"/>
      <c r="AB473" s="47"/>
      <c r="AC473" s="9"/>
      <c r="AD473" s="20"/>
    </row>
    <row r="474" spans="2:30" ht="12.75">
      <c r="B474" s="24"/>
      <c r="C474" s="24"/>
      <c r="D474" s="25"/>
      <c r="F474" s="26"/>
      <c r="G474" s="25"/>
      <c r="L474" s="26"/>
      <c r="O474" s="26"/>
      <c r="S474" s="25"/>
      <c r="Z474" s="20"/>
      <c r="AA474" s="9"/>
      <c r="AB474" s="47"/>
      <c r="AC474" s="9"/>
      <c r="AD474" s="20"/>
    </row>
    <row r="475" spans="2:30" ht="12.75">
      <c r="B475" s="24"/>
      <c r="C475" s="24"/>
      <c r="D475" s="25"/>
      <c r="F475" s="26"/>
      <c r="G475" s="25"/>
      <c r="L475" s="26"/>
      <c r="O475" s="26"/>
      <c r="S475" s="25"/>
      <c r="Z475" s="20"/>
      <c r="AA475" s="9"/>
      <c r="AB475" s="47"/>
      <c r="AC475" s="9"/>
      <c r="AD475" s="20"/>
    </row>
    <row r="476" spans="2:30" ht="12.75">
      <c r="B476" s="24"/>
      <c r="C476" s="24"/>
      <c r="D476" s="25"/>
      <c r="F476" s="26"/>
      <c r="G476" s="25"/>
      <c r="L476" s="26"/>
      <c r="O476" s="26"/>
      <c r="S476" s="25"/>
      <c r="Z476" s="20"/>
      <c r="AA476" s="9"/>
      <c r="AB476" s="47"/>
      <c r="AC476" s="9"/>
      <c r="AD476" s="20"/>
    </row>
    <row r="477" spans="2:30" ht="12.75">
      <c r="B477" s="24"/>
      <c r="C477" s="24"/>
      <c r="D477" s="25"/>
      <c r="F477" s="26"/>
      <c r="G477" s="25"/>
      <c r="L477" s="26"/>
      <c r="O477" s="26"/>
      <c r="S477" s="25"/>
      <c r="Z477" s="20"/>
      <c r="AA477" s="9"/>
      <c r="AB477" s="47"/>
      <c r="AC477" s="9"/>
      <c r="AD477" s="20"/>
    </row>
    <row r="478" spans="2:30" ht="12.75">
      <c r="B478" s="24"/>
      <c r="C478" s="24"/>
      <c r="D478" s="25"/>
      <c r="F478" s="26"/>
      <c r="G478" s="25"/>
      <c r="L478" s="26"/>
      <c r="O478" s="26"/>
      <c r="S478" s="25"/>
      <c r="Z478" s="20"/>
      <c r="AA478" s="9"/>
      <c r="AB478" s="47"/>
      <c r="AC478" s="9"/>
      <c r="AD478" s="20"/>
    </row>
    <row r="479" spans="2:30" ht="12.75">
      <c r="B479" s="24"/>
      <c r="C479" s="24"/>
      <c r="D479" s="25"/>
      <c r="F479" s="26"/>
      <c r="G479" s="25"/>
      <c r="L479" s="26"/>
      <c r="O479" s="26"/>
      <c r="S479" s="25"/>
      <c r="Z479" s="20"/>
      <c r="AA479" s="9"/>
      <c r="AB479" s="47"/>
      <c r="AC479" s="9"/>
      <c r="AD479" s="20"/>
    </row>
    <row r="480" spans="2:30" ht="12.75">
      <c r="B480" s="24"/>
      <c r="C480" s="24"/>
      <c r="D480" s="25"/>
      <c r="F480" s="26"/>
      <c r="G480" s="25"/>
      <c r="L480" s="26"/>
      <c r="O480" s="26"/>
      <c r="S480" s="25"/>
      <c r="Z480" s="20"/>
      <c r="AA480" s="9"/>
      <c r="AB480" s="47"/>
      <c r="AC480" s="9"/>
      <c r="AD480" s="20"/>
    </row>
    <row r="481" spans="2:30" ht="12.75">
      <c r="B481" s="24"/>
      <c r="C481" s="24"/>
      <c r="D481" s="25"/>
      <c r="F481" s="26"/>
      <c r="G481" s="25"/>
      <c r="L481" s="26"/>
      <c r="O481" s="26"/>
      <c r="S481" s="25"/>
      <c r="Z481" s="20"/>
      <c r="AA481" s="9"/>
      <c r="AB481" s="47"/>
      <c r="AC481" s="9"/>
      <c r="AD481" s="20"/>
    </row>
    <row r="482" spans="2:30" ht="12.75">
      <c r="B482" s="24"/>
      <c r="C482" s="24"/>
      <c r="D482" s="25"/>
      <c r="F482" s="26"/>
      <c r="G482" s="25"/>
      <c r="L482" s="26"/>
      <c r="O482" s="26"/>
      <c r="S482" s="25"/>
      <c r="Z482" s="20"/>
      <c r="AA482" s="9"/>
      <c r="AB482" s="47"/>
      <c r="AC482" s="9"/>
      <c r="AD482" s="20"/>
    </row>
    <row r="483" spans="2:30" ht="12.75">
      <c r="B483" s="24"/>
      <c r="C483" s="24"/>
      <c r="D483" s="25"/>
      <c r="F483" s="26"/>
      <c r="G483" s="25"/>
      <c r="L483" s="26"/>
      <c r="O483" s="26"/>
      <c r="S483" s="25"/>
      <c r="Z483" s="20"/>
      <c r="AA483" s="9"/>
      <c r="AB483" s="47"/>
      <c r="AC483" s="9"/>
      <c r="AD483" s="20"/>
    </row>
    <row r="484" spans="2:30" ht="12.75">
      <c r="B484" s="24"/>
      <c r="C484" s="24"/>
      <c r="D484" s="25"/>
      <c r="F484" s="26"/>
      <c r="G484" s="25"/>
      <c r="L484" s="26"/>
      <c r="O484" s="26"/>
      <c r="S484" s="25"/>
      <c r="Z484" s="20"/>
      <c r="AA484" s="9"/>
      <c r="AB484" s="47"/>
      <c r="AC484" s="9"/>
      <c r="AD484" s="20"/>
    </row>
    <row r="485" spans="2:30" ht="12.75">
      <c r="B485" s="24"/>
      <c r="C485" s="24"/>
      <c r="D485" s="25"/>
      <c r="F485" s="26"/>
      <c r="G485" s="25"/>
      <c r="L485" s="26"/>
      <c r="O485" s="26"/>
      <c r="S485" s="25"/>
      <c r="Z485" s="20"/>
      <c r="AA485" s="9"/>
      <c r="AB485" s="47"/>
      <c r="AC485" s="9"/>
      <c r="AD485" s="20"/>
    </row>
    <row r="486" spans="2:30" ht="12.75">
      <c r="B486" s="24"/>
      <c r="C486" s="24"/>
      <c r="D486" s="25"/>
      <c r="F486" s="26"/>
      <c r="G486" s="25"/>
      <c r="L486" s="26"/>
      <c r="O486" s="26"/>
      <c r="S486" s="25"/>
      <c r="Z486" s="20"/>
      <c r="AA486" s="9"/>
      <c r="AB486" s="47"/>
      <c r="AC486" s="9"/>
      <c r="AD486" s="20"/>
    </row>
    <row r="487" spans="2:30" ht="12.75">
      <c r="B487" s="24"/>
      <c r="C487" s="24"/>
      <c r="D487" s="25"/>
      <c r="F487" s="26"/>
      <c r="G487" s="25"/>
      <c r="L487" s="26"/>
      <c r="O487" s="26"/>
      <c r="S487" s="25"/>
      <c r="Z487" s="20"/>
      <c r="AA487" s="9"/>
      <c r="AB487" s="47"/>
      <c r="AC487" s="9"/>
      <c r="AD487" s="20"/>
    </row>
    <row r="488" spans="2:30" ht="12.75">
      <c r="B488" s="24"/>
      <c r="C488" s="24"/>
      <c r="D488" s="25"/>
      <c r="F488" s="26"/>
      <c r="G488" s="25"/>
      <c r="L488" s="26"/>
      <c r="O488" s="26"/>
      <c r="S488" s="25"/>
      <c r="Z488" s="20"/>
      <c r="AA488" s="9"/>
      <c r="AB488" s="47"/>
      <c r="AC488" s="9"/>
      <c r="AD488" s="20"/>
    </row>
    <row r="489" spans="2:30" ht="12.75">
      <c r="B489" s="24"/>
      <c r="C489" s="24"/>
      <c r="D489" s="25"/>
      <c r="F489" s="26"/>
      <c r="G489" s="25"/>
      <c r="L489" s="26"/>
      <c r="O489" s="26"/>
      <c r="S489" s="25"/>
      <c r="Z489" s="20"/>
      <c r="AA489" s="9"/>
      <c r="AB489" s="47"/>
      <c r="AC489" s="9"/>
      <c r="AD489" s="20"/>
    </row>
    <row r="490" spans="2:30" ht="12.75">
      <c r="B490" s="24"/>
      <c r="C490" s="24"/>
      <c r="D490" s="25"/>
      <c r="F490" s="26"/>
      <c r="G490" s="25"/>
      <c r="L490" s="26"/>
      <c r="O490" s="26"/>
      <c r="S490" s="25"/>
      <c r="Z490" s="20"/>
      <c r="AA490" s="9"/>
      <c r="AB490" s="47"/>
      <c r="AC490" s="9"/>
      <c r="AD490" s="20"/>
    </row>
    <row r="491" spans="2:30" ht="12.75">
      <c r="B491" s="24"/>
      <c r="C491" s="24"/>
      <c r="D491" s="25"/>
      <c r="F491" s="26"/>
      <c r="G491" s="25"/>
      <c r="L491" s="26"/>
      <c r="O491" s="26"/>
      <c r="S491" s="25"/>
      <c r="Z491" s="20"/>
      <c r="AA491" s="9"/>
      <c r="AB491" s="47"/>
      <c r="AC491" s="9"/>
      <c r="AD491" s="20"/>
    </row>
    <row r="492" spans="2:30" ht="12.75">
      <c r="B492" s="24"/>
      <c r="C492" s="24"/>
      <c r="D492" s="25"/>
      <c r="F492" s="26"/>
      <c r="G492" s="25"/>
      <c r="L492" s="26"/>
      <c r="O492" s="26"/>
      <c r="S492" s="25"/>
      <c r="Z492" s="20"/>
      <c r="AA492" s="9"/>
      <c r="AB492" s="47"/>
      <c r="AC492" s="9"/>
      <c r="AD492" s="20"/>
    </row>
    <row r="493" spans="2:30" ht="12.75">
      <c r="B493" s="24"/>
      <c r="C493" s="24"/>
      <c r="D493" s="25"/>
      <c r="F493" s="26"/>
      <c r="G493" s="25"/>
      <c r="L493" s="26"/>
      <c r="O493" s="26"/>
      <c r="S493" s="25"/>
      <c r="Z493" s="20"/>
      <c r="AA493" s="9"/>
      <c r="AB493" s="47"/>
      <c r="AC493" s="9"/>
      <c r="AD493" s="20"/>
    </row>
    <row r="494" spans="2:30" ht="12.75">
      <c r="B494" s="24"/>
      <c r="C494" s="24"/>
      <c r="D494" s="25"/>
      <c r="F494" s="26"/>
      <c r="G494" s="25"/>
      <c r="L494" s="26"/>
      <c r="O494" s="26"/>
      <c r="S494" s="25"/>
      <c r="Z494" s="20"/>
      <c r="AA494" s="9"/>
      <c r="AB494" s="47"/>
      <c r="AC494" s="9"/>
      <c r="AD494" s="20"/>
    </row>
    <row r="495" spans="2:30" ht="12.75">
      <c r="B495" s="24"/>
      <c r="C495" s="24"/>
      <c r="D495" s="25"/>
      <c r="F495" s="26"/>
      <c r="G495" s="25"/>
      <c r="L495" s="26"/>
      <c r="O495" s="26"/>
      <c r="S495" s="25"/>
      <c r="Z495" s="20"/>
      <c r="AA495" s="9"/>
      <c r="AB495" s="47"/>
      <c r="AC495" s="9"/>
      <c r="AD495" s="20"/>
    </row>
    <row r="496" spans="2:30" ht="12.75">
      <c r="B496" s="24"/>
      <c r="C496" s="24"/>
      <c r="D496" s="25"/>
      <c r="F496" s="26"/>
      <c r="G496" s="25"/>
      <c r="L496" s="26"/>
      <c r="O496" s="26"/>
      <c r="S496" s="25"/>
      <c r="Z496" s="20"/>
      <c r="AA496" s="9"/>
      <c r="AB496" s="47"/>
      <c r="AC496" s="9"/>
      <c r="AD496" s="20"/>
    </row>
    <row r="497" spans="2:30" ht="12.75">
      <c r="B497" s="24"/>
      <c r="C497" s="24"/>
      <c r="D497" s="25"/>
      <c r="F497" s="26"/>
      <c r="G497" s="25"/>
      <c r="L497" s="26"/>
      <c r="O497" s="26"/>
      <c r="S497" s="25"/>
      <c r="Z497" s="20"/>
      <c r="AA497" s="9"/>
      <c r="AB497" s="47"/>
      <c r="AC497" s="9"/>
      <c r="AD497" s="20"/>
    </row>
    <row r="498" spans="2:30" ht="12.75">
      <c r="B498" s="24"/>
      <c r="C498" s="24"/>
      <c r="D498" s="25"/>
      <c r="F498" s="26"/>
      <c r="G498" s="25"/>
      <c r="L498" s="26"/>
      <c r="O498" s="26"/>
      <c r="S498" s="25"/>
      <c r="Z498" s="20"/>
      <c r="AA498" s="9"/>
      <c r="AB498" s="47"/>
      <c r="AC498" s="9"/>
      <c r="AD498" s="20"/>
    </row>
    <row r="499" spans="2:30" ht="12.75">
      <c r="B499" s="24"/>
      <c r="C499" s="24"/>
      <c r="D499" s="25"/>
      <c r="F499" s="26"/>
      <c r="G499" s="25"/>
      <c r="L499" s="26"/>
      <c r="O499" s="26"/>
      <c r="S499" s="25"/>
      <c r="Z499" s="20"/>
      <c r="AA499" s="9"/>
      <c r="AB499" s="47"/>
      <c r="AC499" s="9"/>
      <c r="AD499" s="20"/>
    </row>
    <row r="500" spans="2:30" ht="12.75">
      <c r="B500" s="24"/>
      <c r="C500" s="24"/>
      <c r="D500" s="25"/>
      <c r="F500" s="26"/>
      <c r="G500" s="25"/>
      <c r="L500" s="26"/>
      <c r="O500" s="26"/>
      <c r="S500" s="25"/>
      <c r="Z500" s="20"/>
      <c r="AA500" s="9"/>
      <c r="AB500" s="47"/>
      <c r="AC500" s="9"/>
      <c r="AD500" s="20"/>
    </row>
    <row r="501" spans="2:30" ht="12.75">
      <c r="B501" s="24"/>
      <c r="C501" s="24"/>
      <c r="D501" s="25"/>
      <c r="F501" s="26"/>
      <c r="G501" s="25"/>
      <c r="L501" s="26"/>
      <c r="O501" s="26"/>
      <c r="S501" s="25"/>
      <c r="Z501" s="20"/>
      <c r="AA501" s="9"/>
      <c r="AB501" s="47"/>
      <c r="AC501" s="9"/>
      <c r="AD501" s="20"/>
    </row>
    <row r="502" spans="2:30" ht="12.75">
      <c r="B502" s="24"/>
      <c r="C502" s="24"/>
      <c r="D502" s="25"/>
      <c r="F502" s="26"/>
      <c r="G502" s="25"/>
      <c r="L502" s="26"/>
      <c r="O502" s="26"/>
      <c r="S502" s="25"/>
      <c r="Z502" s="20"/>
      <c r="AA502" s="9"/>
      <c r="AB502" s="47"/>
      <c r="AC502" s="9"/>
      <c r="AD502" s="20"/>
    </row>
    <row r="503" spans="2:30" ht="12.75">
      <c r="B503" s="24"/>
      <c r="C503" s="24"/>
      <c r="D503" s="25"/>
      <c r="F503" s="26"/>
      <c r="G503" s="25"/>
      <c r="L503" s="26"/>
      <c r="O503" s="26"/>
      <c r="S503" s="25"/>
      <c r="Z503" s="20"/>
      <c r="AA503" s="9"/>
      <c r="AB503" s="47"/>
      <c r="AC503" s="9"/>
      <c r="AD503" s="20"/>
    </row>
    <row r="504" spans="2:30" ht="12.75">
      <c r="B504" s="24"/>
      <c r="C504" s="24"/>
      <c r="D504" s="25"/>
      <c r="F504" s="26"/>
      <c r="G504" s="25"/>
      <c r="L504" s="26"/>
      <c r="O504" s="26"/>
      <c r="S504" s="25"/>
      <c r="Z504" s="20"/>
      <c r="AA504" s="9"/>
      <c r="AB504" s="47"/>
      <c r="AC504" s="9"/>
      <c r="AD504" s="20"/>
    </row>
    <row r="505" spans="2:30" ht="12.75">
      <c r="B505" s="24"/>
      <c r="C505" s="24"/>
      <c r="D505" s="25"/>
      <c r="F505" s="26"/>
      <c r="G505" s="25"/>
      <c r="L505" s="26"/>
      <c r="O505" s="26"/>
      <c r="S505" s="25"/>
      <c r="Z505" s="20"/>
      <c r="AA505" s="9"/>
      <c r="AB505" s="47"/>
      <c r="AC505" s="9"/>
      <c r="AD505" s="20"/>
    </row>
    <row r="506" spans="2:30" ht="12.75">
      <c r="B506" s="24"/>
      <c r="C506" s="24"/>
      <c r="D506" s="25"/>
      <c r="F506" s="26"/>
      <c r="G506" s="25"/>
      <c r="L506" s="26"/>
      <c r="O506" s="26"/>
      <c r="S506" s="25"/>
      <c r="Z506" s="20"/>
      <c r="AA506" s="9"/>
      <c r="AB506" s="47"/>
      <c r="AC506" s="9"/>
      <c r="AD506" s="20"/>
    </row>
    <row r="507" spans="2:30" ht="12.75">
      <c r="B507" s="24"/>
      <c r="C507" s="24"/>
      <c r="D507" s="25"/>
      <c r="F507" s="26"/>
      <c r="G507" s="25"/>
      <c r="L507" s="26"/>
      <c r="O507" s="26"/>
      <c r="S507" s="25"/>
      <c r="Z507" s="20"/>
      <c r="AA507" s="9"/>
      <c r="AB507" s="47"/>
      <c r="AC507" s="9"/>
      <c r="AD507" s="20"/>
    </row>
    <row r="508" spans="2:30" ht="12.75">
      <c r="B508" s="24"/>
      <c r="C508" s="24"/>
      <c r="D508" s="25"/>
      <c r="F508" s="26"/>
      <c r="G508" s="25"/>
      <c r="L508" s="26"/>
      <c r="O508" s="26"/>
      <c r="S508" s="25"/>
      <c r="Z508" s="20"/>
      <c r="AA508" s="9"/>
      <c r="AB508" s="47"/>
      <c r="AC508" s="9"/>
      <c r="AD508" s="20"/>
    </row>
    <row r="509" spans="2:30" ht="12.75">
      <c r="B509" s="24"/>
      <c r="C509" s="24"/>
      <c r="D509" s="25"/>
      <c r="F509" s="26"/>
      <c r="G509" s="25"/>
      <c r="L509" s="26"/>
      <c r="O509" s="26"/>
      <c r="S509" s="25"/>
      <c r="Z509" s="20"/>
      <c r="AA509" s="9"/>
      <c r="AB509" s="47"/>
      <c r="AC509" s="9"/>
      <c r="AD509" s="20"/>
    </row>
    <row r="510" spans="2:30" ht="12.75">
      <c r="B510" s="24"/>
      <c r="C510" s="24"/>
      <c r="D510" s="25"/>
      <c r="F510" s="26"/>
      <c r="G510" s="25"/>
      <c r="L510" s="26"/>
      <c r="O510" s="26"/>
      <c r="S510" s="25"/>
      <c r="Z510" s="20"/>
      <c r="AA510" s="9"/>
      <c r="AB510" s="47"/>
      <c r="AC510" s="9"/>
      <c r="AD510" s="20"/>
    </row>
    <row r="511" spans="2:30" ht="12.75">
      <c r="B511" s="24"/>
      <c r="C511" s="24"/>
      <c r="D511" s="25"/>
      <c r="F511" s="26"/>
      <c r="G511" s="25"/>
      <c r="L511" s="26"/>
      <c r="O511" s="26"/>
      <c r="S511" s="25"/>
      <c r="Z511" s="20"/>
      <c r="AA511" s="9"/>
      <c r="AB511" s="47"/>
      <c r="AC511" s="9"/>
      <c r="AD511" s="20"/>
    </row>
    <row r="512" spans="2:30" ht="12.75">
      <c r="B512" s="24"/>
      <c r="C512" s="24"/>
      <c r="D512" s="25"/>
      <c r="F512" s="26"/>
      <c r="G512" s="25"/>
      <c r="L512" s="26"/>
      <c r="O512" s="26"/>
      <c r="S512" s="25"/>
      <c r="Z512" s="20"/>
      <c r="AA512" s="9"/>
      <c r="AB512" s="47"/>
      <c r="AC512" s="9"/>
      <c r="AD512" s="20"/>
    </row>
    <row r="513" spans="2:30" ht="12.75">
      <c r="B513" s="24"/>
      <c r="C513" s="24"/>
      <c r="D513" s="25"/>
      <c r="F513" s="26"/>
      <c r="G513" s="25"/>
      <c r="L513" s="26"/>
      <c r="O513" s="26"/>
      <c r="S513" s="25"/>
      <c r="Z513" s="20"/>
      <c r="AA513" s="9"/>
      <c r="AB513" s="47"/>
      <c r="AC513" s="9"/>
      <c r="AD513" s="20"/>
    </row>
    <row r="514" spans="2:30" ht="12.75">
      <c r="B514" s="24"/>
      <c r="C514" s="24"/>
      <c r="D514" s="25"/>
      <c r="F514" s="26"/>
      <c r="G514" s="25"/>
      <c r="L514" s="26"/>
      <c r="O514" s="26"/>
      <c r="S514" s="25"/>
      <c r="Z514" s="20"/>
      <c r="AA514" s="9"/>
      <c r="AB514" s="47"/>
      <c r="AC514" s="9"/>
      <c r="AD514" s="20"/>
    </row>
    <row r="515" spans="2:30" ht="12.75">
      <c r="B515" s="24"/>
      <c r="C515" s="24"/>
      <c r="D515" s="25"/>
      <c r="F515" s="26"/>
      <c r="G515" s="25"/>
      <c r="L515" s="26"/>
      <c r="O515" s="26"/>
      <c r="S515" s="25"/>
      <c r="Z515" s="20"/>
      <c r="AA515" s="9"/>
      <c r="AB515" s="47"/>
      <c r="AC515" s="9"/>
      <c r="AD515" s="20"/>
    </row>
    <row r="516" spans="2:30" ht="12.75">
      <c r="B516" s="24"/>
      <c r="C516" s="24"/>
      <c r="D516" s="25"/>
      <c r="F516" s="26"/>
      <c r="G516" s="25"/>
      <c r="L516" s="26"/>
      <c r="O516" s="26"/>
      <c r="S516" s="25"/>
      <c r="Z516" s="20"/>
      <c r="AA516" s="9"/>
      <c r="AB516" s="47"/>
      <c r="AC516" s="9"/>
      <c r="AD516" s="20"/>
    </row>
    <row r="517" spans="2:30" ht="12.75">
      <c r="B517" s="24"/>
      <c r="C517" s="24"/>
      <c r="D517" s="25"/>
      <c r="F517" s="26"/>
      <c r="G517" s="25"/>
      <c r="L517" s="26"/>
      <c r="O517" s="26"/>
      <c r="S517" s="25"/>
      <c r="Z517" s="20"/>
      <c r="AA517" s="9"/>
      <c r="AB517" s="47"/>
      <c r="AC517" s="9"/>
      <c r="AD517" s="20"/>
    </row>
    <row r="518" spans="2:30" ht="12.75">
      <c r="B518" s="24"/>
      <c r="C518" s="24"/>
      <c r="D518" s="25"/>
      <c r="F518" s="26"/>
      <c r="G518" s="25"/>
      <c r="L518" s="26"/>
      <c r="O518" s="26"/>
      <c r="S518" s="25"/>
      <c r="Z518" s="20"/>
      <c r="AA518" s="9"/>
      <c r="AB518" s="47"/>
      <c r="AC518" s="9"/>
      <c r="AD518" s="20"/>
    </row>
    <row r="519" spans="2:30" ht="12.75">
      <c r="B519" s="24"/>
      <c r="C519" s="24"/>
      <c r="D519" s="25"/>
      <c r="F519" s="26"/>
      <c r="G519" s="25"/>
      <c r="L519" s="26"/>
      <c r="O519" s="26"/>
      <c r="S519" s="25"/>
      <c r="Z519" s="20"/>
      <c r="AA519" s="9"/>
      <c r="AB519" s="47"/>
      <c r="AC519" s="9"/>
      <c r="AD519" s="20"/>
    </row>
    <row r="520" spans="2:30" ht="12.75">
      <c r="B520" s="24"/>
      <c r="C520" s="24"/>
      <c r="D520" s="25"/>
      <c r="F520" s="26"/>
      <c r="G520" s="25"/>
      <c r="L520" s="26"/>
      <c r="O520" s="26"/>
      <c r="S520" s="25"/>
      <c r="Z520" s="20"/>
      <c r="AA520" s="9"/>
      <c r="AB520" s="47"/>
      <c r="AC520" s="9"/>
      <c r="AD520" s="20"/>
    </row>
    <row r="521" spans="2:30" ht="12.75">
      <c r="B521" s="24"/>
      <c r="C521" s="24"/>
      <c r="D521" s="25"/>
      <c r="F521" s="26"/>
      <c r="G521" s="25"/>
      <c r="L521" s="26"/>
      <c r="O521" s="26"/>
      <c r="S521" s="25"/>
      <c r="Z521" s="20"/>
      <c r="AA521" s="9"/>
      <c r="AB521" s="47"/>
      <c r="AC521" s="9"/>
      <c r="AD521" s="20"/>
    </row>
    <row r="522" spans="2:30" ht="12.75">
      <c r="B522" s="24"/>
      <c r="C522" s="24"/>
      <c r="D522" s="25"/>
      <c r="F522" s="26"/>
      <c r="G522" s="25"/>
      <c r="L522" s="26"/>
      <c r="O522" s="26"/>
      <c r="S522" s="25"/>
      <c r="Z522" s="20"/>
      <c r="AA522" s="9"/>
      <c r="AB522" s="47"/>
      <c r="AC522" s="9"/>
      <c r="AD522" s="20"/>
    </row>
    <row r="523" spans="2:30" ht="12.75">
      <c r="B523" s="24"/>
      <c r="C523" s="24"/>
      <c r="D523" s="25"/>
      <c r="F523" s="26"/>
      <c r="G523" s="25"/>
      <c r="L523" s="26"/>
      <c r="O523" s="26"/>
      <c r="S523" s="25"/>
      <c r="Z523" s="20"/>
      <c r="AA523" s="9"/>
      <c r="AB523" s="47"/>
      <c r="AC523" s="9"/>
      <c r="AD523" s="20"/>
    </row>
    <row r="524" spans="2:30" ht="12.75">
      <c r="B524" s="24"/>
      <c r="C524" s="24"/>
      <c r="D524" s="25"/>
      <c r="F524" s="26"/>
      <c r="G524" s="25"/>
      <c r="L524" s="26"/>
      <c r="O524" s="26"/>
      <c r="S524" s="25"/>
      <c r="Z524" s="20"/>
      <c r="AA524" s="9"/>
      <c r="AB524" s="47"/>
      <c r="AC524" s="9"/>
      <c r="AD524" s="20"/>
    </row>
    <row r="525" spans="2:30" ht="12.75">
      <c r="B525" s="24"/>
      <c r="C525" s="24"/>
      <c r="D525" s="25"/>
      <c r="F525" s="26"/>
      <c r="G525" s="25"/>
      <c r="L525" s="26"/>
      <c r="O525" s="26"/>
      <c r="S525" s="25"/>
      <c r="Z525" s="20"/>
      <c r="AA525" s="9"/>
      <c r="AB525" s="47"/>
      <c r="AC525" s="9"/>
      <c r="AD525" s="20"/>
    </row>
    <row r="526" spans="2:30" ht="12.75">
      <c r="B526" s="24"/>
      <c r="C526" s="24"/>
      <c r="D526" s="25"/>
      <c r="F526" s="26"/>
      <c r="G526" s="25"/>
      <c r="L526" s="26"/>
      <c r="O526" s="26"/>
      <c r="S526" s="25"/>
      <c r="Z526" s="20"/>
      <c r="AA526" s="9"/>
      <c r="AB526" s="47"/>
      <c r="AC526" s="9"/>
      <c r="AD526" s="20"/>
    </row>
    <row r="527" spans="2:30" ht="12.75">
      <c r="B527" s="24"/>
      <c r="C527" s="24"/>
      <c r="D527" s="25"/>
      <c r="F527" s="26"/>
      <c r="G527" s="25"/>
      <c r="L527" s="26"/>
      <c r="O527" s="26"/>
      <c r="S527" s="25"/>
      <c r="Z527" s="20"/>
      <c r="AA527" s="9"/>
      <c r="AB527" s="47"/>
      <c r="AC527" s="9"/>
      <c r="AD527" s="20"/>
    </row>
    <row r="528" spans="2:30" ht="12.75">
      <c r="B528" s="24"/>
      <c r="C528" s="24"/>
      <c r="D528" s="25"/>
      <c r="F528" s="26"/>
      <c r="G528" s="25"/>
      <c r="L528" s="26"/>
      <c r="O528" s="26"/>
      <c r="S528" s="25"/>
      <c r="Z528" s="20"/>
      <c r="AA528" s="9"/>
      <c r="AB528" s="47"/>
      <c r="AC528" s="9"/>
      <c r="AD528" s="20"/>
    </row>
    <row r="529" spans="2:30" ht="12.75">
      <c r="B529" s="24"/>
      <c r="C529" s="24"/>
      <c r="D529" s="25"/>
      <c r="F529" s="26"/>
      <c r="G529" s="25"/>
      <c r="L529" s="26"/>
      <c r="O529" s="26"/>
      <c r="S529" s="25"/>
      <c r="Z529" s="20"/>
      <c r="AA529" s="9"/>
      <c r="AB529" s="47"/>
      <c r="AC529" s="9"/>
      <c r="AD529" s="20"/>
    </row>
    <row r="530" spans="2:30" ht="12.75">
      <c r="B530" s="24"/>
      <c r="C530" s="24"/>
      <c r="D530" s="25"/>
      <c r="F530" s="26"/>
      <c r="G530" s="25"/>
      <c r="L530" s="26"/>
      <c r="O530" s="26"/>
      <c r="S530" s="25"/>
      <c r="Z530" s="20"/>
      <c r="AA530" s="9"/>
      <c r="AB530" s="47"/>
      <c r="AC530" s="9"/>
      <c r="AD530" s="20"/>
    </row>
    <row r="531" spans="2:30" ht="12.75">
      <c r="B531" s="24"/>
      <c r="C531" s="24"/>
      <c r="D531" s="25"/>
      <c r="F531" s="26"/>
      <c r="G531" s="25"/>
      <c r="L531" s="26"/>
      <c r="O531" s="26"/>
      <c r="S531" s="25"/>
      <c r="Z531" s="20"/>
      <c r="AA531" s="9"/>
      <c r="AB531" s="47"/>
      <c r="AC531" s="9"/>
      <c r="AD531" s="20"/>
    </row>
    <row r="532" spans="2:30" ht="12.75">
      <c r="B532" s="24"/>
      <c r="C532" s="24"/>
      <c r="D532" s="25"/>
      <c r="F532" s="26"/>
      <c r="G532" s="25"/>
      <c r="L532" s="26"/>
      <c r="O532" s="26"/>
      <c r="S532" s="25"/>
      <c r="Z532" s="20"/>
      <c r="AA532" s="9"/>
      <c r="AB532" s="47"/>
      <c r="AC532" s="9"/>
      <c r="AD532" s="20"/>
    </row>
    <row r="533" spans="2:30" ht="12.75">
      <c r="B533" s="24"/>
      <c r="C533" s="24"/>
      <c r="D533" s="25"/>
      <c r="F533" s="26"/>
      <c r="G533" s="25"/>
      <c r="L533" s="26"/>
      <c r="O533" s="26"/>
      <c r="S533" s="25"/>
      <c r="Z533" s="20"/>
      <c r="AA533" s="9"/>
      <c r="AB533" s="47"/>
      <c r="AC533" s="9"/>
      <c r="AD533" s="20"/>
    </row>
    <row r="534" spans="2:30" ht="12.75">
      <c r="B534" s="24"/>
      <c r="C534" s="24"/>
      <c r="D534" s="25"/>
      <c r="F534" s="26"/>
      <c r="G534" s="25"/>
      <c r="L534" s="26"/>
      <c r="O534" s="26"/>
      <c r="S534" s="25"/>
      <c r="Z534" s="20"/>
      <c r="AA534" s="9"/>
      <c r="AB534" s="47"/>
      <c r="AC534" s="9"/>
      <c r="AD534" s="20"/>
    </row>
    <row r="535" spans="2:30" ht="12.75">
      <c r="B535" s="24"/>
      <c r="C535" s="24"/>
      <c r="D535" s="25"/>
      <c r="F535" s="26"/>
      <c r="G535" s="25"/>
      <c r="L535" s="26"/>
      <c r="O535" s="26"/>
      <c r="S535" s="25"/>
      <c r="Z535" s="20"/>
      <c r="AA535" s="9"/>
      <c r="AB535" s="47"/>
      <c r="AC535" s="9"/>
      <c r="AD535" s="20"/>
    </row>
    <row r="536" spans="2:30" ht="12.75">
      <c r="B536" s="24"/>
      <c r="C536" s="24"/>
      <c r="D536" s="25"/>
      <c r="F536" s="26"/>
      <c r="G536" s="25"/>
      <c r="L536" s="26"/>
      <c r="O536" s="26"/>
      <c r="S536" s="25"/>
      <c r="Z536" s="20"/>
      <c r="AA536" s="9"/>
      <c r="AB536" s="47"/>
      <c r="AC536" s="9"/>
      <c r="AD536" s="20"/>
    </row>
    <row r="537" spans="2:30" ht="12.75">
      <c r="B537" s="24"/>
      <c r="C537" s="24"/>
      <c r="D537" s="25"/>
      <c r="F537" s="26"/>
      <c r="G537" s="25"/>
      <c r="L537" s="26"/>
      <c r="O537" s="26"/>
      <c r="S537" s="25"/>
      <c r="Z537" s="20"/>
      <c r="AA537" s="9"/>
      <c r="AB537" s="47"/>
      <c r="AC537" s="9"/>
      <c r="AD537" s="20"/>
    </row>
    <row r="538" spans="2:30" ht="12.75">
      <c r="B538" s="24"/>
      <c r="C538" s="24"/>
      <c r="D538" s="25"/>
      <c r="F538" s="26"/>
      <c r="G538" s="25"/>
      <c r="L538" s="26"/>
      <c r="O538" s="26"/>
      <c r="S538" s="25"/>
      <c r="Z538" s="20"/>
      <c r="AA538" s="9"/>
      <c r="AB538" s="47"/>
      <c r="AC538" s="9"/>
      <c r="AD538" s="20"/>
    </row>
    <row r="539" spans="2:30" ht="12.75">
      <c r="B539" s="24"/>
      <c r="C539" s="24"/>
      <c r="D539" s="25"/>
      <c r="F539" s="26"/>
      <c r="G539" s="25"/>
      <c r="L539" s="26"/>
      <c r="O539" s="26"/>
      <c r="S539" s="25"/>
      <c r="Z539" s="20"/>
      <c r="AA539" s="9"/>
      <c r="AB539" s="47"/>
      <c r="AC539" s="9"/>
      <c r="AD539" s="20"/>
    </row>
    <row r="540" spans="2:30" ht="12.75">
      <c r="B540" s="24"/>
      <c r="C540" s="24"/>
      <c r="D540" s="25"/>
      <c r="F540" s="26"/>
      <c r="G540" s="25"/>
      <c r="L540" s="26"/>
      <c r="O540" s="26"/>
      <c r="S540" s="25"/>
      <c r="Z540" s="20"/>
      <c r="AA540" s="9"/>
      <c r="AB540" s="47"/>
      <c r="AC540" s="9"/>
      <c r="AD540" s="20"/>
    </row>
    <row r="541" spans="2:30" ht="12.75">
      <c r="B541" s="24"/>
      <c r="C541" s="24"/>
      <c r="D541" s="25"/>
      <c r="F541" s="26"/>
      <c r="G541" s="25"/>
      <c r="L541" s="26"/>
      <c r="O541" s="26"/>
      <c r="S541" s="25"/>
      <c r="Z541" s="20"/>
      <c r="AA541" s="9"/>
      <c r="AB541" s="47"/>
      <c r="AC541" s="9"/>
      <c r="AD541" s="20"/>
    </row>
    <row r="542" spans="2:30" ht="12.75">
      <c r="B542" s="24"/>
      <c r="C542" s="24"/>
      <c r="D542" s="25"/>
      <c r="F542" s="26"/>
      <c r="G542" s="25"/>
      <c r="L542" s="26"/>
      <c r="O542" s="26"/>
      <c r="S542" s="25"/>
      <c r="Z542" s="20"/>
      <c r="AA542" s="9"/>
      <c r="AB542" s="47"/>
      <c r="AC542" s="9"/>
      <c r="AD542" s="20"/>
    </row>
    <row r="543" spans="2:30" ht="12.75">
      <c r="B543" s="24"/>
      <c r="C543" s="24"/>
      <c r="D543" s="25"/>
      <c r="F543" s="26"/>
      <c r="G543" s="25"/>
      <c r="L543" s="26"/>
      <c r="O543" s="26"/>
      <c r="S543" s="25"/>
      <c r="Z543" s="20"/>
      <c r="AA543" s="9"/>
      <c r="AB543" s="47"/>
      <c r="AC543" s="9"/>
      <c r="AD543" s="20"/>
    </row>
    <row r="544" spans="2:30" ht="12.75">
      <c r="B544" s="24"/>
      <c r="C544" s="24"/>
      <c r="D544" s="25"/>
      <c r="F544" s="26"/>
      <c r="G544" s="25"/>
      <c r="L544" s="26"/>
      <c r="O544" s="26"/>
      <c r="S544" s="25"/>
      <c r="Z544" s="20"/>
      <c r="AA544" s="9"/>
      <c r="AB544" s="47"/>
      <c r="AC544" s="9"/>
      <c r="AD544" s="20"/>
    </row>
    <row r="545" spans="2:30" ht="12.75">
      <c r="B545" s="24"/>
      <c r="C545" s="24"/>
      <c r="D545" s="25"/>
      <c r="F545" s="26"/>
      <c r="G545" s="25"/>
      <c r="L545" s="26"/>
      <c r="O545" s="26"/>
      <c r="S545" s="25"/>
      <c r="Z545" s="20"/>
      <c r="AA545" s="9"/>
      <c r="AB545" s="47"/>
      <c r="AC545" s="9"/>
      <c r="AD545" s="20"/>
    </row>
    <row r="546" spans="2:30" ht="12.75">
      <c r="B546" s="24"/>
      <c r="C546" s="24"/>
      <c r="D546" s="25"/>
      <c r="F546" s="26"/>
      <c r="G546" s="25"/>
      <c r="L546" s="26"/>
      <c r="O546" s="26"/>
      <c r="S546" s="25"/>
      <c r="Z546" s="20"/>
      <c r="AA546" s="9"/>
      <c r="AB546" s="47"/>
      <c r="AC546" s="9"/>
      <c r="AD546" s="20"/>
    </row>
    <row r="547" spans="2:30" ht="12.75">
      <c r="B547" s="24"/>
      <c r="C547" s="24"/>
      <c r="D547" s="25"/>
      <c r="F547" s="26"/>
      <c r="G547" s="25"/>
      <c r="L547" s="26"/>
      <c r="O547" s="26"/>
      <c r="S547" s="25"/>
      <c r="Z547" s="20"/>
      <c r="AA547" s="9"/>
      <c r="AB547" s="47"/>
      <c r="AC547" s="9"/>
      <c r="AD547" s="20"/>
    </row>
    <row r="548" spans="2:30" ht="12.75">
      <c r="B548" s="24"/>
      <c r="C548" s="24"/>
      <c r="D548" s="25"/>
      <c r="F548" s="26"/>
      <c r="G548" s="25"/>
      <c r="L548" s="26"/>
      <c r="O548" s="26"/>
      <c r="S548" s="25"/>
      <c r="Z548" s="20"/>
      <c r="AA548" s="9"/>
      <c r="AB548" s="47"/>
      <c r="AC548" s="9"/>
      <c r="AD548" s="20"/>
    </row>
    <row r="549" spans="2:30" ht="12.75">
      <c r="B549" s="24"/>
      <c r="C549" s="24"/>
      <c r="D549" s="25"/>
      <c r="F549" s="26"/>
      <c r="G549" s="25"/>
      <c r="L549" s="26"/>
      <c r="O549" s="26"/>
      <c r="S549" s="25"/>
      <c r="Z549" s="20"/>
      <c r="AA549" s="9"/>
      <c r="AB549" s="47"/>
      <c r="AC549" s="9"/>
      <c r="AD549" s="20"/>
    </row>
    <row r="550" spans="2:30" ht="12.75">
      <c r="B550" s="24"/>
      <c r="C550" s="24"/>
      <c r="D550" s="25"/>
      <c r="F550" s="26"/>
      <c r="G550" s="25"/>
      <c r="L550" s="26"/>
      <c r="O550" s="26"/>
      <c r="S550" s="25"/>
      <c r="Z550" s="20"/>
      <c r="AA550" s="9"/>
      <c r="AB550" s="47"/>
      <c r="AC550" s="9"/>
      <c r="AD550" s="20"/>
    </row>
    <row r="551" spans="2:30" ht="12.75">
      <c r="B551" s="24"/>
      <c r="C551" s="24"/>
      <c r="D551" s="25"/>
      <c r="F551" s="26"/>
      <c r="G551" s="25"/>
      <c r="L551" s="26"/>
      <c r="O551" s="26"/>
      <c r="S551" s="25"/>
      <c r="Z551" s="20"/>
      <c r="AA551" s="9"/>
      <c r="AB551" s="47"/>
      <c r="AC551" s="9"/>
      <c r="AD551" s="20"/>
    </row>
    <row r="552" spans="2:30" ht="12.75">
      <c r="B552" s="24"/>
      <c r="C552" s="24"/>
      <c r="D552" s="25"/>
      <c r="F552" s="26"/>
      <c r="G552" s="25"/>
      <c r="L552" s="26"/>
      <c r="O552" s="26"/>
      <c r="S552" s="25"/>
      <c r="Z552" s="20"/>
      <c r="AA552" s="9"/>
      <c r="AB552" s="47"/>
      <c r="AC552" s="9"/>
      <c r="AD552" s="20"/>
    </row>
    <row r="553" spans="2:30" ht="12.75">
      <c r="B553" s="24"/>
      <c r="C553" s="24"/>
      <c r="D553" s="25"/>
      <c r="F553" s="26"/>
      <c r="G553" s="25"/>
      <c r="L553" s="26"/>
      <c r="O553" s="26"/>
      <c r="S553" s="25"/>
      <c r="Z553" s="20"/>
      <c r="AA553" s="9"/>
      <c r="AB553" s="47"/>
      <c r="AC553" s="9"/>
      <c r="AD553" s="20"/>
    </row>
    <row r="554" spans="2:30" ht="12.75">
      <c r="B554" s="24"/>
      <c r="C554" s="24"/>
      <c r="D554" s="25"/>
      <c r="F554" s="26"/>
      <c r="G554" s="25"/>
      <c r="L554" s="26"/>
      <c r="O554" s="26"/>
      <c r="S554" s="25"/>
      <c r="Z554" s="20"/>
      <c r="AA554" s="9"/>
      <c r="AB554" s="47"/>
      <c r="AC554" s="9"/>
      <c r="AD554" s="20"/>
    </row>
    <row r="555" spans="2:30" ht="12.75">
      <c r="B555" s="24"/>
      <c r="C555" s="24"/>
      <c r="D555" s="25"/>
      <c r="F555" s="26"/>
      <c r="G555" s="25"/>
      <c r="L555" s="26"/>
      <c r="O555" s="26"/>
      <c r="S555" s="25"/>
      <c r="Z555" s="20"/>
      <c r="AA555" s="9"/>
      <c r="AB555" s="47"/>
      <c r="AC555" s="9"/>
      <c r="AD555" s="20"/>
    </row>
    <row r="556" spans="2:30" ht="12.75">
      <c r="B556" s="24"/>
      <c r="C556" s="24"/>
      <c r="D556" s="25"/>
      <c r="F556" s="26"/>
      <c r="G556" s="25"/>
      <c r="L556" s="26"/>
      <c r="O556" s="26"/>
      <c r="S556" s="25"/>
      <c r="Z556" s="20"/>
      <c r="AA556" s="9"/>
      <c r="AB556" s="47"/>
      <c r="AC556" s="9"/>
      <c r="AD556" s="20"/>
    </row>
    <row r="557" spans="2:30" ht="12.75">
      <c r="B557" s="24"/>
      <c r="C557" s="24"/>
      <c r="D557" s="25"/>
      <c r="F557" s="26"/>
      <c r="G557" s="25"/>
      <c r="L557" s="26"/>
      <c r="O557" s="26"/>
      <c r="S557" s="25"/>
      <c r="Z557" s="20"/>
      <c r="AA557" s="9"/>
      <c r="AB557" s="47"/>
      <c r="AC557" s="9"/>
      <c r="AD557" s="20"/>
    </row>
    <row r="558" spans="2:30" ht="12.75">
      <c r="B558" s="24"/>
      <c r="C558" s="24"/>
      <c r="D558" s="25"/>
      <c r="F558" s="26"/>
      <c r="G558" s="25"/>
      <c r="L558" s="26"/>
      <c r="O558" s="26"/>
      <c r="S558" s="25"/>
      <c r="Z558" s="20"/>
      <c r="AA558" s="9"/>
      <c r="AB558" s="47"/>
      <c r="AC558" s="9"/>
      <c r="AD558" s="20"/>
    </row>
    <row r="559" spans="2:30" ht="12.75">
      <c r="B559" s="24"/>
      <c r="C559" s="24"/>
      <c r="D559" s="25"/>
      <c r="F559" s="26"/>
      <c r="G559" s="25"/>
      <c r="L559" s="26"/>
      <c r="O559" s="26"/>
      <c r="S559" s="25"/>
      <c r="Z559" s="20"/>
      <c r="AA559" s="9"/>
      <c r="AB559" s="47"/>
      <c r="AC559" s="9"/>
      <c r="AD559" s="20"/>
    </row>
    <row r="560" spans="2:30" ht="12.75">
      <c r="B560" s="24"/>
      <c r="C560" s="24"/>
      <c r="D560" s="25"/>
      <c r="F560" s="26"/>
      <c r="G560" s="25"/>
      <c r="L560" s="26"/>
      <c r="O560" s="26"/>
      <c r="S560" s="25"/>
      <c r="Z560" s="20"/>
      <c r="AA560" s="9"/>
      <c r="AB560" s="47"/>
      <c r="AC560" s="9"/>
      <c r="AD560" s="20"/>
    </row>
    <row r="561" spans="2:30" ht="12.75">
      <c r="B561" s="24"/>
      <c r="C561" s="24"/>
      <c r="D561" s="25"/>
      <c r="F561" s="26"/>
      <c r="G561" s="25"/>
      <c r="L561" s="26"/>
      <c r="O561" s="26"/>
      <c r="S561" s="25"/>
      <c r="Z561" s="20"/>
      <c r="AA561" s="9"/>
      <c r="AB561" s="47"/>
      <c r="AC561" s="9"/>
      <c r="AD561" s="20"/>
    </row>
    <row r="562" spans="2:30" ht="12.75">
      <c r="B562" s="24"/>
      <c r="C562" s="24"/>
      <c r="D562" s="25"/>
      <c r="F562" s="26"/>
      <c r="G562" s="25"/>
      <c r="L562" s="26"/>
      <c r="O562" s="26"/>
      <c r="S562" s="25"/>
      <c r="Z562" s="20"/>
      <c r="AA562" s="9"/>
      <c r="AB562" s="47"/>
      <c r="AC562" s="9"/>
      <c r="AD562" s="20"/>
    </row>
    <row r="563" spans="2:30" ht="12.75">
      <c r="B563" s="24"/>
      <c r="C563" s="24"/>
      <c r="D563" s="25"/>
      <c r="F563" s="26"/>
      <c r="G563" s="25"/>
      <c r="L563" s="26"/>
      <c r="O563" s="26"/>
      <c r="S563" s="25"/>
      <c r="Z563" s="20"/>
      <c r="AA563" s="9"/>
      <c r="AB563" s="47"/>
      <c r="AC563" s="9"/>
      <c r="AD563" s="20"/>
    </row>
    <row r="564" spans="2:30" ht="12.75">
      <c r="B564" s="24"/>
      <c r="C564" s="24"/>
      <c r="D564" s="25"/>
      <c r="F564" s="26"/>
      <c r="G564" s="25"/>
      <c r="L564" s="26"/>
      <c r="O564" s="26"/>
      <c r="S564" s="25"/>
      <c r="Z564" s="20"/>
      <c r="AA564" s="9"/>
      <c r="AB564" s="47"/>
      <c r="AC564" s="9"/>
      <c r="AD564" s="20"/>
    </row>
    <row r="565" spans="2:30" ht="12.75">
      <c r="B565" s="24"/>
      <c r="C565" s="24"/>
      <c r="D565" s="25"/>
      <c r="F565" s="26"/>
      <c r="G565" s="25"/>
      <c r="L565" s="26"/>
      <c r="O565" s="26"/>
      <c r="S565" s="25"/>
      <c r="Z565" s="20"/>
      <c r="AA565" s="9"/>
      <c r="AB565" s="47"/>
      <c r="AC565" s="9"/>
      <c r="AD565" s="20"/>
    </row>
    <row r="566" spans="2:30" ht="12.75">
      <c r="B566" s="24"/>
      <c r="C566" s="24"/>
      <c r="D566" s="25"/>
      <c r="F566" s="26"/>
      <c r="G566" s="25"/>
      <c r="L566" s="26"/>
      <c r="O566" s="26"/>
      <c r="S566" s="25"/>
      <c r="Z566" s="20"/>
      <c r="AA566" s="9"/>
      <c r="AB566" s="47"/>
      <c r="AC566" s="9"/>
      <c r="AD566" s="20"/>
    </row>
    <row r="567" spans="2:30" ht="12.75">
      <c r="B567" s="24"/>
      <c r="C567" s="24"/>
      <c r="D567" s="25"/>
      <c r="F567" s="26"/>
      <c r="G567" s="25"/>
      <c r="L567" s="26"/>
      <c r="O567" s="26"/>
      <c r="S567" s="25"/>
      <c r="Z567" s="20"/>
      <c r="AA567" s="9"/>
      <c r="AB567" s="47"/>
      <c r="AC567" s="9"/>
      <c r="AD567" s="20"/>
    </row>
    <row r="568" spans="2:30" ht="12.75">
      <c r="B568" s="24"/>
      <c r="C568" s="24"/>
      <c r="D568" s="25"/>
      <c r="F568" s="26"/>
      <c r="G568" s="25"/>
      <c r="L568" s="26"/>
      <c r="O568" s="26"/>
      <c r="S568" s="25"/>
      <c r="Z568" s="20"/>
      <c r="AA568" s="9"/>
      <c r="AB568" s="47"/>
      <c r="AC568" s="9"/>
      <c r="AD568" s="20"/>
    </row>
    <row r="569" spans="2:30" ht="12.75">
      <c r="B569" s="24"/>
      <c r="C569" s="24"/>
      <c r="D569" s="25"/>
      <c r="F569" s="26"/>
      <c r="G569" s="25"/>
      <c r="L569" s="26"/>
      <c r="O569" s="26"/>
      <c r="S569" s="25"/>
      <c r="Z569" s="20"/>
      <c r="AA569" s="9"/>
      <c r="AB569" s="47"/>
      <c r="AC569" s="9"/>
      <c r="AD569" s="20"/>
    </row>
    <row r="570" spans="2:30" ht="12.75">
      <c r="B570" s="24"/>
      <c r="C570" s="24"/>
      <c r="D570" s="25"/>
      <c r="F570" s="26"/>
      <c r="G570" s="25"/>
      <c r="L570" s="26"/>
      <c r="O570" s="26"/>
      <c r="S570" s="25"/>
      <c r="Z570" s="20"/>
      <c r="AA570" s="9"/>
      <c r="AB570" s="47"/>
      <c r="AC570" s="9"/>
      <c r="AD570" s="20"/>
    </row>
    <row r="571" spans="2:30" ht="12.75">
      <c r="B571" s="24"/>
      <c r="C571" s="24"/>
      <c r="D571" s="25"/>
      <c r="F571" s="26"/>
      <c r="G571" s="25"/>
      <c r="L571" s="26"/>
      <c r="O571" s="26"/>
      <c r="S571" s="25"/>
      <c r="Z571" s="20"/>
      <c r="AA571" s="9"/>
      <c r="AB571" s="47"/>
      <c r="AC571" s="9"/>
      <c r="AD571" s="20"/>
    </row>
    <row r="572" spans="2:30" ht="12.75">
      <c r="B572" s="24"/>
      <c r="C572" s="24"/>
      <c r="D572" s="25"/>
      <c r="F572" s="26"/>
      <c r="G572" s="25"/>
      <c r="L572" s="26"/>
      <c r="O572" s="26"/>
      <c r="S572" s="25"/>
      <c r="Z572" s="20"/>
      <c r="AA572" s="9"/>
      <c r="AB572" s="47"/>
      <c r="AC572" s="9"/>
      <c r="AD572" s="20"/>
    </row>
    <row r="573" spans="2:30" ht="12.75">
      <c r="B573" s="24"/>
      <c r="C573" s="24"/>
      <c r="D573" s="25"/>
      <c r="F573" s="26"/>
      <c r="G573" s="25"/>
      <c r="L573" s="26"/>
      <c r="O573" s="26"/>
      <c r="S573" s="25"/>
      <c r="Z573" s="20"/>
      <c r="AA573" s="9"/>
      <c r="AB573" s="47"/>
      <c r="AC573" s="9"/>
      <c r="AD573" s="20"/>
    </row>
    <row r="574" spans="2:30" ht="12.75">
      <c r="B574" s="24"/>
      <c r="C574" s="24"/>
      <c r="D574" s="25"/>
      <c r="F574" s="26"/>
      <c r="G574" s="25"/>
      <c r="L574" s="26"/>
      <c r="O574" s="26"/>
      <c r="S574" s="25"/>
      <c r="Z574" s="20"/>
      <c r="AA574" s="9"/>
      <c r="AB574" s="47"/>
      <c r="AC574" s="9"/>
      <c r="AD574" s="20"/>
    </row>
    <row r="575" spans="2:30" ht="12.75">
      <c r="B575" s="24"/>
      <c r="C575" s="24"/>
      <c r="D575" s="25"/>
      <c r="F575" s="26"/>
      <c r="G575" s="25"/>
      <c r="L575" s="26"/>
      <c r="O575" s="26"/>
      <c r="S575" s="25"/>
      <c r="Z575" s="20"/>
      <c r="AA575" s="9"/>
      <c r="AB575" s="47"/>
      <c r="AC575" s="9"/>
      <c r="AD575" s="20"/>
    </row>
    <row r="576" spans="2:30" ht="12.75">
      <c r="B576" s="24"/>
      <c r="C576" s="24"/>
      <c r="D576" s="25"/>
      <c r="F576" s="26"/>
      <c r="G576" s="25"/>
      <c r="L576" s="26"/>
      <c r="O576" s="26"/>
      <c r="S576" s="25"/>
      <c r="Z576" s="20"/>
      <c r="AA576" s="9"/>
      <c r="AB576" s="47"/>
      <c r="AC576" s="9"/>
      <c r="AD576" s="20"/>
    </row>
    <row r="577" spans="2:30" ht="12.75">
      <c r="B577" s="24"/>
      <c r="C577" s="24"/>
      <c r="D577" s="25"/>
      <c r="F577" s="26"/>
      <c r="G577" s="25"/>
      <c r="L577" s="26"/>
      <c r="O577" s="26"/>
      <c r="S577" s="25"/>
      <c r="Z577" s="20"/>
      <c r="AA577" s="9"/>
      <c r="AB577" s="47"/>
      <c r="AC577" s="9"/>
      <c r="AD577" s="20"/>
    </row>
    <row r="578" spans="2:30" ht="12.75">
      <c r="B578" s="24"/>
      <c r="C578" s="24"/>
      <c r="D578" s="25"/>
      <c r="F578" s="26"/>
      <c r="G578" s="25"/>
      <c r="L578" s="26"/>
      <c r="O578" s="26"/>
      <c r="S578" s="25"/>
      <c r="Z578" s="20"/>
      <c r="AA578" s="9"/>
      <c r="AB578" s="47"/>
      <c r="AC578" s="9"/>
      <c r="AD578" s="20"/>
    </row>
    <row r="579" spans="2:30" ht="12.75">
      <c r="B579" s="24"/>
      <c r="C579" s="24"/>
      <c r="D579" s="25"/>
      <c r="F579" s="26"/>
      <c r="G579" s="25"/>
      <c r="L579" s="26"/>
      <c r="O579" s="26"/>
      <c r="S579" s="25"/>
      <c r="Z579" s="20"/>
      <c r="AA579" s="9"/>
      <c r="AB579" s="47"/>
      <c r="AC579" s="9"/>
      <c r="AD579" s="20"/>
    </row>
    <row r="580" spans="2:30" ht="12.75">
      <c r="B580" s="24"/>
      <c r="C580" s="24"/>
      <c r="D580" s="25"/>
      <c r="F580" s="26"/>
      <c r="G580" s="25"/>
      <c r="L580" s="26"/>
      <c r="O580" s="26"/>
      <c r="S580" s="25"/>
      <c r="Z580" s="20"/>
      <c r="AA580" s="9"/>
      <c r="AB580" s="47"/>
      <c r="AC580" s="9"/>
      <c r="AD580" s="20"/>
    </row>
    <row r="581" spans="2:30" ht="12.75">
      <c r="B581" s="24"/>
      <c r="C581" s="24"/>
      <c r="D581" s="25"/>
      <c r="F581" s="26"/>
      <c r="G581" s="25"/>
      <c r="L581" s="26"/>
      <c r="O581" s="26"/>
      <c r="S581" s="25"/>
      <c r="Z581" s="20"/>
      <c r="AA581" s="9"/>
      <c r="AB581" s="47"/>
      <c r="AC581" s="9"/>
      <c r="AD581" s="20"/>
    </row>
    <row r="582" spans="2:30" ht="12.75">
      <c r="B582" s="24"/>
      <c r="C582" s="24"/>
      <c r="D582" s="25"/>
      <c r="F582" s="26"/>
      <c r="G582" s="25"/>
      <c r="L582" s="26"/>
      <c r="O582" s="26"/>
      <c r="S582" s="25"/>
      <c r="Z582" s="20"/>
      <c r="AA582" s="9"/>
      <c r="AB582" s="47"/>
      <c r="AC582" s="9"/>
      <c r="AD582" s="20"/>
    </row>
    <row r="583" spans="2:30" ht="12.75">
      <c r="B583" s="24"/>
      <c r="C583" s="24"/>
      <c r="D583" s="25"/>
      <c r="F583" s="26"/>
      <c r="G583" s="25"/>
      <c r="L583" s="26"/>
      <c r="O583" s="26"/>
      <c r="S583" s="25"/>
      <c r="Z583" s="20"/>
      <c r="AA583" s="9"/>
      <c r="AB583" s="47"/>
      <c r="AC583" s="9"/>
      <c r="AD583" s="20"/>
    </row>
    <row r="584" spans="2:30" ht="12.75">
      <c r="B584" s="24"/>
      <c r="C584" s="24"/>
      <c r="D584" s="25"/>
      <c r="F584" s="26"/>
      <c r="G584" s="25"/>
      <c r="L584" s="26"/>
      <c r="O584" s="26"/>
      <c r="S584" s="25"/>
      <c r="Z584" s="20"/>
      <c r="AA584" s="9"/>
      <c r="AB584" s="47"/>
      <c r="AC584" s="9"/>
      <c r="AD584" s="20"/>
    </row>
    <row r="585" spans="2:30" ht="12.75">
      <c r="B585" s="24"/>
      <c r="C585" s="24"/>
      <c r="D585" s="25"/>
      <c r="F585" s="26"/>
      <c r="G585" s="25"/>
      <c r="L585" s="26"/>
      <c r="O585" s="26"/>
      <c r="S585" s="25"/>
      <c r="Z585" s="20"/>
      <c r="AA585" s="9"/>
      <c r="AB585" s="47"/>
      <c r="AC585" s="9"/>
      <c r="AD585" s="20"/>
    </row>
    <row r="586" spans="2:30" ht="12.75">
      <c r="B586" s="24"/>
      <c r="C586" s="24"/>
      <c r="D586" s="25"/>
      <c r="F586" s="26"/>
      <c r="G586" s="25"/>
      <c r="L586" s="26"/>
      <c r="O586" s="26"/>
      <c r="S586" s="25"/>
      <c r="Z586" s="20"/>
      <c r="AA586" s="9"/>
      <c r="AB586" s="47"/>
      <c r="AC586" s="9"/>
      <c r="AD586" s="20"/>
    </row>
    <row r="587" spans="2:30" ht="12.75">
      <c r="B587" s="24"/>
      <c r="C587" s="24"/>
      <c r="D587" s="25"/>
      <c r="F587" s="26"/>
      <c r="G587" s="25"/>
      <c r="L587" s="26"/>
      <c r="O587" s="26"/>
      <c r="S587" s="25"/>
      <c r="Z587" s="20"/>
      <c r="AA587" s="9"/>
      <c r="AB587" s="47"/>
      <c r="AC587" s="9"/>
      <c r="AD587" s="20"/>
    </row>
    <row r="588" spans="2:30" ht="12.75">
      <c r="B588" s="24"/>
      <c r="C588" s="24"/>
      <c r="D588" s="25"/>
      <c r="F588" s="26"/>
      <c r="G588" s="25"/>
      <c r="L588" s="26"/>
      <c r="O588" s="26"/>
      <c r="S588" s="25"/>
      <c r="Z588" s="20"/>
      <c r="AA588" s="9"/>
      <c r="AB588" s="47"/>
      <c r="AC588" s="9"/>
      <c r="AD588" s="20"/>
    </row>
    <row r="589" spans="2:30" ht="12.75">
      <c r="B589" s="24"/>
      <c r="C589" s="24"/>
      <c r="D589" s="25"/>
      <c r="F589" s="26"/>
      <c r="G589" s="25"/>
      <c r="L589" s="26"/>
      <c r="O589" s="26"/>
      <c r="S589" s="25"/>
      <c r="Z589" s="20"/>
      <c r="AA589" s="9"/>
      <c r="AB589" s="47"/>
      <c r="AC589" s="9"/>
      <c r="AD589" s="20"/>
    </row>
    <row r="590" spans="2:30" ht="12.75">
      <c r="B590" s="24"/>
      <c r="C590" s="24"/>
      <c r="D590" s="25"/>
      <c r="F590" s="26"/>
      <c r="G590" s="25"/>
      <c r="L590" s="26"/>
      <c r="O590" s="26"/>
      <c r="S590" s="25"/>
      <c r="Z590" s="20"/>
      <c r="AA590" s="9"/>
      <c r="AB590" s="47"/>
      <c r="AC590" s="9"/>
      <c r="AD590" s="20"/>
    </row>
    <row r="591" spans="2:30" ht="12.75">
      <c r="B591" s="24"/>
      <c r="C591" s="24"/>
      <c r="D591" s="25"/>
      <c r="F591" s="26"/>
      <c r="G591" s="25"/>
      <c r="L591" s="26"/>
      <c r="O591" s="26"/>
      <c r="S591" s="25"/>
      <c r="Z591" s="20"/>
      <c r="AA591" s="9"/>
      <c r="AB591" s="47"/>
      <c r="AC591" s="9"/>
      <c r="AD591" s="20"/>
    </row>
    <row r="592" spans="2:30" ht="12.75">
      <c r="B592" s="24"/>
      <c r="C592" s="24"/>
      <c r="D592" s="25"/>
      <c r="F592" s="26"/>
      <c r="G592" s="25"/>
      <c r="L592" s="26"/>
      <c r="O592" s="26"/>
      <c r="S592" s="25"/>
      <c r="Z592" s="20"/>
      <c r="AA592" s="9"/>
      <c r="AB592" s="47"/>
      <c r="AC592" s="9"/>
      <c r="AD592" s="20"/>
    </row>
    <row r="593" spans="2:30" ht="12.75">
      <c r="B593" s="24"/>
      <c r="C593" s="24"/>
      <c r="D593" s="25"/>
      <c r="F593" s="26"/>
      <c r="G593" s="25"/>
      <c r="L593" s="26"/>
      <c r="O593" s="26"/>
      <c r="S593" s="25"/>
      <c r="Z593" s="20"/>
      <c r="AA593" s="9"/>
      <c r="AB593" s="47"/>
      <c r="AC593" s="9"/>
      <c r="AD593" s="20"/>
    </row>
    <row r="594" spans="2:30" ht="12.75">
      <c r="B594" s="24"/>
      <c r="C594" s="24"/>
      <c r="D594" s="25"/>
      <c r="F594" s="26"/>
      <c r="G594" s="25"/>
      <c r="L594" s="26"/>
      <c r="O594" s="26"/>
      <c r="S594" s="25"/>
      <c r="Z594" s="20"/>
      <c r="AA594" s="9"/>
      <c r="AB594" s="47"/>
      <c r="AC594" s="9"/>
      <c r="AD594" s="20"/>
    </row>
    <row r="595" spans="2:30" ht="12.75">
      <c r="B595" s="24"/>
      <c r="C595" s="24"/>
      <c r="D595" s="25"/>
      <c r="F595" s="26"/>
      <c r="G595" s="25"/>
      <c r="L595" s="26"/>
      <c r="O595" s="26"/>
      <c r="S595" s="25"/>
      <c r="Z595" s="20"/>
      <c r="AA595" s="9"/>
      <c r="AB595" s="47"/>
      <c r="AC595" s="9"/>
      <c r="AD595" s="20"/>
    </row>
    <row r="596" spans="2:30" ht="12.75">
      <c r="B596" s="24"/>
      <c r="C596" s="24"/>
      <c r="D596" s="25"/>
      <c r="F596" s="26"/>
      <c r="G596" s="25"/>
      <c r="L596" s="26"/>
      <c r="O596" s="26"/>
      <c r="S596" s="25"/>
      <c r="Z596" s="20"/>
      <c r="AA596" s="9"/>
      <c r="AB596" s="47"/>
      <c r="AC596" s="9"/>
      <c r="AD596" s="20"/>
    </row>
    <row r="597" spans="2:30" ht="12.75">
      <c r="B597" s="24"/>
      <c r="C597" s="24"/>
      <c r="D597" s="25"/>
      <c r="F597" s="26"/>
      <c r="G597" s="25"/>
      <c r="L597" s="26"/>
      <c r="O597" s="26"/>
      <c r="S597" s="25"/>
      <c r="Z597" s="20"/>
      <c r="AA597" s="9"/>
      <c r="AB597" s="47"/>
      <c r="AC597" s="9"/>
      <c r="AD597" s="20"/>
    </row>
    <row r="598" spans="2:30" ht="12.75">
      <c r="B598" s="24"/>
      <c r="C598" s="24"/>
      <c r="D598" s="25"/>
      <c r="F598" s="26"/>
      <c r="G598" s="25"/>
      <c r="L598" s="26"/>
      <c r="O598" s="26"/>
      <c r="S598" s="25"/>
      <c r="Z598" s="20"/>
      <c r="AA598" s="9"/>
      <c r="AB598" s="47"/>
      <c r="AC598" s="9"/>
      <c r="AD598" s="20"/>
    </row>
    <row r="599" spans="2:30" ht="12.75">
      <c r="B599" s="24"/>
      <c r="C599" s="24"/>
      <c r="D599" s="25"/>
      <c r="F599" s="26"/>
      <c r="G599" s="25"/>
      <c r="L599" s="26"/>
      <c r="O599" s="26"/>
      <c r="S599" s="25"/>
      <c r="Z599" s="20"/>
      <c r="AA599" s="9"/>
      <c r="AB599" s="47"/>
      <c r="AC599" s="9"/>
      <c r="AD599" s="20"/>
    </row>
    <row r="600" spans="2:30" ht="12.75">
      <c r="B600" s="24"/>
      <c r="C600" s="24"/>
      <c r="D600" s="25"/>
      <c r="F600" s="26"/>
      <c r="G600" s="25"/>
      <c r="L600" s="26"/>
      <c r="O600" s="26"/>
      <c r="S600" s="25"/>
      <c r="Z600" s="20"/>
      <c r="AA600" s="9"/>
      <c r="AB600" s="47"/>
      <c r="AC600" s="9"/>
      <c r="AD600" s="20"/>
    </row>
    <row r="601" spans="2:30" ht="12.75">
      <c r="B601" s="24"/>
      <c r="C601" s="24"/>
      <c r="D601" s="25"/>
      <c r="F601" s="26"/>
      <c r="G601" s="25"/>
      <c r="L601" s="26"/>
      <c r="O601" s="26"/>
      <c r="S601" s="25"/>
      <c r="Z601" s="20"/>
      <c r="AA601" s="9"/>
      <c r="AB601" s="47"/>
      <c r="AC601" s="9"/>
      <c r="AD601" s="20"/>
    </row>
    <row r="602" spans="2:30" ht="12.75">
      <c r="B602" s="24"/>
      <c r="C602" s="24"/>
      <c r="D602" s="25"/>
      <c r="F602" s="26"/>
      <c r="G602" s="25"/>
      <c r="L602" s="26"/>
      <c r="O602" s="26"/>
      <c r="S602" s="25"/>
      <c r="Z602" s="20"/>
      <c r="AA602" s="9"/>
      <c r="AB602" s="47"/>
      <c r="AC602" s="9"/>
      <c r="AD602" s="20"/>
    </row>
    <row r="603" spans="2:30" ht="12.75">
      <c r="B603" s="24"/>
      <c r="C603" s="24"/>
      <c r="D603" s="25"/>
      <c r="F603" s="26"/>
      <c r="G603" s="25"/>
      <c r="L603" s="26"/>
      <c r="O603" s="26"/>
      <c r="S603" s="25"/>
      <c r="Z603" s="20"/>
      <c r="AA603" s="9"/>
      <c r="AB603" s="47"/>
      <c r="AC603" s="9"/>
      <c r="AD603" s="20"/>
    </row>
    <row r="604" spans="2:30" ht="12.75">
      <c r="B604" s="24"/>
      <c r="C604" s="24"/>
      <c r="D604" s="25"/>
      <c r="F604" s="26"/>
      <c r="G604" s="25"/>
      <c r="L604" s="26"/>
      <c r="O604" s="26"/>
      <c r="S604" s="25"/>
      <c r="Z604" s="20"/>
      <c r="AA604" s="9"/>
      <c r="AB604" s="47"/>
      <c r="AC604" s="9"/>
      <c r="AD604" s="20"/>
    </row>
    <row r="605" spans="2:30" ht="12.75">
      <c r="B605" s="24"/>
      <c r="C605" s="24"/>
      <c r="D605" s="25"/>
      <c r="F605" s="26"/>
      <c r="G605" s="25"/>
      <c r="L605" s="26"/>
      <c r="O605" s="26"/>
      <c r="S605" s="25"/>
      <c r="Z605" s="20"/>
      <c r="AA605" s="9"/>
      <c r="AB605" s="47"/>
      <c r="AC605" s="9"/>
      <c r="AD605" s="20"/>
    </row>
    <row r="606" spans="2:30" ht="12.75">
      <c r="B606" s="24"/>
      <c r="C606" s="24"/>
      <c r="D606" s="25"/>
      <c r="F606" s="26"/>
      <c r="G606" s="25"/>
      <c r="L606" s="26"/>
      <c r="O606" s="26"/>
      <c r="S606" s="25"/>
      <c r="Z606" s="20"/>
      <c r="AA606" s="9"/>
      <c r="AB606" s="47"/>
      <c r="AC606" s="9"/>
      <c r="AD606" s="20"/>
    </row>
    <row r="607" spans="2:30" ht="12.75">
      <c r="B607" s="24"/>
      <c r="C607" s="24"/>
      <c r="D607" s="25"/>
      <c r="F607" s="26"/>
      <c r="G607" s="25"/>
      <c r="L607" s="26"/>
      <c r="O607" s="26"/>
      <c r="S607" s="25"/>
      <c r="Z607" s="20"/>
      <c r="AA607" s="9"/>
      <c r="AB607" s="47"/>
      <c r="AC607" s="9"/>
      <c r="AD607" s="20"/>
    </row>
    <row r="608" spans="2:30" ht="12.75">
      <c r="B608" s="24"/>
      <c r="C608" s="24"/>
      <c r="D608" s="25"/>
      <c r="F608" s="26"/>
      <c r="G608" s="25"/>
      <c r="L608" s="26"/>
      <c r="O608" s="26"/>
      <c r="S608" s="25"/>
      <c r="Z608" s="20"/>
      <c r="AA608" s="9"/>
      <c r="AB608" s="47"/>
      <c r="AC608" s="9"/>
      <c r="AD608" s="20"/>
    </row>
    <row r="609" spans="2:30" ht="12.75">
      <c r="B609" s="24"/>
      <c r="C609" s="24"/>
      <c r="D609" s="25"/>
      <c r="F609" s="26"/>
      <c r="G609" s="25"/>
      <c r="L609" s="26"/>
      <c r="O609" s="26"/>
      <c r="S609" s="25"/>
      <c r="Z609" s="20"/>
      <c r="AA609" s="9"/>
      <c r="AB609" s="47"/>
      <c r="AC609" s="9"/>
      <c r="AD609" s="20"/>
    </row>
    <row r="610" spans="2:30" ht="12.75">
      <c r="B610" s="24"/>
      <c r="C610" s="24"/>
      <c r="D610" s="25"/>
      <c r="F610" s="26"/>
      <c r="G610" s="25"/>
      <c r="L610" s="26"/>
      <c r="O610" s="26"/>
      <c r="S610" s="25"/>
      <c r="Z610" s="20"/>
      <c r="AA610" s="9"/>
      <c r="AB610" s="47"/>
      <c r="AC610" s="9"/>
      <c r="AD610" s="20"/>
    </row>
    <row r="611" spans="2:30" ht="12.75">
      <c r="B611" s="24"/>
      <c r="C611" s="24"/>
      <c r="D611" s="25"/>
      <c r="F611" s="26"/>
      <c r="G611" s="25"/>
      <c r="L611" s="26"/>
      <c r="O611" s="26"/>
      <c r="S611" s="25"/>
      <c r="Z611" s="20"/>
      <c r="AA611" s="9"/>
      <c r="AB611" s="47"/>
      <c r="AC611" s="9"/>
      <c r="AD611" s="20"/>
    </row>
    <row r="612" spans="2:30" ht="12.75">
      <c r="B612" s="24"/>
      <c r="C612" s="24"/>
      <c r="D612" s="25"/>
      <c r="F612" s="26"/>
      <c r="G612" s="25"/>
      <c r="L612" s="26"/>
      <c r="O612" s="26"/>
      <c r="S612" s="25"/>
      <c r="Z612" s="20"/>
      <c r="AA612" s="9"/>
      <c r="AB612" s="47"/>
      <c r="AC612" s="9"/>
      <c r="AD612" s="20"/>
    </row>
    <row r="613" spans="2:30" ht="12.75">
      <c r="B613" s="24"/>
      <c r="C613" s="24"/>
      <c r="D613" s="25"/>
      <c r="F613" s="26"/>
      <c r="G613" s="25"/>
      <c r="L613" s="26"/>
      <c r="O613" s="26"/>
      <c r="S613" s="25"/>
      <c r="Z613" s="20"/>
      <c r="AA613" s="9"/>
      <c r="AB613" s="47"/>
      <c r="AC613" s="9"/>
      <c r="AD613" s="20"/>
    </row>
    <row r="614" spans="2:30" ht="12.75">
      <c r="B614" s="24"/>
      <c r="C614" s="24"/>
      <c r="D614" s="25"/>
      <c r="F614" s="26"/>
      <c r="G614" s="25"/>
      <c r="L614" s="26"/>
      <c r="O614" s="26"/>
      <c r="S614" s="25"/>
      <c r="Z614" s="20"/>
      <c r="AA614" s="9"/>
      <c r="AB614" s="47"/>
      <c r="AC614" s="9"/>
      <c r="AD614" s="20"/>
    </row>
    <row r="615" spans="2:30" ht="12.75">
      <c r="B615" s="24"/>
      <c r="C615" s="24"/>
      <c r="D615" s="25"/>
      <c r="F615" s="26"/>
      <c r="G615" s="25"/>
      <c r="L615" s="26"/>
      <c r="O615" s="26"/>
      <c r="S615" s="25"/>
      <c r="Z615" s="20"/>
      <c r="AA615" s="9"/>
      <c r="AB615" s="47"/>
      <c r="AC615" s="9"/>
      <c r="AD615" s="20"/>
    </row>
    <row r="616" spans="2:30" ht="12.75">
      <c r="B616" s="24"/>
      <c r="C616" s="24"/>
      <c r="D616" s="25"/>
      <c r="F616" s="26"/>
      <c r="G616" s="25"/>
      <c r="L616" s="26"/>
      <c r="O616" s="26"/>
      <c r="S616" s="25"/>
      <c r="Z616" s="20"/>
      <c r="AA616" s="9"/>
      <c r="AB616" s="47"/>
      <c r="AC616" s="9"/>
      <c r="AD616" s="20"/>
    </row>
    <row r="617" spans="2:30" ht="12.75">
      <c r="B617" s="24"/>
      <c r="C617" s="24"/>
      <c r="D617" s="25"/>
      <c r="F617" s="26"/>
      <c r="G617" s="25"/>
      <c r="L617" s="26"/>
      <c r="O617" s="26"/>
      <c r="S617" s="25"/>
      <c r="Z617" s="20"/>
      <c r="AA617" s="9"/>
      <c r="AB617" s="47"/>
      <c r="AC617" s="9"/>
      <c r="AD617" s="20"/>
    </row>
    <row r="618" spans="2:30" ht="12.75">
      <c r="B618" s="24"/>
      <c r="C618" s="24"/>
      <c r="D618" s="25"/>
      <c r="F618" s="26"/>
      <c r="G618" s="25"/>
      <c r="L618" s="26"/>
      <c r="O618" s="26"/>
      <c r="S618" s="25"/>
      <c r="Z618" s="20"/>
      <c r="AA618" s="9"/>
      <c r="AB618" s="47"/>
      <c r="AC618" s="9"/>
      <c r="AD618" s="20"/>
    </row>
    <row r="619" spans="2:30" ht="12.75">
      <c r="B619" s="24"/>
      <c r="C619" s="24"/>
      <c r="D619" s="25"/>
      <c r="F619" s="26"/>
      <c r="G619" s="25"/>
      <c r="L619" s="26"/>
      <c r="O619" s="26"/>
      <c r="S619" s="25"/>
      <c r="Z619" s="20"/>
      <c r="AA619" s="9"/>
      <c r="AB619" s="47"/>
      <c r="AC619" s="9"/>
      <c r="AD619" s="20"/>
    </row>
    <row r="620" spans="2:30" ht="12.75">
      <c r="B620" s="24"/>
      <c r="C620" s="24"/>
      <c r="D620" s="25"/>
      <c r="F620" s="26"/>
      <c r="G620" s="25"/>
      <c r="L620" s="26"/>
      <c r="O620" s="26"/>
      <c r="S620" s="25"/>
      <c r="Z620" s="20"/>
      <c r="AA620" s="9"/>
      <c r="AB620" s="47"/>
      <c r="AC620" s="9"/>
      <c r="AD620" s="20"/>
    </row>
    <row r="621" spans="2:30" ht="12.75">
      <c r="B621" s="24"/>
      <c r="C621" s="24"/>
      <c r="D621" s="25"/>
      <c r="F621" s="26"/>
      <c r="G621" s="25"/>
      <c r="L621" s="26"/>
      <c r="O621" s="26"/>
      <c r="S621" s="25"/>
      <c r="Z621" s="20"/>
      <c r="AA621" s="9"/>
      <c r="AB621" s="47"/>
      <c r="AC621" s="9"/>
      <c r="AD621" s="20"/>
    </row>
    <row r="622" spans="2:30" ht="12.75">
      <c r="B622" s="24"/>
      <c r="C622" s="24"/>
      <c r="D622" s="25"/>
      <c r="F622" s="26"/>
      <c r="G622" s="25"/>
      <c r="L622" s="26"/>
      <c r="O622" s="26"/>
      <c r="S622" s="25"/>
      <c r="Z622" s="20"/>
      <c r="AA622" s="9"/>
      <c r="AB622" s="47"/>
      <c r="AC622" s="9"/>
      <c r="AD622" s="20"/>
    </row>
    <row r="623" spans="2:30" ht="12.75">
      <c r="B623" s="24"/>
      <c r="C623" s="24"/>
      <c r="D623" s="25"/>
      <c r="F623" s="26"/>
      <c r="G623" s="25"/>
      <c r="L623" s="26"/>
      <c r="O623" s="26"/>
      <c r="S623" s="25"/>
      <c r="Z623" s="20"/>
      <c r="AA623" s="9"/>
      <c r="AB623" s="47"/>
      <c r="AC623" s="9"/>
      <c r="AD623" s="20"/>
    </row>
    <row r="624" spans="2:30" ht="12.75">
      <c r="B624" s="24"/>
      <c r="C624" s="24"/>
      <c r="D624" s="25"/>
      <c r="F624" s="26"/>
      <c r="G624" s="25"/>
      <c r="L624" s="26"/>
      <c r="O624" s="26"/>
      <c r="S624" s="25"/>
      <c r="Z624" s="20"/>
      <c r="AA624" s="9"/>
      <c r="AB624" s="47"/>
      <c r="AC624" s="9"/>
      <c r="AD624" s="20"/>
    </row>
    <row r="625" spans="2:30" ht="12.75">
      <c r="B625" s="24"/>
      <c r="C625" s="24"/>
      <c r="D625" s="25"/>
      <c r="F625" s="26"/>
      <c r="G625" s="25"/>
      <c r="L625" s="26"/>
      <c r="O625" s="26"/>
      <c r="S625" s="25"/>
      <c r="Z625" s="20"/>
      <c r="AA625" s="9"/>
      <c r="AB625" s="47"/>
      <c r="AC625" s="9"/>
      <c r="AD625" s="20"/>
    </row>
    <row r="626" spans="2:30" ht="12.75">
      <c r="B626" s="24"/>
      <c r="C626" s="24"/>
      <c r="D626" s="25"/>
      <c r="F626" s="26"/>
      <c r="G626" s="25"/>
      <c r="L626" s="26"/>
      <c r="O626" s="26"/>
      <c r="S626" s="25"/>
      <c r="Z626" s="20"/>
      <c r="AA626" s="9"/>
      <c r="AB626" s="47"/>
      <c r="AC626" s="9"/>
      <c r="AD626" s="20"/>
    </row>
    <row r="627" spans="2:30" ht="12.75">
      <c r="B627" s="24"/>
      <c r="C627" s="24"/>
      <c r="D627" s="25"/>
      <c r="F627" s="26"/>
      <c r="G627" s="25"/>
      <c r="L627" s="26"/>
      <c r="O627" s="26"/>
      <c r="S627" s="25"/>
      <c r="Z627" s="20"/>
      <c r="AA627" s="9"/>
      <c r="AB627" s="47"/>
      <c r="AC627" s="9"/>
      <c r="AD627" s="20"/>
    </row>
    <row r="628" spans="2:30" ht="12.75">
      <c r="B628" s="24"/>
      <c r="C628" s="24"/>
      <c r="D628" s="25"/>
      <c r="F628" s="26"/>
      <c r="G628" s="25"/>
      <c r="L628" s="26"/>
      <c r="O628" s="26"/>
      <c r="S628" s="25"/>
      <c r="Z628" s="20"/>
      <c r="AA628" s="9"/>
      <c r="AB628" s="47"/>
      <c r="AC628" s="9"/>
      <c r="AD628" s="20"/>
    </row>
    <row r="629" spans="2:30" ht="12.75">
      <c r="B629" s="24"/>
      <c r="C629" s="24"/>
      <c r="D629" s="25"/>
      <c r="F629" s="26"/>
      <c r="G629" s="25"/>
      <c r="L629" s="26"/>
      <c r="O629" s="26"/>
      <c r="S629" s="25"/>
      <c r="Z629" s="20"/>
      <c r="AA629" s="9"/>
      <c r="AB629" s="47"/>
      <c r="AC629" s="9"/>
      <c r="AD629" s="20"/>
    </row>
    <row r="630" spans="2:30" ht="12.75">
      <c r="B630" s="24"/>
      <c r="C630" s="24"/>
      <c r="D630" s="25"/>
      <c r="F630" s="26"/>
      <c r="G630" s="25"/>
      <c r="L630" s="26"/>
      <c r="O630" s="26"/>
      <c r="S630" s="25"/>
      <c r="Z630" s="20"/>
      <c r="AA630" s="9"/>
      <c r="AB630" s="47"/>
      <c r="AC630" s="9"/>
      <c r="AD630" s="20"/>
    </row>
    <row r="631" spans="2:30" ht="12.75">
      <c r="B631" s="24"/>
      <c r="C631" s="24"/>
      <c r="D631" s="25"/>
      <c r="F631" s="26"/>
      <c r="G631" s="25"/>
      <c r="L631" s="26"/>
      <c r="O631" s="26"/>
      <c r="S631" s="25"/>
      <c r="Z631" s="20"/>
      <c r="AA631" s="9"/>
      <c r="AB631" s="47"/>
      <c r="AC631" s="9"/>
      <c r="AD631" s="20"/>
    </row>
    <row r="632" spans="2:30" ht="12.75">
      <c r="B632" s="24"/>
      <c r="C632" s="24"/>
      <c r="D632" s="25"/>
      <c r="F632" s="26"/>
      <c r="G632" s="25"/>
      <c r="L632" s="26"/>
      <c r="O632" s="26"/>
      <c r="S632" s="25"/>
      <c r="Z632" s="20"/>
      <c r="AA632" s="9"/>
      <c r="AB632" s="47"/>
      <c r="AC632" s="9"/>
      <c r="AD632" s="20"/>
    </row>
    <row r="633" spans="2:30" ht="12.75">
      <c r="B633" s="24"/>
      <c r="C633" s="24"/>
      <c r="D633" s="25"/>
      <c r="F633" s="26"/>
      <c r="G633" s="25"/>
      <c r="L633" s="26"/>
      <c r="O633" s="26"/>
      <c r="S633" s="25"/>
      <c r="Z633" s="20"/>
      <c r="AA633" s="9"/>
      <c r="AB633" s="47"/>
      <c r="AC633" s="9"/>
      <c r="AD633" s="20"/>
    </row>
    <row r="634" spans="2:30" ht="12.75">
      <c r="B634" s="24"/>
      <c r="C634" s="24"/>
      <c r="D634" s="25"/>
      <c r="F634" s="26"/>
      <c r="G634" s="25"/>
      <c r="L634" s="26"/>
      <c r="O634" s="26"/>
      <c r="S634" s="25"/>
      <c r="Z634" s="20"/>
      <c r="AA634" s="9"/>
      <c r="AB634" s="47"/>
      <c r="AC634" s="9"/>
      <c r="AD634" s="20"/>
    </row>
    <row r="635" spans="2:30" ht="12.75">
      <c r="B635" s="24"/>
      <c r="C635" s="24"/>
      <c r="D635" s="25"/>
      <c r="F635" s="26"/>
      <c r="G635" s="25"/>
      <c r="L635" s="26"/>
      <c r="O635" s="26"/>
      <c r="S635" s="25"/>
      <c r="Z635" s="20"/>
      <c r="AA635" s="9"/>
      <c r="AB635" s="47"/>
      <c r="AC635" s="9"/>
      <c r="AD635" s="20"/>
    </row>
    <row r="636" spans="2:30" ht="12.75">
      <c r="B636" s="24"/>
      <c r="C636" s="24"/>
      <c r="D636" s="25"/>
      <c r="F636" s="26"/>
      <c r="G636" s="25"/>
      <c r="L636" s="26"/>
      <c r="O636" s="26"/>
      <c r="S636" s="25"/>
      <c r="Z636" s="20"/>
      <c r="AA636" s="9"/>
      <c r="AB636" s="47"/>
      <c r="AC636" s="9"/>
      <c r="AD636" s="20"/>
    </row>
    <row r="637" spans="2:30" ht="12.75">
      <c r="B637" s="24"/>
      <c r="C637" s="24"/>
      <c r="D637" s="25"/>
      <c r="F637" s="26"/>
      <c r="G637" s="25"/>
      <c r="L637" s="26"/>
      <c r="O637" s="26"/>
      <c r="S637" s="25"/>
      <c r="Z637" s="20"/>
      <c r="AA637" s="9"/>
      <c r="AB637" s="47"/>
      <c r="AC637" s="9"/>
      <c r="AD637" s="20"/>
    </row>
    <row r="638" spans="2:30" ht="12.75">
      <c r="B638" s="24"/>
      <c r="C638" s="24"/>
      <c r="D638" s="25"/>
      <c r="F638" s="26"/>
      <c r="G638" s="25"/>
      <c r="L638" s="26"/>
      <c r="O638" s="26"/>
      <c r="S638" s="25"/>
      <c r="Z638" s="20"/>
      <c r="AA638" s="9"/>
      <c r="AB638" s="47"/>
      <c r="AC638" s="9"/>
      <c r="AD638" s="20"/>
    </row>
    <row r="639" spans="2:30" ht="12.75">
      <c r="B639" s="24"/>
      <c r="C639" s="24"/>
      <c r="D639" s="25"/>
      <c r="F639" s="26"/>
      <c r="G639" s="25"/>
      <c r="L639" s="26"/>
      <c r="O639" s="26"/>
      <c r="S639" s="25"/>
      <c r="Z639" s="20"/>
      <c r="AA639" s="9"/>
      <c r="AB639" s="47"/>
      <c r="AC639" s="9"/>
      <c r="AD639" s="20"/>
    </row>
    <row r="640" spans="2:30" ht="12.75">
      <c r="B640" s="24"/>
      <c r="C640" s="24"/>
      <c r="D640" s="25"/>
      <c r="F640" s="26"/>
      <c r="G640" s="25"/>
      <c r="L640" s="26"/>
      <c r="O640" s="26"/>
      <c r="S640" s="25"/>
      <c r="Z640" s="20"/>
      <c r="AA640" s="9"/>
      <c r="AB640" s="47"/>
      <c r="AC640" s="9"/>
      <c r="AD640" s="20"/>
    </row>
    <row r="641" spans="2:30" ht="12.75">
      <c r="B641" s="24"/>
      <c r="C641" s="24"/>
      <c r="D641" s="25"/>
      <c r="F641" s="26"/>
      <c r="G641" s="25"/>
      <c r="L641" s="26"/>
      <c r="O641" s="26"/>
      <c r="S641" s="25"/>
      <c r="Z641" s="20"/>
      <c r="AA641" s="9"/>
      <c r="AB641" s="47"/>
      <c r="AC641" s="9"/>
      <c r="AD641" s="20"/>
    </row>
    <row r="642" spans="2:30" ht="12.75">
      <c r="B642" s="24"/>
      <c r="C642" s="24"/>
      <c r="D642" s="25"/>
      <c r="F642" s="26"/>
      <c r="G642" s="25"/>
      <c r="L642" s="26"/>
      <c r="O642" s="26"/>
      <c r="S642" s="25"/>
      <c r="Z642" s="20"/>
      <c r="AA642" s="9"/>
      <c r="AB642" s="47"/>
      <c r="AC642" s="9"/>
      <c r="AD642" s="20"/>
    </row>
    <row r="643" spans="2:30" ht="12.75">
      <c r="B643" s="24"/>
      <c r="C643" s="24"/>
      <c r="D643" s="25"/>
      <c r="F643" s="26"/>
      <c r="G643" s="25"/>
      <c r="L643" s="26"/>
      <c r="O643" s="26"/>
      <c r="S643" s="25"/>
      <c r="Z643" s="20"/>
      <c r="AA643" s="9"/>
      <c r="AB643" s="47"/>
      <c r="AC643" s="9"/>
      <c r="AD643" s="20"/>
    </row>
    <row r="644" spans="2:30" ht="12.75">
      <c r="B644" s="24"/>
      <c r="C644" s="24"/>
      <c r="D644" s="25"/>
      <c r="F644" s="26"/>
      <c r="G644" s="25"/>
      <c r="L644" s="26"/>
      <c r="O644" s="26"/>
      <c r="S644" s="25"/>
      <c r="Z644" s="20"/>
      <c r="AA644" s="9"/>
      <c r="AB644" s="47"/>
      <c r="AC644" s="9"/>
      <c r="AD644" s="20"/>
    </row>
    <row r="645" spans="2:30" ht="12.75">
      <c r="B645" s="24"/>
      <c r="C645" s="24"/>
      <c r="D645" s="25"/>
      <c r="F645" s="26"/>
      <c r="G645" s="25"/>
      <c r="L645" s="26"/>
      <c r="O645" s="26"/>
      <c r="S645" s="25"/>
      <c r="Z645" s="20"/>
      <c r="AA645" s="9"/>
      <c r="AB645" s="47"/>
      <c r="AC645" s="9"/>
      <c r="AD645" s="20"/>
    </row>
    <row r="646" spans="2:30" ht="12.75">
      <c r="B646" s="24"/>
      <c r="C646" s="24"/>
      <c r="D646" s="25"/>
      <c r="F646" s="26"/>
      <c r="G646" s="25"/>
      <c r="L646" s="26"/>
      <c r="O646" s="26"/>
      <c r="S646" s="25"/>
      <c r="Z646" s="20"/>
      <c r="AA646" s="9"/>
      <c r="AB646" s="47"/>
      <c r="AC646" s="9"/>
      <c r="AD646" s="20"/>
    </row>
    <row r="647" spans="2:30" ht="12.75">
      <c r="B647" s="24"/>
      <c r="C647" s="24"/>
      <c r="D647" s="25"/>
      <c r="F647" s="26"/>
      <c r="G647" s="25"/>
      <c r="L647" s="26"/>
      <c r="O647" s="26"/>
      <c r="S647" s="25"/>
      <c r="Z647" s="20"/>
      <c r="AA647" s="9"/>
      <c r="AB647" s="47"/>
      <c r="AC647" s="9"/>
      <c r="AD647" s="20"/>
    </row>
    <row r="648" spans="2:30" ht="12.75">
      <c r="B648" s="24"/>
      <c r="C648" s="24"/>
      <c r="D648" s="25"/>
      <c r="F648" s="26"/>
      <c r="G648" s="25"/>
      <c r="L648" s="26"/>
      <c r="O648" s="26"/>
      <c r="S648" s="25"/>
      <c r="Z648" s="20"/>
      <c r="AA648" s="9"/>
      <c r="AB648" s="47"/>
      <c r="AC648" s="9"/>
      <c r="AD648" s="20"/>
    </row>
    <row r="649" spans="2:30" ht="12.75">
      <c r="B649" s="24"/>
      <c r="C649" s="24"/>
      <c r="D649" s="25"/>
      <c r="F649" s="26"/>
      <c r="G649" s="25"/>
      <c r="L649" s="26"/>
      <c r="O649" s="26"/>
      <c r="S649" s="25"/>
      <c r="Z649" s="20"/>
      <c r="AA649" s="9"/>
      <c r="AB649" s="47"/>
      <c r="AC649" s="9"/>
      <c r="AD649" s="20"/>
    </row>
    <row r="650" spans="2:30" ht="12.75">
      <c r="B650" s="24"/>
      <c r="C650" s="24"/>
      <c r="D650" s="25"/>
      <c r="F650" s="26"/>
      <c r="G650" s="25"/>
      <c r="L650" s="26"/>
      <c r="O650" s="26"/>
      <c r="S650" s="25"/>
      <c r="Z650" s="20"/>
      <c r="AA650" s="9"/>
      <c r="AB650" s="47"/>
      <c r="AC650" s="9"/>
      <c r="AD650" s="20"/>
    </row>
    <row r="651" spans="2:30" ht="12.75">
      <c r="B651" s="24"/>
      <c r="C651" s="24"/>
      <c r="D651" s="25"/>
      <c r="F651" s="26"/>
      <c r="G651" s="25"/>
      <c r="L651" s="26"/>
      <c r="O651" s="26"/>
      <c r="S651" s="25"/>
      <c r="Z651" s="20"/>
      <c r="AA651" s="9"/>
      <c r="AB651" s="47"/>
      <c r="AC651" s="9"/>
      <c r="AD651" s="20"/>
    </row>
    <row r="652" spans="2:30" ht="12.75">
      <c r="B652" s="24"/>
      <c r="C652" s="24"/>
      <c r="D652" s="25"/>
      <c r="F652" s="26"/>
      <c r="G652" s="25"/>
      <c r="L652" s="26"/>
      <c r="O652" s="26"/>
      <c r="S652" s="25"/>
      <c r="Z652" s="20"/>
      <c r="AA652" s="9"/>
      <c r="AB652" s="47"/>
      <c r="AC652" s="9"/>
      <c r="AD652" s="20"/>
    </row>
    <row r="653" spans="2:30" ht="12.75">
      <c r="B653" s="24"/>
      <c r="C653" s="24"/>
      <c r="D653" s="25"/>
      <c r="F653" s="26"/>
      <c r="G653" s="25"/>
      <c r="L653" s="26"/>
      <c r="O653" s="26"/>
      <c r="S653" s="25"/>
      <c r="Z653" s="20"/>
      <c r="AA653" s="9"/>
      <c r="AB653" s="47"/>
      <c r="AC653" s="9"/>
      <c r="AD653" s="20"/>
    </row>
    <row r="654" spans="2:30" ht="12.75">
      <c r="B654" s="24"/>
      <c r="C654" s="24"/>
      <c r="D654" s="25"/>
      <c r="F654" s="26"/>
      <c r="G654" s="25"/>
      <c r="L654" s="26"/>
      <c r="O654" s="26"/>
      <c r="S654" s="25"/>
      <c r="Z654" s="20"/>
      <c r="AA654" s="9"/>
      <c r="AB654" s="47"/>
      <c r="AC654" s="9"/>
      <c r="AD654" s="20"/>
    </row>
    <row r="655" spans="2:30" ht="12.75">
      <c r="B655" s="24"/>
      <c r="C655" s="24"/>
      <c r="D655" s="25"/>
      <c r="F655" s="26"/>
      <c r="G655" s="25"/>
      <c r="L655" s="26"/>
      <c r="O655" s="26"/>
      <c r="S655" s="25"/>
      <c r="Z655" s="20"/>
      <c r="AA655" s="9"/>
      <c r="AB655" s="47"/>
      <c r="AC655" s="9"/>
      <c r="AD655" s="20"/>
    </row>
    <row r="656" spans="2:30" ht="12.75">
      <c r="B656" s="24"/>
      <c r="C656" s="24"/>
      <c r="D656" s="25"/>
      <c r="F656" s="26"/>
      <c r="G656" s="25"/>
      <c r="L656" s="26"/>
      <c r="O656" s="26"/>
      <c r="S656" s="25"/>
      <c r="Z656" s="20"/>
      <c r="AA656" s="9"/>
      <c r="AB656" s="47"/>
      <c r="AC656" s="9"/>
      <c r="AD656" s="20"/>
    </row>
    <row r="657" spans="2:30" ht="12.75">
      <c r="B657" s="24"/>
      <c r="C657" s="24"/>
      <c r="D657" s="25"/>
      <c r="F657" s="26"/>
      <c r="G657" s="25"/>
      <c r="L657" s="26"/>
      <c r="O657" s="26"/>
      <c r="S657" s="25"/>
      <c r="Z657" s="20"/>
      <c r="AA657" s="9"/>
      <c r="AB657" s="47"/>
      <c r="AC657" s="9"/>
      <c r="AD657" s="20"/>
    </row>
    <row r="658" spans="2:30" ht="12.75">
      <c r="B658" s="24"/>
      <c r="C658" s="24"/>
      <c r="D658" s="25"/>
      <c r="F658" s="26"/>
      <c r="G658" s="25"/>
      <c r="L658" s="26"/>
      <c r="O658" s="26"/>
      <c r="S658" s="25"/>
      <c r="Z658" s="20"/>
      <c r="AA658" s="9"/>
      <c r="AB658" s="47"/>
      <c r="AC658" s="9"/>
      <c r="AD658" s="20"/>
    </row>
    <row r="659" spans="2:30" ht="12.75">
      <c r="B659" s="24"/>
      <c r="C659" s="24"/>
      <c r="D659" s="25"/>
      <c r="F659" s="26"/>
      <c r="G659" s="25"/>
      <c r="L659" s="26"/>
      <c r="O659" s="26"/>
      <c r="S659" s="25"/>
      <c r="Z659" s="20"/>
      <c r="AA659" s="9"/>
      <c r="AB659" s="47"/>
      <c r="AC659" s="9"/>
      <c r="AD659" s="20"/>
    </row>
    <row r="660" spans="2:30" ht="12.75">
      <c r="B660" s="24"/>
      <c r="C660" s="24"/>
      <c r="D660" s="25"/>
      <c r="F660" s="26"/>
      <c r="G660" s="25"/>
      <c r="L660" s="26"/>
      <c r="O660" s="26"/>
      <c r="S660" s="25"/>
      <c r="Z660" s="20"/>
      <c r="AA660" s="9"/>
      <c r="AB660" s="47"/>
      <c r="AC660" s="9"/>
      <c r="AD660" s="20"/>
    </row>
    <row r="661" spans="2:30" ht="12.75">
      <c r="B661" s="24"/>
      <c r="C661" s="24"/>
      <c r="D661" s="25"/>
      <c r="F661" s="26"/>
      <c r="G661" s="25"/>
      <c r="L661" s="26"/>
      <c r="O661" s="26"/>
      <c r="S661" s="25"/>
      <c r="Z661" s="20"/>
      <c r="AA661" s="9"/>
      <c r="AB661" s="47"/>
      <c r="AC661" s="9"/>
      <c r="AD661" s="20"/>
    </row>
    <row r="662" spans="2:30" ht="12.75">
      <c r="B662" s="24"/>
      <c r="C662" s="24"/>
      <c r="D662" s="25"/>
      <c r="F662" s="26"/>
      <c r="G662" s="25"/>
      <c r="L662" s="26"/>
      <c r="O662" s="26"/>
      <c r="S662" s="25"/>
      <c r="Z662" s="20"/>
      <c r="AA662" s="9"/>
      <c r="AB662" s="47"/>
      <c r="AC662" s="9"/>
      <c r="AD662" s="20"/>
    </row>
    <row r="663" spans="2:30" ht="12.75">
      <c r="B663" s="24"/>
      <c r="C663" s="24"/>
      <c r="D663" s="25"/>
      <c r="F663" s="26"/>
      <c r="G663" s="25"/>
      <c r="L663" s="26"/>
      <c r="O663" s="26"/>
      <c r="S663" s="25"/>
      <c r="Z663" s="20"/>
      <c r="AA663" s="9"/>
      <c r="AB663" s="47"/>
      <c r="AC663" s="9"/>
      <c r="AD663" s="20"/>
    </row>
    <row r="664" spans="2:30" ht="12.75">
      <c r="B664" s="24"/>
      <c r="C664" s="24"/>
      <c r="D664" s="25"/>
      <c r="F664" s="26"/>
      <c r="G664" s="25"/>
      <c r="L664" s="26"/>
      <c r="O664" s="26"/>
      <c r="S664" s="25"/>
      <c r="Z664" s="20"/>
      <c r="AA664" s="9"/>
      <c r="AB664" s="47"/>
      <c r="AC664" s="9"/>
      <c r="AD664" s="20"/>
    </row>
    <row r="665" spans="2:30" ht="12.75">
      <c r="B665" s="24"/>
      <c r="C665" s="24"/>
      <c r="D665" s="25"/>
      <c r="F665" s="26"/>
      <c r="G665" s="25"/>
      <c r="L665" s="26"/>
      <c r="O665" s="26"/>
      <c r="S665" s="25"/>
      <c r="Z665" s="20"/>
      <c r="AA665" s="9"/>
      <c r="AB665" s="47"/>
      <c r="AC665" s="9"/>
      <c r="AD665" s="20"/>
    </row>
    <row r="666" spans="2:30" ht="12.75">
      <c r="B666" s="24"/>
      <c r="C666" s="24"/>
      <c r="D666" s="25"/>
      <c r="F666" s="26"/>
      <c r="G666" s="25"/>
      <c r="L666" s="26"/>
      <c r="O666" s="26"/>
      <c r="S666" s="25"/>
      <c r="Z666" s="20"/>
      <c r="AA666" s="9"/>
      <c r="AB666" s="47"/>
      <c r="AC666" s="9"/>
      <c r="AD666" s="20"/>
    </row>
    <row r="667" spans="2:30" ht="12.75">
      <c r="B667" s="24"/>
      <c r="C667" s="24"/>
      <c r="D667" s="25"/>
      <c r="F667" s="26"/>
      <c r="G667" s="25"/>
      <c r="L667" s="26"/>
      <c r="O667" s="26"/>
      <c r="S667" s="25"/>
      <c r="Z667" s="20"/>
      <c r="AA667" s="9"/>
      <c r="AB667" s="47"/>
      <c r="AC667" s="9"/>
      <c r="AD667" s="20"/>
    </row>
    <row r="668" spans="2:30" ht="12.75">
      <c r="B668" s="24"/>
      <c r="C668" s="24"/>
      <c r="D668" s="25"/>
      <c r="F668" s="26"/>
      <c r="G668" s="25"/>
      <c r="L668" s="26"/>
      <c r="O668" s="26"/>
      <c r="S668" s="25"/>
      <c r="Z668" s="20"/>
      <c r="AA668" s="9"/>
      <c r="AB668" s="47"/>
      <c r="AC668" s="9"/>
      <c r="AD668" s="20"/>
    </row>
    <row r="669" spans="2:30" ht="12.75">
      <c r="B669" s="24"/>
      <c r="C669" s="24"/>
      <c r="D669" s="25"/>
      <c r="F669" s="26"/>
      <c r="G669" s="25"/>
      <c r="L669" s="26"/>
      <c r="O669" s="26"/>
      <c r="S669" s="25"/>
      <c r="Z669" s="20"/>
      <c r="AA669" s="9"/>
      <c r="AB669" s="47"/>
      <c r="AC669" s="9"/>
      <c r="AD669" s="20"/>
    </row>
    <row r="670" spans="2:30" ht="12.75">
      <c r="B670" s="24"/>
      <c r="C670" s="24"/>
      <c r="D670" s="25"/>
      <c r="F670" s="26"/>
      <c r="G670" s="25"/>
      <c r="L670" s="26"/>
      <c r="O670" s="26"/>
      <c r="S670" s="25"/>
      <c r="Z670" s="20"/>
      <c r="AA670" s="9"/>
      <c r="AB670" s="47"/>
      <c r="AC670" s="9"/>
      <c r="AD670" s="20"/>
    </row>
    <row r="671" spans="2:30" ht="12.75">
      <c r="B671" s="24"/>
      <c r="C671" s="24"/>
      <c r="D671" s="25"/>
      <c r="F671" s="26"/>
      <c r="G671" s="25"/>
      <c r="L671" s="26"/>
      <c r="O671" s="26"/>
      <c r="S671" s="25"/>
      <c r="Z671" s="20"/>
      <c r="AA671" s="9"/>
      <c r="AB671" s="47"/>
      <c r="AC671" s="9"/>
      <c r="AD671" s="20"/>
    </row>
    <row r="672" spans="2:30" ht="12.75">
      <c r="B672" s="24"/>
      <c r="C672" s="24"/>
      <c r="D672" s="25"/>
      <c r="F672" s="26"/>
      <c r="G672" s="25"/>
      <c r="L672" s="26"/>
      <c r="O672" s="26"/>
      <c r="S672" s="25"/>
      <c r="Z672" s="20"/>
      <c r="AA672" s="9"/>
      <c r="AB672" s="47"/>
      <c r="AC672" s="9"/>
      <c r="AD672" s="20"/>
    </row>
    <row r="673" spans="2:30" ht="12.75">
      <c r="B673" s="24"/>
      <c r="C673" s="24"/>
      <c r="D673" s="25"/>
      <c r="F673" s="26"/>
      <c r="G673" s="25"/>
      <c r="L673" s="26"/>
      <c r="O673" s="26"/>
      <c r="S673" s="25"/>
      <c r="Z673" s="20"/>
      <c r="AA673" s="9"/>
      <c r="AB673" s="47"/>
      <c r="AC673" s="9"/>
      <c r="AD673" s="20"/>
    </row>
    <row r="674" spans="2:30" ht="12.75">
      <c r="B674" s="24"/>
      <c r="C674" s="24"/>
      <c r="D674" s="25"/>
      <c r="F674" s="26"/>
      <c r="G674" s="25"/>
      <c r="L674" s="26"/>
      <c r="O674" s="26"/>
      <c r="S674" s="25"/>
      <c r="Z674" s="20"/>
      <c r="AA674" s="9"/>
      <c r="AB674" s="47"/>
      <c r="AC674" s="9"/>
      <c r="AD674" s="20"/>
    </row>
    <row r="675" spans="2:30" ht="12.75">
      <c r="B675" s="24"/>
      <c r="C675" s="24"/>
      <c r="D675" s="25"/>
      <c r="F675" s="26"/>
      <c r="G675" s="25"/>
      <c r="L675" s="26"/>
      <c r="O675" s="26"/>
      <c r="S675" s="25"/>
      <c r="Z675" s="20"/>
      <c r="AA675" s="9"/>
      <c r="AB675" s="47"/>
      <c r="AC675" s="9"/>
      <c r="AD675" s="20"/>
    </row>
    <row r="676" spans="2:30" ht="12.75">
      <c r="B676" s="24"/>
      <c r="C676" s="24"/>
      <c r="D676" s="25"/>
      <c r="F676" s="26"/>
      <c r="G676" s="25"/>
      <c r="L676" s="26"/>
      <c r="O676" s="26"/>
      <c r="S676" s="25"/>
      <c r="Z676" s="20"/>
      <c r="AA676" s="9"/>
      <c r="AB676" s="47"/>
      <c r="AC676" s="9"/>
      <c r="AD676" s="20"/>
    </row>
    <row r="677" spans="2:30" ht="12.75">
      <c r="B677" s="24"/>
      <c r="C677" s="24"/>
      <c r="D677" s="25"/>
      <c r="F677" s="26"/>
      <c r="G677" s="25"/>
      <c r="L677" s="26"/>
      <c r="O677" s="26"/>
      <c r="S677" s="25"/>
      <c r="Z677" s="20"/>
      <c r="AA677" s="9"/>
      <c r="AB677" s="47"/>
      <c r="AC677" s="9"/>
      <c r="AD677" s="20"/>
    </row>
    <row r="678" spans="2:30" ht="12.75">
      <c r="B678" s="24"/>
      <c r="C678" s="24"/>
      <c r="D678" s="25"/>
      <c r="F678" s="26"/>
      <c r="G678" s="25"/>
      <c r="L678" s="26"/>
      <c r="O678" s="26"/>
      <c r="S678" s="25"/>
      <c r="Z678" s="20"/>
      <c r="AA678" s="9"/>
      <c r="AB678" s="47"/>
      <c r="AC678" s="9"/>
      <c r="AD678" s="20"/>
    </row>
    <row r="679" spans="2:30" ht="12.75">
      <c r="B679" s="24"/>
      <c r="C679" s="24"/>
      <c r="D679" s="25"/>
      <c r="F679" s="26"/>
      <c r="G679" s="25"/>
      <c r="L679" s="26"/>
      <c r="O679" s="26"/>
      <c r="S679" s="25"/>
      <c r="Z679" s="20"/>
      <c r="AA679" s="9"/>
      <c r="AB679" s="47"/>
      <c r="AC679" s="9"/>
      <c r="AD679" s="20"/>
    </row>
    <row r="680" spans="2:30" ht="12.75">
      <c r="B680" s="24"/>
      <c r="C680" s="24"/>
      <c r="D680" s="25"/>
      <c r="F680" s="26"/>
      <c r="G680" s="25"/>
      <c r="L680" s="26"/>
      <c r="O680" s="26"/>
      <c r="S680" s="25"/>
      <c r="Z680" s="20"/>
      <c r="AA680" s="9"/>
      <c r="AB680" s="47"/>
      <c r="AC680" s="9"/>
      <c r="AD680" s="20"/>
    </row>
    <row r="681" spans="2:30" ht="12.75">
      <c r="B681" s="24"/>
      <c r="C681" s="24"/>
      <c r="D681" s="25"/>
      <c r="F681" s="26"/>
      <c r="G681" s="25"/>
      <c r="L681" s="26"/>
      <c r="O681" s="26"/>
      <c r="S681" s="25"/>
      <c r="Z681" s="20"/>
      <c r="AA681" s="9"/>
      <c r="AB681" s="47"/>
      <c r="AC681" s="9"/>
      <c r="AD681" s="20"/>
    </row>
    <row r="682" spans="2:30" ht="12.75">
      <c r="B682" s="24"/>
      <c r="C682" s="24"/>
      <c r="D682" s="25"/>
      <c r="F682" s="26"/>
      <c r="G682" s="25"/>
      <c r="L682" s="26"/>
      <c r="O682" s="26"/>
      <c r="S682" s="25"/>
      <c r="Z682" s="20"/>
      <c r="AA682" s="9"/>
      <c r="AB682" s="47"/>
      <c r="AC682" s="9"/>
      <c r="AD682" s="20"/>
    </row>
    <row r="683" spans="2:30" ht="12.75">
      <c r="B683" s="24"/>
      <c r="C683" s="24"/>
      <c r="D683" s="25"/>
      <c r="F683" s="26"/>
      <c r="G683" s="25"/>
      <c r="L683" s="26"/>
      <c r="O683" s="26"/>
      <c r="S683" s="25"/>
      <c r="Z683" s="20"/>
      <c r="AA683" s="9"/>
      <c r="AB683" s="47"/>
      <c r="AC683" s="9"/>
      <c r="AD683" s="20"/>
    </row>
    <row r="684" spans="2:30" ht="12.75">
      <c r="B684" s="24"/>
      <c r="C684" s="24"/>
      <c r="D684" s="25"/>
      <c r="F684" s="26"/>
      <c r="G684" s="25"/>
      <c r="L684" s="26"/>
      <c r="O684" s="26"/>
      <c r="S684" s="25"/>
      <c r="Z684" s="20"/>
      <c r="AA684" s="9"/>
      <c r="AB684" s="47"/>
      <c r="AC684" s="9"/>
      <c r="AD684" s="20"/>
    </row>
    <row r="685" spans="2:30" ht="12.75">
      <c r="B685" s="24"/>
      <c r="C685" s="24"/>
      <c r="D685" s="25"/>
      <c r="F685" s="26"/>
      <c r="G685" s="25"/>
      <c r="L685" s="26"/>
      <c r="O685" s="26"/>
      <c r="S685" s="25"/>
      <c r="Z685" s="20"/>
      <c r="AA685" s="9"/>
      <c r="AB685" s="47"/>
      <c r="AC685" s="9"/>
      <c r="AD685" s="20"/>
    </row>
    <row r="686" spans="2:30" ht="12.75">
      <c r="B686" s="24"/>
      <c r="C686" s="24"/>
      <c r="D686" s="25"/>
      <c r="F686" s="26"/>
      <c r="G686" s="25"/>
      <c r="L686" s="26"/>
      <c r="O686" s="26"/>
      <c r="S686" s="25"/>
      <c r="Z686" s="20"/>
      <c r="AA686" s="9"/>
      <c r="AB686" s="47"/>
      <c r="AC686" s="9"/>
      <c r="AD686" s="20"/>
    </row>
    <row r="687" spans="2:30" ht="12.75">
      <c r="B687" s="24"/>
      <c r="C687" s="24"/>
      <c r="D687" s="25"/>
      <c r="F687" s="26"/>
      <c r="G687" s="25"/>
      <c r="L687" s="26"/>
      <c r="O687" s="26"/>
      <c r="S687" s="25"/>
      <c r="Z687" s="20"/>
      <c r="AA687" s="9"/>
      <c r="AB687" s="47"/>
      <c r="AC687" s="9"/>
      <c r="AD687" s="20"/>
    </row>
    <row r="688" spans="2:30" ht="12.75">
      <c r="B688" s="24"/>
      <c r="C688" s="24"/>
      <c r="D688" s="25"/>
      <c r="F688" s="26"/>
      <c r="G688" s="25"/>
      <c r="L688" s="26"/>
      <c r="O688" s="26"/>
      <c r="S688" s="25"/>
      <c r="Z688" s="20"/>
      <c r="AA688" s="9"/>
      <c r="AB688" s="47"/>
      <c r="AC688" s="9"/>
      <c r="AD688" s="20"/>
    </row>
    <row r="689" spans="2:30" ht="12.75">
      <c r="B689" s="24"/>
      <c r="C689" s="24"/>
      <c r="D689" s="25"/>
      <c r="F689" s="26"/>
      <c r="G689" s="25"/>
      <c r="L689" s="26"/>
      <c r="O689" s="26"/>
      <c r="S689" s="25"/>
      <c r="Z689" s="20"/>
      <c r="AA689" s="9"/>
      <c r="AB689" s="47"/>
      <c r="AC689" s="9"/>
      <c r="AD689" s="20"/>
    </row>
    <row r="690" spans="2:30" ht="12.75">
      <c r="B690" s="24"/>
      <c r="C690" s="24"/>
      <c r="D690" s="25"/>
      <c r="F690" s="26"/>
      <c r="G690" s="25"/>
      <c r="L690" s="26"/>
      <c r="O690" s="26"/>
      <c r="S690" s="25"/>
      <c r="Z690" s="20"/>
      <c r="AA690" s="9"/>
      <c r="AB690" s="47"/>
      <c r="AC690" s="9"/>
      <c r="AD690" s="20"/>
    </row>
    <row r="691" spans="2:30" ht="12.75">
      <c r="B691" s="24"/>
      <c r="C691" s="24"/>
      <c r="D691" s="25"/>
      <c r="F691" s="26"/>
      <c r="G691" s="25"/>
      <c r="L691" s="26"/>
      <c r="O691" s="26"/>
      <c r="S691" s="25"/>
      <c r="Z691" s="20"/>
      <c r="AA691" s="9"/>
      <c r="AB691" s="47"/>
      <c r="AC691" s="9"/>
      <c r="AD691" s="20"/>
    </row>
    <row r="692" spans="2:30" ht="12.75">
      <c r="B692" s="24"/>
      <c r="C692" s="24"/>
      <c r="D692" s="25"/>
      <c r="F692" s="26"/>
      <c r="G692" s="25"/>
      <c r="L692" s="26"/>
      <c r="O692" s="26"/>
      <c r="S692" s="25"/>
      <c r="Z692" s="20"/>
      <c r="AA692" s="9"/>
      <c r="AB692" s="47"/>
      <c r="AC692" s="9"/>
      <c r="AD692" s="20"/>
    </row>
    <row r="693" spans="2:30" ht="12.75">
      <c r="B693" s="24"/>
      <c r="C693" s="24"/>
      <c r="D693" s="25"/>
      <c r="F693" s="26"/>
      <c r="G693" s="25"/>
      <c r="L693" s="26"/>
      <c r="O693" s="26"/>
      <c r="S693" s="25"/>
      <c r="Z693" s="20"/>
      <c r="AA693" s="9"/>
      <c r="AB693" s="47"/>
      <c r="AC693" s="9"/>
      <c r="AD693" s="20"/>
    </row>
    <row r="694" spans="2:30" ht="12.75">
      <c r="B694" s="24"/>
      <c r="C694" s="24"/>
      <c r="D694" s="25"/>
      <c r="F694" s="26"/>
      <c r="G694" s="25"/>
      <c r="L694" s="26"/>
      <c r="O694" s="26"/>
      <c r="S694" s="25"/>
      <c r="Z694" s="20"/>
      <c r="AA694" s="9"/>
      <c r="AB694" s="47"/>
      <c r="AC694" s="9"/>
      <c r="AD694" s="20"/>
    </row>
    <row r="695" spans="2:30" ht="12.75">
      <c r="B695" s="24"/>
      <c r="C695" s="24"/>
      <c r="D695" s="25"/>
      <c r="F695" s="26"/>
      <c r="G695" s="25"/>
      <c r="L695" s="26"/>
      <c r="O695" s="26"/>
      <c r="S695" s="25"/>
      <c r="Z695" s="20"/>
      <c r="AA695" s="9"/>
      <c r="AB695" s="47"/>
      <c r="AC695" s="9"/>
      <c r="AD695" s="20"/>
    </row>
    <row r="696" spans="2:30" ht="12.75">
      <c r="B696" s="24"/>
      <c r="C696" s="24"/>
      <c r="D696" s="25"/>
      <c r="F696" s="26"/>
      <c r="G696" s="25"/>
      <c r="L696" s="26"/>
      <c r="O696" s="26"/>
      <c r="S696" s="25"/>
      <c r="Z696" s="20"/>
      <c r="AA696" s="9"/>
      <c r="AB696" s="47"/>
      <c r="AC696" s="9"/>
      <c r="AD696" s="20"/>
    </row>
    <row r="697" spans="2:30" ht="12.75">
      <c r="B697" s="24"/>
      <c r="C697" s="24"/>
      <c r="D697" s="25"/>
      <c r="F697" s="26"/>
      <c r="G697" s="25"/>
      <c r="L697" s="26"/>
      <c r="O697" s="26"/>
      <c r="S697" s="25"/>
      <c r="Z697" s="20"/>
      <c r="AA697" s="9"/>
      <c r="AB697" s="47"/>
      <c r="AC697" s="9"/>
      <c r="AD697" s="20"/>
    </row>
    <row r="698" spans="2:30" ht="12.75">
      <c r="B698" s="24"/>
      <c r="C698" s="24"/>
      <c r="D698" s="25"/>
      <c r="F698" s="26"/>
      <c r="G698" s="25"/>
      <c r="L698" s="26"/>
      <c r="O698" s="26"/>
      <c r="S698" s="25"/>
      <c r="Z698" s="20"/>
      <c r="AA698" s="9"/>
      <c r="AB698" s="47"/>
      <c r="AC698" s="9"/>
      <c r="AD698" s="20"/>
    </row>
    <row r="699" spans="2:30" ht="12.75">
      <c r="B699" s="24"/>
      <c r="C699" s="24"/>
      <c r="D699" s="25"/>
      <c r="F699" s="26"/>
      <c r="G699" s="25"/>
      <c r="L699" s="26"/>
      <c r="O699" s="26"/>
      <c r="S699" s="25"/>
      <c r="Z699" s="20"/>
      <c r="AA699" s="9"/>
      <c r="AB699" s="47"/>
      <c r="AC699" s="9"/>
      <c r="AD699" s="20"/>
    </row>
    <row r="700" spans="2:30" ht="12.75">
      <c r="B700" s="24"/>
      <c r="C700" s="24"/>
      <c r="D700" s="25"/>
      <c r="F700" s="26"/>
      <c r="G700" s="25"/>
      <c r="L700" s="26"/>
      <c r="O700" s="26"/>
      <c r="S700" s="25"/>
      <c r="Z700" s="20"/>
      <c r="AA700" s="9"/>
      <c r="AB700" s="47"/>
      <c r="AC700" s="9"/>
      <c r="AD700" s="20"/>
    </row>
    <row r="701" spans="2:30" ht="12.75">
      <c r="B701" s="24"/>
      <c r="C701" s="24"/>
      <c r="D701" s="25"/>
      <c r="F701" s="26"/>
      <c r="G701" s="25"/>
      <c r="L701" s="26"/>
      <c r="O701" s="26"/>
      <c r="S701" s="25"/>
      <c r="Z701" s="20"/>
      <c r="AA701" s="9"/>
      <c r="AB701" s="47"/>
      <c r="AC701" s="9"/>
      <c r="AD701" s="20"/>
    </row>
    <row r="702" spans="2:30" ht="12.75">
      <c r="B702" s="24"/>
      <c r="C702" s="24"/>
      <c r="D702" s="25"/>
      <c r="F702" s="26"/>
      <c r="G702" s="25"/>
      <c r="L702" s="26"/>
      <c r="O702" s="26"/>
      <c r="S702" s="25"/>
      <c r="Z702" s="20"/>
      <c r="AA702" s="9"/>
      <c r="AB702" s="47"/>
      <c r="AC702" s="9"/>
      <c r="AD702" s="20"/>
    </row>
    <row r="703" spans="2:30" ht="12.75">
      <c r="B703" s="24"/>
      <c r="C703" s="24"/>
      <c r="D703" s="25"/>
      <c r="F703" s="26"/>
      <c r="G703" s="25"/>
      <c r="L703" s="26"/>
      <c r="O703" s="26"/>
      <c r="S703" s="25"/>
      <c r="Z703" s="20"/>
      <c r="AA703" s="9"/>
      <c r="AB703" s="47"/>
      <c r="AC703" s="9"/>
      <c r="AD703" s="20"/>
    </row>
    <row r="704" spans="2:30" ht="12.75">
      <c r="B704" s="24"/>
      <c r="C704" s="24"/>
      <c r="D704" s="25"/>
      <c r="F704" s="26"/>
      <c r="G704" s="25"/>
      <c r="L704" s="26"/>
      <c r="O704" s="26"/>
      <c r="S704" s="25"/>
      <c r="Z704" s="20"/>
      <c r="AA704" s="9"/>
      <c r="AB704" s="47"/>
      <c r="AC704" s="9"/>
      <c r="AD704" s="20"/>
    </row>
    <row r="705" spans="2:30" ht="12.75">
      <c r="B705" s="24"/>
      <c r="C705" s="24"/>
      <c r="D705" s="25"/>
      <c r="F705" s="26"/>
      <c r="G705" s="25"/>
      <c r="L705" s="26"/>
      <c r="O705" s="26"/>
      <c r="S705" s="25"/>
      <c r="Z705" s="20"/>
      <c r="AA705" s="9"/>
      <c r="AB705" s="47"/>
      <c r="AC705" s="9"/>
      <c r="AD705" s="20"/>
    </row>
    <row r="706" spans="2:30" ht="12.75">
      <c r="B706" s="24"/>
      <c r="C706" s="24"/>
      <c r="D706" s="25"/>
      <c r="F706" s="26"/>
      <c r="G706" s="25"/>
      <c r="L706" s="26"/>
      <c r="O706" s="26"/>
      <c r="S706" s="25"/>
      <c r="Z706" s="20"/>
      <c r="AA706" s="9"/>
      <c r="AB706" s="47"/>
      <c r="AC706" s="9"/>
      <c r="AD706" s="20"/>
    </row>
    <row r="707" spans="2:30" ht="12.75">
      <c r="B707" s="24"/>
      <c r="C707" s="24"/>
      <c r="D707" s="25"/>
      <c r="F707" s="26"/>
      <c r="G707" s="25"/>
      <c r="L707" s="26"/>
      <c r="O707" s="26"/>
      <c r="S707" s="25"/>
      <c r="Z707" s="20"/>
      <c r="AA707" s="9"/>
      <c r="AB707" s="47"/>
      <c r="AC707" s="9"/>
      <c r="AD707" s="20"/>
    </row>
    <row r="708" spans="2:30" ht="12.75">
      <c r="B708" s="24"/>
      <c r="C708" s="24"/>
      <c r="D708" s="25"/>
      <c r="F708" s="26"/>
      <c r="G708" s="25"/>
      <c r="L708" s="26"/>
      <c r="O708" s="26"/>
      <c r="S708" s="25"/>
      <c r="Z708" s="20"/>
      <c r="AA708" s="9"/>
      <c r="AB708" s="47"/>
      <c r="AC708" s="9"/>
      <c r="AD708" s="20"/>
    </row>
    <row r="709" spans="2:30" ht="12.75">
      <c r="B709" s="24"/>
      <c r="C709" s="24"/>
      <c r="D709" s="25"/>
      <c r="F709" s="26"/>
      <c r="G709" s="25"/>
      <c r="L709" s="26"/>
      <c r="O709" s="26"/>
      <c r="S709" s="25"/>
      <c r="Z709" s="20"/>
      <c r="AA709" s="9"/>
      <c r="AB709" s="47"/>
      <c r="AC709" s="9"/>
      <c r="AD709" s="20"/>
    </row>
    <row r="710" spans="2:30" ht="12.75">
      <c r="B710" s="24"/>
      <c r="C710" s="24"/>
      <c r="D710" s="25"/>
      <c r="F710" s="26"/>
      <c r="G710" s="25"/>
      <c r="L710" s="26"/>
      <c r="O710" s="26"/>
      <c r="S710" s="25"/>
      <c r="Z710" s="20"/>
      <c r="AA710" s="9"/>
      <c r="AB710" s="47"/>
      <c r="AC710" s="9"/>
      <c r="AD710" s="20"/>
    </row>
    <row r="711" spans="2:30" ht="12.75">
      <c r="B711" s="24"/>
      <c r="C711" s="24"/>
      <c r="D711" s="25"/>
      <c r="F711" s="26"/>
      <c r="G711" s="25"/>
      <c r="L711" s="26"/>
      <c r="O711" s="26"/>
      <c r="S711" s="25"/>
      <c r="Z711" s="20"/>
      <c r="AA711" s="9"/>
      <c r="AB711" s="47"/>
      <c r="AC711" s="9"/>
      <c r="AD711" s="20"/>
    </row>
    <row r="712" spans="2:30" ht="12.75">
      <c r="B712" s="24"/>
      <c r="C712" s="24"/>
      <c r="D712" s="25"/>
      <c r="F712" s="26"/>
      <c r="G712" s="25"/>
      <c r="L712" s="26"/>
      <c r="O712" s="26"/>
      <c r="S712" s="25"/>
      <c r="Z712" s="20"/>
      <c r="AA712" s="9"/>
      <c r="AB712" s="47"/>
      <c r="AC712" s="9"/>
      <c r="AD712" s="20"/>
    </row>
    <row r="713" spans="2:30" ht="12.75">
      <c r="B713" s="24"/>
      <c r="C713" s="24"/>
      <c r="D713" s="25"/>
      <c r="F713" s="26"/>
      <c r="G713" s="25"/>
      <c r="L713" s="26"/>
      <c r="O713" s="26"/>
      <c r="S713" s="25"/>
      <c r="Z713" s="20"/>
      <c r="AA713" s="9"/>
      <c r="AB713" s="47"/>
      <c r="AC713" s="9"/>
      <c r="AD713" s="20"/>
    </row>
    <row r="714" spans="2:30" ht="12.75">
      <c r="B714" s="24"/>
      <c r="C714" s="24"/>
      <c r="D714" s="25"/>
      <c r="F714" s="26"/>
      <c r="G714" s="25"/>
      <c r="L714" s="26"/>
      <c r="O714" s="26"/>
      <c r="S714" s="25"/>
      <c r="Z714" s="20"/>
      <c r="AA714" s="9"/>
      <c r="AB714" s="47"/>
      <c r="AC714" s="9"/>
      <c r="AD714" s="20"/>
    </row>
    <row r="715" spans="2:30" ht="12.75">
      <c r="B715" s="24"/>
      <c r="C715" s="24"/>
      <c r="D715" s="25"/>
      <c r="F715" s="26"/>
      <c r="G715" s="25"/>
      <c r="L715" s="26"/>
      <c r="O715" s="26"/>
      <c r="S715" s="25"/>
      <c r="Z715" s="20"/>
      <c r="AA715" s="9"/>
      <c r="AB715" s="47"/>
      <c r="AC715" s="9"/>
      <c r="AD715" s="20"/>
    </row>
    <row r="716" spans="2:30" ht="12.75">
      <c r="B716" s="24"/>
      <c r="C716" s="24"/>
      <c r="D716" s="25"/>
      <c r="F716" s="26"/>
      <c r="G716" s="25"/>
      <c r="L716" s="26"/>
      <c r="O716" s="26"/>
      <c r="S716" s="25"/>
      <c r="Z716" s="20"/>
      <c r="AA716" s="9"/>
      <c r="AB716" s="47"/>
      <c r="AC716" s="9"/>
      <c r="AD716" s="20"/>
    </row>
    <row r="717" spans="2:30" ht="12.75">
      <c r="B717" s="24"/>
      <c r="C717" s="24"/>
      <c r="D717" s="25"/>
      <c r="F717" s="26"/>
      <c r="G717" s="25"/>
      <c r="L717" s="26"/>
      <c r="O717" s="26"/>
      <c r="S717" s="25"/>
      <c r="Z717" s="20"/>
      <c r="AA717" s="9"/>
      <c r="AB717" s="47"/>
      <c r="AC717" s="9"/>
      <c r="AD717" s="20"/>
    </row>
    <row r="718" spans="2:30" ht="12.75">
      <c r="B718" s="24"/>
      <c r="C718" s="24"/>
      <c r="D718" s="25"/>
      <c r="F718" s="26"/>
      <c r="G718" s="25"/>
      <c r="L718" s="26"/>
      <c r="O718" s="26"/>
      <c r="S718" s="25"/>
      <c r="Z718" s="20"/>
      <c r="AA718" s="9"/>
      <c r="AB718" s="47"/>
      <c r="AC718" s="9"/>
      <c r="AD718" s="20"/>
    </row>
    <row r="719" spans="2:30" ht="12.75">
      <c r="B719" s="24"/>
      <c r="C719" s="24"/>
      <c r="D719" s="25"/>
      <c r="F719" s="26"/>
      <c r="G719" s="25"/>
      <c r="L719" s="26"/>
      <c r="O719" s="26"/>
      <c r="S719" s="25"/>
      <c r="Z719" s="20"/>
      <c r="AA719" s="9"/>
      <c r="AB719" s="47"/>
      <c r="AC719" s="9"/>
      <c r="AD719" s="20"/>
    </row>
    <row r="720" spans="2:30" ht="12.75">
      <c r="B720" s="24"/>
      <c r="C720" s="24"/>
      <c r="D720" s="25"/>
      <c r="F720" s="26"/>
      <c r="G720" s="25"/>
      <c r="L720" s="26"/>
      <c r="O720" s="26"/>
      <c r="S720" s="25"/>
      <c r="Z720" s="20"/>
      <c r="AA720" s="9"/>
      <c r="AB720" s="47"/>
      <c r="AC720" s="9"/>
      <c r="AD720" s="20"/>
    </row>
    <row r="721" spans="2:30" ht="12.75">
      <c r="B721" s="24"/>
      <c r="C721" s="24"/>
      <c r="D721" s="25"/>
      <c r="F721" s="26"/>
      <c r="G721" s="25"/>
      <c r="L721" s="26"/>
      <c r="O721" s="26"/>
      <c r="S721" s="25"/>
      <c r="Z721" s="20"/>
      <c r="AA721" s="9"/>
      <c r="AB721" s="47"/>
      <c r="AC721" s="9"/>
      <c r="AD721" s="20"/>
    </row>
    <row r="722" spans="2:30" ht="12.75">
      <c r="B722" s="24"/>
      <c r="C722" s="24"/>
      <c r="D722" s="25"/>
      <c r="F722" s="26"/>
      <c r="G722" s="25"/>
      <c r="L722" s="26"/>
      <c r="O722" s="26"/>
      <c r="S722" s="25"/>
      <c r="Z722" s="20"/>
      <c r="AA722" s="9"/>
      <c r="AB722" s="47"/>
      <c r="AC722" s="9"/>
      <c r="AD722" s="20"/>
    </row>
    <row r="723" spans="2:30" ht="12.75">
      <c r="B723" s="24"/>
      <c r="C723" s="24"/>
      <c r="D723" s="25"/>
      <c r="F723" s="26"/>
      <c r="G723" s="25"/>
      <c r="L723" s="26"/>
      <c r="O723" s="26"/>
      <c r="S723" s="25"/>
      <c r="Z723" s="20"/>
      <c r="AA723" s="9"/>
      <c r="AB723" s="47"/>
      <c r="AC723" s="9"/>
      <c r="AD723" s="20"/>
    </row>
    <row r="724" spans="2:30" ht="12.75">
      <c r="B724" s="24"/>
      <c r="C724" s="24"/>
      <c r="D724" s="25"/>
      <c r="F724" s="26"/>
      <c r="G724" s="25"/>
      <c r="L724" s="26"/>
      <c r="O724" s="26"/>
      <c r="S724" s="25"/>
      <c r="Z724" s="20"/>
      <c r="AA724" s="9"/>
      <c r="AB724" s="47"/>
      <c r="AC724" s="9"/>
      <c r="AD724" s="20"/>
    </row>
    <row r="725" spans="2:30" ht="12.75">
      <c r="B725" s="24"/>
      <c r="C725" s="24"/>
      <c r="D725" s="25"/>
      <c r="F725" s="26"/>
      <c r="G725" s="25"/>
      <c r="L725" s="26"/>
      <c r="O725" s="26"/>
      <c r="S725" s="25"/>
      <c r="Z725" s="20"/>
      <c r="AA725" s="9"/>
      <c r="AB725" s="47"/>
      <c r="AC725" s="9"/>
      <c r="AD725" s="20"/>
    </row>
    <row r="726" spans="2:30" ht="12.75">
      <c r="B726" s="24"/>
      <c r="C726" s="24"/>
      <c r="D726" s="25"/>
      <c r="F726" s="26"/>
      <c r="G726" s="25"/>
      <c r="L726" s="26"/>
      <c r="O726" s="26"/>
      <c r="S726" s="25"/>
      <c r="Z726" s="20"/>
      <c r="AA726" s="9"/>
      <c r="AB726" s="47"/>
      <c r="AC726" s="9"/>
      <c r="AD726" s="20"/>
    </row>
    <row r="727" spans="2:30" ht="12.75">
      <c r="B727" s="24"/>
      <c r="C727" s="24"/>
      <c r="D727" s="25"/>
      <c r="F727" s="26"/>
      <c r="G727" s="25"/>
      <c r="L727" s="26"/>
      <c r="O727" s="26"/>
      <c r="S727" s="25"/>
      <c r="Z727" s="20"/>
      <c r="AA727" s="9"/>
      <c r="AB727" s="47"/>
      <c r="AC727" s="9"/>
      <c r="AD727" s="20"/>
    </row>
    <row r="728" spans="2:30" ht="12.75">
      <c r="B728" s="24"/>
      <c r="C728" s="24"/>
      <c r="D728" s="25"/>
      <c r="F728" s="26"/>
      <c r="G728" s="25"/>
      <c r="L728" s="26"/>
      <c r="O728" s="26"/>
      <c r="S728" s="25"/>
      <c r="Z728" s="20"/>
      <c r="AA728" s="9"/>
      <c r="AB728" s="47"/>
      <c r="AC728" s="9"/>
      <c r="AD728" s="20"/>
    </row>
    <row r="729" spans="2:30" ht="12.75">
      <c r="B729" s="24"/>
      <c r="C729" s="24"/>
      <c r="D729" s="25"/>
      <c r="F729" s="26"/>
      <c r="G729" s="25"/>
      <c r="L729" s="26"/>
      <c r="O729" s="26"/>
      <c r="S729" s="25"/>
      <c r="Z729" s="20"/>
      <c r="AA729" s="9"/>
      <c r="AB729" s="47"/>
      <c r="AC729" s="9"/>
      <c r="AD729" s="20"/>
    </row>
    <row r="730" spans="2:30" ht="12.75">
      <c r="B730" s="24"/>
      <c r="C730" s="24"/>
      <c r="D730" s="25"/>
      <c r="F730" s="26"/>
      <c r="G730" s="25"/>
      <c r="L730" s="26"/>
      <c r="O730" s="26"/>
      <c r="S730" s="25"/>
      <c r="Z730" s="20"/>
      <c r="AA730" s="9"/>
      <c r="AB730" s="47"/>
      <c r="AC730" s="9"/>
      <c r="AD730" s="20"/>
    </row>
    <row r="731" spans="2:30" ht="12.75">
      <c r="B731" s="24"/>
      <c r="C731" s="24"/>
      <c r="D731" s="25"/>
      <c r="F731" s="26"/>
      <c r="G731" s="25"/>
      <c r="L731" s="26"/>
      <c r="O731" s="26"/>
      <c r="S731" s="25"/>
      <c r="Z731" s="20"/>
      <c r="AA731" s="9"/>
      <c r="AB731" s="47"/>
      <c r="AC731" s="9"/>
      <c r="AD731" s="20"/>
    </row>
    <row r="732" spans="2:30" ht="12.75">
      <c r="B732" s="24"/>
      <c r="C732" s="24"/>
      <c r="D732" s="25"/>
      <c r="F732" s="26"/>
      <c r="G732" s="25"/>
      <c r="L732" s="26"/>
      <c r="O732" s="26"/>
      <c r="S732" s="25"/>
      <c r="Z732" s="20"/>
      <c r="AA732" s="9"/>
      <c r="AB732" s="47"/>
      <c r="AC732" s="9"/>
      <c r="AD732" s="20"/>
    </row>
    <row r="733" spans="2:30" ht="12.75">
      <c r="B733" s="24"/>
      <c r="C733" s="24"/>
      <c r="D733" s="25"/>
      <c r="F733" s="26"/>
      <c r="G733" s="25"/>
      <c r="L733" s="26"/>
      <c r="O733" s="26"/>
      <c r="S733" s="25"/>
      <c r="Z733" s="20"/>
      <c r="AA733" s="9"/>
      <c r="AB733" s="47"/>
      <c r="AC733" s="9"/>
      <c r="AD733" s="20"/>
    </row>
    <row r="734" spans="2:30" ht="12.75">
      <c r="B734" s="24"/>
      <c r="C734" s="24"/>
      <c r="D734" s="25"/>
      <c r="F734" s="26"/>
      <c r="G734" s="25"/>
      <c r="L734" s="26"/>
      <c r="O734" s="26"/>
      <c r="S734" s="25"/>
      <c r="Z734" s="20"/>
      <c r="AA734" s="9"/>
      <c r="AB734" s="47"/>
      <c r="AC734" s="9"/>
      <c r="AD734" s="20"/>
    </row>
    <row r="735" spans="2:30" ht="12.75">
      <c r="B735" s="24"/>
      <c r="C735" s="24"/>
      <c r="D735" s="25"/>
      <c r="F735" s="26"/>
      <c r="G735" s="25"/>
      <c r="L735" s="26"/>
      <c r="O735" s="26"/>
      <c r="S735" s="25"/>
      <c r="Z735" s="20"/>
      <c r="AA735" s="9"/>
      <c r="AB735" s="47"/>
      <c r="AC735" s="9"/>
      <c r="AD735" s="20"/>
    </row>
    <row r="736" spans="2:30" ht="12.75">
      <c r="B736" s="24"/>
      <c r="C736" s="24"/>
      <c r="D736" s="25"/>
      <c r="F736" s="26"/>
      <c r="G736" s="25"/>
      <c r="L736" s="26"/>
      <c r="O736" s="26"/>
      <c r="S736" s="25"/>
      <c r="Z736" s="20"/>
      <c r="AA736" s="9"/>
      <c r="AB736" s="47"/>
      <c r="AC736" s="9"/>
      <c r="AD736" s="20"/>
    </row>
    <row r="737" spans="2:30" ht="12.75">
      <c r="B737" s="24"/>
      <c r="C737" s="24"/>
      <c r="D737" s="25"/>
      <c r="F737" s="26"/>
      <c r="G737" s="25"/>
      <c r="L737" s="26"/>
      <c r="O737" s="26"/>
      <c r="S737" s="25"/>
      <c r="Z737" s="20"/>
      <c r="AA737" s="9"/>
      <c r="AB737" s="47"/>
      <c r="AC737" s="9"/>
      <c r="AD737" s="20"/>
    </row>
    <row r="738" spans="2:30" ht="12.75">
      <c r="B738" s="24"/>
      <c r="C738" s="24"/>
      <c r="D738" s="25"/>
      <c r="F738" s="26"/>
      <c r="G738" s="25"/>
      <c r="L738" s="26"/>
      <c r="O738" s="26"/>
      <c r="S738" s="25"/>
      <c r="Z738" s="20"/>
      <c r="AA738" s="9"/>
      <c r="AB738" s="47"/>
      <c r="AC738" s="9"/>
      <c r="AD738" s="20"/>
    </row>
    <row r="739" spans="2:30" ht="12.75">
      <c r="B739" s="24"/>
      <c r="C739" s="24"/>
      <c r="D739" s="25"/>
      <c r="F739" s="26"/>
      <c r="G739" s="25"/>
      <c r="L739" s="26"/>
      <c r="O739" s="26"/>
      <c r="S739" s="25"/>
      <c r="Z739" s="20"/>
      <c r="AA739" s="9"/>
      <c r="AB739" s="47"/>
      <c r="AC739" s="9"/>
      <c r="AD739" s="20"/>
    </row>
    <row r="740" spans="2:30" ht="12.75">
      <c r="B740" s="24"/>
      <c r="C740" s="24"/>
      <c r="D740" s="25"/>
      <c r="F740" s="26"/>
      <c r="G740" s="25"/>
      <c r="L740" s="26"/>
      <c r="O740" s="26"/>
      <c r="S740" s="25"/>
      <c r="Z740" s="20"/>
      <c r="AA740" s="9"/>
      <c r="AB740" s="47"/>
      <c r="AC740" s="9"/>
      <c r="AD740" s="20"/>
    </row>
    <row r="741" spans="2:30" ht="12.75">
      <c r="B741" s="24"/>
      <c r="C741" s="24"/>
      <c r="D741" s="25"/>
      <c r="F741" s="26"/>
      <c r="G741" s="25"/>
      <c r="L741" s="26"/>
      <c r="O741" s="26"/>
      <c r="S741" s="25"/>
      <c r="Z741" s="20"/>
      <c r="AA741" s="9"/>
      <c r="AB741" s="47"/>
      <c r="AC741" s="9"/>
      <c r="AD741" s="20"/>
    </row>
    <row r="742" spans="2:30" ht="12.75">
      <c r="B742" s="24"/>
      <c r="C742" s="24"/>
      <c r="D742" s="25"/>
      <c r="F742" s="26"/>
      <c r="G742" s="25"/>
      <c r="L742" s="26"/>
      <c r="O742" s="26"/>
      <c r="S742" s="25"/>
      <c r="Z742" s="20"/>
      <c r="AA742" s="9"/>
      <c r="AB742" s="47"/>
      <c r="AC742" s="9"/>
      <c r="AD742" s="20"/>
    </row>
    <row r="743" spans="2:30" ht="12.75">
      <c r="B743" s="24"/>
      <c r="C743" s="24"/>
      <c r="D743" s="25"/>
      <c r="F743" s="26"/>
      <c r="G743" s="25"/>
      <c r="L743" s="26"/>
      <c r="O743" s="26"/>
      <c r="S743" s="25"/>
      <c r="Z743" s="20"/>
      <c r="AA743" s="9"/>
      <c r="AB743" s="47"/>
      <c r="AC743" s="9"/>
      <c r="AD743" s="20"/>
    </row>
    <row r="744" spans="2:30" ht="12.75">
      <c r="B744" s="24"/>
      <c r="C744" s="24"/>
      <c r="D744" s="25"/>
      <c r="F744" s="26"/>
      <c r="G744" s="25"/>
      <c r="L744" s="26"/>
      <c r="O744" s="26"/>
      <c r="S744" s="25"/>
      <c r="Z744" s="20"/>
      <c r="AA744" s="9"/>
      <c r="AB744" s="47"/>
      <c r="AC744" s="9"/>
      <c r="AD744" s="20"/>
    </row>
    <row r="745" spans="2:30" ht="12.75">
      <c r="B745" s="24"/>
      <c r="C745" s="24"/>
      <c r="D745" s="25"/>
      <c r="F745" s="26"/>
      <c r="G745" s="25"/>
      <c r="L745" s="26"/>
      <c r="O745" s="26"/>
      <c r="S745" s="25"/>
      <c r="Z745" s="20"/>
      <c r="AA745" s="9"/>
      <c r="AB745" s="47"/>
      <c r="AC745" s="9"/>
      <c r="AD745" s="20"/>
    </row>
    <row r="746" spans="2:30" ht="12.75">
      <c r="B746" s="24"/>
      <c r="C746" s="24"/>
      <c r="D746" s="25"/>
      <c r="F746" s="26"/>
      <c r="G746" s="25"/>
      <c r="L746" s="26"/>
      <c r="O746" s="26"/>
      <c r="S746" s="25"/>
      <c r="Z746" s="20"/>
      <c r="AA746" s="9"/>
      <c r="AB746" s="47"/>
      <c r="AC746" s="9"/>
      <c r="AD746" s="20"/>
    </row>
    <row r="747" spans="2:30" ht="12.75">
      <c r="B747" s="24"/>
      <c r="C747" s="24"/>
      <c r="D747" s="25"/>
      <c r="F747" s="26"/>
      <c r="G747" s="25"/>
      <c r="L747" s="26"/>
      <c r="O747" s="26"/>
      <c r="S747" s="25"/>
      <c r="Z747" s="20"/>
      <c r="AA747" s="9"/>
      <c r="AB747" s="47"/>
      <c r="AC747" s="9"/>
      <c r="AD747" s="20"/>
    </row>
    <row r="748" spans="2:30" ht="12.75">
      <c r="B748" s="24"/>
      <c r="C748" s="24"/>
      <c r="D748" s="25"/>
      <c r="F748" s="26"/>
      <c r="G748" s="25"/>
      <c r="L748" s="26"/>
      <c r="O748" s="26"/>
      <c r="S748" s="25"/>
      <c r="Z748" s="20"/>
      <c r="AA748" s="9"/>
      <c r="AB748" s="47"/>
      <c r="AC748" s="9"/>
      <c r="AD748" s="20"/>
    </row>
    <row r="749" spans="2:30" ht="12.75">
      <c r="B749" s="24"/>
      <c r="C749" s="24"/>
      <c r="D749" s="25"/>
      <c r="F749" s="26"/>
      <c r="G749" s="25"/>
      <c r="L749" s="26"/>
      <c r="O749" s="26"/>
      <c r="S749" s="25"/>
      <c r="Z749" s="20"/>
      <c r="AA749" s="9"/>
      <c r="AB749" s="47"/>
      <c r="AC749" s="9"/>
      <c r="AD749" s="20"/>
    </row>
    <row r="750" spans="2:30" ht="12.75">
      <c r="B750" s="24"/>
      <c r="C750" s="24"/>
      <c r="D750" s="25"/>
      <c r="F750" s="26"/>
      <c r="G750" s="25"/>
      <c r="L750" s="26"/>
      <c r="O750" s="26"/>
      <c r="S750" s="25"/>
      <c r="Z750" s="20"/>
      <c r="AA750" s="9"/>
      <c r="AB750" s="47"/>
      <c r="AC750" s="9"/>
      <c r="AD750" s="20"/>
    </row>
    <row r="751" spans="2:30" ht="12.75">
      <c r="B751" s="24"/>
      <c r="C751" s="24"/>
      <c r="D751" s="25"/>
      <c r="F751" s="26"/>
      <c r="G751" s="25"/>
      <c r="L751" s="26"/>
      <c r="O751" s="26"/>
      <c r="S751" s="25"/>
      <c r="Z751" s="20"/>
      <c r="AA751" s="9"/>
      <c r="AB751" s="47"/>
      <c r="AC751" s="9"/>
      <c r="AD751" s="20"/>
    </row>
    <row r="752" spans="2:30" ht="12.75">
      <c r="B752" s="24"/>
      <c r="C752" s="24"/>
      <c r="D752" s="25"/>
      <c r="F752" s="26"/>
      <c r="G752" s="25"/>
      <c r="L752" s="26"/>
      <c r="O752" s="26"/>
      <c r="S752" s="25"/>
      <c r="Z752" s="20"/>
      <c r="AA752" s="9"/>
      <c r="AB752" s="47"/>
      <c r="AC752" s="9"/>
      <c r="AD752" s="20"/>
    </row>
    <row r="753" spans="2:30" ht="12.75">
      <c r="B753" s="24"/>
      <c r="C753" s="24"/>
      <c r="D753" s="25"/>
      <c r="F753" s="26"/>
      <c r="G753" s="25"/>
      <c r="L753" s="26"/>
      <c r="O753" s="26"/>
      <c r="S753" s="25"/>
      <c r="Z753" s="20"/>
      <c r="AA753" s="9"/>
      <c r="AB753" s="47"/>
      <c r="AC753" s="9"/>
      <c r="AD753" s="20"/>
    </row>
    <row r="754" spans="2:30" ht="12.75">
      <c r="B754" s="24"/>
      <c r="C754" s="24"/>
      <c r="D754" s="25"/>
      <c r="F754" s="26"/>
      <c r="G754" s="25"/>
      <c r="L754" s="26"/>
      <c r="O754" s="26"/>
      <c r="S754" s="25"/>
      <c r="Z754" s="20"/>
      <c r="AA754" s="9"/>
      <c r="AB754" s="47"/>
      <c r="AC754" s="9"/>
      <c r="AD754" s="20"/>
    </row>
    <row r="755" spans="2:30" ht="12.75">
      <c r="B755" s="24"/>
      <c r="C755" s="24"/>
      <c r="D755" s="25"/>
      <c r="F755" s="26"/>
      <c r="G755" s="25"/>
      <c r="L755" s="26"/>
      <c r="O755" s="26"/>
      <c r="S755" s="25"/>
      <c r="Z755" s="20"/>
      <c r="AA755" s="9"/>
      <c r="AB755" s="47"/>
      <c r="AC755" s="9"/>
      <c r="AD755" s="20"/>
    </row>
    <row r="756" spans="2:30" ht="12.75">
      <c r="B756" s="24"/>
      <c r="C756" s="24"/>
      <c r="D756" s="25"/>
      <c r="F756" s="26"/>
      <c r="G756" s="25"/>
      <c r="L756" s="26"/>
      <c r="O756" s="26"/>
      <c r="S756" s="25"/>
      <c r="Z756" s="20"/>
      <c r="AA756" s="9"/>
      <c r="AB756" s="47"/>
      <c r="AC756" s="9"/>
      <c r="AD756" s="20"/>
    </row>
    <row r="757" spans="2:30" ht="12.75">
      <c r="B757" s="24"/>
      <c r="C757" s="24"/>
      <c r="D757" s="25"/>
      <c r="F757" s="26"/>
      <c r="G757" s="25"/>
      <c r="L757" s="26"/>
      <c r="O757" s="26"/>
      <c r="S757" s="25"/>
      <c r="Z757" s="20"/>
      <c r="AA757" s="9"/>
      <c r="AB757" s="47"/>
      <c r="AC757" s="9"/>
      <c r="AD757" s="20"/>
    </row>
    <row r="758" spans="2:30" ht="12.75">
      <c r="B758" s="24"/>
      <c r="C758" s="24"/>
      <c r="D758" s="25"/>
      <c r="F758" s="26"/>
      <c r="G758" s="25"/>
      <c r="L758" s="26"/>
      <c r="O758" s="26"/>
      <c r="S758" s="25"/>
      <c r="Z758" s="20"/>
      <c r="AA758" s="9"/>
      <c r="AB758" s="47"/>
      <c r="AC758" s="9"/>
      <c r="AD758" s="20"/>
    </row>
    <row r="759" spans="2:30" ht="12.75">
      <c r="B759" s="24"/>
      <c r="C759" s="24"/>
      <c r="D759" s="25"/>
      <c r="F759" s="26"/>
      <c r="G759" s="25"/>
      <c r="L759" s="26"/>
      <c r="O759" s="26"/>
      <c r="S759" s="25"/>
      <c r="Z759" s="20"/>
      <c r="AA759" s="9"/>
      <c r="AB759" s="47"/>
      <c r="AC759" s="9"/>
      <c r="AD759" s="20"/>
    </row>
    <row r="760" spans="2:30" ht="12.75">
      <c r="B760" s="24"/>
      <c r="C760" s="24"/>
      <c r="D760" s="25"/>
      <c r="F760" s="26"/>
      <c r="G760" s="25"/>
      <c r="L760" s="26"/>
      <c r="O760" s="26"/>
      <c r="S760" s="25"/>
      <c r="Z760" s="20"/>
      <c r="AA760" s="9"/>
      <c r="AB760" s="47"/>
      <c r="AC760" s="9"/>
      <c r="AD760" s="20"/>
    </row>
    <row r="761" spans="2:30" ht="12.75">
      <c r="B761" s="24"/>
      <c r="C761" s="24"/>
      <c r="D761" s="25"/>
      <c r="F761" s="26"/>
      <c r="G761" s="25"/>
      <c r="L761" s="26"/>
      <c r="O761" s="26"/>
      <c r="S761" s="25"/>
      <c r="Z761" s="20"/>
      <c r="AA761" s="9"/>
      <c r="AB761" s="47"/>
      <c r="AC761" s="9"/>
      <c r="AD761" s="20"/>
    </row>
    <row r="762" spans="2:30" ht="12.75">
      <c r="B762" s="24"/>
      <c r="C762" s="24"/>
      <c r="D762" s="25"/>
      <c r="F762" s="26"/>
      <c r="G762" s="25"/>
      <c r="L762" s="26"/>
      <c r="O762" s="26"/>
      <c r="S762" s="25"/>
      <c r="Z762" s="20"/>
      <c r="AA762" s="9"/>
      <c r="AB762" s="47"/>
      <c r="AC762" s="9"/>
      <c r="AD762" s="20"/>
    </row>
    <row r="763" spans="2:30" ht="12.75">
      <c r="B763" s="24"/>
      <c r="C763" s="24"/>
      <c r="D763" s="25"/>
      <c r="F763" s="26"/>
      <c r="G763" s="25"/>
      <c r="L763" s="26"/>
      <c r="O763" s="26"/>
      <c r="S763" s="25"/>
      <c r="Z763" s="20"/>
      <c r="AA763" s="9"/>
      <c r="AB763" s="47"/>
      <c r="AC763" s="9"/>
      <c r="AD763" s="20"/>
    </row>
    <row r="764" spans="2:30" ht="12.75">
      <c r="B764" s="24"/>
      <c r="C764" s="24"/>
      <c r="D764" s="25"/>
      <c r="F764" s="26"/>
      <c r="G764" s="25"/>
      <c r="L764" s="26"/>
      <c r="O764" s="26"/>
      <c r="S764" s="25"/>
      <c r="Z764" s="20"/>
      <c r="AA764" s="9"/>
      <c r="AB764" s="47"/>
      <c r="AC764" s="9"/>
      <c r="AD764" s="20"/>
    </row>
    <row r="765" spans="2:30" ht="12.75">
      <c r="B765" s="24"/>
      <c r="C765" s="24"/>
      <c r="D765" s="25"/>
      <c r="F765" s="26"/>
      <c r="G765" s="25"/>
      <c r="L765" s="26"/>
      <c r="O765" s="26"/>
      <c r="S765" s="25"/>
      <c r="Z765" s="20"/>
      <c r="AA765" s="9"/>
      <c r="AB765" s="47"/>
      <c r="AC765" s="9"/>
      <c r="AD765" s="20"/>
    </row>
    <row r="766" spans="2:30" ht="12.75">
      <c r="B766" s="24"/>
      <c r="C766" s="24"/>
      <c r="D766" s="25"/>
      <c r="F766" s="26"/>
      <c r="G766" s="25"/>
      <c r="L766" s="26"/>
      <c r="O766" s="26"/>
      <c r="S766" s="25"/>
      <c r="Z766" s="20"/>
      <c r="AA766" s="9"/>
      <c r="AB766" s="47"/>
      <c r="AC766" s="9"/>
      <c r="AD766" s="20"/>
    </row>
    <row r="767" spans="2:30" ht="12.75">
      <c r="B767" s="24"/>
      <c r="C767" s="24"/>
      <c r="D767" s="25"/>
      <c r="F767" s="26"/>
      <c r="G767" s="25"/>
      <c r="L767" s="26"/>
      <c r="O767" s="26"/>
      <c r="S767" s="25"/>
      <c r="Z767" s="20"/>
      <c r="AA767" s="9"/>
      <c r="AB767" s="47"/>
      <c r="AC767" s="9"/>
      <c r="AD767" s="20"/>
    </row>
    <row r="768" spans="2:30" ht="12.75">
      <c r="B768" s="24"/>
      <c r="C768" s="24"/>
      <c r="D768" s="25"/>
      <c r="F768" s="26"/>
      <c r="G768" s="25"/>
      <c r="L768" s="26"/>
      <c r="O768" s="26"/>
      <c r="S768" s="25"/>
      <c r="Z768" s="20"/>
      <c r="AA768" s="9"/>
      <c r="AB768" s="47"/>
      <c r="AC768" s="9"/>
      <c r="AD768" s="20"/>
    </row>
    <row r="769" spans="2:30" ht="12.75">
      <c r="B769" s="24"/>
      <c r="C769" s="24"/>
      <c r="D769" s="25"/>
      <c r="F769" s="26"/>
      <c r="G769" s="25"/>
      <c r="L769" s="26"/>
      <c r="O769" s="26"/>
      <c r="S769" s="25"/>
      <c r="Z769" s="20"/>
      <c r="AA769" s="9"/>
      <c r="AB769" s="47"/>
      <c r="AC769" s="9"/>
      <c r="AD769" s="20"/>
    </row>
    <row r="770" spans="2:30" ht="12.75">
      <c r="B770" s="24"/>
      <c r="C770" s="24"/>
      <c r="D770" s="25"/>
      <c r="F770" s="26"/>
      <c r="G770" s="25"/>
      <c r="L770" s="26"/>
      <c r="O770" s="26"/>
      <c r="S770" s="25"/>
      <c r="Z770" s="20"/>
      <c r="AA770" s="9"/>
      <c r="AB770" s="47"/>
      <c r="AC770" s="9"/>
      <c r="AD770" s="20"/>
    </row>
    <row r="771" spans="2:30" ht="12.75">
      <c r="B771" s="24"/>
      <c r="C771" s="24"/>
      <c r="D771" s="25"/>
      <c r="F771" s="26"/>
      <c r="G771" s="25"/>
      <c r="L771" s="26"/>
      <c r="O771" s="26"/>
      <c r="S771" s="25"/>
      <c r="Z771" s="20"/>
      <c r="AA771" s="9"/>
      <c r="AB771" s="47"/>
      <c r="AC771" s="9"/>
      <c r="AD771" s="20"/>
    </row>
    <row r="772" spans="2:30" ht="12.75">
      <c r="B772" s="24"/>
      <c r="C772" s="24"/>
      <c r="D772" s="25"/>
      <c r="F772" s="26"/>
      <c r="G772" s="25"/>
      <c r="L772" s="26"/>
      <c r="O772" s="26"/>
      <c r="S772" s="25"/>
      <c r="Z772" s="20"/>
      <c r="AA772" s="9"/>
      <c r="AB772" s="47"/>
      <c r="AC772" s="9"/>
      <c r="AD772" s="20"/>
    </row>
    <row r="773" spans="2:30" ht="12.75">
      <c r="B773" s="24"/>
      <c r="C773" s="24"/>
      <c r="D773" s="25"/>
      <c r="F773" s="26"/>
      <c r="G773" s="25"/>
      <c r="L773" s="26"/>
      <c r="O773" s="26"/>
      <c r="S773" s="25"/>
      <c r="Z773" s="20"/>
      <c r="AA773" s="9"/>
      <c r="AB773" s="47"/>
      <c r="AC773" s="9"/>
      <c r="AD773" s="20"/>
    </row>
    <row r="774" spans="2:30" ht="12.75">
      <c r="B774" s="24"/>
      <c r="C774" s="24"/>
      <c r="D774" s="25"/>
      <c r="F774" s="26"/>
      <c r="G774" s="25"/>
      <c r="L774" s="26"/>
      <c r="O774" s="26"/>
      <c r="S774" s="25"/>
      <c r="Z774" s="20"/>
      <c r="AA774" s="9"/>
      <c r="AB774" s="47"/>
      <c r="AC774" s="9"/>
      <c r="AD774" s="20"/>
    </row>
    <row r="775" spans="2:30" ht="12.75">
      <c r="B775" s="24"/>
      <c r="C775" s="24"/>
      <c r="D775" s="25"/>
      <c r="F775" s="26"/>
      <c r="G775" s="25"/>
      <c r="L775" s="26"/>
      <c r="O775" s="26"/>
      <c r="S775" s="25"/>
      <c r="Z775" s="20"/>
      <c r="AA775" s="9"/>
      <c r="AB775" s="47"/>
      <c r="AC775" s="9"/>
      <c r="AD775" s="20"/>
    </row>
    <row r="776" spans="2:30" ht="12.75">
      <c r="B776" s="24"/>
      <c r="C776" s="24"/>
      <c r="D776" s="25"/>
      <c r="F776" s="26"/>
      <c r="G776" s="25"/>
      <c r="L776" s="26"/>
      <c r="O776" s="26"/>
      <c r="S776" s="25"/>
      <c r="Z776" s="20"/>
      <c r="AA776" s="9"/>
      <c r="AB776" s="47"/>
      <c r="AC776" s="9"/>
      <c r="AD776" s="20"/>
    </row>
    <row r="777" spans="2:30" ht="12.75">
      <c r="B777" s="24"/>
      <c r="C777" s="24"/>
      <c r="D777" s="25"/>
      <c r="F777" s="26"/>
      <c r="G777" s="25"/>
      <c r="L777" s="26"/>
      <c r="O777" s="26"/>
      <c r="S777" s="25"/>
      <c r="Z777" s="20"/>
      <c r="AA777" s="9"/>
      <c r="AB777" s="47"/>
      <c r="AC777" s="9"/>
      <c r="AD777" s="20"/>
    </row>
    <row r="778" spans="2:30" ht="12.75">
      <c r="B778" s="24"/>
      <c r="C778" s="24"/>
      <c r="D778" s="25"/>
      <c r="F778" s="26"/>
      <c r="G778" s="25"/>
      <c r="L778" s="26"/>
      <c r="O778" s="26"/>
      <c r="S778" s="25"/>
      <c r="Z778" s="20"/>
      <c r="AA778" s="9"/>
      <c r="AB778" s="47"/>
      <c r="AC778" s="9"/>
      <c r="AD778" s="20"/>
    </row>
    <row r="779" spans="2:30" ht="12.75">
      <c r="B779" s="24"/>
      <c r="C779" s="24"/>
      <c r="D779" s="25"/>
      <c r="F779" s="26"/>
      <c r="G779" s="25"/>
      <c r="L779" s="26"/>
      <c r="O779" s="26"/>
      <c r="S779" s="25"/>
      <c r="Z779" s="20"/>
      <c r="AA779" s="9"/>
      <c r="AB779" s="47"/>
      <c r="AC779" s="9"/>
      <c r="AD779" s="20"/>
    </row>
    <row r="780" spans="2:30" ht="12.75">
      <c r="B780" s="24"/>
      <c r="C780" s="24"/>
      <c r="D780" s="25"/>
      <c r="F780" s="26"/>
      <c r="G780" s="25"/>
      <c r="L780" s="26"/>
      <c r="O780" s="26"/>
      <c r="S780" s="25"/>
      <c r="Z780" s="20"/>
      <c r="AA780" s="9"/>
      <c r="AB780" s="47"/>
      <c r="AC780" s="9"/>
      <c r="AD780" s="20"/>
    </row>
    <row r="781" spans="2:30" ht="12.75">
      <c r="B781" s="24"/>
      <c r="C781" s="24"/>
      <c r="D781" s="25"/>
      <c r="F781" s="26"/>
      <c r="G781" s="25"/>
      <c r="L781" s="26"/>
      <c r="O781" s="26"/>
      <c r="S781" s="25"/>
      <c r="Z781" s="20"/>
      <c r="AA781" s="9"/>
      <c r="AB781" s="47"/>
      <c r="AC781" s="9"/>
      <c r="AD781" s="20"/>
    </row>
    <row r="782" spans="2:30" ht="12.75">
      <c r="B782" s="24"/>
      <c r="C782" s="24"/>
      <c r="D782" s="25"/>
      <c r="F782" s="26"/>
      <c r="G782" s="25"/>
      <c r="L782" s="26"/>
      <c r="O782" s="26"/>
      <c r="S782" s="25"/>
      <c r="Z782" s="20"/>
      <c r="AA782" s="9"/>
      <c r="AB782" s="47"/>
      <c r="AC782" s="9"/>
      <c r="AD782" s="20"/>
    </row>
    <row r="783" spans="2:30" ht="12.75">
      <c r="B783" s="24"/>
      <c r="C783" s="24"/>
      <c r="D783" s="25"/>
      <c r="F783" s="26"/>
      <c r="G783" s="25"/>
      <c r="L783" s="26"/>
      <c r="O783" s="26"/>
      <c r="S783" s="25"/>
      <c r="Z783" s="20"/>
      <c r="AA783" s="9"/>
      <c r="AB783" s="47"/>
      <c r="AC783" s="9"/>
      <c r="AD783" s="20"/>
    </row>
    <row r="784" spans="2:30" ht="12.75">
      <c r="B784" s="24"/>
      <c r="C784" s="24"/>
      <c r="D784" s="25"/>
      <c r="F784" s="26"/>
      <c r="G784" s="25"/>
      <c r="L784" s="26"/>
      <c r="O784" s="26"/>
      <c r="S784" s="25"/>
      <c r="Z784" s="20"/>
      <c r="AA784" s="9"/>
      <c r="AB784" s="47"/>
      <c r="AC784" s="9"/>
      <c r="AD784" s="20"/>
    </row>
    <row r="785" spans="2:30" ht="12.75">
      <c r="B785" s="24"/>
      <c r="C785" s="24"/>
      <c r="D785" s="25"/>
      <c r="F785" s="26"/>
      <c r="G785" s="25"/>
      <c r="L785" s="26"/>
      <c r="O785" s="26"/>
      <c r="S785" s="25"/>
      <c r="Z785" s="20"/>
      <c r="AA785" s="9"/>
      <c r="AB785" s="47"/>
      <c r="AC785" s="9"/>
      <c r="AD785" s="20"/>
    </row>
    <row r="786" spans="2:30" ht="12.75">
      <c r="B786" s="24"/>
      <c r="C786" s="24"/>
      <c r="D786" s="25"/>
      <c r="F786" s="26"/>
      <c r="G786" s="25"/>
      <c r="L786" s="26"/>
      <c r="O786" s="26"/>
      <c r="S786" s="25"/>
      <c r="Z786" s="20"/>
      <c r="AA786" s="9"/>
      <c r="AB786" s="47"/>
      <c r="AC786" s="9"/>
      <c r="AD786" s="20"/>
    </row>
    <row r="787" spans="2:30" ht="12.75">
      <c r="B787" s="24"/>
      <c r="C787" s="24"/>
      <c r="D787" s="25"/>
      <c r="F787" s="26"/>
      <c r="G787" s="25"/>
      <c r="L787" s="26"/>
      <c r="O787" s="26"/>
      <c r="S787" s="25"/>
      <c r="Z787" s="20"/>
      <c r="AA787" s="9"/>
      <c r="AB787" s="47"/>
      <c r="AC787" s="9"/>
      <c r="AD787" s="20"/>
    </row>
    <row r="788" spans="2:30" ht="12.75">
      <c r="B788" s="24"/>
      <c r="C788" s="24"/>
      <c r="D788" s="25"/>
      <c r="F788" s="26"/>
      <c r="G788" s="25"/>
      <c r="L788" s="26"/>
      <c r="O788" s="26"/>
      <c r="S788" s="25"/>
      <c r="Z788" s="20"/>
      <c r="AA788" s="9"/>
      <c r="AB788" s="47"/>
      <c r="AC788" s="9"/>
      <c r="AD788" s="20"/>
    </row>
    <row r="789" spans="2:30" ht="12.75">
      <c r="B789" s="24"/>
      <c r="C789" s="24"/>
      <c r="D789" s="25"/>
      <c r="F789" s="26"/>
      <c r="G789" s="25"/>
      <c r="L789" s="26"/>
      <c r="O789" s="26"/>
      <c r="S789" s="25"/>
      <c r="Z789" s="20"/>
      <c r="AA789" s="9"/>
      <c r="AB789" s="47"/>
      <c r="AC789" s="9"/>
      <c r="AD789" s="20"/>
    </row>
    <row r="790" spans="2:30" ht="12.75">
      <c r="B790" s="24"/>
      <c r="C790" s="24"/>
      <c r="D790" s="25"/>
      <c r="F790" s="26"/>
      <c r="G790" s="25"/>
      <c r="L790" s="26"/>
      <c r="O790" s="26"/>
      <c r="S790" s="25"/>
      <c r="Z790" s="20"/>
      <c r="AA790" s="9"/>
      <c r="AB790" s="47"/>
      <c r="AC790" s="9"/>
      <c r="AD790" s="20"/>
    </row>
    <row r="791" spans="2:30" ht="12.75">
      <c r="B791" s="24"/>
      <c r="C791" s="24"/>
      <c r="D791" s="25"/>
      <c r="F791" s="26"/>
      <c r="G791" s="25"/>
      <c r="L791" s="26"/>
      <c r="O791" s="26"/>
      <c r="S791" s="25"/>
      <c r="Z791" s="20"/>
      <c r="AA791" s="9"/>
      <c r="AB791" s="47"/>
      <c r="AC791" s="9"/>
      <c r="AD791" s="20"/>
    </row>
    <row r="792" spans="2:30" ht="12.75">
      <c r="B792" s="24"/>
      <c r="C792" s="24"/>
      <c r="D792" s="25"/>
      <c r="F792" s="26"/>
      <c r="G792" s="25"/>
      <c r="L792" s="26"/>
      <c r="O792" s="26"/>
      <c r="S792" s="25"/>
      <c r="Z792" s="20"/>
      <c r="AA792" s="9"/>
      <c r="AB792" s="47"/>
      <c r="AC792" s="9"/>
      <c r="AD792" s="20"/>
    </row>
    <row r="793" spans="2:30" ht="12.75">
      <c r="B793" s="24"/>
      <c r="C793" s="24"/>
      <c r="D793" s="25"/>
      <c r="F793" s="26"/>
      <c r="G793" s="25"/>
      <c r="L793" s="26"/>
      <c r="O793" s="26"/>
      <c r="S793" s="25"/>
      <c r="Z793" s="20"/>
      <c r="AA793" s="9"/>
      <c r="AB793" s="47"/>
      <c r="AC793" s="9"/>
      <c r="AD793" s="20"/>
    </row>
    <row r="794" spans="2:30" ht="12.75">
      <c r="B794" s="24"/>
      <c r="C794" s="24"/>
      <c r="D794" s="25"/>
      <c r="F794" s="26"/>
      <c r="G794" s="25"/>
      <c r="L794" s="26"/>
      <c r="O794" s="26"/>
      <c r="S794" s="25"/>
      <c r="Z794" s="20"/>
      <c r="AA794" s="9"/>
      <c r="AB794" s="47"/>
      <c r="AC794" s="9"/>
      <c r="AD794" s="20"/>
    </row>
    <row r="795" spans="2:30" ht="12.75">
      <c r="B795" s="24"/>
      <c r="C795" s="24"/>
      <c r="D795" s="25"/>
      <c r="F795" s="26"/>
      <c r="G795" s="25"/>
      <c r="L795" s="26"/>
      <c r="O795" s="26"/>
      <c r="S795" s="25"/>
      <c r="Z795" s="20"/>
      <c r="AA795" s="9"/>
      <c r="AB795" s="47"/>
      <c r="AC795" s="9"/>
      <c r="AD795" s="20"/>
    </row>
    <row r="796" spans="2:30" ht="12.75">
      <c r="B796" s="24"/>
      <c r="C796" s="24"/>
      <c r="D796" s="25"/>
      <c r="F796" s="26"/>
      <c r="G796" s="25"/>
      <c r="L796" s="26"/>
      <c r="O796" s="26"/>
      <c r="S796" s="25"/>
      <c r="Z796" s="20"/>
      <c r="AA796" s="9"/>
      <c r="AB796" s="47"/>
      <c r="AC796" s="9"/>
      <c r="AD796" s="20"/>
    </row>
    <row r="797" spans="2:30" ht="12.75">
      <c r="B797" s="24"/>
      <c r="C797" s="24"/>
      <c r="D797" s="25"/>
      <c r="F797" s="26"/>
      <c r="G797" s="25"/>
      <c r="L797" s="26"/>
      <c r="O797" s="26"/>
      <c r="S797" s="25"/>
      <c r="Z797" s="20"/>
      <c r="AA797" s="9"/>
      <c r="AB797" s="47"/>
      <c r="AC797" s="9"/>
      <c r="AD797" s="20"/>
    </row>
    <row r="798" spans="2:30" ht="12.75">
      <c r="B798" s="24"/>
      <c r="C798" s="24"/>
      <c r="D798" s="25"/>
      <c r="F798" s="26"/>
      <c r="G798" s="25"/>
      <c r="L798" s="26"/>
      <c r="O798" s="26"/>
      <c r="S798" s="25"/>
      <c r="Z798" s="20"/>
      <c r="AA798" s="9"/>
      <c r="AB798" s="47"/>
      <c r="AC798" s="9"/>
      <c r="AD798" s="20"/>
    </row>
    <row r="799" spans="2:30" ht="12.75">
      <c r="B799" s="24"/>
      <c r="C799" s="24"/>
      <c r="D799" s="25"/>
      <c r="F799" s="26"/>
      <c r="G799" s="25"/>
      <c r="L799" s="26"/>
      <c r="O799" s="26"/>
      <c r="S799" s="25"/>
      <c r="Z799" s="20"/>
      <c r="AA799" s="9"/>
      <c r="AB799" s="47"/>
      <c r="AC799" s="9"/>
      <c r="AD799" s="20"/>
    </row>
    <row r="800" spans="2:30" ht="12.75">
      <c r="B800" s="24"/>
      <c r="C800" s="24"/>
      <c r="D800" s="25"/>
      <c r="F800" s="26"/>
      <c r="G800" s="25"/>
      <c r="L800" s="26"/>
      <c r="O800" s="26"/>
      <c r="S800" s="25"/>
      <c r="Z800" s="20"/>
      <c r="AA800" s="9"/>
      <c r="AB800" s="47"/>
      <c r="AC800" s="9"/>
      <c r="AD800" s="20"/>
    </row>
    <row r="801" spans="2:30" ht="12.75">
      <c r="B801" s="24"/>
      <c r="C801" s="24"/>
      <c r="D801" s="25"/>
      <c r="F801" s="26"/>
      <c r="G801" s="25"/>
      <c r="L801" s="26"/>
      <c r="O801" s="26"/>
      <c r="S801" s="25"/>
      <c r="Z801" s="20"/>
      <c r="AA801" s="9"/>
      <c r="AB801" s="47"/>
      <c r="AC801" s="9"/>
      <c r="AD801" s="20"/>
    </row>
    <row r="802" spans="2:30" ht="12.75">
      <c r="B802" s="24"/>
      <c r="C802" s="24"/>
      <c r="D802" s="25"/>
      <c r="F802" s="26"/>
      <c r="G802" s="25"/>
      <c r="L802" s="26"/>
      <c r="O802" s="26"/>
      <c r="S802" s="25"/>
      <c r="Z802" s="20"/>
      <c r="AA802" s="9"/>
      <c r="AB802" s="47"/>
      <c r="AC802" s="9"/>
      <c r="AD802" s="20"/>
    </row>
    <row r="803" spans="2:30" ht="12.75">
      <c r="B803" s="24"/>
      <c r="C803" s="24"/>
      <c r="D803" s="25"/>
      <c r="F803" s="26"/>
      <c r="G803" s="25"/>
      <c r="L803" s="26"/>
      <c r="O803" s="26"/>
      <c r="S803" s="25"/>
      <c r="Z803" s="20"/>
      <c r="AA803" s="9"/>
      <c r="AB803" s="47"/>
      <c r="AC803" s="9"/>
      <c r="AD803" s="20"/>
    </row>
    <row r="804" spans="2:30" ht="12.75">
      <c r="B804" s="24"/>
      <c r="C804" s="24"/>
      <c r="D804" s="25"/>
      <c r="F804" s="26"/>
      <c r="G804" s="25"/>
      <c r="L804" s="26"/>
      <c r="O804" s="26"/>
      <c r="S804" s="25"/>
      <c r="Z804" s="20"/>
      <c r="AA804" s="9"/>
      <c r="AB804" s="47"/>
      <c r="AC804" s="9"/>
      <c r="AD804" s="20"/>
    </row>
    <row r="805" spans="2:30" ht="12.75">
      <c r="B805" s="24"/>
      <c r="C805" s="24"/>
      <c r="D805" s="25"/>
      <c r="F805" s="26"/>
      <c r="G805" s="25"/>
      <c r="L805" s="26"/>
      <c r="O805" s="26"/>
      <c r="S805" s="25"/>
      <c r="Z805" s="20"/>
      <c r="AA805" s="9"/>
      <c r="AB805" s="47"/>
      <c r="AC805" s="9"/>
      <c r="AD805" s="20"/>
    </row>
    <row r="806" spans="2:30" ht="12.75">
      <c r="B806" s="24"/>
      <c r="C806" s="24"/>
      <c r="D806" s="25"/>
      <c r="F806" s="26"/>
      <c r="G806" s="25"/>
      <c r="L806" s="26"/>
      <c r="O806" s="26"/>
      <c r="S806" s="25"/>
      <c r="Z806" s="20"/>
      <c r="AA806" s="9"/>
      <c r="AB806" s="47"/>
      <c r="AC806" s="9"/>
      <c r="AD806" s="20"/>
    </row>
    <row r="807" spans="2:30" ht="12.75">
      <c r="B807" s="24"/>
      <c r="C807" s="24"/>
      <c r="D807" s="25"/>
      <c r="F807" s="26"/>
      <c r="G807" s="25"/>
      <c r="L807" s="26"/>
      <c r="O807" s="26"/>
      <c r="S807" s="25"/>
      <c r="Z807" s="20"/>
      <c r="AA807" s="9"/>
      <c r="AB807" s="47"/>
      <c r="AC807" s="9"/>
      <c r="AD807" s="20"/>
    </row>
    <row r="808" spans="2:30" ht="12.75">
      <c r="B808" s="24"/>
      <c r="C808" s="24"/>
      <c r="D808" s="25"/>
      <c r="F808" s="26"/>
      <c r="G808" s="25"/>
      <c r="L808" s="26"/>
      <c r="O808" s="26"/>
      <c r="S808" s="25"/>
      <c r="Z808" s="20"/>
      <c r="AA808" s="9"/>
      <c r="AB808" s="47"/>
      <c r="AC808" s="9"/>
      <c r="AD808" s="20"/>
    </row>
    <row r="809" spans="2:30" ht="12.75">
      <c r="B809" s="24"/>
      <c r="C809" s="24"/>
      <c r="D809" s="25"/>
      <c r="F809" s="26"/>
      <c r="G809" s="25"/>
      <c r="L809" s="26"/>
      <c r="O809" s="26"/>
      <c r="S809" s="25"/>
      <c r="Z809" s="20"/>
      <c r="AA809" s="9"/>
      <c r="AB809" s="47"/>
      <c r="AC809" s="9"/>
      <c r="AD809" s="20"/>
    </row>
    <row r="810" spans="2:30" ht="12.75">
      <c r="B810" s="24"/>
      <c r="C810" s="24"/>
      <c r="D810" s="25"/>
      <c r="F810" s="26"/>
      <c r="G810" s="25"/>
      <c r="L810" s="26"/>
      <c r="O810" s="26"/>
      <c r="S810" s="25"/>
      <c r="Z810" s="20"/>
      <c r="AA810" s="9"/>
      <c r="AB810" s="47"/>
      <c r="AC810" s="9"/>
      <c r="AD810" s="20"/>
    </row>
    <row r="811" spans="2:30" ht="12.75">
      <c r="B811" s="24"/>
      <c r="C811" s="24"/>
      <c r="D811" s="25"/>
      <c r="F811" s="26"/>
      <c r="G811" s="25"/>
      <c r="L811" s="26"/>
      <c r="O811" s="26"/>
      <c r="S811" s="25"/>
      <c r="Z811" s="20"/>
      <c r="AA811" s="9"/>
      <c r="AB811" s="47"/>
      <c r="AC811" s="9"/>
      <c r="AD811" s="20"/>
    </row>
    <row r="812" spans="2:30" ht="12.75">
      <c r="B812" s="24"/>
      <c r="C812" s="24"/>
      <c r="D812" s="25"/>
      <c r="F812" s="26"/>
      <c r="G812" s="25"/>
      <c r="L812" s="26"/>
      <c r="O812" s="26"/>
      <c r="S812" s="25"/>
      <c r="Z812" s="20"/>
      <c r="AA812" s="9"/>
      <c r="AB812" s="47"/>
      <c r="AC812" s="9"/>
      <c r="AD812" s="20"/>
    </row>
    <row r="813" spans="2:30" ht="12.75">
      <c r="B813" s="24"/>
      <c r="C813" s="24"/>
      <c r="D813" s="25"/>
      <c r="F813" s="26"/>
      <c r="G813" s="25"/>
      <c r="L813" s="26"/>
      <c r="O813" s="26"/>
      <c r="S813" s="25"/>
      <c r="Z813" s="20"/>
      <c r="AA813" s="9"/>
      <c r="AB813" s="47"/>
      <c r="AC813" s="9"/>
      <c r="AD813" s="20"/>
    </row>
    <row r="814" spans="2:30" ht="12.75">
      <c r="B814" s="24"/>
      <c r="C814" s="24"/>
      <c r="D814" s="25"/>
      <c r="F814" s="26"/>
      <c r="G814" s="25"/>
      <c r="L814" s="26"/>
      <c r="O814" s="26"/>
      <c r="S814" s="25"/>
      <c r="Z814" s="20"/>
      <c r="AA814" s="9"/>
      <c r="AB814" s="47"/>
      <c r="AC814" s="9"/>
      <c r="AD814" s="20"/>
    </row>
    <row r="815" spans="2:30" ht="12.75">
      <c r="B815" s="24"/>
      <c r="C815" s="24"/>
      <c r="D815" s="25"/>
      <c r="F815" s="26"/>
      <c r="G815" s="25"/>
      <c r="L815" s="26"/>
      <c r="O815" s="26"/>
      <c r="S815" s="25"/>
      <c r="Z815" s="20"/>
      <c r="AA815" s="9"/>
      <c r="AB815" s="47"/>
      <c r="AC815" s="9"/>
      <c r="AD815" s="20"/>
    </row>
    <row r="816" spans="2:30" ht="12.75">
      <c r="B816" s="24"/>
      <c r="C816" s="24"/>
      <c r="D816" s="25"/>
      <c r="F816" s="26"/>
      <c r="G816" s="25"/>
      <c r="L816" s="26"/>
      <c r="O816" s="26"/>
      <c r="S816" s="25"/>
      <c r="Z816" s="20"/>
      <c r="AA816" s="9"/>
      <c r="AB816" s="47"/>
      <c r="AC816" s="9"/>
      <c r="AD816" s="20"/>
    </row>
    <row r="817" spans="2:30" ht="12.75">
      <c r="B817" s="24"/>
      <c r="C817" s="24"/>
      <c r="D817" s="25"/>
      <c r="F817" s="26"/>
      <c r="G817" s="25"/>
      <c r="L817" s="26"/>
      <c r="O817" s="26"/>
      <c r="S817" s="25"/>
      <c r="Z817" s="20"/>
      <c r="AA817" s="9"/>
      <c r="AB817" s="47"/>
      <c r="AC817" s="9"/>
      <c r="AD817" s="20"/>
    </row>
    <row r="818" spans="2:30" ht="12.75">
      <c r="B818" s="24"/>
      <c r="C818" s="24"/>
      <c r="D818" s="25"/>
      <c r="F818" s="26"/>
      <c r="G818" s="25"/>
      <c r="L818" s="26"/>
      <c r="O818" s="26"/>
      <c r="S818" s="25"/>
      <c r="Z818" s="20"/>
      <c r="AA818" s="9"/>
      <c r="AB818" s="47"/>
      <c r="AC818" s="9"/>
      <c r="AD818" s="20"/>
    </row>
    <row r="819" spans="2:30" ht="12.75">
      <c r="B819" s="24"/>
      <c r="C819" s="24"/>
      <c r="D819" s="25"/>
      <c r="F819" s="26"/>
      <c r="G819" s="25"/>
      <c r="L819" s="26"/>
      <c r="O819" s="26"/>
      <c r="S819" s="25"/>
      <c r="Z819" s="20"/>
      <c r="AA819" s="9"/>
      <c r="AB819" s="47"/>
      <c r="AC819" s="9"/>
      <c r="AD819" s="20"/>
    </row>
    <row r="820" spans="2:30" ht="12.75">
      <c r="B820" s="24"/>
      <c r="C820" s="24"/>
      <c r="D820" s="25"/>
      <c r="F820" s="26"/>
      <c r="G820" s="25"/>
      <c r="L820" s="26"/>
      <c r="O820" s="26"/>
      <c r="S820" s="25"/>
      <c r="Z820" s="20"/>
      <c r="AA820" s="9"/>
      <c r="AB820" s="47"/>
      <c r="AC820" s="9"/>
      <c r="AD820" s="20"/>
    </row>
    <row r="821" spans="2:30" ht="12.75">
      <c r="B821" s="24"/>
      <c r="C821" s="24"/>
      <c r="D821" s="25"/>
      <c r="F821" s="26"/>
      <c r="G821" s="25"/>
      <c r="L821" s="26"/>
      <c r="O821" s="26"/>
      <c r="S821" s="25"/>
      <c r="Z821" s="20"/>
      <c r="AA821" s="9"/>
      <c r="AB821" s="47"/>
      <c r="AC821" s="9"/>
      <c r="AD821" s="20"/>
    </row>
    <row r="822" spans="2:30" ht="12.75">
      <c r="B822" s="24"/>
      <c r="C822" s="24"/>
      <c r="D822" s="25"/>
      <c r="F822" s="26"/>
      <c r="G822" s="25"/>
      <c r="L822" s="26"/>
      <c r="O822" s="26"/>
      <c r="S822" s="25"/>
      <c r="Z822" s="20"/>
      <c r="AA822" s="9"/>
      <c r="AB822" s="47"/>
      <c r="AC822" s="9"/>
      <c r="AD822" s="20"/>
    </row>
    <row r="823" spans="2:30" ht="12.75">
      <c r="B823" s="24"/>
      <c r="C823" s="24"/>
      <c r="D823" s="25"/>
      <c r="F823" s="26"/>
      <c r="G823" s="25"/>
      <c r="L823" s="26"/>
      <c r="O823" s="26"/>
      <c r="S823" s="25"/>
      <c r="Z823" s="20"/>
      <c r="AA823" s="9"/>
      <c r="AB823" s="47"/>
      <c r="AC823" s="9"/>
      <c r="AD823" s="20"/>
    </row>
    <row r="824" spans="2:30" ht="12.75">
      <c r="B824" s="24"/>
      <c r="C824" s="24"/>
      <c r="D824" s="25"/>
      <c r="F824" s="26"/>
      <c r="G824" s="25"/>
      <c r="L824" s="26"/>
      <c r="O824" s="26"/>
      <c r="S824" s="25"/>
      <c r="Z824" s="20"/>
      <c r="AA824" s="9"/>
      <c r="AB824" s="47"/>
      <c r="AC824" s="9"/>
      <c r="AD824" s="20"/>
    </row>
    <row r="825" spans="2:30" ht="12.75">
      <c r="B825" s="24"/>
      <c r="C825" s="24"/>
      <c r="D825" s="25"/>
      <c r="F825" s="26"/>
      <c r="G825" s="25"/>
      <c r="L825" s="26"/>
      <c r="O825" s="26"/>
      <c r="S825" s="25"/>
      <c r="Z825" s="20"/>
      <c r="AA825" s="9"/>
      <c r="AB825" s="47"/>
      <c r="AC825" s="9"/>
      <c r="AD825" s="20"/>
    </row>
    <row r="826" spans="2:30" ht="12.75">
      <c r="B826" s="24"/>
      <c r="C826" s="24"/>
      <c r="D826" s="25"/>
      <c r="F826" s="26"/>
      <c r="G826" s="25"/>
      <c r="L826" s="26"/>
      <c r="O826" s="26"/>
      <c r="S826" s="25"/>
      <c r="Z826" s="20"/>
      <c r="AA826" s="9"/>
      <c r="AB826" s="47"/>
      <c r="AC826" s="9"/>
      <c r="AD826" s="20"/>
    </row>
    <row r="827" spans="2:30" ht="12.75">
      <c r="B827" s="24"/>
      <c r="C827" s="24"/>
      <c r="D827" s="25"/>
      <c r="F827" s="26"/>
      <c r="G827" s="25"/>
      <c r="L827" s="26"/>
      <c r="O827" s="26"/>
      <c r="S827" s="25"/>
      <c r="Z827" s="20"/>
      <c r="AA827" s="9"/>
      <c r="AB827" s="47"/>
      <c r="AC827" s="9"/>
      <c r="AD827" s="20"/>
    </row>
    <row r="828" spans="2:30" ht="12.75">
      <c r="B828" s="24"/>
      <c r="C828" s="24"/>
      <c r="D828" s="25"/>
      <c r="F828" s="26"/>
      <c r="G828" s="25"/>
      <c r="L828" s="26"/>
      <c r="O828" s="26"/>
      <c r="S828" s="25"/>
      <c r="Z828" s="20"/>
      <c r="AA828" s="9"/>
      <c r="AB828" s="47"/>
      <c r="AC828" s="9"/>
      <c r="AD828" s="20"/>
    </row>
    <row r="829" spans="2:30" ht="12.75">
      <c r="B829" s="24"/>
      <c r="C829" s="24"/>
      <c r="D829" s="25"/>
      <c r="F829" s="26"/>
      <c r="G829" s="25"/>
      <c r="L829" s="26"/>
      <c r="O829" s="26"/>
      <c r="S829" s="25"/>
      <c r="Z829" s="20"/>
      <c r="AA829" s="9"/>
      <c r="AB829" s="47"/>
      <c r="AC829" s="9"/>
      <c r="AD829" s="20"/>
    </row>
    <row r="830" spans="2:30" ht="12.75">
      <c r="B830" s="24"/>
      <c r="C830" s="24"/>
      <c r="D830" s="25"/>
      <c r="F830" s="26"/>
      <c r="G830" s="25"/>
      <c r="L830" s="26"/>
      <c r="O830" s="26"/>
      <c r="S830" s="25"/>
      <c r="Z830" s="20"/>
      <c r="AA830" s="9"/>
      <c r="AB830" s="47"/>
      <c r="AC830" s="9"/>
      <c r="AD830" s="20"/>
    </row>
    <row r="831" spans="2:30" ht="12.75">
      <c r="B831" s="24"/>
      <c r="C831" s="24"/>
      <c r="D831" s="25"/>
      <c r="F831" s="26"/>
      <c r="G831" s="25"/>
      <c r="L831" s="26"/>
      <c r="O831" s="26"/>
      <c r="S831" s="25"/>
      <c r="Z831" s="20"/>
      <c r="AA831" s="9"/>
      <c r="AB831" s="47"/>
      <c r="AC831" s="9"/>
      <c r="AD831" s="20"/>
    </row>
    <row r="832" spans="2:30" ht="12.75">
      <c r="B832" s="24"/>
      <c r="C832" s="24"/>
      <c r="D832" s="25"/>
      <c r="F832" s="26"/>
      <c r="G832" s="25"/>
      <c r="L832" s="26"/>
      <c r="O832" s="26"/>
      <c r="S832" s="25"/>
      <c r="Z832" s="20"/>
      <c r="AA832" s="9"/>
      <c r="AB832" s="47"/>
      <c r="AC832" s="9"/>
      <c r="AD832" s="20"/>
    </row>
    <row r="833" spans="2:30" ht="12.75">
      <c r="B833" s="24"/>
      <c r="C833" s="24"/>
      <c r="D833" s="25"/>
      <c r="F833" s="26"/>
      <c r="G833" s="25"/>
      <c r="L833" s="26"/>
      <c r="O833" s="26"/>
      <c r="S833" s="25"/>
      <c r="Z833" s="20"/>
      <c r="AA833" s="9"/>
      <c r="AB833" s="47"/>
      <c r="AC833" s="9"/>
      <c r="AD833" s="20"/>
    </row>
    <row r="834" spans="2:30" ht="12.75">
      <c r="B834" s="24"/>
      <c r="C834" s="24"/>
      <c r="D834" s="25"/>
      <c r="F834" s="26"/>
      <c r="G834" s="25"/>
      <c r="L834" s="26"/>
      <c r="O834" s="26"/>
      <c r="S834" s="25"/>
      <c r="Z834" s="20"/>
      <c r="AA834" s="9"/>
      <c r="AB834" s="47"/>
      <c r="AC834" s="9"/>
      <c r="AD834" s="20"/>
    </row>
    <row r="835" spans="2:30" ht="12.75">
      <c r="B835" s="24"/>
      <c r="C835" s="24"/>
      <c r="D835" s="25"/>
      <c r="F835" s="26"/>
      <c r="G835" s="25"/>
      <c r="L835" s="26"/>
      <c r="O835" s="26"/>
      <c r="S835" s="25"/>
      <c r="Z835" s="20"/>
      <c r="AA835" s="9"/>
      <c r="AB835" s="47"/>
      <c r="AC835" s="9"/>
      <c r="AD835" s="20"/>
    </row>
    <row r="836" spans="2:30" ht="12.75">
      <c r="B836" s="24"/>
      <c r="C836" s="24"/>
      <c r="D836" s="25"/>
      <c r="F836" s="26"/>
      <c r="G836" s="25"/>
      <c r="L836" s="26"/>
      <c r="O836" s="26"/>
      <c r="S836" s="25"/>
      <c r="Z836" s="20"/>
      <c r="AA836" s="9"/>
      <c r="AB836" s="47"/>
      <c r="AC836" s="9"/>
      <c r="AD836" s="20"/>
    </row>
    <row r="837" spans="2:30" ht="12.75">
      <c r="B837" s="24"/>
      <c r="C837" s="24"/>
      <c r="D837" s="25"/>
      <c r="F837" s="26"/>
      <c r="G837" s="25"/>
      <c r="L837" s="26"/>
      <c r="O837" s="26"/>
      <c r="S837" s="25"/>
      <c r="Z837" s="20"/>
      <c r="AA837" s="9"/>
      <c r="AB837" s="47"/>
      <c r="AC837" s="9"/>
      <c r="AD837" s="20"/>
    </row>
    <row r="838" spans="2:30" ht="12.75">
      <c r="B838" s="24"/>
      <c r="C838" s="24"/>
      <c r="D838" s="25"/>
      <c r="F838" s="26"/>
      <c r="G838" s="25"/>
      <c r="L838" s="26"/>
      <c r="O838" s="26"/>
      <c r="S838" s="25"/>
      <c r="Z838" s="20"/>
      <c r="AA838" s="9"/>
      <c r="AB838" s="47"/>
      <c r="AC838" s="9"/>
      <c r="AD838" s="20"/>
    </row>
    <row r="839" spans="2:30" ht="12.75">
      <c r="B839" s="24"/>
      <c r="C839" s="24"/>
      <c r="D839" s="25"/>
      <c r="F839" s="26"/>
      <c r="G839" s="25"/>
      <c r="L839" s="26"/>
      <c r="O839" s="26"/>
      <c r="S839" s="25"/>
      <c r="Z839" s="20"/>
      <c r="AA839" s="9"/>
      <c r="AB839" s="47"/>
      <c r="AC839" s="9"/>
      <c r="AD839" s="20"/>
    </row>
    <row r="840" spans="2:30" ht="12.75">
      <c r="B840" s="24"/>
      <c r="C840" s="24"/>
      <c r="D840" s="25"/>
      <c r="F840" s="26"/>
      <c r="G840" s="25"/>
      <c r="L840" s="26"/>
      <c r="O840" s="26"/>
      <c r="S840" s="25"/>
      <c r="Z840" s="20"/>
      <c r="AA840" s="9"/>
      <c r="AB840" s="47"/>
      <c r="AC840" s="9"/>
      <c r="AD840" s="20"/>
    </row>
    <row r="841" spans="2:30" ht="12.75">
      <c r="B841" s="24"/>
      <c r="C841" s="24"/>
      <c r="D841" s="25"/>
      <c r="F841" s="26"/>
      <c r="G841" s="25"/>
      <c r="L841" s="26"/>
      <c r="O841" s="26"/>
      <c r="S841" s="25"/>
      <c r="Z841" s="20"/>
      <c r="AA841" s="9"/>
      <c r="AB841" s="47"/>
      <c r="AC841" s="9"/>
      <c r="AD841" s="20"/>
    </row>
    <row r="842" spans="2:30" ht="12.75">
      <c r="B842" s="24"/>
      <c r="C842" s="24"/>
      <c r="D842" s="25"/>
      <c r="F842" s="26"/>
      <c r="G842" s="25"/>
      <c r="L842" s="26"/>
      <c r="O842" s="26"/>
      <c r="S842" s="25"/>
      <c r="Z842" s="20"/>
      <c r="AA842" s="9"/>
      <c r="AB842" s="47"/>
      <c r="AC842" s="9"/>
      <c r="AD842" s="20"/>
    </row>
    <row r="843" spans="2:30" ht="12.75">
      <c r="B843" s="24"/>
      <c r="C843" s="24"/>
      <c r="D843" s="25"/>
      <c r="F843" s="26"/>
      <c r="G843" s="25"/>
      <c r="L843" s="26"/>
      <c r="O843" s="26"/>
      <c r="S843" s="25"/>
      <c r="Z843" s="20"/>
      <c r="AA843" s="9"/>
      <c r="AB843" s="47"/>
      <c r="AC843" s="9"/>
      <c r="AD843" s="20"/>
    </row>
    <row r="844" spans="2:30" ht="12.75">
      <c r="B844" s="24"/>
      <c r="C844" s="24"/>
      <c r="D844" s="25"/>
      <c r="F844" s="26"/>
      <c r="G844" s="25"/>
      <c r="L844" s="26"/>
      <c r="O844" s="26"/>
      <c r="S844" s="25"/>
      <c r="Z844" s="20"/>
      <c r="AA844" s="9"/>
      <c r="AB844" s="47"/>
      <c r="AC844" s="9"/>
      <c r="AD844" s="20"/>
    </row>
    <row r="845" spans="2:30" ht="12.75">
      <c r="B845" s="24"/>
      <c r="C845" s="24"/>
      <c r="D845" s="25"/>
      <c r="F845" s="26"/>
      <c r="G845" s="25"/>
      <c r="L845" s="26"/>
      <c r="O845" s="26"/>
      <c r="S845" s="25"/>
      <c r="Z845" s="20"/>
      <c r="AA845" s="9"/>
      <c r="AB845" s="47"/>
      <c r="AC845" s="9"/>
      <c r="AD845" s="20"/>
    </row>
    <row r="846" spans="2:30" ht="12.75">
      <c r="B846" s="24"/>
      <c r="C846" s="24"/>
      <c r="D846" s="25"/>
      <c r="F846" s="26"/>
      <c r="G846" s="25"/>
      <c r="L846" s="26"/>
      <c r="O846" s="26"/>
      <c r="S846" s="25"/>
      <c r="Z846" s="20"/>
      <c r="AA846" s="9"/>
      <c r="AB846" s="47"/>
      <c r="AC846" s="9"/>
      <c r="AD846" s="20"/>
    </row>
    <row r="847" spans="2:30" ht="12.75">
      <c r="B847" s="24"/>
      <c r="C847" s="24"/>
      <c r="D847" s="25"/>
      <c r="F847" s="26"/>
      <c r="G847" s="25"/>
      <c r="L847" s="26"/>
      <c r="O847" s="26"/>
      <c r="S847" s="25"/>
      <c r="Z847" s="20"/>
      <c r="AA847" s="9"/>
      <c r="AB847" s="47"/>
      <c r="AC847" s="9"/>
      <c r="AD847" s="20"/>
    </row>
    <row r="848" spans="2:30" ht="12.75">
      <c r="B848" s="24"/>
      <c r="C848" s="24"/>
      <c r="D848" s="25"/>
      <c r="F848" s="26"/>
      <c r="G848" s="25"/>
      <c r="L848" s="26"/>
      <c r="O848" s="26"/>
      <c r="S848" s="25"/>
      <c r="Z848" s="20"/>
      <c r="AA848" s="9"/>
      <c r="AB848" s="47"/>
      <c r="AC848" s="9"/>
      <c r="AD848" s="20"/>
    </row>
    <row r="849" spans="2:30" ht="12.75">
      <c r="B849" s="24"/>
      <c r="C849" s="24"/>
      <c r="D849" s="25"/>
      <c r="F849" s="26"/>
      <c r="G849" s="25"/>
      <c r="L849" s="26"/>
      <c r="O849" s="26"/>
      <c r="S849" s="25"/>
      <c r="Z849" s="20"/>
      <c r="AA849" s="9"/>
      <c r="AB849" s="47"/>
      <c r="AC849" s="9"/>
      <c r="AD849" s="20"/>
    </row>
    <row r="850" spans="2:30" ht="12.75">
      <c r="B850" s="24"/>
      <c r="C850" s="24"/>
      <c r="D850" s="25"/>
      <c r="F850" s="26"/>
      <c r="G850" s="25"/>
      <c r="L850" s="26"/>
      <c r="O850" s="26"/>
      <c r="S850" s="25"/>
      <c r="Z850" s="20"/>
      <c r="AA850" s="9"/>
      <c r="AB850" s="47"/>
      <c r="AC850" s="9"/>
      <c r="AD850" s="20"/>
    </row>
    <row r="851" spans="2:30" ht="12.75">
      <c r="B851" s="24"/>
      <c r="C851" s="24"/>
      <c r="D851" s="25"/>
      <c r="F851" s="26"/>
      <c r="G851" s="25"/>
      <c r="L851" s="26"/>
      <c r="O851" s="26"/>
      <c r="S851" s="25"/>
      <c r="Z851" s="20"/>
      <c r="AA851" s="9"/>
      <c r="AB851" s="47"/>
      <c r="AC851" s="9"/>
      <c r="AD851" s="20"/>
    </row>
    <row r="852" spans="2:30" ht="12.75">
      <c r="B852" s="24"/>
      <c r="C852" s="24"/>
      <c r="D852" s="25"/>
      <c r="F852" s="26"/>
      <c r="G852" s="25"/>
      <c r="L852" s="26"/>
      <c r="O852" s="26"/>
      <c r="S852" s="25"/>
      <c r="Z852" s="20"/>
      <c r="AA852" s="9"/>
      <c r="AB852" s="47"/>
      <c r="AC852" s="9"/>
      <c r="AD852" s="20"/>
    </row>
    <row r="853" spans="2:30" ht="12.75">
      <c r="B853" s="24"/>
      <c r="C853" s="24"/>
      <c r="D853" s="25"/>
      <c r="F853" s="26"/>
      <c r="G853" s="25"/>
      <c r="L853" s="26"/>
      <c r="O853" s="26"/>
      <c r="S853" s="25"/>
      <c r="Z853" s="20"/>
      <c r="AA853" s="9"/>
      <c r="AB853" s="47"/>
      <c r="AC853" s="9"/>
      <c r="AD853" s="20"/>
    </row>
    <row r="854" spans="2:30" ht="12.75">
      <c r="B854" s="24"/>
      <c r="C854" s="24"/>
      <c r="D854" s="25"/>
      <c r="F854" s="26"/>
      <c r="G854" s="25"/>
      <c r="L854" s="26"/>
      <c r="O854" s="26"/>
      <c r="S854" s="25"/>
      <c r="Z854" s="20"/>
      <c r="AA854" s="9"/>
      <c r="AB854" s="47"/>
      <c r="AC854" s="9"/>
      <c r="AD854" s="20"/>
    </row>
    <row r="855" spans="2:30" ht="12.75">
      <c r="B855" s="24"/>
      <c r="C855" s="24"/>
      <c r="D855" s="25"/>
      <c r="F855" s="26"/>
      <c r="G855" s="25"/>
      <c r="L855" s="26"/>
      <c r="O855" s="26"/>
      <c r="S855" s="25"/>
      <c r="Z855" s="20"/>
      <c r="AA855" s="9"/>
      <c r="AB855" s="47"/>
      <c r="AC855" s="9"/>
      <c r="AD855" s="20"/>
    </row>
    <row r="856" spans="2:30" ht="12.75">
      <c r="B856" s="24"/>
      <c r="C856" s="24"/>
      <c r="D856" s="25"/>
      <c r="F856" s="26"/>
      <c r="G856" s="25"/>
      <c r="L856" s="26"/>
      <c r="O856" s="26"/>
      <c r="S856" s="25"/>
      <c r="Z856" s="20"/>
      <c r="AA856" s="9"/>
      <c r="AB856" s="47"/>
      <c r="AC856" s="9"/>
      <c r="AD856" s="20"/>
    </row>
    <row r="857" spans="2:30" ht="12.75">
      <c r="B857" s="24"/>
      <c r="C857" s="24"/>
      <c r="D857" s="25"/>
      <c r="F857" s="26"/>
      <c r="G857" s="25"/>
      <c r="L857" s="26"/>
      <c r="O857" s="26"/>
      <c r="S857" s="25"/>
      <c r="Z857" s="20"/>
      <c r="AA857" s="9"/>
      <c r="AB857" s="47"/>
      <c r="AC857" s="9"/>
      <c r="AD857" s="20"/>
    </row>
    <row r="858" spans="2:30" ht="12.75">
      <c r="B858" s="24"/>
      <c r="C858" s="24"/>
      <c r="D858" s="25"/>
      <c r="F858" s="26"/>
      <c r="G858" s="25"/>
      <c r="L858" s="26"/>
      <c r="O858" s="26"/>
      <c r="S858" s="25"/>
      <c r="Z858" s="20"/>
      <c r="AA858" s="9"/>
      <c r="AB858" s="47"/>
      <c r="AC858" s="9"/>
      <c r="AD858" s="20"/>
    </row>
    <row r="859" spans="2:30" ht="12.75">
      <c r="B859" s="24"/>
      <c r="C859" s="24"/>
      <c r="D859" s="25"/>
      <c r="F859" s="26"/>
      <c r="G859" s="25"/>
      <c r="L859" s="26"/>
      <c r="O859" s="26"/>
      <c r="S859" s="25"/>
      <c r="Z859" s="20"/>
      <c r="AA859" s="9"/>
      <c r="AB859" s="47"/>
      <c r="AC859" s="9"/>
      <c r="AD859" s="20"/>
    </row>
    <row r="860" spans="2:30" ht="12.75">
      <c r="B860" s="24"/>
      <c r="C860" s="24"/>
      <c r="D860" s="25"/>
      <c r="F860" s="26"/>
      <c r="G860" s="25"/>
      <c r="L860" s="26"/>
      <c r="O860" s="26"/>
      <c r="S860" s="25"/>
      <c r="Z860" s="20"/>
      <c r="AA860" s="9"/>
      <c r="AB860" s="47"/>
      <c r="AC860" s="9"/>
      <c r="AD860" s="20"/>
    </row>
    <row r="861" spans="2:30" ht="12.75">
      <c r="B861" s="24"/>
      <c r="C861" s="24"/>
      <c r="D861" s="25"/>
      <c r="F861" s="26"/>
      <c r="G861" s="25"/>
      <c r="L861" s="26"/>
      <c r="O861" s="26"/>
      <c r="S861" s="25"/>
      <c r="Z861" s="20"/>
      <c r="AA861" s="9"/>
      <c r="AB861" s="47"/>
      <c r="AC861" s="9"/>
      <c r="AD861" s="20"/>
    </row>
    <row r="862" spans="2:30" ht="12.75">
      <c r="B862" s="24"/>
      <c r="C862" s="24"/>
      <c r="D862" s="25"/>
      <c r="F862" s="26"/>
      <c r="G862" s="25"/>
      <c r="L862" s="26"/>
      <c r="O862" s="26"/>
      <c r="S862" s="25"/>
      <c r="Z862" s="20"/>
      <c r="AA862" s="9"/>
      <c r="AB862" s="47"/>
      <c r="AC862" s="9"/>
      <c r="AD862" s="20"/>
    </row>
    <row r="863" spans="2:30" ht="12.75">
      <c r="B863" s="24"/>
      <c r="C863" s="24"/>
      <c r="D863" s="25"/>
      <c r="F863" s="26"/>
      <c r="G863" s="25"/>
      <c r="L863" s="26"/>
      <c r="O863" s="26"/>
      <c r="S863" s="25"/>
      <c r="Z863" s="20"/>
      <c r="AA863" s="9"/>
      <c r="AB863" s="47"/>
      <c r="AC863" s="9"/>
      <c r="AD863" s="20"/>
    </row>
    <row r="864" spans="2:30" ht="12.75">
      <c r="B864" s="24"/>
      <c r="C864" s="24"/>
      <c r="D864" s="25"/>
      <c r="F864" s="26"/>
      <c r="G864" s="25"/>
      <c r="L864" s="26"/>
      <c r="O864" s="26"/>
      <c r="S864" s="25"/>
      <c r="Z864" s="20"/>
      <c r="AA864" s="9"/>
      <c r="AB864" s="47"/>
      <c r="AC864" s="9"/>
      <c r="AD864" s="20"/>
    </row>
    <row r="865" spans="2:30" ht="12.75">
      <c r="B865" s="24"/>
      <c r="C865" s="24"/>
      <c r="D865" s="25"/>
      <c r="F865" s="26"/>
      <c r="G865" s="25"/>
      <c r="L865" s="26"/>
      <c r="O865" s="26"/>
      <c r="S865" s="25"/>
      <c r="Z865" s="20"/>
      <c r="AA865" s="9"/>
      <c r="AB865" s="47"/>
      <c r="AC865" s="9"/>
      <c r="AD865" s="20"/>
    </row>
    <row r="866" spans="2:30" ht="12.75">
      <c r="B866" s="24"/>
      <c r="C866" s="24"/>
      <c r="D866" s="25"/>
      <c r="F866" s="26"/>
      <c r="G866" s="25"/>
      <c r="L866" s="26"/>
      <c r="O866" s="26"/>
      <c r="S866" s="25"/>
      <c r="Z866" s="20"/>
      <c r="AA866" s="9"/>
      <c r="AB866" s="47"/>
      <c r="AC866" s="9"/>
      <c r="AD866" s="20"/>
    </row>
    <row r="867" spans="2:30" ht="12.75">
      <c r="B867" s="24"/>
      <c r="C867" s="24"/>
      <c r="D867" s="25"/>
      <c r="F867" s="26"/>
      <c r="G867" s="25"/>
      <c r="L867" s="26"/>
      <c r="O867" s="26"/>
      <c r="S867" s="25"/>
      <c r="Z867" s="20"/>
      <c r="AA867" s="9"/>
      <c r="AB867" s="47"/>
      <c r="AC867" s="9"/>
      <c r="AD867" s="20"/>
    </row>
    <row r="868" spans="2:30" ht="12.75">
      <c r="B868" s="24"/>
      <c r="C868" s="24"/>
      <c r="D868" s="25"/>
      <c r="F868" s="26"/>
      <c r="G868" s="25"/>
      <c r="L868" s="26"/>
      <c r="O868" s="26"/>
      <c r="S868" s="25"/>
      <c r="Z868" s="20"/>
      <c r="AA868" s="9"/>
      <c r="AB868" s="47"/>
      <c r="AC868" s="9"/>
      <c r="AD868" s="20"/>
    </row>
    <row r="869" spans="2:30" ht="12.75">
      <c r="B869" s="24"/>
      <c r="C869" s="24"/>
      <c r="D869" s="25"/>
      <c r="F869" s="26"/>
      <c r="G869" s="25"/>
      <c r="L869" s="26"/>
      <c r="O869" s="26"/>
      <c r="S869" s="25"/>
      <c r="Z869" s="20"/>
      <c r="AA869" s="9"/>
      <c r="AB869" s="47"/>
      <c r="AC869" s="9"/>
      <c r="AD869" s="20"/>
    </row>
    <row r="870" spans="2:30" ht="12.75">
      <c r="B870" s="24"/>
      <c r="C870" s="24"/>
      <c r="D870" s="25"/>
      <c r="F870" s="26"/>
      <c r="G870" s="25"/>
      <c r="L870" s="26"/>
      <c r="O870" s="26"/>
      <c r="S870" s="25"/>
      <c r="Z870" s="20"/>
      <c r="AA870" s="9"/>
      <c r="AB870" s="47"/>
      <c r="AC870" s="9"/>
      <c r="AD870" s="20"/>
    </row>
    <row r="871" spans="2:30" ht="12.75">
      <c r="B871" s="24"/>
      <c r="C871" s="24"/>
      <c r="D871" s="25"/>
      <c r="F871" s="26"/>
      <c r="G871" s="25"/>
      <c r="L871" s="26"/>
      <c r="O871" s="26"/>
      <c r="S871" s="25"/>
      <c r="Z871" s="20"/>
      <c r="AA871" s="9"/>
      <c r="AB871" s="47"/>
      <c r="AC871" s="9"/>
      <c r="AD871" s="20"/>
    </row>
    <row r="872" spans="2:30" ht="12.75">
      <c r="B872" s="24"/>
      <c r="C872" s="24"/>
      <c r="D872" s="25"/>
      <c r="F872" s="26"/>
      <c r="G872" s="25"/>
      <c r="L872" s="26"/>
      <c r="O872" s="26"/>
      <c r="S872" s="25"/>
      <c r="Z872" s="20"/>
      <c r="AA872" s="9"/>
      <c r="AB872" s="47"/>
      <c r="AC872" s="9"/>
      <c r="AD872" s="20"/>
    </row>
    <row r="873" spans="2:30" ht="12.75">
      <c r="B873" s="24"/>
      <c r="C873" s="24"/>
      <c r="D873" s="25"/>
      <c r="F873" s="26"/>
      <c r="G873" s="25"/>
      <c r="L873" s="26"/>
      <c r="O873" s="26"/>
      <c r="S873" s="25"/>
      <c r="Z873" s="20"/>
      <c r="AA873" s="9"/>
      <c r="AB873" s="47"/>
      <c r="AC873" s="9"/>
      <c r="AD873" s="20"/>
    </row>
    <row r="874" spans="2:30" ht="12.75">
      <c r="B874" s="24"/>
      <c r="C874" s="24"/>
      <c r="D874" s="25"/>
      <c r="F874" s="26"/>
      <c r="G874" s="25"/>
      <c r="L874" s="26"/>
      <c r="O874" s="26"/>
      <c r="S874" s="25"/>
      <c r="Z874" s="20"/>
      <c r="AA874" s="9"/>
      <c r="AB874" s="47"/>
      <c r="AC874" s="9"/>
      <c r="AD874" s="20"/>
    </row>
    <row r="875" spans="2:30" ht="12.75">
      <c r="B875" s="24"/>
      <c r="C875" s="24"/>
      <c r="D875" s="25"/>
      <c r="F875" s="26"/>
      <c r="G875" s="25"/>
      <c r="L875" s="26"/>
      <c r="O875" s="26"/>
      <c r="S875" s="25"/>
      <c r="Z875" s="20"/>
      <c r="AA875" s="9"/>
      <c r="AB875" s="47"/>
      <c r="AC875" s="9"/>
      <c r="AD875" s="20"/>
    </row>
    <row r="876" spans="2:30" ht="12.75">
      <c r="B876" s="24"/>
      <c r="C876" s="24"/>
      <c r="D876" s="25"/>
      <c r="F876" s="26"/>
      <c r="G876" s="25"/>
      <c r="L876" s="26"/>
      <c r="O876" s="26"/>
      <c r="S876" s="25"/>
      <c r="Z876" s="20"/>
      <c r="AA876" s="9"/>
      <c r="AB876" s="47"/>
      <c r="AC876" s="9"/>
      <c r="AD876" s="20"/>
    </row>
    <row r="877" spans="2:30" ht="12.75">
      <c r="B877" s="24"/>
      <c r="C877" s="24"/>
      <c r="D877" s="25"/>
      <c r="F877" s="26"/>
      <c r="G877" s="25"/>
      <c r="L877" s="26"/>
      <c r="O877" s="26"/>
      <c r="S877" s="25"/>
      <c r="Z877" s="20"/>
      <c r="AA877" s="9"/>
      <c r="AB877" s="47"/>
      <c r="AC877" s="9"/>
      <c r="AD877" s="20"/>
    </row>
    <row r="878" spans="2:30" ht="12.75">
      <c r="B878" s="24"/>
      <c r="C878" s="24"/>
      <c r="D878" s="25"/>
      <c r="F878" s="26"/>
      <c r="G878" s="25"/>
      <c r="L878" s="26"/>
      <c r="O878" s="26"/>
      <c r="S878" s="25"/>
      <c r="Z878" s="20"/>
      <c r="AA878" s="9"/>
      <c r="AB878" s="47"/>
      <c r="AC878" s="9"/>
      <c r="AD878" s="20"/>
    </row>
    <row r="879" spans="2:30" ht="12.75">
      <c r="B879" s="24"/>
      <c r="C879" s="24"/>
      <c r="D879" s="25"/>
      <c r="F879" s="26"/>
      <c r="G879" s="25"/>
      <c r="L879" s="26"/>
      <c r="O879" s="26"/>
      <c r="S879" s="25"/>
      <c r="Z879" s="20"/>
      <c r="AA879" s="9"/>
      <c r="AB879" s="47"/>
      <c r="AC879" s="9"/>
      <c r="AD879" s="20"/>
    </row>
    <row r="880" spans="2:30" ht="12.75">
      <c r="B880" s="24"/>
      <c r="C880" s="24"/>
      <c r="D880" s="25"/>
      <c r="F880" s="26"/>
      <c r="G880" s="25"/>
      <c r="L880" s="26"/>
      <c r="O880" s="26"/>
      <c r="S880" s="25"/>
      <c r="Z880" s="20"/>
      <c r="AA880" s="9"/>
      <c r="AB880" s="47"/>
      <c r="AC880" s="9"/>
      <c r="AD880" s="20"/>
    </row>
    <row r="881" spans="2:30" ht="12.75">
      <c r="B881" s="24"/>
      <c r="C881" s="24"/>
      <c r="D881" s="25"/>
      <c r="F881" s="26"/>
      <c r="G881" s="25"/>
      <c r="L881" s="26"/>
      <c r="O881" s="26"/>
      <c r="S881" s="25"/>
      <c r="Z881" s="20"/>
      <c r="AA881" s="9"/>
      <c r="AB881" s="47"/>
      <c r="AC881" s="9"/>
      <c r="AD881" s="20"/>
    </row>
    <row r="882" spans="2:30" ht="12.75">
      <c r="B882" s="24"/>
      <c r="C882" s="24"/>
      <c r="D882" s="25"/>
      <c r="F882" s="26"/>
      <c r="G882" s="25"/>
      <c r="L882" s="26"/>
      <c r="O882" s="26"/>
      <c r="S882" s="25"/>
      <c r="Z882" s="20"/>
      <c r="AA882" s="9"/>
      <c r="AB882" s="47"/>
      <c r="AC882" s="9"/>
      <c r="AD882" s="20"/>
    </row>
    <row r="883" spans="2:30" ht="12.75">
      <c r="B883" s="24"/>
      <c r="C883" s="24"/>
      <c r="D883" s="25"/>
      <c r="F883" s="26"/>
      <c r="G883" s="25"/>
      <c r="L883" s="26"/>
      <c r="O883" s="26"/>
      <c r="S883" s="25"/>
      <c r="Z883" s="20"/>
      <c r="AA883" s="9"/>
      <c r="AB883" s="47"/>
      <c r="AC883" s="9"/>
      <c r="AD883" s="20"/>
    </row>
    <row r="884" spans="2:30" ht="12.75">
      <c r="B884" s="24"/>
      <c r="C884" s="24"/>
      <c r="D884" s="25"/>
      <c r="F884" s="26"/>
      <c r="G884" s="25"/>
      <c r="L884" s="26"/>
      <c r="O884" s="26"/>
      <c r="S884" s="25"/>
      <c r="Z884" s="20"/>
      <c r="AA884" s="9"/>
      <c r="AB884" s="47"/>
      <c r="AC884" s="9"/>
      <c r="AD884" s="20"/>
    </row>
    <row r="885" spans="2:30" ht="12.75">
      <c r="B885" s="24"/>
      <c r="C885" s="24"/>
      <c r="D885" s="25"/>
      <c r="F885" s="26"/>
      <c r="G885" s="25"/>
      <c r="L885" s="26"/>
      <c r="O885" s="26"/>
      <c r="S885" s="25"/>
      <c r="Z885" s="20"/>
      <c r="AA885" s="9"/>
      <c r="AB885" s="47"/>
      <c r="AC885" s="9"/>
      <c r="AD885" s="20"/>
    </row>
    <row r="886" spans="2:30" ht="12.75">
      <c r="B886" s="24"/>
      <c r="C886" s="24"/>
      <c r="D886" s="25"/>
      <c r="F886" s="26"/>
      <c r="G886" s="25"/>
      <c r="L886" s="26"/>
      <c r="O886" s="26"/>
      <c r="S886" s="25"/>
      <c r="Z886" s="20"/>
      <c r="AA886" s="9"/>
      <c r="AB886" s="47"/>
      <c r="AC886" s="9"/>
      <c r="AD886" s="20"/>
    </row>
    <row r="887" spans="2:30" ht="12.75">
      <c r="B887" s="24"/>
      <c r="C887" s="24"/>
      <c r="D887" s="25"/>
      <c r="F887" s="26"/>
      <c r="G887" s="25"/>
      <c r="L887" s="26"/>
      <c r="O887" s="26"/>
      <c r="S887" s="25"/>
      <c r="Z887" s="20"/>
      <c r="AA887" s="9"/>
      <c r="AB887" s="47"/>
      <c r="AC887" s="9"/>
      <c r="AD887" s="20"/>
    </row>
    <row r="888" spans="2:30" ht="12.75">
      <c r="B888" s="24"/>
      <c r="C888" s="24"/>
      <c r="D888" s="25"/>
      <c r="F888" s="26"/>
      <c r="G888" s="25"/>
      <c r="L888" s="26"/>
      <c r="O888" s="26"/>
      <c r="S888" s="25"/>
      <c r="Z888" s="20"/>
      <c r="AA888" s="9"/>
      <c r="AB888" s="47"/>
      <c r="AC888" s="9"/>
      <c r="AD888" s="20"/>
    </row>
    <row r="889" spans="2:30" ht="12.75">
      <c r="B889" s="24"/>
      <c r="C889" s="24"/>
      <c r="D889" s="25"/>
      <c r="F889" s="26"/>
      <c r="G889" s="25"/>
      <c r="L889" s="26"/>
      <c r="O889" s="26"/>
      <c r="S889" s="25"/>
      <c r="Z889" s="20"/>
      <c r="AA889" s="9"/>
      <c r="AB889" s="47"/>
      <c r="AC889" s="9"/>
      <c r="AD889" s="20"/>
    </row>
    <row r="890" spans="2:30" ht="12.75">
      <c r="B890" s="24"/>
      <c r="C890" s="24"/>
      <c r="D890" s="25"/>
      <c r="F890" s="26"/>
      <c r="G890" s="25"/>
      <c r="L890" s="26"/>
      <c r="O890" s="26"/>
      <c r="S890" s="25"/>
      <c r="Z890" s="20"/>
      <c r="AA890" s="9"/>
      <c r="AB890" s="47"/>
      <c r="AC890" s="9"/>
      <c r="AD890" s="20"/>
    </row>
    <row r="891" spans="2:30" ht="12.75">
      <c r="B891" s="24"/>
      <c r="C891" s="24"/>
      <c r="D891" s="25"/>
      <c r="F891" s="26"/>
      <c r="G891" s="25"/>
      <c r="L891" s="26"/>
      <c r="O891" s="26"/>
      <c r="S891" s="25"/>
      <c r="Z891" s="20"/>
      <c r="AA891" s="9"/>
      <c r="AB891" s="47"/>
      <c r="AC891" s="9"/>
      <c r="AD891" s="20"/>
    </row>
    <row r="892" spans="2:30" ht="12.75">
      <c r="B892" s="24"/>
      <c r="C892" s="24"/>
      <c r="D892" s="25"/>
      <c r="F892" s="26"/>
      <c r="G892" s="25"/>
      <c r="L892" s="26"/>
      <c r="O892" s="26"/>
      <c r="S892" s="25"/>
      <c r="Z892" s="20"/>
      <c r="AA892" s="9"/>
      <c r="AB892" s="47"/>
      <c r="AC892" s="9"/>
      <c r="AD892" s="20"/>
    </row>
    <row r="893" spans="2:30" ht="12.75">
      <c r="B893" s="24"/>
      <c r="C893" s="24"/>
      <c r="D893" s="25"/>
      <c r="F893" s="26"/>
      <c r="G893" s="25"/>
      <c r="L893" s="26"/>
      <c r="O893" s="26"/>
      <c r="S893" s="25"/>
      <c r="Z893" s="20"/>
      <c r="AA893" s="9"/>
      <c r="AB893" s="47"/>
      <c r="AC893" s="9"/>
      <c r="AD893" s="20"/>
    </row>
    <row r="894" spans="2:30" ht="12.75">
      <c r="B894" s="24"/>
      <c r="C894" s="24"/>
      <c r="D894" s="25"/>
      <c r="F894" s="26"/>
      <c r="G894" s="25"/>
      <c r="L894" s="26"/>
      <c r="O894" s="26"/>
      <c r="S894" s="25"/>
      <c r="Z894" s="20"/>
      <c r="AA894" s="9"/>
      <c r="AB894" s="47"/>
      <c r="AC894" s="9"/>
      <c r="AD894" s="20"/>
    </row>
    <row r="895" spans="2:30" ht="12.75">
      <c r="B895" s="24"/>
      <c r="C895" s="24"/>
      <c r="D895" s="25"/>
      <c r="F895" s="26"/>
      <c r="G895" s="25"/>
      <c r="L895" s="26"/>
      <c r="O895" s="26"/>
      <c r="S895" s="25"/>
      <c r="Z895" s="20"/>
      <c r="AA895" s="9"/>
      <c r="AB895" s="47"/>
      <c r="AC895" s="9"/>
      <c r="AD895" s="20"/>
    </row>
    <row r="896" spans="2:30" ht="12.75">
      <c r="B896" s="24"/>
      <c r="C896" s="24"/>
      <c r="D896" s="25"/>
      <c r="F896" s="26"/>
      <c r="G896" s="25"/>
      <c r="L896" s="26"/>
      <c r="O896" s="26"/>
      <c r="S896" s="25"/>
      <c r="Z896" s="20"/>
      <c r="AA896" s="9"/>
      <c r="AB896" s="47"/>
      <c r="AC896" s="9"/>
      <c r="AD896" s="20"/>
    </row>
    <row r="897" spans="2:30" ht="12.75">
      <c r="B897" s="24"/>
      <c r="C897" s="24"/>
      <c r="D897" s="25"/>
      <c r="F897" s="26"/>
      <c r="G897" s="25"/>
      <c r="L897" s="26"/>
      <c r="O897" s="26"/>
      <c r="S897" s="25"/>
      <c r="Z897" s="20"/>
      <c r="AA897" s="9"/>
      <c r="AB897" s="47"/>
      <c r="AC897" s="9"/>
      <c r="AD897" s="20"/>
    </row>
    <row r="898" spans="2:30" ht="12.75">
      <c r="B898" s="24"/>
      <c r="C898" s="24"/>
      <c r="D898" s="25"/>
      <c r="F898" s="26"/>
      <c r="G898" s="25"/>
      <c r="L898" s="26"/>
      <c r="O898" s="26"/>
      <c r="S898" s="25"/>
      <c r="Z898" s="20"/>
      <c r="AA898" s="9"/>
      <c r="AB898" s="47"/>
      <c r="AC898" s="9"/>
      <c r="AD898" s="20"/>
    </row>
    <row r="899" spans="2:30" ht="12.75">
      <c r="B899" s="24"/>
      <c r="C899" s="24"/>
      <c r="D899" s="25"/>
      <c r="F899" s="26"/>
      <c r="G899" s="25"/>
      <c r="L899" s="26"/>
      <c r="O899" s="26"/>
      <c r="S899" s="25"/>
      <c r="Z899" s="20"/>
      <c r="AA899" s="9"/>
      <c r="AB899" s="47"/>
      <c r="AC899" s="9"/>
      <c r="AD899" s="20"/>
    </row>
    <row r="900" spans="2:30" ht="12.75">
      <c r="B900" s="24"/>
      <c r="C900" s="24"/>
      <c r="D900" s="25"/>
      <c r="F900" s="26"/>
      <c r="G900" s="25"/>
      <c r="L900" s="26"/>
      <c r="O900" s="26"/>
      <c r="S900" s="25"/>
      <c r="Z900" s="20"/>
      <c r="AA900" s="9"/>
      <c r="AB900" s="47"/>
      <c r="AC900" s="9"/>
      <c r="AD900" s="20"/>
    </row>
    <row r="901" spans="2:30" ht="12.75">
      <c r="B901" s="24"/>
      <c r="C901" s="24"/>
      <c r="D901" s="25"/>
      <c r="F901" s="26"/>
      <c r="G901" s="25"/>
      <c r="L901" s="26"/>
      <c r="O901" s="26"/>
      <c r="S901" s="25"/>
      <c r="Z901" s="20"/>
      <c r="AA901" s="9"/>
      <c r="AB901" s="47"/>
      <c r="AC901" s="9"/>
      <c r="AD901" s="20"/>
    </row>
    <row r="902" spans="2:30" ht="12.75">
      <c r="B902" s="24"/>
      <c r="C902" s="24"/>
      <c r="D902" s="25"/>
      <c r="F902" s="26"/>
      <c r="G902" s="25"/>
      <c r="L902" s="26"/>
      <c r="O902" s="26"/>
      <c r="S902" s="25"/>
      <c r="Z902" s="20"/>
      <c r="AA902" s="9"/>
      <c r="AB902" s="47"/>
      <c r="AC902" s="9"/>
      <c r="AD902" s="20"/>
    </row>
    <row r="903" spans="2:30" ht="12.75">
      <c r="B903" s="24"/>
      <c r="C903" s="24"/>
      <c r="D903" s="25"/>
      <c r="F903" s="26"/>
      <c r="G903" s="25"/>
      <c r="L903" s="26"/>
      <c r="O903" s="26"/>
      <c r="S903" s="25"/>
      <c r="Z903" s="20"/>
      <c r="AA903" s="9"/>
      <c r="AB903" s="47"/>
      <c r="AC903" s="9"/>
      <c r="AD903" s="20"/>
    </row>
    <row r="904" spans="2:30" ht="12.75">
      <c r="B904" s="24"/>
      <c r="C904" s="24"/>
      <c r="D904" s="25"/>
      <c r="F904" s="26"/>
      <c r="G904" s="25"/>
      <c r="L904" s="26"/>
      <c r="O904" s="26"/>
      <c r="S904" s="25"/>
      <c r="Z904" s="20"/>
      <c r="AA904" s="9"/>
      <c r="AB904" s="47"/>
      <c r="AC904" s="9"/>
      <c r="AD904" s="20"/>
    </row>
    <row r="905" spans="2:30" ht="12.75">
      <c r="B905" s="24"/>
      <c r="C905" s="24"/>
      <c r="D905" s="25"/>
      <c r="F905" s="26"/>
      <c r="G905" s="25"/>
      <c r="L905" s="26"/>
      <c r="O905" s="26"/>
      <c r="S905" s="25"/>
      <c r="Z905" s="20"/>
      <c r="AA905" s="9"/>
      <c r="AB905" s="47"/>
      <c r="AC905" s="9"/>
      <c r="AD905" s="20"/>
    </row>
    <row r="906" spans="2:30" ht="12.75">
      <c r="B906" s="24"/>
      <c r="C906" s="24"/>
      <c r="D906" s="25"/>
      <c r="F906" s="26"/>
      <c r="G906" s="25"/>
      <c r="L906" s="26"/>
      <c r="O906" s="26"/>
      <c r="S906" s="25"/>
      <c r="Z906" s="20"/>
      <c r="AA906" s="9"/>
      <c r="AB906" s="47"/>
      <c r="AC906" s="9"/>
      <c r="AD906" s="20"/>
    </row>
    <row r="907" spans="2:30" ht="12.75">
      <c r="B907" s="24"/>
      <c r="C907" s="24"/>
      <c r="D907" s="25"/>
      <c r="F907" s="26"/>
      <c r="G907" s="25"/>
      <c r="L907" s="26"/>
      <c r="O907" s="26"/>
      <c r="S907" s="25"/>
      <c r="Z907" s="20"/>
      <c r="AA907" s="9"/>
      <c r="AB907" s="47"/>
      <c r="AC907" s="9"/>
      <c r="AD907" s="20"/>
    </row>
    <row r="908" spans="2:30" ht="12.75">
      <c r="B908" s="24"/>
      <c r="C908" s="24"/>
      <c r="D908" s="25"/>
      <c r="F908" s="26"/>
      <c r="G908" s="25"/>
      <c r="L908" s="26"/>
      <c r="O908" s="26"/>
      <c r="S908" s="25"/>
      <c r="Z908" s="20"/>
      <c r="AA908" s="9"/>
      <c r="AB908" s="47"/>
      <c r="AC908" s="9"/>
      <c r="AD908" s="20"/>
    </row>
    <row r="909" spans="2:30" ht="12.75">
      <c r="B909" s="24"/>
      <c r="C909" s="24"/>
      <c r="D909" s="25"/>
      <c r="F909" s="26"/>
      <c r="G909" s="25"/>
      <c r="L909" s="26"/>
      <c r="O909" s="26"/>
      <c r="S909" s="25"/>
      <c r="Z909" s="20"/>
      <c r="AA909" s="9"/>
      <c r="AB909" s="47"/>
      <c r="AC909" s="9"/>
      <c r="AD909" s="20"/>
    </row>
    <row r="910" spans="2:30" ht="12.75">
      <c r="B910" s="24"/>
      <c r="C910" s="24"/>
      <c r="D910" s="25"/>
      <c r="F910" s="26"/>
      <c r="G910" s="25"/>
      <c r="L910" s="26"/>
      <c r="O910" s="26"/>
      <c r="S910" s="25"/>
      <c r="Z910" s="20"/>
      <c r="AA910" s="9"/>
      <c r="AB910" s="47"/>
      <c r="AC910" s="9"/>
      <c r="AD910" s="20"/>
    </row>
    <row r="911" spans="2:30" ht="12.75">
      <c r="B911" s="24"/>
      <c r="C911" s="24"/>
      <c r="D911" s="25"/>
      <c r="F911" s="26"/>
      <c r="G911" s="25"/>
      <c r="L911" s="26"/>
      <c r="O911" s="26"/>
      <c r="S911" s="25"/>
      <c r="Z911" s="20"/>
      <c r="AA911" s="9"/>
      <c r="AB911" s="47"/>
      <c r="AC911" s="9"/>
      <c r="AD911" s="20"/>
    </row>
    <row r="912" spans="2:30" ht="12.75">
      <c r="B912" s="24"/>
      <c r="C912" s="24"/>
      <c r="D912" s="25"/>
      <c r="F912" s="26"/>
      <c r="G912" s="25"/>
      <c r="L912" s="26"/>
      <c r="O912" s="26"/>
      <c r="S912" s="25"/>
      <c r="Z912" s="20"/>
      <c r="AA912" s="9"/>
      <c r="AB912" s="47"/>
      <c r="AC912" s="9"/>
      <c r="AD912" s="20"/>
    </row>
    <row r="913" spans="2:30" ht="12.75">
      <c r="B913" s="24"/>
      <c r="C913" s="24"/>
      <c r="D913" s="25"/>
      <c r="F913" s="26"/>
      <c r="G913" s="25"/>
      <c r="L913" s="26"/>
      <c r="O913" s="26"/>
      <c r="S913" s="25"/>
      <c r="Z913" s="20"/>
      <c r="AA913" s="9"/>
      <c r="AB913" s="47"/>
      <c r="AC913" s="9"/>
      <c r="AD913" s="20"/>
    </row>
    <row r="914" spans="2:30" ht="12.75">
      <c r="B914" s="24"/>
      <c r="C914" s="24"/>
      <c r="D914" s="25"/>
      <c r="F914" s="26"/>
      <c r="G914" s="25"/>
      <c r="L914" s="26"/>
      <c r="O914" s="26"/>
      <c r="S914" s="25"/>
      <c r="Z914" s="20"/>
      <c r="AA914" s="9"/>
      <c r="AB914" s="47"/>
      <c r="AC914" s="9"/>
      <c r="AD914" s="20"/>
    </row>
    <row r="915" spans="2:30" ht="12.75">
      <c r="B915" s="24"/>
      <c r="C915" s="24"/>
      <c r="D915" s="25"/>
      <c r="F915" s="26"/>
      <c r="G915" s="25"/>
      <c r="L915" s="26"/>
      <c r="O915" s="26"/>
      <c r="S915" s="25"/>
      <c r="Z915" s="20"/>
      <c r="AA915" s="9"/>
      <c r="AB915" s="47"/>
      <c r="AC915" s="9"/>
      <c r="AD915" s="20"/>
    </row>
    <row r="916" spans="2:30" ht="12.75">
      <c r="B916" s="24"/>
      <c r="C916" s="24"/>
      <c r="D916" s="25"/>
      <c r="F916" s="26"/>
      <c r="G916" s="25"/>
      <c r="L916" s="26"/>
      <c r="O916" s="26"/>
      <c r="S916" s="25"/>
      <c r="Z916" s="20"/>
      <c r="AA916" s="9"/>
      <c r="AB916" s="47"/>
      <c r="AC916" s="9"/>
      <c r="AD916" s="20"/>
    </row>
    <row r="917" spans="2:30" ht="12.75">
      <c r="B917" s="24"/>
      <c r="C917" s="24"/>
      <c r="D917" s="25"/>
      <c r="F917" s="26"/>
      <c r="G917" s="25"/>
      <c r="L917" s="26"/>
      <c r="O917" s="26"/>
      <c r="S917" s="25"/>
      <c r="Z917" s="20"/>
      <c r="AA917" s="9"/>
      <c r="AB917" s="47"/>
      <c r="AC917" s="9"/>
      <c r="AD917" s="20"/>
    </row>
    <row r="918" spans="2:30" ht="12.75">
      <c r="B918" s="24"/>
      <c r="C918" s="24"/>
      <c r="D918" s="25"/>
      <c r="F918" s="26"/>
      <c r="G918" s="25"/>
      <c r="L918" s="26"/>
      <c r="O918" s="26"/>
      <c r="S918" s="25"/>
      <c r="Z918" s="20"/>
      <c r="AA918" s="9"/>
      <c r="AB918" s="47"/>
      <c r="AC918" s="9"/>
      <c r="AD918" s="20"/>
    </row>
    <row r="919" spans="2:30" ht="12.75">
      <c r="B919" s="24"/>
      <c r="C919" s="24"/>
      <c r="D919" s="25"/>
      <c r="F919" s="26"/>
      <c r="G919" s="25"/>
      <c r="L919" s="26"/>
      <c r="O919" s="26"/>
      <c r="S919" s="25"/>
      <c r="Z919" s="20"/>
      <c r="AA919" s="9"/>
      <c r="AB919" s="47"/>
      <c r="AC919" s="9"/>
      <c r="AD919" s="20"/>
    </row>
    <row r="920" spans="2:30" ht="12.75">
      <c r="B920" s="24"/>
      <c r="C920" s="24"/>
      <c r="D920" s="25"/>
      <c r="F920" s="26"/>
      <c r="G920" s="25"/>
      <c r="L920" s="26"/>
      <c r="O920" s="26"/>
      <c r="S920" s="25"/>
      <c r="Z920" s="20"/>
      <c r="AA920" s="9"/>
      <c r="AB920" s="47"/>
      <c r="AC920" s="9"/>
      <c r="AD920" s="20"/>
    </row>
    <row r="921" spans="2:30" ht="12.75">
      <c r="B921" s="24"/>
      <c r="C921" s="24"/>
      <c r="D921" s="25"/>
      <c r="F921" s="26"/>
      <c r="G921" s="25"/>
      <c r="L921" s="26"/>
      <c r="O921" s="26"/>
      <c r="S921" s="25"/>
      <c r="Z921" s="20"/>
      <c r="AA921" s="9"/>
      <c r="AB921" s="47"/>
      <c r="AC921" s="9"/>
      <c r="AD921" s="20"/>
    </row>
    <row r="922" spans="2:30" ht="12.75">
      <c r="B922" s="24"/>
      <c r="C922" s="24"/>
      <c r="D922" s="25"/>
      <c r="F922" s="26"/>
      <c r="G922" s="25"/>
      <c r="L922" s="26"/>
      <c r="O922" s="26"/>
      <c r="S922" s="25"/>
      <c r="Z922" s="20"/>
      <c r="AA922" s="9"/>
      <c r="AB922" s="47"/>
      <c r="AC922" s="9"/>
      <c r="AD922" s="20"/>
    </row>
    <row r="923" spans="2:30" ht="12.75">
      <c r="B923" s="24"/>
      <c r="C923" s="24"/>
      <c r="D923" s="25"/>
      <c r="F923" s="26"/>
      <c r="G923" s="25"/>
      <c r="L923" s="26"/>
      <c r="O923" s="26"/>
      <c r="S923" s="25"/>
      <c r="Z923" s="20"/>
      <c r="AA923" s="9"/>
      <c r="AB923" s="47"/>
      <c r="AC923" s="9"/>
      <c r="AD923" s="20"/>
    </row>
    <row r="924" spans="2:30" ht="12.75">
      <c r="B924" s="24"/>
      <c r="C924" s="24"/>
      <c r="D924" s="25"/>
      <c r="F924" s="26"/>
      <c r="G924" s="25"/>
      <c r="L924" s="26"/>
      <c r="O924" s="26"/>
      <c r="S924" s="25"/>
      <c r="Z924" s="20"/>
      <c r="AA924" s="9"/>
      <c r="AB924" s="47"/>
      <c r="AC924" s="9"/>
      <c r="AD924" s="20"/>
    </row>
    <row r="925" spans="2:30" ht="12.75">
      <c r="B925" s="24"/>
      <c r="C925" s="24"/>
      <c r="D925" s="25"/>
      <c r="F925" s="26"/>
      <c r="G925" s="25"/>
      <c r="L925" s="26"/>
      <c r="O925" s="26"/>
      <c r="S925" s="25"/>
      <c r="Z925" s="20"/>
      <c r="AA925" s="9"/>
      <c r="AB925" s="47"/>
      <c r="AC925" s="9"/>
      <c r="AD925" s="20"/>
    </row>
    <row r="926" spans="2:30" ht="12.75">
      <c r="B926" s="24"/>
      <c r="C926" s="24"/>
      <c r="D926" s="25"/>
      <c r="F926" s="26"/>
      <c r="G926" s="25"/>
      <c r="L926" s="26"/>
      <c r="O926" s="26"/>
      <c r="S926" s="25"/>
      <c r="Z926" s="20"/>
      <c r="AA926" s="9"/>
      <c r="AB926" s="47"/>
      <c r="AC926" s="9"/>
      <c r="AD926" s="20"/>
    </row>
    <row r="927" spans="2:30" ht="12.75">
      <c r="B927" s="24"/>
      <c r="C927" s="24"/>
      <c r="D927" s="25"/>
      <c r="F927" s="26"/>
      <c r="G927" s="25"/>
      <c r="L927" s="26"/>
      <c r="O927" s="26"/>
      <c r="S927" s="25"/>
      <c r="Z927" s="20"/>
      <c r="AA927" s="9"/>
      <c r="AB927" s="47"/>
      <c r="AC927" s="9"/>
      <c r="AD927" s="20"/>
    </row>
    <row r="928" spans="2:30" ht="12.75">
      <c r="B928" s="24"/>
      <c r="C928" s="24"/>
      <c r="D928" s="25"/>
      <c r="F928" s="26"/>
      <c r="G928" s="25"/>
      <c r="L928" s="26"/>
      <c r="O928" s="26"/>
      <c r="S928" s="25"/>
      <c r="Z928" s="20"/>
      <c r="AA928" s="9"/>
      <c r="AB928" s="47"/>
      <c r="AC928" s="9"/>
      <c r="AD928" s="20"/>
    </row>
    <row r="929" spans="2:30" ht="12.75">
      <c r="B929" s="24"/>
      <c r="C929" s="24"/>
      <c r="D929" s="25"/>
      <c r="F929" s="26"/>
      <c r="G929" s="25"/>
      <c r="L929" s="26"/>
      <c r="O929" s="26"/>
      <c r="S929" s="25"/>
      <c r="Z929" s="20"/>
      <c r="AA929" s="9"/>
      <c r="AB929" s="47"/>
      <c r="AC929" s="9"/>
      <c r="AD929" s="20"/>
    </row>
    <row r="930" spans="2:30" ht="12.75">
      <c r="B930" s="24"/>
      <c r="C930" s="24"/>
      <c r="D930" s="25"/>
      <c r="F930" s="26"/>
      <c r="G930" s="25"/>
      <c r="L930" s="26"/>
      <c r="O930" s="26"/>
      <c r="S930" s="25"/>
      <c r="Z930" s="20"/>
      <c r="AA930" s="9"/>
      <c r="AB930" s="47"/>
      <c r="AC930" s="9"/>
      <c r="AD930" s="20"/>
    </row>
    <row r="931" spans="2:30" ht="12.75">
      <c r="B931" s="24"/>
      <c r="C931" s="24"/>
      <c r="D931" s="25"/>
      <c r="F931" s="26"/>
      <c r="G931" s="25"/>
      <c r="L931" s="26"/>
      <c r="O931" s="26"/>
      <c r="S931" s="25"/>
      <c r="Z931" s="20"/>
      <c r="AA931" s="9"/>
      <c r="AB931" s="47"/>
      <c r="AC931" s="9"/>
      <c r="AD931" s="20"/>
    </row>
    <row r="932" spans="2:30" ht="12.75">
      <c r="B932" s="24"/>
      <c r="C932" s="24"/>
      <c r="D932" s="25"/>
      <c r="F932" s="26"/>
      <c r="G932" s="25"/>
      <c r="L932" s="26"/>
      <c r="O932" s="26"/>
      <c r="S932" s="25"/>
      <c r="Z932" s="20"/>
      <c r="AA932" s="9"/>
      <c r="AB932" s="47"/>
      <c r="AC932" s="9"/>
      <c r="AD932" s="20"/>
    </row>
    <row r="933" spans="2:30" ht="12.75">
      <c r="B933" s="24"/>
      <c r="C933" s="24"/>
      <c r="D933" s="25"/>
      <c r="F933" s="26"/>
      <c r="G933" s="25"/>
      <c r="L933" s="26"/>
      <c r="O933" s="26"/>
      <c r="S933" s="25"/>
      <c r="Z933" s="20"/>
      <c r="AA933" s="9"/>
      <c r="AB933" s="47"/>
      <c r="AC933" s="9"/>
      <c r="AD933" s="20"/>
    </row>
    <row r="934" spans="2:30" ht="12.75">
      <c r="B934" s="24"/>
      <c r="C934" s="24"/>
      <c r="D934" s="25"/>
      <c r="F934" s="26"/>
      <c r="G934" s="25"/>
      <c r="L934" s="26"/>
      <c r="O934" s="26"/>
      <c r="S934" s="25"/>
      <c r="Z934" s="20"/>
      <c r="AA934" s="9"/>
      <c r="AB934" s="47"/>
      <c r="AC934" s="9"/>
      <c r="AD934" s="20"/>
    </row>
    <row r="935" spans="2:30" ht="12.75">
      <c r="B935" s="24"/>
      <c r="C935" s="24"/>
      <c r="D935" s="25"/>
      <c r="F935" s="26"/>
      <c r="G935" s="25"/>
      <c r="L935" s="26"/>
      <c r="O935" s="26"/>
      <c r="S935" s="25"/>
      <c r="Z935" s="20"/>
      <c r="AA935" s="9"/>
      <c r="AB935" s="47"/>
      <c r="AC935" s="9"/>
      <c r="AD935" s="20"/>
    </row>
    <row r="936" spans="2:30" ht="12.75">
      <c r="B936" s="24"/>
      <c r="C936" s="24"/>
      <c r="D936" s="25"/>
      <c r="F936" s="26"/>
      <c r="G936" s="25"/>
      <c r="L936" s="26"/>
      <c r="O936" s="26"/>
      <c r="S936" s="25"/>
      <c r="Z936" s="20"/>
      <c r="AA936" s="9"/>
      <c r="AB936" s="47"/>
      <c r="AC936" s="9"/>
      <c r="AD936" s="20"/>
    </row>
    <row r="937" spans="2:30" ht="12.75">
      <c r="B937" s="24"/>
      <c r="C937" s="24"/>
      <c r="D937" s="25"/>
      <c r="F937" s="26"/>
      <c r="G937" s="25"/>
      <c r="L937" s="26"/>
      <c r="O937" s="26"/>
      <c r="S937" s="25"/>
      <c r="Z937" s="20"/>
      <c r="AA937" s="9"/>
      <c r="AB937" s="47"/>
      <c r="AC937" s="9"/>
      <c r="AD937" s="20"/>
    </row>
    <row r="938" spans="2:30" ht="12.75">
      <c r="B938" s="24"/>
      <c r="C938" s="24"/>
      <c r="D938" s="25"/>
      <c r="F938" s="26"/>
      <c r="G938" s="25"/>
      <c r="L938" s="26"/>
      <c r="O938" s="26"/>
      <c r="S938" s="25"/>
      <c r="Z938" s="20"/>
      <c r="AA938" s="9"/>
      <c r="AB938" s="47"/>
      <c r="AC938" s="9"/>
      <c r="AD938" s="20"/>
    </row>
    <row r="939" spans="2:30" ht="12.75">
      <c r="B939" s="24"/>
      <c r="C939" s="24"/>
      <c r="D939" s="25"/>
      <c r="F939" s="26"/>
      <c r="G939" s="25"/>
      <c r="L939" s="26"/>
      <c r="O939" s="26"/>
      <c r="S939" s="25"/>
      <c r="Z939" s="20"/>
      <c r="AA939" s="9"/>
      <c r="AB939" s="47"/>
      <c r="AC939" s="9"/>
      <c r="AD939" s="20"/>
    </row>
    <row r="940" spans="2:30" ht="12.75">
      <c r="B940" s="24"/>
      <c r="C940" s="24"/>
      <c r="D940" s="25"/>
      <c r="F940" s="26"/>
      <c r="G940" s="25"/>
      <c r="L940" s="26"/>
      <c r="O940" s="26"/>
      <c r="S940" s="25"/>
      <c r="Z940" s="20"/>
      <c r="AA940" s="9"/>
      <c r="AB940" s="47"/>
      <c r="AC940" s="9"/>
      <c r="AD940" s="20"/>
    </row>
    <row r="941" spans="2:30" ht="12.75">
      <c r="B941" s="24"/>
      <c r="C941" s="24"/>
      <c r="D941" s="25"/>
      <c r="F941" s="26"/>
      <c r="G941" s="25"/>
      <c r="L941" s="26"/>
      <c r="O941" s="26"/>
      <c r="S941" s="25"/>
      <c r="Z941" s="20"/>
      <c r="AA941" s="9"/>
      <c r="AB941" s="47"/>
      <c r="AC941" s="9"/>
      <c r="AD941" s="20"/>
    </row>
    <row r="942" spans="2:30" ht="12.75">
      <c r="B942" s="24"/>
      <c r="C942" s="24"/>
      <c r="D942" s="25"/>
      <c r="F942" s="26"/>
      <c r="G942" s="25"/>
      <c r="L942" s="26"/>
      <c r="O942" s="26"/>
      <c r="S942" s="25"/>
      <c r="Z942" s="20"/>
      <c r="AA942" s="9"/>
      <c r="AB942" s="47"/>
      <c r="AC942" s="9"/>
      <c r="AD942" s="20"/>
    </row>
    <row r="943" spans="2:30" ht="12.75">
      <c r="B943" s="24"/>
      <c r="C943" s="24"/>
      <c r="D943" s="25"/>
      <c r="F943" s="26"/>
      <c r="G943" s="25"/>
      <c r="L943" s="26"/>
      <c r="O943" s="26"/>
      <c r="S943" s="25"/>
      <c r="Z943" s="20"/>
      <c r="AA943" s="9"/>
      <c r="AB943" s="47"/>
      <c r="AC943" s="9"/>
      <c r="AD943" s="20"/>
    </row>
    <row r="944" spans="2:30" ht="12.75">
      <c r="B944" s="24"/>
      <c r="C944" s="24"/>
      <c r="D944" s="25"/>
      <c r="F944" s="26"/>
      <c r="G944" s="25"/>
      <c r="L944" s="26"/>
      <c r="O944" s="26"/>
      <c r="S944" s="25"/>
      <c r="Z944" s="20"/>
      <c r="AA944" s="9"/>
      <c r="AB944" s="47"/>
      <c r="AC944" s="9"/>
      <c r="AD944" s="20"/>
    </row>
    <row r="945" spans="2:30" ht="12.75">
      <c r="B945" s="24"/>
      <c r="C945" s="24"/>
      <c r="D945" s="25"/>
      <c r="F945" s="26"/>
      <c r="G945" s="25"/>
      <c r="L945" s="26"/>
      <c r="O945" s="26"/>
      <c r="S945" s="25"/>
      <c r="Z945" s="20"/>
      <c r="AA945" s="9"/>
      <c r="AB945" s="47"/>
      <c r="AC945" s="9"/>
      <c r="AD945" s="20"/>
    </row>
    <row r="946" spans="2:30" ht="12.75">
      <c r="B946" s="24"/>
      <c r="C946" s="24"/>
      <c r="D946" s="25"/>
      <c r="F946" s="26"/>
      <c r="G946" s="25"/>
      <c r="L946" s="26"/>
      <c r="O946" s="26"/>
      <c r="S946" s="25"/>
      <c r="Z946" s="20"/>
      <c r="AA946" s="9"/>
      <c r="AB946" s="47"/>
      <c r="AC946" s="9"/>
      <c r="AD946" s="20"/>
    </row>
    <row r="947" spans="2:30" ht="12.75">
      <c r="B947" s="24"/>
      <c r="C947" s="24"/>
      <c r="D947" s="25"/>
      <c r="F947" s="26"/>
      <c r="G947" s="25"/>
      <c r="L947" s="26"/>
      <c r="O947" s="26"/>
      <c r="S947" s="25"/>
      <c r="Z947" s="20"/>
      <c r="AA947" s="9"/>
      <c r="AB947" s="47"/>
      <c r="AC947" s="9"/>
      <c r="AD947" s="20"/>
    </row>
    <row r="948" spans="2:30" ht="12.75">
      <c r="B948" s="24"/>
      <c r="C948" s="24"/>
      <c r="D948" s="25"/>
      <c r="F948" s="26"/>
      <c r="G948" s="25"/>
      <c r="L948" s="26"/>
      <c r="O948" s="26"/>
      <c r="S948" s="25"/>
      <c r="Z948" s="20"/>
      <c r="AA948" s="9"/>
      <c r="AB948" s="47"/>
      <c r="AC948" s="9"/>
      <c r="AD948" s="20"/>
    </row>
    <row r="949" spans="2:30" ht="12.75">
      <c r="B949" s="24"/>
      <c r="C949" s="24"/>
      <c r="D949" s="25"/>
      <c r="F949" s="26"/>
      <c r="G949" s="25"/>
      <c r="L949" s="26"/>
      <c r="O949" s="26"/>
      <c r="S949" s="25"/>
      <c r="Z949" s="20"/>
      <c r="AA949" s="9"/>
      <c r="AB949" s="47"/>
      <c r="AC949" s="9"/>
      <c r="AD949" s="20"/>
    </row>
    <row r="950" spans="2:30" ht="12.75">
      <c r="B950" s="24"/>
      <c r="C950" s="24"/>
      <c r="D950" s="25"/>
      <c r="F950" s="26"/>
      <c r="G950" s="25"/>
      <c r="L950" s="26"/>
      <c r="O950" s="26"/>
      <c r="S950" s="25"/>
      <c r="Z950" s="20"/>
      <c r="AA950" s="9"/>
      <c r="AB950" s="47"/>
      <c r="AC950" s="9"/>
      <c r="AD950" s="20"/>
    </row>
    <row r="951" spans="2:30" ht="12.75">
      <c r="B951" s="24"/>
      <c r="C951" s="24"/>
      <c r="D951" s="25"/>
      <c r="F951" s="26"/>
      <c r="G951" s="25"/>
      <c r="L951" s="26"/>
      <c r="O951" s="26"/>
      <c r="S951" s="25"/>
      <c r="Z951" s="20"/>
      <c r="AA951" s="9"/>
      <c r="AB951" s="47"/>
      <c r="AC951" s="9"/>
      <c r="AD951" s="20"/>
    </row>
    <row r="952" spans="2:30" ht="12.75">
      <c r="B952" s="24"/>
      <c r="C952" s="24"/>
      <c r="D952" s="25"/>
      <c r="F952" s="26"/>
      <c r="G952" s="25"/>
      <c r="L952" s="26"/>
      <c r="O952" s="26"/>
      <c r="S952" s="25"/>
      <c r="Z952" s="20"/>
      <c r="AA952" s="9"/>
      <c r="AB952" s="47"/>
      <c r="AC952" s="9"/>
      <c r="AD952" s="20"/>
    </row>
    <row r="953" spans="2:30" ht="12.75">
      <c r="B953" s="24"/>
      <c r="C953" s="24"/>
      <c r="D953" s="25"/>
      <c r="F953" s="26"/>
      <c r="G953" s="25"/>
      <c r="L953" s="26"/>
      <c r="O953" s="26"/>
      <c r="S953" s="25"/>
      <c r="Z953" s="20"/>
      <c r="AA953" s="9"/>
      <c r="AB953" s="47"/>
      <c r="AC953" s="9"/>
      <c r="AD953" s="20"/>
    </row>
    <row r="954" spans="2:30" ht="12.75">
      <c r="B954" s="24"/>
      <c r="C954" s="24"/>
      <c r="D954" s="25"/>
      <c r="F954" s="26"/>
      <c r="G954" s="25"/>
      <c r="L954" s="26"/>
      <c r="O954" s="26"/>
      <c r="S954" s="25"/>
      <c r="Z954" s="20"/>
      <c r="AA954" s="9"/>
      <c r="AB954" s="47"/>
      <c r="AC954" s="9"/>
      <c r="AD954" s="20"/>
    </row>
    <row r="955" spans="2:30" ht="12.75">
      <c r="B955" s="24"/>
      <c r="C955" s="24"/>
      <c r="D955" s="25"/>
      <c r="F955" s="26"/>
      <c r="G955" s="25"/>
      <c r="L955" s="26"/>
      <c r="O955" s="26"/>
      <c r="S955" s="25"/>
      <c r="Z955" s="20"/>
      <c r="AA955" s="9"/>
      <c r="AB955" s="47"/>
      <c r="AC955" s="9"/>
      <c r="AD955" s="20"/>
    </row>
    <row r="956" spans="2:30" ht="12.75">
      <c r="B956" s="24"/>
      <c r="C956" s="24"/>
      <c r="D956" s="25"/>
      <c r="F956" s="26"/>
      <c r="G956" s="25"/>
      <c r="L956" s="26"/>
      <c r="O956" s="26"/>
      <c r="S956" s="25"/>
      <c r="Z956" s="20"/>
      <c r="AA956" s="9"/>
      <c r="AB956" s="47"/>
      <c r="AC956" s="9"/>
      <c r="AD956" s="20"/>
    </row>
    <row r="957" spans="2:30" ht="12.75">
      <c r="B957" s="24"/>
      <c r="C957" s="24"/>
      <c r="D957" s="25"/>
      <c r="F957" s="26"/>
      <c r="G957" s="25"/>
      <c r="L957" s="26"/>
      <c r="O957" s="26"/>
      <c r="S957" s="25"/>
      <c r="Z957" s="20"/>
      <c r="AA957" s="9"/>
      <c r="AB957" s="47"/>
      <c r="AC957" s="9"/>
      <c r="AD957" s="20"/>
    </row>
    <row r="958" spans="2:30" ht="12.75">
      <c r="B958" s="24"/>
      <c r="C958" s="24"/>
      <c r="D958" s="25"/>
      <c r="F958" s="26"/>
      <c r="G958" s="25"/>
      <c r="L958" s="26"/>
      <c r="O958" s="26"/>
      <c r="S958" s="25"/>
      <c r="Z958" s="20"/>
      <c r="AA958" s="9"/>
      <c r="AB958" s="47"/>
      <c r="AC958" s="9"/>
      <c r="AD958" s="20"/>
    </row>
    <row r="959" spans="2:30" ht="12.75">
      <c r="B959" s="24"/>
      <c r="C959" s="24"/>
      <c r="D959" s="25"/>
      <c r="F959" s="26"/>
      <c r="G959" s="25"/>
      <c r="L959" s="26"/>
      <c r="O959" s="26"/>
      <c r="S959" s="25"/>
      <c r="Z959" s="20"/>
      <c r="AA959" s="9"/>
      <c r="AB959" s="47"/>
      <c r="AC959" s="9"/>
      <c r="AD959" s="20"/>
    </row>
    <row r="960" spans="2:30" ht="12.75">
      <c r="B960" s="24"/>
      <c r="C960" s="24"/>
      <c r="D960" s="25"/>
      <c r="F960" s="26"/>
      <c r="G960" s="25"/>
      <c r="L960" s="26"/>
      <c r="O960" s="26"/>
      <c r="S960" s="25"/>
      <c r="Z960" s="20"/>
      <c r="AA960" s="9"/>
      <c r="AB960" s="47"/>
      <c r="AC960" s="9"/>
      <c r="AD960" s="20"/>
    </row>
    <row r="961" spans="2:30" ht="12.75">
      <c r="B961" s="24"/>
      <c r="C961" s="24"/>
      <c r="D961" s="25"/>
      <c r="F961" s="26"/>
      <c r="G961" s="25"/>
      <c r="L961" s="26"/>
      <c r="O961" s="26"/>
      <c r="S961" s="25"/>
      <c r="Z961" s="20"/>
      <c r="AA961" s="9"/>
      <c r="AB961" s="47"/>
      <c r="AC961" s="9"/>
      <c r="AD961" s="20"/>
    </row>
    <row r="962" spans="2:30" ht="12.75">
      <c r="B962" s="24"/>
      <c r="C962" s="24"/>
      <c r="D962" s="25"/>
      <c r="F962" s="26"/>
      <c r="G962" s="25"/>
      <c r="L962" s="26"/>
      <c r="O962" s="26"/>
      <c r="S962" s="25"/>
      <c r="Z962" s="20"/>
      <c r="AA962" s="9"/>
      <c r="AB962" s="47"/>
      <c r="AC962" s="9"/>
      <c r="AD962" s="20"/>
    </row>
    <row r="963" spans="2:30" ht="12.75">
      <c r="B963" s="24"/>
      <c r="C963" s="24"/>
      <c r="D963" s="25"/>
      <c r="F963" s="26"/>
      <c r="G963" s="25"/>
      <c r="L963" s="26"/>
      <c r="O963" s="26"/>
      <c r="S963" s="25"/>
      <c r="Z963" s="20"/>
      <c r="AA963" s="9"/>
      <c r="AB963" s="47"/>
      <c r="AC963" s="9"/>
      <c r="AD963" s="20"/>
    </row>
    <row r="964" spans="2:30" ht="12.75">
      <c r="B964" s="24"/>
      <c r="C964" s="24"/>
      <c r="D964" s="25"/>
      <c r="F964" s="26"/>
      <c r="G964" s="25"/>
      <c r="L964" s="26"/>
      <c r="O964" s="26"/>
      <c r="S964" s="25"/>
      <c r="Z964" s="20"/>
      <c r="AA964" s="9"/>
      <c r="AB964" s="47"/>
      <c r="AC964" s="9"/>
      <c r="AD964" s="20"/>
    </row>
    <row r="965" spans="2:30" ht="12.75">
      <c r="B965" s="24"/>
      <c r="C965" s="24"/>
      <c r="D965" s="25"/>
      <c r="F965" s="26"/>
      <c r="G965" s="25"/>
      <c r="L965" s="26"/>
      <c r="O965" s="26"/>
      <c r="S965" s="25"/>
      <c r="Z965" s="20"/>
      <c r="AA965" s="9"/>
      <c r="AB965" s="47"/>
      <c r="AC965" s="9"/>
      <c r="AD965" s="20"/>
    </row>
    <row r="966" spans="2:30" ht="12.75">
      <c r="B966" s="24"/>
      <c r="C966" s="24"/>
      <c r="D966" s="25"/>
      <c r="F966" s="26"/>
      <c r="G966" s="25"/>
      <c r="L966" s="26"/>
      <c r="O966" s="26"/>
      <c r="S966" s="25"/>
      <c r="Z966" s="20"/>
      <c r="AA966" s="9"/>
      <c r="AB966" s="47"/>
      <c r="AC966" s="9"/>
      <c r="AD966" s="20"/>
    </row>
    <row r="967" spans="2:30" ht="12.75">
      <c r="B967" s="24"/>
      <c r="C967" s="24"/>
      <c r="D967" s="25"/>
      <c r="F967" s="26"/>
      <c r="G967" s="25"/>
      <c r="L967" s="26"/>
      <c r="O967" s="26"/>
      <c r="S967" s="25"/>
      <c r="Z967" s="20"/>
      <c r="AA967" s="9"/>
      <c r="AB967" s="47"/>
      <c r="AC967" s="9"/>
      <c r="AD967" s="20"/>
    </row>
    <row r="968" spans="2:30" ht="12.75">
      <c r="B968" s="24"/>
      <c r="C968" s="24"/>
      <c r="D968" s="25"/>
      <c r="F968" s="26"/>
      <c r="G968" s="25"/>
      <c r="L968" s="26"/>
      <c r="O968" s="26"/>
      <c r="S968" s="25"/>
      <c r="Z968" s="20"/>
      <c r="AA968" s="9"/>
      <c r="AB968" s="47"/>
      <c r="AC968" s="9"/>
      <c r="AD968" s="20"/>
    </row>
    <row r="969" spans="2:30" ht="12.75">
      <c r="B969" s="24"/>
      <c r="C969" s="24"/>
      <c r="D969" s="25"/>
      <c r="F969" s="26"/>
      <c r="G969" s="25"/>
      <c r="L969" s="26"/>
      <c r="O969" s="26"/>
      <c r="S969" s="25"/>
      <c r="Z969" s="20"/>
      <c r="AA969" s="9"/>
      <c r="AB969" s="47"/>
      <c r="AC969" s="9"/>
      <c r="AD969" s="20"/>
    </row>
    <row r="970" spans="2:30" ht="12.75">
      <c r="B970" s="24"/>
      <c r="C970" s="24"/>
      <c r="D970" s="25"/>
      <c r="F970" s="26"/>
      <c r="G970" s="25"/>
      <c r="L970" s="26"/>
      <c r="O970" s="26"/>
      <c r="S970" s="25"/>
      <c r="Z970" s="20"/>
      <c r="AA970" s="9"/>
      <c r="AB970" s="47"/>
      <c r="AC970" s="9"/>
      <c r="AD970" s="20"/>
    </row>
    <row r="971" spans="2:30" ht="12.75">
      <c r="B971" s="24"/>
      <c r="C971" s="24"/>
      <c r="D971" s="25"/>
      <c r="F971" s="26"/>
      <c r="G971" s="25"/>
      <c r="L971" s="26"/>
      <c r="O971" s="26"/>
      <c r="S971" s="25"/>
      <c r="Z971" s="20"/>
      <c r="AA971" s="9"/>
      <c r="AB971" s="47"/>
      <c r="AC971" s="9"/>
      <c r="AD971" s="20"/>
    </row>
    <row r="972" spans="2:30" ht="12.75">
      <c r="B972" s="24"/>
      <c r="C972" s="24"/>
      <c r="D972" s="25"/>
      <c r="F972" s="26"/>
      <c r="G972" s="25"/>
      <c r="L972" s="26"/>
      <c r="O972" s="26"/>
      <c r="S972" s="25"/>
      <c r="Z972" s="20"/>
      <c r="AA972" s="9"/>
      <c r="AB972" s="47"/>
      <c r="AC972" s="9"/>
      <c r="AD972" s="20"/>
    </row>
    <row r="973" spans="2:30" ht="12.75">
      <c r="B973" s="24"/>
      <c r="C973" s="24"/>
      <c r="D973" s="25"/>
      <c r="F973" s="26"/>
      <c r="G973" s="25"/>
      <c r="L973" s="26"/>
      <c r="O973" s="26"/>
      <c r="S973" s="25"/>
      <c r="Z973" s="20"/>
      <c r="AA973" s="9"/>
      <c r="AB973" s="47"/>
      <c r="AC973" s="9"/>
      <c r="AD973" s="20"/>
    </row>
    <row r="974" spans="2:30" ht="12.75">
      <c r="B974" s="24"/>
      <c r="C974" s="24"/>
      <c r="D974" s="25"/>
      <c r="F974" s="26"/>
      <c r="G974" s="25"/>
      <c r="L974" s="26"/>
      <c r="O974" s="26"/>
      <c r="S974" s="25"/>
      <c r="Z974" s="20"/>
      <c r="AA974" s="9"/>
      <c r="AB974" s="47"/>
      <c r="AC974" s="9"/>
      <c r="AD974" s="20"/>
    </row>
    <row r="975" spans="2:30" ht="12.75">
      <c r="B975" s="24"/>
      <c r="C975" s="24"/>
      <c r="D975" s="25"/>
      <c r="F975" s="26"/>
      <c r="G975" s="25"/>
      <c r="L975" s="26"/>
      <c r="O975" s="26"/>
      <c r="S975" s="25"/>
      <c r="Z975" s="20"/>
      <c r="AA975" s="9"/>
      <c r="AB975" s="47"/>
      <c r="AC975" s="9"/>
      <c r="AD975" s="20"/>
    </row>
    <row r="976" spans="2:30" ht="12.75">
      <c r="B976" s="24"/>
      <c r="C976" s="24"/>
      <c r="D976" s="25"/>
      <c r="F976" s="26"/>
      <c r="G976" s="25"/>
      <c r="L976" s="26"/>
      <c r="O976" s="26"/>
      <c r="S976" s="25"/>
      <c r="Z976" s="20"/>
      <c r="AA976" s="9"/>
      <c r="AB976" s="47"/>
      <c r="AC976" s="9"/>
      <c r="AD976" s="20"/>
    </row>
    <row r="977" spans="2:30" ht="12.75">
      <c r="B977" s="24"/>
      <c r="C977" s="24"/>
      <c r="D977" s="25"/>
      <c r="F977" s="26"/>
      <c r="G977" s="25"/>
      <c r="L977" s="26"/>
      <c r="O977" s="26"/>
      <c r="S977" s="25"/>
      <c r="Z977" s="20"/>
      <c r="AA977" s="9"/>
      <c r="AB977" s="47"/>
      <c r="AC977" s="9"/>
      <c r="AD977" s="20"/>
    </row>
    <row r="978" spans="2:30" ht="12.75">
      <c r="B978" s="24"/>
      <c r="C978" s="24"/>
      <c r="D978" s="25"/>
      <c r="F978" s="26"/>
      <c r="G978" s="25"/>
      <c r="L978" s="26"/>
      <c r="O978" s="26"/>
      <c r="S978" s="25"/>
      <c r="Z978" s="20"/>
      <c r="AA978" s="9"/>
      <c r="AB978" s="47"/>
      <c r="AC978" s="9"/>
      <c r="AD978" s="20"/>
    </row>
  </sheetData>
  <hyperlinks>
    <hyperlink ref="Z2" r:id="rId1" xr:uid="{00000000-0004-0000-0000-000000000000}"/>
    <hyperlink ref="Z3" r:id="rId2" xr:uid="{00000000-0004-0000-0000-000001000000}"/>
    <hyperlink ref="Z4" r:id="rId3" xr:uid="{00000000-0004-0000-0000-000002000000}"/>
    <hyperlink ref="Z5" r:id="rId4" xr:uid="{00000000-0004-0000-0000-000003000000}"/>
    <hyperlink ref="Z6" r:id="rId5" xr:uid="{00000000-0004-0000-0000-000004000000}"/>
    <hyperlink ref="Z7" r:id="rId6" xr:uid="{00000000-0004-0000-0000-000005000000}"/>
    <hyperlink ref="Z8" r:id="rId7" xr:uid="{00000000-0004-0000-0000-000006000000}"/>
    <hyperlink ref="Z9" r:id="rId8" xr:uid="{00000000-0004-0000-0000-000007000000}"/>
    <hyperlink ref="Z10" r:id="rId9" xr:uid="{00000000-0004-0000-0000-000008000000}"/>
    <hyperlink ref="AD10" r:id="rId10" xr:uid="{00000000-0004-0000-0000-000009000000}"/>
    <hyperlink ref="Z11" r:id="rId11" xr:uid="{00000000-0004-0000-0000-00000A000000}"/>
    <hyperlink ref="Z12" r:id="rId12" xr:uid="{00000000-0004-0000-0000-00000B000000}"/>
    <hyperlink ref="Z13" r:id="rId13" xr:uid="{00000000-0004-0000-0000-00000C000000}"/>
    <hyperlink ref="Z14" r:id="rId14" xr:uid="{00000000-0004-0000-0000-00000D000000}"/>
    <hyperlink ref="Z15" r:id="rId15" xr:uid="{00000000-0004-0000-0000-00000E000000}"/>
    <hyperlink ref="Z16" r:id="rId16" xr:uid="{00000000-0004-0000-0000-00000F000000}"/>
    <hyperlink ref="Z17" r:id="rId17" xr:uid="{00000000-0004-0000-0000-000010000000}"/>
    <hyperlink ref="Z18" r:id="rId18" xr:uid="{00000000-0004-0000-0000-000011000000}"/>
    <hyperlink ref="Z19" r:id="rId19" xr:uid="{00000000-0004-0000-0000-000012000000}"/>
    <hyperlink ref="Z20" r:id="rId20" xr:uid="{00000000-0004-0000-0000-000013000000}"/>
    <hyperlink ref="Z21" r:id="rId21" xr:uid="{00000000-0004-0000-0000-000014000000}"/>
    <hyperlink ref="Z22" r:id="rId22" xr:uid="{00000000-0004-0000-0000-000015000000}"/>
    <hyperlink ref="Z23" r:id="rId23" xr:uid="{00000000-0004-0000-0000-000016000000}"/>
    <hyperlink ref="Z24" r:id="rId24" xr:uid="{00000000-0004-0000-0000-000017000000}"/>
    <hyperlink ref="Z25" r:id="rId25" xr:uid="{00000000-0004-0000-0000-000018000000}"/>
    <hyperlink ref="Z26" r:id="rId26" xr:uid="{00000000-0004-0000-0000-000019000000}"/>
    <hyperlink ref="Z27" r:id="rId27" xr:uid="{00000000-0004-0000-0000-00001A000000}"/>
    <hyperlink ref="Z28" r:id="rId28" xr:uid="{00000000-0004-0000-0000-00001B000000}"/>
    <hyperlink ref="Z29" r:id="rId29" xr:uid="{00000000-0004-0000-0000-00001C000000}"/>
    <hyperlink ref="Z30" r:id="rId30" xr:uid="{00000000-0004-0000-0000-00001D000000}"/>
    <hyperlink ref="Z31" r:id="rId31" xr:uid="{00000000-0004-0000-0000-00001E000000}"/>
    <hyperlink ref="Z32" r:id="rId32" xr:uid="{00000000-0004-0000-0000-00001F000000}"/>
    <hyperlink ref="Z33" r:id="rId33" xr:uid="{00000000-0004-0000-0000-000020000000}"/>
    <hyperlink ref="Z34" r:id="rId34" xr:uid="{00000000-0004-0000-0000-000021000000}"/>
    <hyperlink ref="Z35" r:id="rId35" xr:uid="{00000000-0004-0000-0000-000022000000}"/>
    <hyperlink ref="Z36" r:id="rId36" xr:uid="{00000000-0004-0000-0000-000023000000}"/>
    <hyperlink ref="Z37" r:id="rId37" xr:uid="{00000000-0004-0000-0000-000024000000}"/>
    <hyperlink ref="Z38" r:id="rId38" xr:uid="{00000000-0004-0000-0000-000025000000}"/>
    <hyperlink ref="Z39" r:id="rId39" xr:uid="{00000000-0004-0000-0000-000026000000}"/>
    <hyperlink ref="Z40" r:id="rId40" xr:uid="{00000000-0004-0000-0000-000027000000}"/>
    <hyperlink ref="Z41" r:id="rId41" xr:uid="{00000000-0004-0000-0000-000028000000}"/>
    <hyperlink ref="Z42" r:id="rId42" xr:uid="{00000000-0004-0000-0000-000029000000}"/>
    <hyperlink ref="Z43" r:id="rId43" xr:uid="{00000000-0004-0000-0000-00002A000000}"/>
    <hyperlink ref="Z44" r:id="rId44" xr:uid="{00000000-0004-0000-0000-00002B000000}"/>
    <hyperlink ref="Z45" r:id="rId45" xr:uid="{00000000-0004-0000-0000-00002C000000}"/>
    <hyperlink ref="Z46" r:id="rId46" xr:uid="{00000000-0004-0000-0000-00002D000000}"/>
    <hyperlink ref="Z47" r:id="rId47" xr:uid="{00000000-0004-0000-0000-00002E000000}"/>
    <hyperlink ref="Z48" r:id="rId48" xr:uid="{00000000-0004-0000-0000-00002F000000}"/>
    <hyperlink ref="Z49" r:id="rId49" xr:uid="{00000000-0004-0000-0000-000030000000}"/>
    <hyperlink ref="Z50" r:id="rId50" xr:uid="{00000000-0004-0000-0000-000031000000}"/>
    <hyperlink ref="Z51" r:id="rId51" xr:uid="{00000000-0004-0000-0000-00003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.75" customHeight="1"/>
  <cols>
    <col min="4" max="4" width="43.7109375" customWidth="1"/>
    <col min="6" max="6" width="28" customWidth="1"/>
  </cols>
  <sheetData>
    <row r="1" spans="1:8" ht="15.75" customHeight="1">
      <c r="A1" s="1" t="s">
        <v>159</v>
      </c>
      <c r="B1" s="1" t="s">
        <v>160</v>
      </c>
      <c r="C1" s="1" t="s">
        <v>161</v>
      </c>
      <c r="D1" s="18" t="s">
        <v>162</v>
      </c>
      <c r="E1" s="18" t="s">
        <v>163</v>
      </c>
      <c r="F1" s="18" t="s">
        <v>164</v>
      </c>
      <c r="G1" s="9"/>
    </row>
    <row r="2" spans="1:8" ht="15.75" customHeight="1">
      <c r="A2" s="11" t="s">
        <v>28</v>
      </c>
      <c r="B2" s="49"/>
      <c r="C2" s="49" t="s">
        <v>165</v>
      </c>
      <c r="D2" s="43" t="s">
        <v>166</v>
      </c>
      <c r="E2" s="9"/>
      <c r="G2" s="9"/>
    </row>
    <row r="3" spans="1:8" ht="15.75" customHeight="1">
      <c r="A3" s="21" t="s">
        <v>32</v>
      </c>
      <c r="B3" s="50" t="s">
        <v>167</v>
      </c>
      <c r="D3" s="9"/>
      <c r="E3" s="9"/>
      <c r="G3" s="9"/>
    </row>
    <row r="4" spans="1:8" ht="15.75" customHeight="1">
      <c r="A4" s="21" t="s">
        <v>41</v>
      </c>
      <c r="B4" s="51" t="s">
        <v>168</v>
      </c>
      <c r="C4" s="51" t="s">
        <v>169</v>
      </c>
      <c r="D4" s="9"/>
      <c r="E4" s="52">
        <v>43983</v>
      </c>
      <c r="G4" s="9"/>
    </row>
    <row r="5" spans="1:8" ht="15.75" customHeight="1">
      <c r="A5" s="53" t="s">
        <v>47</v>
      </c>
      <c r="B5" s="54"/>
      <c r="C5" s="54"/>
      <c r="D5" s="9"/>
      <c r="E5" s="9"/>
      <c r="G5" s="9"/>
    </row>
    <row r="6" spans="1:8" ht="15.75" customHeight="1">
      <c r="A6" s="21" t="s">
        <v>51</v>
      </c>
      <c r="B6" s="55"/>
      <c r="C6" s="55" t="s">
        <v>165</v>
      </c>
      <c r="D6" s="43" t="s">
        <v>170</v>
      </c>
      <c r="E6" s="9"/>
      <c r="G6" s="9"/>
    </row>
    <row r="7" spans="1:8" ht="15.75" customHeight="1">
      <c r="A7" s="21" t="s">
        <v>58</v>
      </c>
      <c r="B7" s="55"/>
      <c r="C7" s="55" t="s">
        <v>165</v>
      </c>
      <c r="D7" s="9"/>
      <c r="E7" s="9"/>
      <c r="G7" s="9"/>
    </row>
    <row r="8" spans="1:8" ht="15.75" customHeight="1">
      <c r="A8" s="21" t="s">
        <v>73</v>
      </c>
      <c r="B8" s="51" t="s">
        <v>171</v>
      </c>
      <c r="D8" s="18"/>
      <c r="E8" s="22">
        <v>44136</v>
      </c>
      <c r="G8" s="9"/>
    </row>
    <row r="9" spans="1:8" ht="15.75" customHeight="1">
      <c r="A9" s="21" t="s">
        <v>75</v>
      </c>
      <c r="B9" s="51" t="s">
        <v>172</v>
      </c>
      <c r="D9" s="43" t="s">
        <v>173</v>
      </c>
      <c r="E9" s="22">
        <v>44075</v>
      </c>
      <c r="G9" s="9"/>
    </row>
    <row r="10" spans="1:8" ht="15.75" customHeight="1">
      <c r="A10" s="21" t="s">
        <v>81</v>
      </c>
      <c r="B10" s="51" t="s">
        <v>174</v>
      </c>
      <c r="D10" s="43" t="s">
        <v>175</v>
      </c>
      <c r="E10" s="22">
        <v>44317</v>
      </c>
      <c r="G10" s="9"/>
    </row>
    <row r="11" spans="1:8" ht="15.75" customHeight="1">
      <c r="A11" s="21" t="s">
        <v>89</v>
      </c>
      <c r="B11" s="56"/>
      <c r="C11" s="56" t="s">
        <v>165</v>
      </c>
      <c r="D11" s="57" t="s">
        <v>176</v>
      </c>
      <c r="E11" s="22">
        <v>44228</v>
      </c>
      <c r="F11" s="29" t="s">
        <v>177</v>
      </c>
      <c r="G11" s="28" t="s">
        <v>178</v>
      </c>
      <c r="H11" s="35" t="s">
        <v>179</v>
      </c>
    </row>
    <row r="12" spans="1:8" ht="15.75" customHeight="1">
      <c r="A12" s="21" t="s">
        <v>91</v>
      </c>
      <c r="C12" s="51" t="s">
        <v>180</v>
      </c>
      <c r="D12" s="9"/>
      <c r="E12" s="9"/>
      <c r="G12" s="9"/>
    </row>
    <row r="13" spans="1:8" ht="15.75" customHeight="1">
      <c r="A13" s="31" t="s">
        <v>102</v>
      </c>
      <c r="B13" s="51"/>
      <c r="C13" s="51" t="s">
        <v>181</v>
      </c>
      <c r="D13" s="9"/>
      <c r="E13" s="52">
        <v>44197</v>
      </c>
      <c r="G13" s="9"/>
    </row>
    <row r="14" spans="1:8" ht="15.75" customHeight="1">
      <c r="A14" s="21" t="s">
        <v>105</v>
      </c>
      <c r="B14" s="55"/>
      <c r="C14" s="55" t="s">
        <v>165</v>
      </c>
      <c r="D14" s="43" t="s">
        <v>182</v>
      </c>
      <c r="E14" s="52">
        <v>43922</v>
      </c>
      <c r="G14" s="9"/>
    </row>
    <row r="15" spans="1:8" ht="15.75" customHeight="1">
      <c r="A15" s="21" t="s">
        <v>107</v>
      </c>
      <c r="B15" s="55"/>
      <c r="C15" s="55" t="s">
        <v>165</v>
      </c>
      <c r="D15" s="43" t="s">
        <v>183</v>
      </c>
      <c r="E15" s="22">
        <v>44228</v>
      </c>
      <c r="G15" s="9"/>
    </row>
    <row r="16" spans="1:8" ht="15.75" customHeight="1">
      <c r="A16" s="21" t="s">
        <v>111</v>
      </c>
      <c r="B16" s="55"/>
      <c r="C16" s="55" t="s">
        <v>165</v>
      </c>
      <c r="D16" s="43" t="s">
        <v>184</v>
      </c>
      <c r="E16" s="9"/>
      <c r="G16" s="18" t="s">
        <v>185</v>
      </c>
    </row>
    <row r="17" spans="1:8" ht="15.75" customHeight="1">
      <c r="A17" s="21" t="s">
        <v>115</v>
      </c>
      <c r="B17" s="43" t="s">
        <v>186</v>
      </c>
      <c r="C17" s="58" t="s">
        <v>187</v>
      </c>
      <c r="D17" s="43" t="s">
        <v>188</v>
      </c>
      <c r="E17" s="22">
        <v>43891</v>
      </c>
      <c r="G17" s="28" t="s">
        <v>189</v>
      </c>
      <c r="H17" s="59" t="s">
        <v>190</v>
      </c>
    </row>
    <row r="18" spans="1:8" ht="15.75" customHeight="1">
      <c r="A18" s="31" t="s">
        <v>135</v>
      </c>
      <c r="B18" s="51" t="s">
        <v>191</v>
      </c>
      <c r="C18" s="43" t="s">
        <v>192</v>
      </c>
      <c r="D18" s="43" t="s">
        <v>193</v>
      </c>
      <c r="E18" s="18" t="s">
        <v>194</v>
      </c>
      <c r="F18" s="18" t="s">
        <v>195</v>
      </c>
      <c r="G18" s="9"/>
    </row>
    <row r="19" spans="1:8" ht="15.75" customHeight="1">
      <c r="A19" s="21" t="s">
        <v>138</v>
      </c>
      <c r="B19" s="16"/>
      <c r="C19" s="16" t="s">
        <v>196</v>
      </c>
      <c r="D19" s="43" t="s">
        <v>197</v>
      </c>
      <c r="E19" s="18" t="s">
        <v>198</v>
      </c>
      <c r="F19" s="16" t="s">
        <v>199</v>
      </c>
      <c r="G19" s="29" t="s">
        <v>200</v>
      </c>
    </row>
    <row r="20" spans="1:8" ht="15.75" customHeight="1">
      <c r="A20" s="21" t="s">
        <v>140</v>
      </c>
      <c r="B20" s="16" t="s">
        <v>201</v>
      </c>
      <c r="D20" s="43" t="s">
        <v>202</v>
      </c>
      <c r="E20" s="22">
        <v>44105</v>
      </c>
      <c r="G20" s="60" t="s">
        <v>203</v>
      </c>
      <c r="H20" s="61" t="s">
        <v>204</v>
      </c>
    </row>
    <row r="21" spans="1:8" ht="15.75" customHeight="1">
      <c r="A21" s="11" t="s">
        <v>146</v>
      </c>
      <c r="B21" s="16"/>
      <c r="C21" s="16" t="s">
        <v>205</v>
      </c>
      <c r="D21" s="43" t="s">
        <v>206</v>
      </c>
      <c r="E21" s="22">
        <v>44256</v>
      </c>
      <c r="G21" s="43" t="s">
        <v>207</v>
      </c>
      <c r="H21" s="62">
        <v>44166</v>
      </c>
    </row>
    <row r="22" spans="1:8" ht="15.75" customHeight="1">
      <c r="A22" s="16" t="s">
        <v>149</v>
      </c>
      <c r="B22" s="55"/>
      <c r="C22" s="55" t="s">
        <v>165</v>
      </c>
      <c r="D22" s="9"/>
      <c r="E22" s="9"/>
      <c r="G22" s="9"/>
    </row>
    <row r="23" spans="1:8" ht="15.75" customHeight="1">
      <c r="A23" s="21" t="s">
        <v>152</v>
      </c>
      <c r="B23" s="51" t="s">
        <v>208</v>
      </c>
      <c r="D23" s="18" t="s">
        <v>209</v>
      </c>
      <c r="E23" s="22">
        <v>44166</v>
      </c>
      <c r="G23" s="9"/>
    </row>
    <row r="24" spans="1:8" ht="15.75" customHeight="1">
      <c r="A24" s="53" t="s">
        <v>154</v>
      </c>
      <c r="B24" s="54"/>
      <c r="C24" s="54"/>
      <c r="D24" s="9"/>
      <c r="E24" s="9"/>
      <c r="G24" s="9"/>
    </row>
    <row r="25" spans="1:8" ht="15.75" customHeight="1">
      <c r="D25" s="9"/>
      <c r="E25" s="9"/>
      <c r="G25" s="9"/>
    </row>
    <row r="26" spans="1:8" ht="15.75" customHeight="1">
      <c r="D26" s="9"/>
      <c r="E26" s="9"/>
      <c r="G26" s="9"/>
    </row>
    <row r="27" spans="1:8" ht="15.75" customHeight="1">
      <c r="D27" s="9"/>
      <c r="E27" s="9"/>
      <c r="G27" s="9"/>
    </row>
    <row r="28" spans="1:8" ht="15.75" customHeight="1">
      <c r="A28" s="21" t="s">
        <v>210</v>
      </c>
      <c r="D28" s="9"/>
      <c r="E28" s="9"/>
      <c r="G28" s="9"/>
    </row>
    <row r="29" spans="1:8" ht="15.75" customHeight="1">
      <c r="A29" s="21" t="s">
        <v>121</v>
      </c>
      <c r="D29" s="43" t="s">
        <v>211</v>
      </c>
      <c r="E29" s="9"/>
      <c r="G29" s="9"/>
    </row>
    <row r="30" spans="1:8" ht="15.75" customHeight="1">
      <c r="A30" s="21" t="s">
        <v>212</v>
      </c>
      <c r="C30" s="63" t="s">
        <v>213</v>
      </c>
      <c r="D30" s="61" t="s">
        <v>214</v>
      </c>
      <c r="E30" s="9"/>
      <c r="G30" s="9"/>
    </row>
    <row r="31" spans="1:8" ht="15.75" customHeight="1">
      <c r="A31" s="21" t="s">
        <v>67</v>
      </c>
      <c r="C31" t="s">
        <v>213</v>
      </c>
      <c r="D31" s="64" t="s">
        <v>215</v>
      </c>
      <c r="E31" s="9"/>
      <c r="G31" s="9"/>
    </row>
    <row r="32" spans="1:8" ht="15.75" customHeight="1">
      <c r="A32" s="21" t="s">
        <v>39</v>
      </c>
      <c r="D32" s="18"/>
      <c r="E32" s="9"/>
      <c r="G32" s="9"/>
    </row>
    <row r="33" spans="1:7" ht="15.75" customHeight="1">
      <c r="A33" s="21" t="s">
        <v>54</v>
      </c>
      <c r="D33" s="9"/>
      <c r="E33" s="9"/>
      <c r="G33" s="9"/>
    </row>
    <row r="34" spans="1:7" ht="15.75" customHeight="1">
      <c r="A34" s="21" t="s">
        <v>35</v>
      </c>
      <c r="D34" s="9"/>
      <c r="E34" s="9"/>
      <c r="G34" s="9"/>
    </row>
    <row r="35" spans="1:7" ht="15.75" customHeight="1">
      <c r="A35" s="31" t="s">
        <v>155</v>
      </c>
      <c r="D35" s="43" t="s">
        <v>216</v>
      </c>
      <c r="E35" s="22">
        <v>44136</v>
      </c>
      <c r="G35" s="9"/>
    </row>
    <row r="36" spans="1:7" ht="15.75" customHeight="1">
      <c r="A36" s="21" t="s">
        <v>217</v>
      </c>
      <c r="D36" s="9"/>
      <c r="E36" s="9"/>
      <c r="G36" s="9"/>
    </row>
    <row r="37" spans="1:7" ht="15.75" customHeight="1">
      <c r="A37" s="21" t="s">
        <v>218</v>
      </c>
      <c r="D37" s="9"/>
      <c r="E37" s="9"/>
      <c r="G37" s="9"/>
    </row>
    <row r="38" spans="1:7" ht="12.75">
      <c r="A38" s="31" t="s">
        <v>219</v>
      </c>
      <c r="D38" s="9"/>
      <c r="E38" s="9"/>
      <c r="G38" s="9"/>
    </row>
    <row r="39" spans="1:7" ht="12.75">
      <c r="A39" s="21" t="s">
        <v>87</v>
      </c>
      <c r="D39" s="43" t="s">
        <v>220</v>
      </c>
      <c r="E39" s="52">
        <v>43983</v>
      </c>
      <c r="G39" s="9"/>
    </row>
    <row r="40" spans="1:7" ht="12.75">
      <c r="A40" s="21" t="s">
        <v>221</v>
      </c>
      <c r="D40" s="9"/>
      <c r="E40" s="9"/>
      <c r="G40" s="9"/>
    </row>
    <row r="41" spans="1:7" ht="38.25">
      <c r="A41" s="31" t="s">
        <v>117</v>
      </c>
      <c r="D41" s="43" t="s">
        <v>222</v>
      </c>
      <c r="E41" s="22">
        <v>44228</v>
      </c>
      <c r="G41" s="9"/>
    </row>
    <row r="42" spans="1:7" ht="12.75">
      <c r="A42" s="21" t="s">
        <v>223</v>
      </c>
      <c r="D42" s="9"/>
      <c r="E42" s="9"/>
      <c r="G42" s="9"/>
    </row>
    <row r="43" spans="1:7" ht="25.5">
      <c r="A43" s="21" t="s">
        <v>224</v>
      </c>
      <c r="B43" s="65"/>
      <c r="C43" s="65">
        <v>200000</v>
      </c>
      <c r="D43" s="43" t="s">
        <v>225</v>
      </c>
      <c r="E43" s="22">
        <v>44166</v>
      </c>
      <c r="F43" s="18" t="s">
        <v>226</v>
      </c>
      <c r="G43" s="9"/>
    </row>
    <row r="44" spans="1:7" ht="12.75">
      <c r="A44" s="66" t="s">
        <v>65</v>
      </c>
      <c r="D44" s="9"/>
      <c r="E44" s="9"/>
      <c r="G44" s="9"/>
    </row>
    <row r="45" spans="1:7" ht="12.75">
      <c r="A45" s="31" t="s">
        <v>132</v>
      </c>
      <c r="B45" s="51" t="s">
        <v>227</v>
      </c>
      <c r="C45" s="16" t="s">
        <v>228</v>
      </c>
      <c r="D45" s="9"/>
      <c r="E45" s="22">
        <v>44166</v>
      </c>
      <c r="G45" s="9"/>
    </row>
    <row r="46" spans="1:7" ht="25.5">
      <c r="A46" s="21" t="s">
        <v>125</v>
      </c>
      <c r="D46" s="43" t="s">
        <v>229</v>
      </c>
      <c r="E46" s="9"/>
      <c r="G46" s="9"/>
    </row>
    <row r="47" spans="1:7" ht="12.75">
      <c r="A47" s="31" t="s">
        <v>230</v>
      </c>
      <c r="D47" s="9"/>
      <c r="E47" s="9"/>
      <c r="G47" s="9"/>
    </row>
    <row r="48" spans="1:7" ht="12.75">
      <c r="A48" s="31" t="s">
        <v>119</v>
      </c>
      <c r="D48" s="9"/>
      <c r="E48" s="9"/>
      <c r="G48" s="9"/>
    </row>
    <row r="49" spans="1:7" ht="12.75">
      <c r="A49" s="21" t="s">
        <v>79</v>
      </c>
      <c r="D49" s="9"/>
      <c r="E49" s="9"/>
      <c r="G49" s="9"/>
    </row>
    <row r="50" spans="1:7" ht="12.75">
      <c r="A50" s="21" t="s">
        <v>231</v>
      </c>
      <c r="D50" s="9"/>
      <c r="E50" s="9"/>
      <c r="G50" s="9"/>
    </row>
    <row r="51" spans="1:7" ht="12.75">
      <c r="A51" s="21" t="s">
        <v>232</v>
      </c>
      <c r="D51" s="9"/>
      <c r="E51" s="9"/>
      <c r="G51" s="9"/>
    </row>
    <row r="52" spans="1:7" ht="12.75">
      <c r="A52" s="21" t="s">
        <v>233</v>
      </c>
      <c r="D52" s="9"/>
      <c r="E52" s="9"/>
      <c r="G52" s="9"/>
    </row>
    <row r="53" spans="1:7" ht="12.75">
      <c r="A53" s="21" t="s">
        <v>77</v>
      </c>
      <c r="D53" s="9"/>
      <c r="E53" s="9"/>
      <c r="G53" s="9"/>
    </row>
    <row r="54" spans="1:7" ht="12.75">
      <c r="A54" s="31" t="s">
        <v>234</v>
      </c>
      <c r="D54" s="9"/>
      <c r="E54" s="9"/>
      <c r="G54" s="9"/>
    </row>
    <row r="55" spans="1:7" ht="12.75">
      <c r="A55" s="16" t="s">
        <v>235</v>
      </c>
      <c r="D55" s="9"/>
      <c r="E55" s="9"/>
      <c r="G55" s="9"/>
    </row>
    <row r="56" spans="1:7" ht="25.5">
      <c r="A56" s="16" t="s">
        <v>85</v>
      </c>
      <c r="B56" s="50"/>
      <c r="C56" s="50">
        <v>850000</v>
      </c>
      <c r="D56" s="67" t="s">
        <v>236</v>
      </c>
      <c r="E56" s="22">
        <v>44197</v>
      </c>
      <c r="G56" s="9"/>
    </row>
    <row r="57" spans="1:7" ht="12.75">
      <c r="D57" s="9"/>
      <c r="E57" s="9"/>
      <c r="G57" s="9"/>
    </row>
    <row r="58" spans="1:7" ht="12.75">
      <c r="D58" s="9"/>
      <c r="E58" s="9"/>
      <c r="G58" s="9"/>
    </row>
    <row r="59" spans="1:7" ht="12.75">
      <c r="A59" s="16" t="s">
        <v>237</v>
      </c>
      <c r="B59" s="51"/>
      <c r="C59" s="51" t="s">
        <v>238</v>
      </c>
      <c r="D59" s="9"/>
      <c r="E59" s="9"/>
      <c r="G59" s="9"/>
    </row>
    <row r="60" spans="1:7" ht="25.5">
      <c r="A60" s="16" t="s">
        <v>239</v>
      </c>
      <c r="B60" s="16"/>
      <c r="C60" s="16" t="s">
        <v>240</v>
      </c>
      <c r="D60" s="43" t="s">
        <v>241</v>
      </c>
      <c r="E60" s="52">
        <v>44317</v>
      </c>
      <c r="G60" s="9"/>
    </row>
    <row r="61" spans="1:7" ht="12.75">
      <c r="A61" s="16" t="s">
        <v>242</v>
      </c>
      <c r="B61" s="51" t="s">
        <v>243</v>
      </c>
      <c r="D61" s="9"/>
      <c r="E61" s="9"/>
      <c r="G61" s="9"/>
    </row>
    <row r="62" spans="1:7" ht="12.75">
      <c r="D62" s="9"/>
      <c r="E62" s="9"/>
      <c r="G62" s="9"/>
    </row>
    <row r="63" spans="1:7" ht="12.75">
      <c r="D63" s="9"/>
      <c r="E63" s="9"/>
      <c r="G63" s="9"/>
    </row>
    <row r="64" spans="1:7" ht="12.75">
      <c r="D64" s="9"/>
      <c r="E64" s="9"/>
      <c r="G64" s="9"/>
    </row>
    <row r="65" spans="4:7" ht="12.75">
      <c r="D65" s="9"/>
      <c r="E65" s="9"/>
      <c r="G65" s="9"/>
    </row>
    <row r="66" spans="4:7" ht="12.75">
      <c r="D66" s="9"/>
      <c r="E66" s="9"/>
      <c r="G66" s="9"/>
    </row>
    <row r="67" spans="4:7" ht="12.75">
      <c r="D67" s="9"/>
      <c r="E67" s="9"/>
      <c r="G67" s="9"/>
    </row>
    <row r="68" spans="4:7" ht="12.75">
      <c r="D68" s="9"/>
      <c r="E68" s="9"/>
      <c r="G68" s="9"/>
    </row>
    <row r="69" spans="4:7" ht="12.75">
      <c r="D69" s="9"/>
      <c r="E69" s="9"/>
      <c r="G69" s="9"/>
    </row>
    <row r="70" spans="4:7" ht="12.75">
      <c r="D70" s="9"/>
      <c r="E70" s="9"/>
      <c r="G70" s="9"/>
    </row>
    <row r="71" spans="4:7" ht="12.75">
      <c r="D71" s="9"/>
      <c r="E71" s="9"/>
      <c r="G71" s="9"/>
    </row>
    <row r="72" spans="4:7" ht="12.75">
      <c r="D72" s="9"/>
      <c r="E72" s="9"/>
      <c r="G72" s="9"/>
    </row>
    <row r="73" spans="4:7" ht="12.75">
      <c r="D73" s="9"/>
      <c r="E73" s="9"/>
      <c r="G73" s="9"/>
    </row>
    <row r="74" spans="4:7" ht="12.75">
      <c r="D74" s="9"/>
      <c r="E74" s="9"/>
      <c r="G74" s="9"/>
    </row>
    <row r="75" spans="4:7" ht="12.75">
      <c r="D75" s="9"/>
      <c r="E75" s="9"/>
      <c r="G75" s="9"/>
    </row>
    <row r="76" spans="4:7" ht="12.75">
      <c r="D76" s="9"/>
      <c r="E76" s="9"/>
      <c r="G76" s="9"/>
    </row>
    <row r="77" spans="4:7" ht="12.75">
      <c r="D77" s="9"/>
      <c r="E77" s="9"/>
      <c r="G77" s="9"/>
    </row>
    <row r="78" spans="4:7" ht="12.75">
      <c r="D78" s="9"/>
      <c r="E78" s="9"/>
      <c r="G78" s="9"/>
    </row>
    <row r="79" spans="4:7" ht="12.75">
      <c r="D79" s="9"/>
      <c r="E79" s="9"/>
      <c r="G79" s="9"/>
    </row>
    <row r="80" spans="4:7" ht="12.75">
      <c r="D80" s="9"/>
      <c r="E80" s="9"/>
      <c r="G80" s="9"/>
    </row>
    <row r="81" spans="4:7" ht="12.75">
      <c r="D81" s="9"/>
      <c r="E81" s="9"/>
      <c r="G81" s="9"/>
    </row>
    <row r="82" spans="4:7" ht="12.75">
      <c r="D82" s="9"/>
      <c r="E82" s="9"/>
      <c r="G82" s="9"/>
    </row>
    <row r="83" spans="4:7" ht="12.75">
      <c r="D83" s="9"/>
      <c r="E83" s="9"/>
      <c r="G83" s="9"/>
    </row>
    <row r="84" spans="4:7" ht="12.75">
      <c r="D84" s="9"/>
      <c r="E84" s="9"/>
      <c r="G84" s="9"/>
    </row>
    <row r="85" spans="4:7" ht="12.75">
      <c r="D85" s="9"/>
      <c r="E85" s="9"/>
      <c r="G85" s="9"/>
    </row>
    <row r="86" spans="4:7" ht="12.75">
      <c r="D86" s="9"/>
      <c r="E86" s="9"/>
      <c r="G86" s="9"/>
    </row>
    <row r="87" spans="4:7" ht="12.75">
      <c r="D87" s="9"/>
      <c r="E87" s="9"/>
      <c r="G87" s="9"/>
    </row>
    <row r="88" spans="4:7" ht="12.75">
      <c r="D88" s="9"/>
      <c r="E88" s="9"/>
      <c r="G88" s="9"/>
    </row>
    <row r="89" spans="4:7" ht="12.75">
      <c r="D89" s="9"/>
      <c r="E89" s="9"/>
      <c r="G89" s="9"/>
    </row>
    <row r="90" spans="4:7" ht="12.75">
      <c r="D90" s="9"/>
      <c r="E90" s="9"/>
      <c r="G90" s="9"/>
    </row>
    <row r="91" spans="4:7" ht="12.75">
      <c r="D91" s="9"/>
      <c r="E91" s="9"/>
      <c r="G91" s="9"/>
    </row>
    <row r="92" spans="4:7" ht="12.75">
      <c r="D92" s="9"/>
      <c r="E92" s="9"/>
      <c r="G92" s="9"/>
    </row>
    <row r="93" spans="4:7" ht="12.75">
      <c r="D93" s="9"/>
      <c r="E93" s="9"/>
      <c r="G93" s="9"/>
    </row>
    <row r="94" spans="4:7" ht="12.75">
      <c r="D94" s="9"/>
      <c r="E94" s="9"/>
      <c r="G94" s="9"/>
    </row>
    <row r="95" spans="4:7" ht="12.75">
      <c r="D95" s="9"/>
      <c r="E95" s="9"/>
      <c r="G95" s="9"/>
    </row>
    <row r="96" spans="4:7" ht="12.75">
      <c r="D96" s="9"/>
      <c r="E96" s="9"/>
      <c r="G96" s="9"/>
    </row>
    <row r="97" spans="4:7" ht="12.75">
      <c r="D97" s="9"/>
      <c r="E97" s="9"/>
      <c r="G97" s="9"/>
    </row>
    <row r="98" spans="4:7" ht="12.75">
      <c r="D98" s="9"/>
      <c r="E98" s="9"/>
      <c r="G98" s="9"/>
    </row>
    <row r="99" spans="4:7" ht="12.75">
      <c r="D99" s="9"/>
      <c r="E99" s="9"/>
      <c r="G99" s="9"/>
    </row>
    <row r="100" spans="4:7" ht="12.75">
      <c r="D100" s="9"/>
      <c r="E100" s="9"/>
      <c r="G100" s="9"/>
    </row>
    <row r="101" spans="4:7" ht="12.75">
      <c r="D101" s="9"/>
      <c r="E101" s="9"/>
      <c r="G101" s="9"/>
    </row>
    <row r="102" spans="4:7" ht="12.75">
      <c r="D102" s="9"/>
      <c r="E102" s="9"/>
      <c r="G102" s="9"/>
    </row>
    <row r="103" spans="4:7" ht="12.75">
      <c r="D103" s="9"/>
      <c r="E103" s="9"/>
      <c r="G103" s="9"/>
    </row>
    <row r="104" spans="4:7" ht="12.75">
      <c r="D104" s="9"/>
      <c r="E104" s="9"/>
      <c r="G104" s="9"/>
    </row>
    <row r="105" spans="4:7" ht="12.75">
      <c r="D105" s="9"/>
      <c r="E105" s="9"/>
      <c r="G105" s="9"/>
    </row>
    <row r="106" spans="4:7" ht="12.75">
      <c r="D106" s="9"/>
      <c r="E106" s="9"/>
      <c r="G106" s="9"/>
    </row>
    <row r="107" spans="4:7" ht="12.75">
      <c r="D107" s="9"/>
      <c r="E107" s="9"/>
      <c r="G107" s="9"/>
    </row>
    <row r="108" spans="4:7" ht="12.75">
      <c r="D108" s="9"/>
      <c r="E108" s="9"/>
      <c r="G108" s="9"/>
    </row>
    <row r="109" spans="4:7" ht="12.75">
      <c r="D109" s="9"/>
      <c r="E109" s="9"/>
      <c r="G109" s="9"/>
    </row>
    <row r="110" spans="4:7" ht="12.75">
      <c r="D110" s="9"/>
      <c r="E110" s="9"/>
      <c r="G110" s="9"/>
    </row>
    <row r="111" spans="4:7" ht="12.75">
      <c r="D111" s="9"/>
      <c r="E111" s="9"/>
      <c r="G111" s="9"/>
    </row>
    <row r="112" spans="4:7" ht="12.75">
      <c r="D112" s="9"/>
      <c r="E112" s="9"/>
      <c r="G112" s="9"/>
    </row>
    <row r="113" spans="4:7" ht="12.75">
      <c r="D113" s="9"/>
      <c r="E113" s="9"/>
      <c r="G113" s="9"/>
    </row>
    <row r="114" spans="4:7" ht="12.75">
      <c r="D114" s="9"/>
      <c r="E114" s="9"/>
      <c r="G114" s="9"/>
    </row>
    <row r="115" spans="4:7" ht="12.75">
      <c r="D115" s="9"/>
      <c r="E115" s="9"/>
      <c r="G115" s="9"/>
    </row>
    <row r="116" spans="4:7" ht="12.75">
      <c r="D116" s="9"/>
      <c r="E116" s="9"/>
      <c r="G116" s="9"/>
    </row>
    <row r="117" spans="4:7" ht="12.75">
      <c r="D117" s="9"/>
      <c r="E117" s="9"/>
      <c r="G117" s="9"/>
    </row>
    <row r="118" spans="4:7" ht="12.75">
      <c r="D118" s="9"/>
      <c r="E118" s="9"/>
      <c r="G118" s="9"/>
    </row>
    <row r="119" spans="4:7" ht="12.75">
      <c r="D119" s="9"/>
      <c r="E119" s="9"/>
      <c r="G119" s="9"/>
    </row>
    <row r="120" spans="4:7" ht="12.75">
      <c r="D120" s="9"/>
      <c r="E120" s="9"/>
      <c r="G120" s="9"/>
    </row>
    <row r="121" spans="4:7" ht="12.75">
      <c r="D121" s="9"/>
      <c r="E121" s="9"/>
      <c r="G121" s="9"/>
    </row>
    <row r="122" spans="4:7" ht="12.75">
      <c r="D122" s="9"/>
      <c r="E122" s="9"/>
      <c r="G122" s="9"/>
    </row>
    <row r="123" spans="4:7" ht="12.75">
      <c r="D123" s="9"/>
      <c r="E123" s="9"/>
      <c r="G123" s="9"/>
    </row>
    <row r="124" spans="4:7" ht="12.75">
      <c r="D124" s="9"/>
      <c r="E124" s="9"/>
      <c r="G124" s="9"/>
    </row>
    <row r="125" spans="4:7" ht="12.75">
      <c r="D125" s="9"/>
      <c r="E125" s="9"/>
      <c r="G125" s="9"/>
    </row>
    <row r="126" spans="4:7" ht="12.75">
      <c r="D126" s="9"/>
      <c r="E126" s="9"/>
      <c r="G126" s="9"/>
    </row>
    <row r="127" spans="4:7" ht="12.75">
      <c r="D127" s="9"/>
      <c r="E127" s="9"/>
      <c r="G127" s="9"/>
    </row>
    <row r="128" spans="4:7" ht="12.75">
      <c r="D128" s="9"/>
      <c r="E128" s="9"/>
      <c r="G128" s="9"/>
    </row>
    <row r="129" spans="4:7" ht="12.75">
      <c r="D129" s="9"/>
      <c r="E129" s="9"/>
      <c r="G129" s="9"/>
    </row>
    <row r="130" spans="4:7" ht="12.75">
      <c r="D130" s="9"/>
      <c r="E130" s="9"/>
      <c r="G130" s="9"/>
    </row>
    <row r="131" spans="4:7" ht="12.75">
      <c r="D131" s="9"/>
      <c r="E131" s="9"/>
      <c r="G131" s="9"/>
    </row>
    <row r="132" spans="4:7" ht="12.75">
      <c r="D132" s="9"/>
      <c r="E132" s="9"/>
      <c r="G132" s="9"/>
    </row>
    <row r="133" spans="4:7" ht="12.75">
      <c r="D133" s="9"/>
      <c r="E133" s="9"/>
      <c r="G133" s="9"/>
    </row>
    <row r="134" spans="4:7" ht="12.75">
      <c r="D134" s="9"/>
      <c r="E134" s="9"/>
      <c r="G134" s="9"/>
    </row>
    <row r="135" spans="4:7" ht="12.75">
      <c r="D135" s="9"/>
      <c r="E135" s="9"/>
      <c r="G135" s="9"/>
    </row>
    <row r="136" spans="4:7" ht="12.75">
      <c r="D136" s="9"/>
      <c r="E136" s="9"/>
      <c r="G136" s="9"/>
    </row>
    <row r="137" spans="4:7" ht="12.75">
      <c r="D137" s="9"/>
      <c r="E137" s="9"/>
      <c r="G137" s="9"/>
    </row>
    <row r="138" spans="4:7" ht="12.75">
      <c r="D138" s="9"/>
      <c r="E138" s="9"/>
      <c r="G138" s="9"/>
    </row>
    <row r="139" spans="4:7" ht="12.75">
      <c r="D139" s="9"/>
      <c r="E139" s="9"/>
      <c r="G139" s="9"/>
    </row>
    <row r="140" spans="4:7" ht="12.75">
      <c r="D140" s="9"/>
      <c r="E140" s="9"/>
      <c r="G140" s="9"/>
    </row>
    <row r="141" spans="4:7" ht="12.75">
      <c r="D141" s="9"/>
      <c r="E141" s="9"/>
      <c r="G141" s="9"/>
    </row>
    <row r="142" spans="4:7" ht="12.75">
      <c r="D142" s="9"/>
      <c r="E142" s="9"/>
      <c r="G142" s="9"/>
    </row>
    <row r="143" spans="4:7" ht="12.75">
      <c r="D143" s="9"/>
      <c r="E143" s="9"/>
      <c r="G143" s="9"/>
    </row>
    <row r="144" spans="4:7" ht="12.75">
      <c r="D144" s="9"/>
      <c r="E144" s="9"/>
      <c r="G144" s="9"/>
    </row>
    <row r="145" spans="4:7" ht="12.75">
      <c r="D145" s="9"/>
      <c r="E145" s="9"/>
      <c r="G145" s="9"/>
    </row>
    <row r="146" spans="4:7" ht="12.75">
      <c r="D146" s="9"/>
      <c r="E146" s="9"/>
      <c r="G146" s="9"/>
    </row>
    <row r="147" spans="4:7" ht="12.75">
      <c r="D147" s="9"/>
      <c r="E147" s="9"/>
      <c r="G147" s="9"/>
    </row>
    <row r="148" spans="4:7" ht="12.75">
      <c r="D148" s="9"/>
      <c r="E148" s="9"/>
      <c r="G148" s="9"/>
    </row>
    <row r="149" spans="4:7" ht="12.75">
      <c r="D149" s="9"/>
      <c r="E149" s="9"/>
      <c r="G149" s="9"/>
    </row>
    <row r="150" spans="4:7" ht="12.75">
      <c r="D150" s="9"/>
      <c r="E150" s="9"/>
      <c r="G150" s="9"/>
    </row>
    <row r="151" spans="4:7" ht="12.75">
      <c r="D151" s="9"/>
      <c r="E151" s="9"/>
      <c r="G151" s="9"/>
    </row>
    <row r="152" spans="4:7" ht="12.75">
      <c r="D152" s="9"/>
      <c r="E152" s="9"/>
      <c r="G152" s="9"/>
    </row>
    <row r="153" spans="4:7" ht="12.75">
      <c r="D153" s="9"/>
      <c r="E153" s="9"/>
      <c r="G153" s="9"/>
    </row>
    <row r="154" spans="4:7" ht="12.75">
      <c r="D154" s="9"/>
      <c r="E154" s="9"/>
      <c r="G154" s="9"/>
    </row>
    <row r="155" spans="4:7" ht="12.75">
      <c r="D155" s="9"/>
      <c r="E155" s="9"/>
      <c r="G155" s="9"/>
    </row>
    <row r="156" spans="4:7" ht="12.75">
      <c r="D156" s="9"/>
      <c r="E156" s="9"/>
      <c r="G156" s="9"/>
    </row>
    <row r="157" spans="4:7" ht="12.75">
      <c r="D157" s="9"/>
      <c r="E157" s="9"/>
      <c r="G157" s="9"/>
    </row>
    <row r="158" spans="4:7" ht="12.75">
      <c r="D158" s="9"/>
      <c r="E158" s="9"/>
      <c r="G158" s="9"/>
    </row>
    <row r="159" spans="4:7" ht="12.75">
      <c r="D159" s="9"/>
      <c r="E159" s="9"/>
      <c r="G159" s="9"/>
    </row>
    <row r="160" spans="4:7" ht="12.75">
      <c r="D160" s="9"/>
      <c r="E160" s="9"/>
      <c r="G160" s="9"/>
    </row>
    <row r="161" spans="4:7" ht="12.75">
      <c r="D161" s="9"/>
      <c r="E161" s="9"/>
      <c r="G161" s="9"/>
    </row>
    <row r="162" spans="4:7" ht="12.75">
      <c r="D162" s="9"/>
      <c r="E162" s="9"/>
      <c r="G162" s="9"/>
    </row>
    <row r="163" spans="4:7" ht="12.75">
      <c r="D163" s="9"/>
      <c r="E163" s="9"/>
      <c r="G163" s="9"/>
    </row>
    <row r="164" spans="4:7" ht="12.75">
      <c r="D164" s="9"/>
      <c r="E164" s="9"/>
      <c r="G164" s="9"/>
    </row>
    <row r="165" spans="4:7" ht="12.75">
      <c r="D165" s="9"/>
      <c r="E165" s="9"/>
      <c r="G165" s="9"/>
    </row>
    <row r="166" spans="4:7" ht="12.75">
      <c r="D166" s="9"/>
      <c r="E166" s="9"/>
      <c r="G166" s="9"/>
    </row>
    <row r="167" spans="4:7" ht="12.75">
      <c r="D167" s="9"/>
      <c r="E167" s="9"/>
      <c r="G167" s="9"/>
    </row>
    <row r="168" spans="4:7" ht="12.75">
      <c r="D168" s="9"/>
      <c r="E168" s="9"/>
      <c r="G168" s="9"/>
    </row>
    <row r="169" spans="4:7" ht="12.75">
      <c r="D169" s="9"/>
      <c r="E169" s="9"/>
      <c r="G169" s="9"/>
    </row>
    <row r="170" spans="4:7" ht="12.75">
      <c r="D170" s="9"/>
      <c r="E170" s="9"/>
      <c r="G170" s="9"/>
    </row>
    <row r="171" spans="4:7" ht="12.75">
      <c r="D171" s="9"/>
      <c r="E171" s="9"/>
      <c r="G171" s="9"/>
    </row>
    <row r="172" spans="4:7" ht="12.75">
      <c r="D172" s="9"/>
      <c r="E172" s="9"/>
      <c r="G172" s="9"/>
    </row>
    <row r="173" spans="4:7" ht="12.75">
      <c r="D173" s="9"/>
      <c r="E173" s="9"/>
      <c r="G173" s="9"/>
    </row>
    <row r="174" spans="4:7" ht="12.75">
      <c r="D174" s="9"/>
      <c r="E174" s="9"/>
      <c r="G174" s="9"/>
    </row>
    <row r="175" spans="4:7" ht="12.75">
      <c r="D175" s="9"/>
      <c r="E175" s="9"/>
      <c r="G175" s="9"/>
    </row>
    <row r="176" spans="4:7" ht="12.75">
      <c r="D176" s="9"/>
      <c r="E176" s="9"/>
      <c r="G176" s="9"/>
    </row>
    <row r="177" spans="4:7" ht="12.75">
      <c r="D177" s="9"/>
      <c r="E177" s="9"/>
      <c r="G177" s="9"/>
    </row>
    <row r="178" spans="4:7" ht="12.75">
      <c r="D178" s="9"/>
      <c r="E178" s="9"/>
      <c r="G178" s="9"/>
    </row>
    <row r="179" spans="4:7" ht="12.75">
      <c r="D179" s="9"/>
      <c r="E179" s="9"/>
      <c r="G179" s="9"/>
    </row>
    <row r="180" spans="4:7" ht="12.75">
      <c r="D180" s="9"/>
      <c r="E180" s="9"/>
      <c r="G180" s="9"/>
    </row>
    <row r="181" spans="4:7" ht="12.75">
      <c r="D181" s="9"/>
      <c r="E181" s="9"/>
      <c r="G181" s="9"/>
    </row>
    <row r="182" spans="4:7" ht="12.75">
      <c r="D182" s="9"/>
      <c r="E182" s="9"/>
      <c r="G182" s="9"/>
    </row>
    <row r="183" spans="4:7" ht="12.75">
      <c r="D183" s="9"/>
      <c r="E183" s="9"/>
      <c r="G183" s="9"/>
    </row>
    <row r="184" spans="4:7" ht="12.75">
      <c r="D184" s="9"/>
      <c r="E184" s="9"/>
      <c r="G184" s="9"/>
    </row>
    <row r="185" spans="4:7" ht="12.75">
      <c r="D185" s="9"/>
      <c r="E185" s="9"/>
      <c r="G185" s="9"/>
    </row>
    <row r="186" spans="4:7" ht="12.75">
      <c r="D186" s="9"/>
      <c r="E186" s="9"/>
      <c r="G186" s="9"/>
    </row>
    <row r="187" spans="4:7" ht="12.75">
      <c r="D187" s="9"/>
      <c r="E187" s="9"/>
      <c r="G187" s="9"/>
    </row>
    <row r="188" spans="4:7" ht="12.75">
      <c r="D188" s="9"/>
      <c r="E188" s="9"/>
      <c r="G188" s="9"/>
    </row>
    <row r="189" spans="4:7" ht="12.75">
      <c r="D189" s="9"/>
      <c r="E189" s="9"/>
      <c r="G189" s="9"/>
    </row>
    <row r="190" spans="4:7" ht="12.75">
      <c r="D190" s="9"/>
      <c r="E190" s="9"/>
      <c r="G190" s="9"/>
    </row>
    <row r="191" spans="4:7" ht="12.75">
      <c r="D191" s="9"/>
      <c r="E191" s="9"/>
      <c r="G191" s="9"/>
    </row>
    <row r="192" spans="4:7" ht="12.75">
      <c r="D192" s="9"/>
      <c r="E192" s="9"/>
      <c r="G192" s="9"/>
    </row>
    <row r="193" spans="4:7" ht="12.75">
      <c r="D193" s="9"/>
      <c r="E193" s="9"/>
      <c r="G193" s="9"/>
    </row>
    <row r="194" spans="4:7" ht="12.75">
      <c r="D194" s="9"/>
      <c r="E194" s="9"/>
      <c r="G194" s="9"/>
    </row>
    <row r="195" spans="4:7" ht="12.75">
      <c r="D195" s="9"/>
      <c r="E195" s="9"/>
      <c r="G195" s="9"/>
    </row>
    <row r="196" spans="4:7" ht="12.75">
      <c r="D196" s="9"/>
      <c r="E196" s="9"/>
      <c r="G196" s="9"/>
    </row>
    <row r="197" spans="4:7" ht="12.75">
      <c r="D197" s="9"/>
      <c r="E197" s="9"/>
      <c r="G197" s="9"/>
    </row>
    <row r="198" spans="4:7" ht="12.75">
      <c r="D198" s="9"/>
      <c r="E198" s="9"/>
      <c r="G198" s="9"/>
    </row>
    <row r="199" spans="4:7" ht="12.75">
      <c r="D199" s="9"/>
      <c r="E199" s="9"/>
      <c r="G199" s="9"/>
    </row>
    <row r="200" spans="4:7" ht="12.75">
      <c r="D200" s="9"/>
      <c r="E200" s="9"/>
      <c r="G200" s="9"/>
    </row>
    <row r="201" spans="4:7" ht="12.75">
      <c r="D201" s="9"/>
      <c r="E201" s="9"/>
      <c r="G201" s="9"/>
    </row>
    <row r="202" spans="4:7" ht="12.75">
      <c r="D202" s="9"/>
      <c r="E202" s="9"/>
      <c r="G202" s="9"/>
    </row>
    <row r="203" spans="4:7" ht="12.75">
      <c r="D203" s="9"/>
      <c r="E203" s="9"/>
      <c r="G203" s="9"/>
    </row>
    <row r="204" spans="4:7" ht="12.75">
      <c r="D204" s="9"/>
      <c r="E204" s="9"/>
      <c r="G204" s="9"/>
    </row>
    <row r="205" spans="4:7" ht="12.75">
      <c r="D205" s="9"/>
      <c r="E205" s="9"/>
      <c r="G205" s="9"/>
    </row>
    <row r="206" spans="4:7" ht="12.75">
      <c r="D206" s="9"/>
      <c r="E206" s="9"/>
      <c r="G206" s="9"/>
    </row>
    <row r="207" spans="4:7" ht="12.75">
      <c r="D207" s="9"/>
      <c r="E207" s="9"/>
      <c r="G207" s="9"/>
    </row>
    <row r="208" spans="4:7" ht="12.75">
      <c r="D208" s="9"/>
      <c r="E208" s="9"/>
      <c r="G208" s="9"/>
    </row>
    <row r="209" spans="4:7" ht="12.75">
      <c r="D209" s="9"/>
      <c r="E209" s="9"/>
      <c r="G209" s="9"/>
    </row>
    <row r="210" spans="4:7" ht="12.75">
      <c r="D210" s="9"/>
      <c r="E210" s="9"/>
      <c r="G210" s="9"/>
    </row>
    <row r="211" spans="4:7" ht="12.75">
      <c r="D211" s="9"/>
      <c r="E211" s="9"/>
      <c r="G211" s="9"/>
    </row>
    <row r="212" spans="4:7" ht="12.75">
      <c r="D212" s="9"/>
      <c r="E212" s="9"/>
      <c r="G212" s="9"/>
    </row>
    <row r="213" spans="4:7" ht="12.75">
      <c r="D213" s="9"/>
      <c r="E213" s="9"/>
      <c r="G213" s="9"/>
    </row>
    <row r="214" spans="4:7" ht="12.75">
      <c r="D214" s="9"/>
      <c r="E214" s="9"/>
      <c r="G214" s="9"/>
    </row>
    <row r="215" spans="4:7" ht="12.75">
      <c r="D215" s="9"/>
      <c r="E215" s="9"/>
      <c r="G215" s="9"/>
    </row>
    <row r="216" spans="4:7" ht="12.75">
      <c r="D216" s="9"/>
      <c r="E216" s="9"/>
      <c r="G216" s="9"/>
    </row>
    <row r="217" spans="4:7" ht="12.75">
      <c r="D217" s="9"/>
      <c r="E217" s="9"/>
      <c r="G217" s="9"/>
    </row>
    <row r="218" spans="4:7" ht="12.75">
      <c r="D218" s="9"/>
      <c r="E218" s="9"/>
      <c r="G218" s="9"/>
    </row>
    <row r="219" spans="4:7" ht="12.75">
      <c r="D219" s="9"/>
      <c r="E219" s="9"/>
      <c r="G219" s="9"/>
    </row>
    <row r="220" spans="4:7" ht="12.75">
      <c r="D220" s="9"/>
      <c r="E220" s="9"/>
      <c r="G220" s="9"/>
    </row>
    <row r="221" spans="4:7" ht="12.75">
      <c r="D221" s="9"/>
      <c r="E221" s="9"/>
      <c r="G221" s="9"/>
    </row>
    <row r="222" spans="4:7" ht="12.75">
      <c r="D222" s="9"/>
      <c r="E222" s="9"/>
      <c r="G222" s="9"/>
    </row>
    <row r="223" spans="4:7" ht="12.75">
      <c r="D223" s="9"/>
      <c r="E223" s="9"/>
      <c r="G223" s="9"/>
    </row>
    <row r="224" spans="4:7" ht="12.75">
      <c r="D224" s="9"/>
      <c r="E224" s="9"/>
      <c r="G224" s="9"/>
    </row>
    <row r="225" spans="4:7" ht="12.75">
      <c r="D225" s="9"/>
      <c r="E225" s="9"/>
      <c r="G225" s="9"/>
    </row>
    <row r="226" spans="4:7" ht="12.75">
      <c r="D226" s="9"/>
      <c r="E226" s="9"/>
      <c r="G226" s="9"/>
    </row>
    <row r="227" spans="4:7" ht="12.75">
      <c r="D227" s="9"/>
      <c r="E227" s="9"/>
      <c r="G227" s="9"/>
    </row>
    <row r="228" spans="4:7" ht="12.75">
      <c r="D228" s="9"/>
      <c r="E228" s="9"/>
      <c r="G228" s="9"/>
    </row>
    <row r="229" spans="4:7" ht="12.75">
      <c r="D229" s="9"/>
      <c r="E229" s="9"/>
      <c r="G229" s="9"/>
    </row>
    <row r="230" spans="4:7" ht="12.75">
      <c r="D230" s="9"/>
      <c r="E230" s="9"/>
      <c r="G230" s="9"/>
    </row>
    <row r="231" spans="4:7" ht="12.75">
      <c r="D231" s="9"/>
      <c r="E231" s="9"/>
      <c r="G231" s="9"/>
    </row>
    <row r="232" spans="4:7" ht="12.75">
      <c r="D232" s="9"/>
      <c r="E232" s="9"/>
      <c r="G232" s="9"/>
    </row>
    <row r="233" spans="4:7" ht="12.75">
      <c r="D233" s="9"/>
      <c r="E233" s="9"/>
      <c r="G233" s="9"/>
    </row>
    <row r="234" spans="4:7" ht="12.75">
      <c r="D234" s="9"/>
      <c r="E234" s="9"/>
      <c r="G234" s="9"/>
    </row>
    <row r="235" spans="4:7" ht="12.75">
      <c r="D235" s="9"/>
      <c r="E235" s="9"/>
      <c r="G235" s="9"/>
    </row>
    <row r="236" spans="4:7" ht="12.75">
      <c r="D236" s="9"/>
      <c r="E236" s="9"/>
      <c r="G236" s="9"/>
    </row>
    <row r="237" spans="4:7" ht="12.75">
      <c r="D237" s="9"/>
      <c r="E237" s="9"/>
      <c r="G237" s="9"/>
    </row>
    <row r="238" spans="4:7" ht="12.75">
      <c r="D238" s="9"/>
      <c r="E238" s="9"/>
      <c r="G238" s="9"/>
    </row>
    <row r="239" spans="4:7" ht="12.75">
      <c r="D239" s="9"/>
      <c r="E239" s="9"/>
      <c r="G239" s="9"/>
    </row>
    <row r="240" spans="4:7" ht="12.75">
      <c r="D240" s="9"/>
      <c r="E240" s="9"/>
      <c r="G240" s="9"/>
    </row>
    <row r="241" spans="4:7" ht="12.75">
      <c r="D241" s="9"/>
      <c r="E241" s="9"/>
      <c r="G241" s="9"/>
    </row>
    <row r="242" spans="4:7" ht="12.75">
      <c r="D242" s="9"/>
      <c r="E242" s="9"/>
      <c r="G242" s="9"/>
    </row>
    <row r="243" spans="4:7" ht="12.75">
      <c r="D243" s="9"/>
      <c r="E243" s="9"/>
      <c r="G243" s="9"/>
    </row>
    <row r="244" spans="4:7" ht="12.75">
      <c r="D244" s="9"/>
      <c r="E244" s="9"/>
      <c r="G244" s="9"/>
    </row>
    <row r="245" spans="4:7" ht="12.75">
      <c r="D245" s="9"/>
      <c r="E245" s="9"/>
      <c r="G245" s="9"/>
    </row>
    <row r="246" spans="4:7" ht="12.75">
      <c r="D246" s="9"/>
      <c r="E246" s="9"/>
      <c r="G246" s="9"/>
    </row>
    <row r="247" spans="4:7" ht="12.75">
      <c r="D247" s="9"/>
      <c r="E247" s="9"/>
      <c r="G247" s="9"/>
    </row>
    <row r="248" spans="4:7" ht="12.75">
      <c r="D248" s="9"/>
      <c r="E248" s="9"/>
      <c r="G248" s="9"/>
    </row>
    <row r="249" spans="4:7" ht="12.75">
      <c r="D249" s="9"/>
      <c r="E249" s="9"/>
      <c r="G249" s="9"/>
    </row>
    <row r="250" spans="4:7" ht="12.75">
      <c r="D250" s="9"/>
      <c r="E250" s="9"/>
      <c r="G250" s="9"/>
    </row>
    <row r="251" spans="4:7" ht="12.75">
      <c r="D251" s="9"/>
      <c r="E251" s="9"/>
      <c r="G251" s="9"/>
    </row>
    <row r="252" spans="4:7" ht="12.75">
      <c r="D252" s="9"/>
      <c r="E252" s="9"/>
      <c r="G252" s="9"/>
    </row>
    <row r="253" spans="4:7" ht="12.75">
      <c r="D253" s="9"/>
      <c r="E253" s="9"/>
      <c r="G253" s="9"/>
    </row>
    <row r="254" spans="4:7" ht="12.75">
      <c r="D254" s="9"/>
      <c r="E254" s="9"/>
      <c r="G254" s="9"/>
    </row>
    <row r="255" spans="4:7" ht="12.75">
      <c r="D255" s="9"/>
      <c r="E255" s="9"/>
      <c r="G255" s="9"/>
    </row>
    <row r="256" spans="4:7" ht="12.75">
      <c r="D256" s="9"/>
      <c r="E256" s="9"/>
      <c r="G256" s="9"/>
    </row>
    <row r="257" spans="4:7" ht="12.75">
      <c r="D257" s="9"/>
      <c r="E257" s="9"/>
      <c r="G257" s="9"/>
    </row>
    <row r="258" spans="4:7" ht="12.75">
      <c r="D258" s="9"/>
      <c r="E258" s="9"/>
      <c r="G258" s="9"/>
    </row>
    <row r="259" spans="4:7" ht="12.75">
      <c r="D259" s="9"/>
      <c r="E259" s="9"/>
      <c r="G259" s="9"/>
    </row>
    <row r="260" spans="4:7" ht="12.75">
      <c r="D260" s="9"/>
      <c r="E260" s="9"/>
      <c r="G260" s="9"/>
    </row>
    <row r="261" spans="4:7" ht="12.75">
      <c r="D261" s="9"/>
      <c r="E261" s="9"/>
      <c r="G261" s="9"/>
    </row>
    <row r="262" spans="4:7" ht="12.75">
      <c r="D262" s="9"/>
      <c r="E262" s="9"/>
      <c r="G262" s="9"/>
    </row>
    <row r="263" spans="4:7" ht="12.75">
      <c r="D263" s="9"/>
      <c r="E263" s="9"/>
      <c r="G263" s="9"/>
    </row>
    <row r="264" spans="4:7" ht="12.75">
      <c r="D264" s="9"/>
      <c r="E264" s="9"/>
      <c r="G264" s="9"/>
    </row>
    <row r="265" spans="4:7" ht="12.75">
      <c r="D265" s="9"/>
      <c r="E265" s="9"/>
      <c r="G265" s="9"/>
    </row>
    <row r="266" spans="4:7" ht="12.75">
      <c r="D266" s="9"/>
      <c r="E266" s="9"/>
      <c r="G266" s="9"/>
    </row>
    <row r="267" spans="4:7" ht="12.75">
      <c r="D267" s="9"/>
      <c r="E267" s="9"/>
      <c r="G267" s="9"/>
    </row>
    <row r="268" spans="4:7" ht="12.75">
      <c r="D268" s="9"/>
      <c r="E268" s="9"/>
      <c r="G268" s="9"/>
    </row>
    <row r="269" spans="4:7" ht="12.75">
      <c r="D269" s="9"/>
      <c r="E269" s="9"/>
      <c r="G269" s="9"/>
    </row>
    <row r="270" spans="4:7" ht="12.75">
      <c r="D270" s="9"/>
      <c r="E270" s="9"/>
      <c r="G270" s="9"/>
    </row>
    <row r="271" spans="4:7" ht="12.75">
      <c r="D271" s="9"/>
      <c r="E271" s="9"/>
      <c r="G271" s="9"/>
    </row>
    <row r="272" spans="4:7" ht="12.75">
      <c r="D272" s="9"/>
      <c r="E272" s="9"/>
      <c r="G272" s="9"/>
    </row>
    <row r="273" spans="4:7" ht="12.75">
      <c r="D273" s="9"/>
      <c r="E273" s="9"/>
      <c r="G273" s="9"/>
    </row>
    <row r="274" spans="4:7" ht="12.75">
      <c r="D274" s="9"/>
      <c r="E274" s="9"/>
      <c r="G274" s="9"/>
    </row>
    <row r="275" spans="4:7" ht="12.75">
      <c r="D275" s="9"/>
      <c r="E275" s="9"/>
      <c r="G275" s="9"/>
    </row>
    <row r="276" spans="4:7" ht="12.75">
      <c r="D276" s="9"/>
      <c r="E276" s="9"/>
      <c r="G276" s="9"/>
    </row>
    <row r="277" spans="4:7" ht="12.75">
      <c r="D277" s="9"/>
      <c r="E277" s="9"/>
      <c r="G277" s="9"/>
    </row>
    <row r="278" spans="4:7" ht="12.75">
      <c r="D278" s="9"/>
      <c r="E278" s="9"/>
      <c r="G278" s="9"/>
    </row>
    <row r="279" spans="4:7" ht="12.75">
      <c r="D279" s="9"/>
      <c r="E279" s="9"/>
      <c r="G279" s="9"/>
    </row>
    <row r="280" spans="4:7" ht="12.75">
      <c r="D280" s="9"/>
      <c r="E280" s="9"/>
      <c r="G280" s="9"/>
    </row>
    <row r="281" spans="4:7" ht="12.75">
      <c r="D281" s="9"/>
      <c r="E281" s="9"/>
      <c r="G281" s="9"/>
    </row>
    <row r="282" spans="4:7" ht="12.75">
      <c r="D282" s="9"/>
      <c r="E282" s="9"/>
      <c r="G282" s="9"/>
    </row>
    <row r="283" spans="4:7" ht="12.75">
      <c r="D283" s="9"/>
      <c r="E283" s="9"/>
      <c r="G283" s="9"/>
    </row>
    <row r="284" spans="4:7" ht="12.75">
      <c r="D284" s="9"/>
      <c r="E284" s="9"/>
      <c r="G284" s="9"/>
    </row>
    <row r="285" spans="4:7" ht="12.75">
      <c r="D285" s="9"/>
      <c r="E285" s="9"/>
      <c r="G285" s="9"/>
    </row>
    <row r="286" spans="4:7" ht="12.75">
      <c r="D286" s="9"/>
      <c r="E286" s="9"/>
      <c r="G286" s="9"/>
    </row>
    <row r="287" spans="4:7" ht="12.75">
      <c r="D287" s="9"/>
      <c r="E287" s="9"/>
      <c r="G287" s="9"/>
    </row>
    <row r="288" spans="4:7" ht="12.75">
      <c r="D288" s="9"/>
      <c r="E288" s="9"/>
      <c r="G288" s="9"/>
    </row>
    <row r="289" spans="4:7" ht="12.75">
      <c r="D289" s="9"/>
      <c r="E289" s="9"/>
      <c r="G289" s="9"/>
    </row>
    <row r="290" spans="4:7" ht="12.75">
      <c r="D290" s="9"/>
      <c r="E290" s="9"/>
      <c r="G290" s="9"/>
    </row>
    <row r="291" spans="4:7" ht="12.75">
      <c r="D291" s="9"/>
      <c r="E291" s="9"/>
      <c r="G291" s="9"/>
    </row>
    <row r="292" spans="4:7" ht="12.75">
      <c r="D292" s="9"/>
      <c r="E292" s="9"/>
      <c r="G292" s="9"/>
    </row>
    <row r="293" spans="4:7" ht="12.75">
      <c r="D293" s="9"/>
      <c r="E293" s="9"/>
      <c r="G293" s="9"/>
    </row>
    <row r="294" spans="4:7" ht="12.75">
      <c r="D294" s="9"/>
      <c r="E294" s="9"/>
      <c r="G294" s="9"/>
    </row>
    <row r="295" spans="4:7" ht="12.75">
      <c r="D295" s="9"/>
      <c r="E295" s="9"/>
      <c r="G295" s="9"/>
    </row>
    <row r="296" spans="4:7" ht="12.75">
      <c r="D296" s="9"/>
      <c r="E296" s="9"/>
      <c r="G296" s="9"/>
    </row>
    <row r="297" spans="4:7" ht="12.75">
      <c r="D297" s="9"/>
      <c r="E297" s="9"/>
      <c r="G297" s="9"/>
    </row>
    <row r="298" spans="4:7" ht="12.75">
      <c r="D298" s="9"/>
      <c r="E298" s="9"/>
      <c r="G298" s="9"/>
    </row>
    <row r="299" spans="4:7" ht="12.75">
      <c r="D299" s="9"/>
      <c r="E299" s="9"/>
      <c r="G299" s="9"/>
    </row>
    <row r="300" spans="4:7" ht="12.75">
      <c r="D300" s="9"/>
      <c r="E300" s="9"/>
      <c r="G300" s="9"/>
    </row>
    <row r="301" spans="4:7" ht="12.75">
      <c r="D301" s="9"/>
      <c r="E301" s="9"/>
      <c r="G301" s="9"/>
    </row>
    <row r="302" spans="4:7" ht="12.75">
      <c r="D302" s="9"/>
      <c r="E302" s="9"/>
      <c r="G302" s="9"/>
    </row>
    <row r="303" spans="4:7" ht="12.75">
      <c r="D303" s="9"/>
      <c r="E303" s="9"/>
      <c r="G303" s="9"/>
    </row>
    <row r="304" spans="4:7" ht="12.75">
      <c r="D304" s="9"/>
      <c r="E304" s="9"/>
      <c r="G304" s="9"/>
    </row>
    <row r="305" spans="4:7" ht="12.75">
      <c r="D305" s="9"/>
      <c r="E305" s="9"/>
      <c r="G305" s="9"/>
    </row>
    <row r="306" spans="4:7" ht="12.75">
      <c r="D306" s="9"/>
      <c r="E306" s="9"/>
      <c r="G306" s="9"/>
    </row>
    <row r="307" spans="4:7" ht="12.75">
      <c r="D307" s="9"/>
      <c r="E307" s="9"/>
      <c r="G307" s="9"/>
    </row>
    <row r="308" spans="4:7" ht="12.75">
      <c r="D308" s="9"/>
      <c r="E308" s="9"/>
      <c r="G308" s="9"/>
    </row>
    <row r="309" spans="4:7" ht="12.75">
      <c r="D309" s="9"/>
      <c r="E309" s="9"/>
      <c r="G309" s="9"/>
    </row>
    <row r="310" spans="4:7" ht="12.75">
      <c r="D310" s="9"/>
      <c r="E310" s="9"/>
      <c r="G310" s="9"/>
    </row>
    <row r="311" spans="4:7" ht="12.75">
      <c r="D311" s="9"/>
      <c r="E311" s="9"/>
      <c r="G311" s="9"/>
    </row>
    <row r="312" spans="4:7" ht="12.75">
      <c r="D312" s="9"/>
      <c r="E312" s="9"/>
      <c r="G312" s="9"/>
    </row>
    <row r="313" spans="4:7" ht="12.75">
      <c r="D313" s="9"/>
      <c r="E313" s="9"/>
      <c r="G313" s="9"/>
    </row>
    <row r="314" spans="4:7" ht="12.75">
      <c r="D314" s="9"/>
      <c r="E314" s="9"/>
      <c r="G314" s="9"/>
    </row>
    <row r="315" spans="4:7" ht="12.75">
      <c r="D315" s="9"/>
      <c r="E315" s="9"/>
      <c r="G315" s="9"/>
    </row>
    <row r="316" spans="4:7" ht="12.75">
      <c r="D316" s="9"/>
      <c r="E316" s="9"/>
      <c r="G316" s="9"/>
    </row>
    <row r="317" spans="4:7" ht="12.75">
      <c r="D317" s="9"/>
      <c r="E317" s="9"/>
      <c r="G317" s="9"/>
    </row>
    <row r="318" spans="4:7" ht="12.75">
      <c r="D318" s="9"/>
      <c r="E318" s="9"/>
      <c r="G318" s="9"/>
    </row>
    <row r="319" spans="4:7" ht="12.75">
      <c r="D319" s="9"/>
      <c r="E319" s="9"/>
      <c r="G319" s="9"/>
    </row>
    <row r="320" spans="4:7" ht="12.75">
      <c r="D320" s="9"/>
      <c r="E320" s="9"/>
      <c r="G320" s="9"/>
    </row>
    <row r="321" spans="4:7" ht="12.75">
      <c r="D321" s="9"/>
      <c r="E321" s="9"/>
      <c r="G321" s="9"/>
    </row>
    <row r="322" spans="4:7" ht="12.75">
      <c r="D322" s="9"/>
      <c r="E322" s="9"/>
      <c r="G322" s="9"/>
    </row>
    <row r="323" spans="4:7" ht="12.75">
      <c r="D323" s="9"/>
      <c r="E323" s="9"/>
      <c r="G323" s="9"/>
    </row>
    <row r="324" spans="4:7" ht="12.75">
      <c r="D324" s="9"/>
      <c r="E324" s="9"/>
      <c r="G324" s="9"/>
    </row>
    <row r="325" spans="4:7" ht="12.75">
      <c r="D325" s="9"/>
      <c r="E325" s="9"/>
      <c r="G325" s="9"/>
    </row>
    <row r="326" spans="4:7" ht="12.75">
      <c r="D326" s="9"/>
      <c r="E326" s="9"/>
      <c r="G326" s="9"/>
    </row>
    <row r="327" spans="4:7" ht="12.75">
      <c r="D327" s="9"/>
      <c r="E327" s="9"/>
      <c r="G327" s="9"/>
    </row>
    <row r="328" spans="4:7" ht="12.75">
      <c r="D328" s="9"/>
      <c r="E328" s="9"/>
      <c r="G328" s="9"/>
    </row>
    <row r="329" spans="4:7" ht="12.75">
      <c r="D329" s="9"/>
      <c r="E329" s="9"/>
      <c r="G329" s="9"/>
    </row>
    <row r="330" spans="4:7" ht="12.75">
      <c r="D330" s="9"/>
      <c r="E330" s="9"/>
      <c r="G330" s="9"/>
    </row>
    <row r="331" spans="4:7" ht="12.75">
      <c r="D331" s="9"/>
      <c r="E331" s="9"/>
      <c r="G331" s="9"/>
    </row>
    <row r="332" spans="4:7" ht="12.75">
      <c r="D332" s="9"/>
      <c r="E332" s="9"/>
      <c r="G332" s="9"/>
    </row>
    <row r="333" spans="4:7" ht="12.75">
      <c r="D333" s="9"/>
      <c r="E333" s="9"/>
      <c r="G333" s="9"/>
    </row>
    <row r="334" spans="4:7" ht="12.75">
      <c r="D334" s="9"/>
      <c r="E334" s="9"/>
      <c r="G334" s="9"/>
    </row>
    <row r="335" spans="4:7" ht="12.75">
      <c r="D335" s="9"/>
      <c r="E335" s="9"/>
      <c r="G335" s="9"/>
    </row>
    <row r="336" spans="4:7" ht="12.75">
      <c r="D336" s="9"/>
      <c r="E336" s="9"/>
      <c r="G336" s="9"/>
    </row>
    <row r="337" spans="4:7" ht="12.75">
      <c r="D337" s="9"/>
      <c r="E337" s="9"/>
      <c r="G337" s="9"/>
    </row>
    <row r="338" spans="4:7" ht="12.75">
      <c r="D338" s="9"/>
      <c r="E338" s="9"/>
      <c r="G338" s="9"/>
    </row>
    <row r="339" spans="4:7" ht="12.75">
      <c r="D339" s="9"/>
      <c r="E339" s="9"/>
      <c r="G339" s="9"/>
    </row>
    <row r="340" spans="4:7" ht="12.75">
      <c r="D340" s="9"/>
      <c r="E340" s="9"/>
      <c r="G340" s="9"/>
    </row>
    <row r="341" spans="4:7" ht="12.75">
      <c r="D341" s="9"/>
      <c r="E341" s="9"/>
      <c r="G341" s="9"/>
    </row>
    <row r="342" spans="4:7" ht="12.75">
      <c r="D342" s="9"/>
      <c r="E342" s="9"/>
      <c r="G342" s="9"/>
    </row>
    <row r="343" spans="4:7" ht="12.75">
      <c r="D343" s="9"/>
      <c r="E343" s="9"/>
      <c r="G343" s="9"/>
    </row>
    <row r="344" spans="4:7" ht="12.75">
      <c r="D344" s="9"/>
      <c r="E344" s="9"/>
      <c r="G344" s="9"/>
    </row>
    <row r="345" spans="4:7" ht="12.75">
      <c r="D345" s="9"/>
      <c r="E345" s="9"/>
      <c r="G345" s="9"/>
    </row>
    <row r="346" spans="4:7" ht="12.75">
      <c r="D346" s="9"/>
      <c r="E346" s="9"/>
      <c r="G346" s="9"/>
    </row>
    <row r="347" spans="4:7" ht="12.75">
      <c r="D347" s="9"/>
      <c r="E347" s="9"/>
      <c r="G347" s="9"/>
    </row>
    <row r="348" spans="4:7" ht="12.75">
      <c r="D348" s="9"/>
      <c r="E348" s="9"/>
      <c r="G348" s="9"/>
    </row>
    <row r="349" spans="4:7" ht="12.75">
      <c r="D349" s="9"/>
      <c r="E349" s="9"/>
      <c r="G349" s="9"/>
    </row>
    <row r="350" spans="4:7" ht="12.75">
      <c r="D350" s="9"/>
      <c r="E350" s="9"/>
      <c r="G350" s="9"/>
    </row>
    <row r="351" spans="4:7" ht="12.75">
      <c r="D351" s="9"/>
      <c r="E351" s="9"/>
      <c r="G351" s="9"/>
    </row>
    <row r="352" spans="4:7" ht="12.75">
      <c r="D352" s="9"/>
      <c r="E352" s="9"/>
      <c r="G352" s="9"/>
    </row>
    <row r="353" spans="4:7" ht="12.75">
      <c r="D353" s="9"/>
      <c r="E353" s="9"/>
      <c r="G353" s="9"/>
    </row>
    <row r="354" spans="4:7" ht="12.75">
      <c r="D354" s="9"/>
      <c r="E354" s="9"/>
      <c r="G354" s="9"/>
    </row>
    <row r="355" spans="4:7" ht="12.75">
      <c r="D355" s="9"/>
      <c r="E355" s="9"/>
      <c r="G355" s="9"/>
    </row>
    <row r="356" spans="4:7" ht="12.75">
      <c r="D356" s="9"/>
      <c r="E356" s="9"/>
      <c r="G356" s="9"/>
    </row>
    <row r="357" spans="4:7" ht="12.75">
      <c r="D357" s="9"/>
      <c r="E357" s="9"/>
      <c r="G357" s="9"/>
    </row>
    <row r="358" spans="4:7" ht="12.75">
      <c r="D358" s="9"/>
      <c r="E358" s="9"/>
      <c r="G358" s="9"/>
    </row>
    <row r="359" spans="4:7" ht="12.75">
      <c r="D359" s="9"/>
      <c r="E359" s="9"/>
      <c r="G359" s="9"/>
    </row>
    <row r="360" spans="4:7" ht="12.75">
      <c r="D360" s="9"/>
      <c r="E360" s="9"/>
      <c r="G360" s="9"/>
    </row>
    <row r="361" spans="4:7" ht="12.75">
      <c r="D361" s="9"/>
      <c r="E361" s="9"/>
      <c r="G361" s="9"/>
    </row>
    <row r="362" spans="4:7" ht="12.75">
      <c r="D362" s="9"/>
      <c r="E362" s="9"/>
      <c r="G362" s="9"/>
    </row>
    <row r="363" spans="4:7" ht="12.75">
      <c r="D363" s="9"/>
      <c r="E363" s="9"/>
      <c r="G363" s="9"/>
    </row>
    <row r="364" spans="4:7" ht="12.75">
      <c r="D364" s="9"/>
      <c r="E364" s="9"/>
      <c r="G364" s="9"/>
    </row>
    <row r="365" spans="4:7" ht="12.75">
      <c r="D365" s="9"/>
      <c r="E365" s="9"/>
      <c r="G365" s="9"/>
    </row>
    <row r="366" spans="4:7" ht="12.75">
      <c r="D366" s="9"/>
      <c r="E366" s="9"/>
      <c r="G366" s="9"/>
    </row>
    <row r="367" spans="4:7" ht="12.75">
      <c r="D367" s="9"/>
      <c r="E367" s="9"/>
      <c r="G367" s="9"/>
    </row>
    <row r="368" spans="4:7" ht="12.75">
      <c r="D368" s="9"/>
      <c r="E368" s="9"/>
      <c r="G368" s="9"/>
    </row>
    <row r="369" spans="4:7" ht="12.75">
      <c r="D369" s="9"/>
      <c r="E369" s="9"/>
      <c r="G369" s="9"/>
    </row>
    <row r="370" spans="4:7" ht="12.75">
      <c r="D370" s="9"/>
      <c r="E370" s="9"/>
      <c r="G370" s="9"/>
    </row>
    <row r="371" spans="4:7" ht="12.75">
      <c r="D371" s="9"/>
      <c r="E371" s="9"/>
      <c r="G371" s="9"/>
    </row>
    <row r="372" spans="4:7" ht="12.75">
      <c r="D372" s="9"/>
      <c r="E372" s="9"/>
      <c r="G372" s="9"/>
    </row>
    <row r="373" spans="4:7" ht="12.75">
      <c r="D373" s="9"/>
      <c r="E373" s="9"/>
      <c r="G373" s="9"/>
    </row>
    <row r="374" spans="4:7" ht="12.75">
      <c r="D374" s="9"/>
      <c r="E374" s="9"/>
      <c r="G374" s="9"/>
    </row>
    <row r="375" spans="4:7" ht="12.75">
      <c r="D375" s="9"/>
      <c r="E375" s="9"/>
      <c r="G375" s="9"/>
    </row>
    <row r="376" spans="4:7" ht="12.75">
      <c r="D376" s="9"/>
      <c r="E376" s="9"/>
      <c r="G376" s="9"/>
    </row>
    <row r="377" spans="4:7" ht="12.75">
      <c r="D377" s="9"/>
      <c r="E377" s="9"/>
      <c r="G377" s="9"/>
    </row>
    <row r="378" spans="4:7" ht="12.75">
      <c r="D378" s="9"/>
      <c r="E378" s="9"/>
      <c r="G378" s="9"/>
    </row>
    <row r="379" spans="4:7" ht="12.75">
      <c r="D379" s="9"/>
      <c r="E379" s="9"/>
      <c r="G379" s="9"/>
    </row>
    <row r="380" spans="4:7" ht="12.75">
      <c r="D380" s="9"/>
      <c r="E380" s="9"/>
      <c r="G380" s="9"/>
    </row>
    <row r="381" spans="4:7" ht="12.75">
      <c r="D381" s="9"/>
      <c r="E381" s="9"/>
      <c r="G381" s="9"/>
    </row>
    <row r="382" spans="4:7" ht="12.75">
      <c r="D382" s="9"/>
      <c r="E382" s="9"/>
      <c r="G382" s="9"/>
    </row>
    <row r="383" spans="4:7" ht="12.75">
      <c r="D383" s="9"/>
      <c r="E383" s="9"/>
      <c r="G383" s="9"/>
    </row>
    <row r="384" spans="4:7" ht="12.75">
      <c r="D384" s="9"/>
      <c r="E384" s="9"/>
      <c r="G384" s="9"/>
    </row>
    <row r="385" spans="4:7" ht="12.75">
      <c r="D385" s="9"/>
      <c r="E385" s="9"/>
      <c r="G385" s="9"/>
    </row>
    <row r="386" spans="4:7" ht="12.75">
      <c r="D386" s="9"/>
      <c r="E386" s="9"/>
      <c r="G386" s="9"/>
    </row>
    <row r="387" spans="4:7" ht="12.75">
      <c r="D387" s="9"/>
      <c r="E387" s="9"/>
      <c r="G387" s="9"/>
    </row>
    <row r="388" spans="4:7" ht="12.75">
      <c r="D388" s="9"/>
      <c r="E388" s="9"/>
      <c r="G388" s="9"/>
    </row>
    <row r="389" spans="4:7" ht="12.75">
      <c r="D389" s="9"/>
      <c r="E389" s="9"/>
      <c r="G389" s="9"/>
    </row>
    <row r="390" spans="4:7" ht="12.75">
      <c r="D390" s="9"/>
      <c r="E390" s="9"/>
      <c r="G390" s="9"/>
    </row>
    <row r="391" spans="4:7" ht="12.75">
      <c r="D391" s="9"/>
      <c r="E391" s="9"/>
      <c r="G391" s="9"/>
    </row>
    <row r="392" spans="4:7" ht="12.75">
      <c r="D392" s="9"/>
      <c r="E392" s="9"/>
      <c r="G392" s="9"/>
    </row>
    <row r="393" spans="4:7" ht="12.75">
      <c r="D393" s="9"/>
      <c r="E393" s="9"/>
      <c r="G393" s="9"/>
    </row>
    <row r="394" spans="4:7" ht="12.75">
      <c r="D394" s="9"/>
      <c r="E394" s="9"/>
      <c r="G394" s="9"/>
    </row>
    <row r="395" spans="4:7" ht="12.75">
      <c r="D395" s="9"/>
      <c r="E395" s="9"/>
      <c r="G395" s="9"/>
    </row>
    <row r="396" spans="4:7" ht="12.75">
      <c r="D396" s="9"/>
      <c r="E396" s="9"/>
      <c r="G396" s="9"/>
    </row>
    <row r="397" spans="4:7" ht="12.75">
      <c r="D397" s="9"/>
      <c r="E397" s="9"/>
      <c r="G397" s="9"/>
    </row>
    <row r="398" spans="4:7" ht="12.75">
      <c r="D398" s="9"/>
      <c r="E398" s="9"/>
      <c r="G398" s="9"/>
    </row>
    <row r="399" spans="4:7" ht="12.75">
      <c r="D399" s="9"/>
      <c r="E399" s="9"/>
      <c r="G399" s="9"/>
    </row>
    <row r="400" spans="4:7" ht="12.75">
      <c r="D400" s="9"/>
      <c r="E400" s="9"/>
      <c r="G400" s="9"/>
    </row>
    <row r="401" spans="4:7" ht="12.75">
      <c r="D401" s="9"/>
      <c r="E401" s="9"/>
      <c r="G401" s="9"/>
    </row>
    <row r="402" spans="4:7" ht="12.75">
      <c r="D402" s="9"/>
      <c r="E402" s="9"/>
      <c r="G402" s="9"/>
    </row>
    <row r="403" spans="4:7" ht="12.75">
      <c r="D403" s="9"/>
      <c r="E403" s="9"/>
      <c r="G403" s="9"/>
    </row>
    <row r="404" spans="4:7" ht="12.75">
      <c r="D404" s="9"/>
      <c r="E404" s="9"/>
      <c r="G404" s="9"/>
    </row>
    <row r="405" spans="4:7" ht="12.75">
      <c r="D405" s="9"/>
      <c r="E405" s="9"/>
      <c r="G405" s="9"/>
    </row>
    <row r="406" spans="4:7" ht="12.75">
      <c r="D406" s="9"/>
      <c r="E406" s="9"/>
      <c r="G406" s="9"/>
    </row>
    <row r="407" spans="4:7" ht="12.75">
      <c r="D407" s="9"/>
      <c r="E407" s="9"/>
      <c r="G407" s="9"/>
    </row>
    <row r="408" spans="4:7" ht="12.75">
      <c r="D408" s="9"/>
      <c r="E408" s="9"/>
      <c r="G408" s="9"/>
    </row>
    <row r="409" spans="4:7" ht="12.75">
      <c r="D409" s="9"/>
      <c r="E409" s="9"/>
      <c r="G409" s="9"/>
    </row>
    <row r="410" spans="4:7" ht="12.75">
      <c r="D410" s="9"/>
      <c r="E410" s="9"/>
      <c r="G410" s="9"/>
    </row>
    <row r="411" spans="4:7" ht="12.75">
      <c r="D411" s="9"/>
      <c r="E411" s="9"/>
      <c r="G411" s="9"/>
    </row>
    <row r="412" spans="4:7" ht="12.75">
      <c r="D412" s="9"/>
      <c r="E412" s="9"/>
      <c r="G412" s="9"/>
    </row>
    <row r="413" spans="4:7" ht="12.75">
      <c r="D413" s="9"/>
      <c r="E413" s="9"/>
      <c r="G413" s="9"/>
    </row>
    <row r="414" spans="4:7" ht="12.75">
      <c r="D414" s="9"/>
      <c r="E414" s="9"/>
      <c r="G414" s="9"/>
    </row>
    <row r="415" spans="4:7" ht="12.75">
      <c r="D415" s="9"/>
      <c r="E415" s="9"/>
      <c r="G415" s="9"/>
    </row>
    <row r="416" spans="4:7" ht="12.75">
      <c r="D416" s="9"/>
      <c r="E416" s="9"/>
      <c r="G416" s="9"/>
    </row>
    <row r="417" spans="4:7" ht="12.75">
      <c r="D417" s="9"/>
      <c r="E417" s="9"/>
      <c r="G417" s="9"/>
    </row>
    <row r="418" spans="4:7" ht="12.75">
      <c r="D418" s="9"/>
      <c r="E418" s="9"/>
      <c r="G418" s="9"/>
    </row>
    <row r="419" spans="4:7" ht="12.75">
      <c r="D419" s="9"/>
      <c r="E419" s="9"/>
      <c r="G419" s="9"/>
    </row>
    <row r="420" spans="4:7" ht="12.75">
      <c r="D420" s="9"/>
      <c r="E420" s="9"/>
      <c r="G420" s="9"/>
    </row>
    <row r="421" spans="4:7" ht="12.75">
      <c r="D421" s="9"/>
      <c r="E421" s="9"/>
      <c r="G421" s="9"/>
    </row>
    <row r="422" spans="4:7" ht="12.75">
      <c r="D422" s="9"/>
      <c r="E422" s="9"/>
      <c r="G422" s="9"/>
    </row>
    <row r="423" spans="4:7" ht="12.75">
      <c r="D423" s="9"/>
      <c r="E423" s="9"/>
      <c r="G423" s="9"/>
    </row>
    <row r="424" spans="4:7" ht="12.75">
      <c r="D424" s="9"/>
      <c r="E424" s="9"/>
      <c r="G424" s="9"/>
    </row>
    <row r="425" spans="4:7" ht="12.75">
      <c r="D425" s="9"/>
      <c r="E425" s="9"/>
      <c r="G425" s="9"/>
    </row>
    <row r="426" spans="4:7" ht="12.75">
      <c r="D426" s="9"/>
      <c r="E426" s="9"/>
      <c r="G426" s="9"/>
    </row>
    <row r="427" spans="4:7" ht="12.75">
      <c r="D427" s="9"/>
      <c r="E427" s="9"/>
      <c r="G427" s="9"/>
    </row>
    <row r="428" spans="4:7" ht="12.75">
      <c r="D428" s="9"/>
      <c r="E428" s="9"/>
      <c r="G428" s="9"/>
    </row>
    <row r="429" spans="4:7" ht="12.75">
      <c r="D429" s="9"/>
      <c r="E429" s="9"/>
      <c r="G429" s="9"/>
    </row>
    <row r="430" spans="4:7" ht="12.75">
      <c r="D430" s="9"/>
      <c r="E430" s="9"/>
      <c r="G430" s="9"/>
    </row>
    <row r="431" spans="4:7" ht="12.75">
      <c r="D431" s="9"/>
      <c r="E431" s="9"/>
      <c r="G431" s="9"/>
    </row>
    <row r="432" spans="4:7" ht="12.75">
      <c r="D432" s="9"/>
      <c r="E432" s="9"/>
      <c r="G432" s="9"/>
    </row>
    <row r="433" spans="4:7" ht="12.75">
      <c r="D433" s="9"/>
      <c r="E433" s="9"/>
      <c r="G433" s="9"/>
    </row>
    <row r="434" spans="4:7" ht="12.75">
      <c r="D434" s="9"/>
      <c r="E434" s="9"/>
      <c r="G434" s="9"/>
    </row>
    <row r="435" spans="4:7" ht="12.75">
      <c r="D435" s="9"/>
      <c r="E435" s="9"/>
      <c r="G435" s="9"/>
    </row>
    <row r="436" spans="4:7" ht="12.75">
      <c r="D436" s="9"/>
      <c r="E436" s="9"/>
      <c r="G436" s="9"/>
    </row>
    <row r="437" spans="4:7" ht="12.75">
      <c r="D437" s="9"/>
      <c r="E437" s="9"/>
      <c r="G437" s="9"/>
    </row>
    <row r="438" spans="4:7" ht="12.75">
      <c r="D438" s="9"/>
      <c r="E438" s="9"/>
      <c r="G438" s="9"/>
    </row>
    <row r="439" spans="4:7" ht="12.75">
      <c r="D439" s="9"/>
      <c r="E439" s="9"/>
      <c r="G439" s="9"/>
    </row>
    <row r="440" spans="4:7" ht="12.75">
      <c r="D440" s="9"/>
      <c r="E440" s="9"/>
      <c r="G440" s="9"/>
    </row>
    <row r="441" spans="4:7" ht="12.75">
      <c r="D441" s="9"/>
      <c r="E441" s="9"/>
      <c r="G441" s="9"/>
    </row>
    <row r="442" spans="4:7" ht="12.75">
      <c r="D442" s="9"/>
      <c r="E442" s="9"/>
      <c r="G442" s="9"/>
    </row>
    <row r="443" spans="4:7" ht="12.75">
      <c r="D443" s="9"/>
      <c r="E443" s="9"/>
      <c r="G443" s="9"/>
    </row>
    <row r="444" spans="4:7" ht="12.75">
      <c r="D444" s="9"/>
      <c r="E444" s="9"/>
      <c r="G444" s="9"/>
    </row>
    <row r="445" spans="4:7" ht="12.75">
      <c r="D445" s="9"/>
      <c r="E445" s="9"/>
      <c r="G445" s="9"/>
    </row>
    <row r="446" spans="4:7" ht="12.75">
      <c r="D446" s="9"/>
      <c r="E446" s="9"/>
      <c r="G446" s="9"/>
    </row>
    <row r="447" spans="4:7" ht="12.75">
      <c r="D447" s="9"/>
      <c r="E447" s="9"/>
      <c r="G447" s="9"/>
    </row>
    <row r="448" spans="4:7" ht="12.75">
      <c r="D448" s="9"/>
      <c r="E448" s="9"/>
      <c r="G448" s="9"/>
    </row>
    <row r="449" spans="4:7" ht="12.75">
      <c r="D449" s="9"/>
      <c r="E449" s="9"/>
      <c r="G449" s="9"/>
    </row>
    <row r="450" spans="4:7" ht="12.75">
      <c r="D450" s="9"/>
      <c r="E450" s="9"/>
      <c r="G450" s="9"/>
    </row>
    <row r="451" spans="4:7" ht="12.75">
      <c r="D451" s="9"/>
      <c r="E451" s="9"/>
      <c r="G451" s="9"/>
    </row>
    <row r="452" spans="4:7" ht="12.75">
      <c r="D452" s="9"/>
      <c r="E452" s="9"/>
      <c r="G452" s="9"/>
    </row>
    <row r="453" spans="4:7" ht="12.75">
      <c r="D453" s="9"/>
      <c r="E453" s="9"/>
      <c r="G453" s="9"/>
    </row>
    <row r="454" spans="4:7" ht="12.75">
      <c r="D454" s="9"/>
      <c r="E454" s="9"/>
      <c r="G454" s="9"/>
    </row>
    <row r="455" spans="4:7" ht="12.75">
      <c r="D455" s="9"/>
      <c r="E455" s="9"/>
      <c r="G455" s="9"/>
    </row>
    <row r="456" spans="4:7" ht="12.75">
      <c r="D456" s="9"/>
      <c r="E456" s="9"/>
      <c r="G456" s="9"/>
    </row>
    <row r="457" spans="4:7" ht="12.75">
      <c r="D457" s="9"/>
      <c r="E457" s="9"/>
      <c r="G457" s="9"/>
    </row>
    <row r="458" spans="4:7" ht="12.75">
      <c r="D458" s="9"/>
      <c r="E458" s="9"/>
      <c r="G458" s="9"/>
    </row>
    <row r="459" spans="4:7" ht="12.75">
      <c r="D459" s="9"/>
      <c r="E459" s="9"/>
      <c r="G459" s="9"/>
    </row>
    <row r="460" spans="4:7" ht="12.75">
      <c r="D460" s="9"/>
      <c r="E460" s="9"/>
      <c r="G460" s="9"/>
    </row>
    <row r="461" spans="4:7" ht="12.75">
      <c r="D461" s="9"/>
      <c r="E461" s="9"/>
      <c r="G461" s="9"/>
    </row>
    <row r="462" spans="4:7" ht="12.75">
      <c r="D462" s="9"/>
      <c r="E462" s="9"/>
      <c r="G462" s="9"/>
    </row>
    <row r="463" spans="4:7" ht="12.75">
      <c r="D463" s="9"/>
      <c r="E463" s="9"/>
      <c r="G463" s="9"/>
    </row>
    <row r="464" spans="4:7" ht="12.75">
      <c r="D464" s="9"/>
      <c r="E464" s="9"/>
      <c r="G464" s="9"/>
    </row>
    <row r="465" spans="4:7" ht="12.75">
      <c r="D465" s="9"/>
      <c r="E465" s="9"/>
      <c r="G465" s="9"/>
    </row>
    <row r="466" spans="4:7" ht="12.75">
      <c r="D466" s="9"/>
      <c r="E466" s="9"/>
      <c r="G466" s="9"/>
    </row>
    <row r="467" spans="4:7" ht="12.75">
      <c r="D467" s="9"/>
      <c r="E467" s="9"/>
      <c r="G467" s="9"/>
    </row>
    <row r="468" spans="4:7" ht="12.75">
      <c r="D468" s="9"/>
      <c r="E468" s="9"/>
      <c r="G468" s="9"/>
    </row>
    <row r="469" spans="4:7" ht="12.75">
      <c r="D469" s="9"/>
      <c r="E469" s="9"/>
      <c r="G469" s="9"/>
    </row>
    <row r="470" spans="4:7" ht="12.75">
      <c r="D470" s="9"/>
      <c r="E470" s="9"/>
      <c r="G470" s="9"/>
    </row>
    <row r="471" spans="4:7" ht="12.75">
      <c r="D471" s="9"/>
      <c r="E471" s="9"/>
      <c r="G471" s="9"/>
    </row>
    <row r="472" spans="4:7" ht="12.75">
      <c r="D472" s="9"/>
      <c r="E472" s="9"/>
      <c r="G472" s="9"/>
    </row>
    <row r="473" spans="4:7" ht="12.75">
      <c r="D473" s="9"/>
      <c r="E473" s="9"/>
      <c r="G473" s="9"/>
    </row>
    <row r="474" spans="4:7" ht="12.75">
      <c r="D474" s="9"/>
      <c r="E474" s="9"/>
      <c r="G474" s="9"/>
    </row>
    <row r="475" spans="4:7" ht="12.75">
      <c r="D475" s="9"/>
      <c r="E475" s="9"/>
      <c r="G475" s="9"/>
    </row>
    <row r="476" spans="4:7" ht="12.75">
      <c r="D476" s="9"/>
      <c r="E476" s="9"/>
      <c r="G476" s="9"/>
    </row>
    <row r="477" spans="4:7" ht="12.75">
      <c r="D477" s="9"/>
      <c r="E477" s="9"/>
      <c r="G477" s="9"/>
    </row>
    <row r="478" spans="4:7" ht="12.75">
      <c r="D478" s="9"/>
      <c r="E478" s="9"/>
      <c r="G478" s="9"/>
    </row>
    <row r="479" spans="4:7" ht="12.75">
      <c r="D479" s="9"/>
      <c r="E479" s="9"/>
      <c r="G479" s="9"/>
    </row>
    <row r="480" spans="4:7" ht="12.75">
      <c r="D480" s="9"/>
      <c r="E480" s="9"/>
      <c r="G480" s="9"/>
    </row>
    <row r="481" spans="4:7" ht="12.75">
      <c r="D481" s="9"/>
      <c r="E481" s="9"/>
      <c r="G481" s="9"/>
    </row>
    <row r="482" spans="4:7" ht="12.75">
      <c r="D482" s="9"/>
      <c r="E482" s="9"/>
      <c r="G482" s="9"/>
    </row>
    <row r="483" spans="4:7" ht="12.75">
      <c r="D483" s="9"/>
      <c r="E483" s="9"/>
      <c r="G483" s="9"/>
    </row>
    <row r="484" spans="4:7" ht="12.75">
      <c r="D484" s="9"/>
      <c r="E484" s="9"/>
      <c r="G484" s="9"/>
    </row>
    <row r="485" spans="4:7" ht="12.75">
      <c r="D485" s="9"/>
      <c r="E485" s="9"/>
      <c r="G485" s="9"/>
    </row>
    <row r="486" spans="4:7" ht="12.75">
      <c r="D486" s="9"/>
      <c r="E486" s="9"/>
      <c r="G486" s="9"/>
    </row>
    <row r="487" spans="4:7" ht="12.75">
      <c r="D487" s="9"/>
      <c r="E487" s="9"/>
      <c r="G487" s="9"/>
    </row>
    <row r="488" spans="4:7" ht="12.75">
      <c r="D488" s="9"/>
      <c r="E488" s="9"/>
      <c r="G488" s="9"/>
    </row>
    <row r="489" spans="4:7" ht="12.75">
      <c r="D489" s="9"/>
      <c r="E489" s="9"/>
      <c r="G489" s="9"/>
    </row>
    <row r="490" spans="4:7" ht="12.75">
      <c r="D490" s="9"/>
      <c r="E490" s="9"/>
      <c r="G490" s="9"/>
    </row>
    <row r="491" spans="4:7" ht="12.75">
      <c r="D491" s="9"/>
      <c r="E491" s="9"/>
      <c r="G491" s="9"/>
    </row>
    <row r="492" spans="4:7" ht="12.75">
      <c r="D492" s="9"/>
      <c r="E492" s="9"/>
      <c r="G492" s="9"/>
    </row>
    <row r="493" spans="4:7" ht="12.75">
      <c r="D493" s="9"/>
      <c r="E493" s="9"/>
      <c r="G493" s="9"/>
    </row>
    <row r="494" spans="4:7" ht="12.75">
      <c r="D494" s="9"/>
      <c r="E494" s="9"/>
      <c r="G494" s="9"/>
    </row>
    <row r="495" spans="4:7" ht="12.75">
      <c r="D495" s="9"/>
      <c r="E495" s="9"/>
      <c r="G495" s="9"/>
    </row>
    <row r="496" spans="4:7" ht="12.75">
      <c r="D496" s="9"/>
      <c r="E496" s="9"/>
      <c r="G496" s="9"/>
    </row>
    <row r="497" spans="4:7" ht="12.75">
      <c r="D497" s="9"/>
      <c r="E497" s="9"/>
      <c r="G497" s="9"/>
    </row>
    <row r="498" spans="4:7" ht="12.75">
      <c r="D498" s="9"/>
      <c r="E498" s="9"/>
      <c r="G498" s="9"/>
    </row>
    <row r="499" spans="4:7" ht="12.75">
      <c r="D499" s="9"/>
      <c r="E499" s="9"/>
      <c r="G499" s="9"/>
    </row>
    <row r="500" spans="4:7" ht="12.75">
      <c r="D500" s="9"/>
      <c r="E500" s="9"/>
      <c r="G500" s="9"/>
    </row>
    <row r="501" spans="4:7" ht="12.75">
      <c r="D501" s="9"/>
      <c r="E501" s="9"/>
      <c r="G501" s="9"/>
    </row>
    <row r="502" spans="4:7" ht="12.75">
      <c r="D502" s="9"/>
      <c r="E502" s="9"/>
      <c r="G502" s="9"/>
    </row>
    <row r="503" spans="4:7" ht="12.75">
      <c r="D503" s="9"/>
      <c r="E503" s="9"/>
      <c r="G503" s="9"/>
    </row>
    <row r="504" spans="4:7" ht="12.75">
      <c r="D504" s="9"/>
      <c r="E504" s="9"/>
      <c r="G504" s="9"/>
    </row>
    <row r="505" spans="4:7" ht="12.75">
      <c r="D505" s="9"/>
      <c r="E505" s="9"/>
      <c r="G505" s="9"/>
    </row>
    <row r="506" spans="4:7" ht="12.75">
      <c r="D506" s="9"/>
      <c r="E506" s="9"/>
      <c r="G506" s="9"/>
    </row>
    <row r="507" spans="4:7" ht="12.75">
      <c r="D507" s="9"/>
      <c r="E507" s="9"/>
      <c r="G507" s="9"/>
    </row>
    <row r="508" spans="4:7" ht="12.75">
      <c r="D508" s="9"/>
      <c r="E508" s="9"/>
      <c r="G508" s="9"/>
    </row>
    <row r="509" spans="4:7" ht="12.75">
      <c r="D509" s="9"/>
      <c r="E509" s="9"/>
      <c r="G509" s="9"/>
    </row>
    <row r="510" spans="4:7" ht="12.75">
      <c r="D510" s="9"/>
      <c r="E510" s="9"/>
      <c r="G510" s="9"/>
    </row>
    <row r="511" spans="4:7" ht="12.75">
      <c r="D511" s="9"/>
      <c r="E511" s="9"/>
      <c r="G511" s="9"/>
    </row>
    <row r="512" spans="4:7" ht="12.75">
      <c r="D512" s="9"/>
      <c r="E512" s="9"/>
      <c r="G512" s="9"/>
    </row>
    <row r="513" spans="4:7" ht="12.75">
      <c r="D513" s="9"/>
      <c r="E513" s="9"/>
      <c r="G513" s="9"/>
    </row>
    <row r="514" spans="4:7" ht="12.75">
      <c r="D514" s="9"/>
      <c r="E514" s="9"/>
      <c r="G514" s="9"/>
    </row>
    <row r="515" spans="4:7" ht="12.75">
      <c r="D515" s="9"/>
      <c r="E515" s="9"/>
      <c r="G515" s="9"/>
    </row>
    <row r="516" spans="4:7" ht="12.75">
      <c r="D516" s="9"/>
      <c r="E516" s="9"/>
      <c r="G516" s="9"/>
    </row>
    <row r="517" spans="4:7" ht="12.75">
      <c r="D517" s="9"/>
      <c r="E517" s="9"/>
      <c r="G517" s="9"/>
    </row>
    <row r="518" spans="4:7" ht="12.75">
      <c r="D518" s="9"/>
      <c r="E518" s="9"/>
      <c r="G518" s="9"/>
    </row>
    <row r="519" spans="4:7" ht="12.75">
      <c r="D519" s="9"/>
      <c r="E519" s="9"/>
      <c r="G519" s="9"/>
    </row>
    <row r="520" spans="4:7" ht="12.75">
      <c r="D520" s="9"/>
      <c r="E520" s="9"/>
      <c r="G520" s="9"/>
    </row>
    <row r="521" spans="4:7" ht="12.75">
      <c r="D521" s="9"/>
      <c r="E521" s="9"/>
      <c r="G521" s="9"/>
    </row>
    <row r="522" spans="4:7" ht="12.75">
      <c r="D522" s="9"/>
      <c r="E522" s="9"/>
      <c r="G522" s="9"/>
    </row>
    <row r="523" spans="4:7" ht="12.75">
      <c r="D523" s="9"/>
      <c r="E523" s="9"/>
      <c r="G523" s="9"/>
    </row>
    <row r="524" spans="4:7" ht="12.75">
      <c r="D524" s="9"/>
      <c r="E524" s="9"/>
      <c r="G524" s="9"/>
    </row>
    <row r="525" spans="4:7" ht="12.75">
      <c r="D525" s="9"/>
      <c r="E525" s="9"/>
      <c r="G525" s="9"/>
    </row>
    <row r="526" spans="4:7" ht="12.75">
      <c r="D526" s="9"/>
      <c r="E526" s="9"/>
      <c r="G526" s="9"/>
    </row>
    <row r="527" spans="4:7" ht="12.75">
      <c r="D527" s="9"/>
      <c r="E527" s="9"/>
      <c r="G527" s="9"/>
    </row>
    <row r="528" spans="4:7" ht="12.75">
      <c r="D528" s="9"/>
      <c r="E528" s="9"/>
      <c r="G528" s="9"/>
    </row>
    <row r="529" spans="4:7" ht="12.75">
      <c r="D529" s="9"/>
      <c r="E529" s="9"/>
      <c r="G529" s="9"/>
    </row>
    <row r="530" spans="4:7" ht="12.75">
      <c r="D530" s="9"/>
      <c r="E530" s="9"/>
      <c r="G530" s="9"/>
    </row>
    <row r="531" spans="4:7" ht="12.75">
      <c r="D531" s="9"/>
      <c r="E531" s="9"/>
      <c r="G531" s="9"/>
    </row>
    <row r="532" spans="4:7" ht="12.75">
      <c r="D532" s="9"/>
      <c r="E532" s="9"/>
      <c r="G532" s="9"/>
    </row>
    <row r="533" spans="4:7" ht="12.75">
      <c r="D533" s="9"/>
      <c r="E533" s="9"/>
      <c r="G533" s="9"/>
    </row>
    <row r="534" spans="4:7" ht="12.75">
      <c r="D534" s="9"/>
      <c r="E534" s="9"/>
      <c r="G534" s="9"/>
    </row>
    <row r="535" spans="4:7" ht="12.75">
      <c r="D535" s="9"/>
      <c r="E535" s="9"/>
      <c r="G535" s="9"/>
    </row>
    <row r="536" spans="4:7" ht="12.75">
      <c r="D536" s="9"/>
      <c r="E536" s="9"/>
      <c r="G536" s="9"/>
    </row>
    <row r="537" spans="4:7" ht="12.75">
      <c r="D537" s="9"/>
      <c r="E537" s="9"/>
      <c r="G537" s="9"/>
    </row>
    <row r="538" spans="4:7" ht="12.75">
      <c r="D538" s="9"/>
      <c r="E538" s="9"/>
      <c r="G538" s="9"/>
    </row>
    <row r="539" spans="4:7" ht="12.75">
      <c r="D539" s="9"/>
      <c r="E539" s="9"/>
      <c r="G539" s="9"/>
    </row>
    <row r="540" spans="4:7" ht="12.75">
      <c r="D540" s="9"/>
      <c r="E540" s="9"/>
      <c r="G540" s="9"/>
    </row>
    <row r="541" spans="4:7" ht="12.75">
      <c r="D541" s="9"/>
      <c r="E541" s="9"/>
      <c r="G541" s="9"/>
    </row>
    <row r="542" spans="4:7" ht="12.75">
      <c r="D542" s="9"/>
      <c r="E542" s="9"/>
      <c r="G542" s="9"/>
    </row>
    <row r="543" spans="4:7" ht="12.75">
      <c r="D543" s="9"/>
      <c r="E543" s="9"/>
      <c r="G543" s="9"/>
    </row>
    <row r="544" spans="4:7" ht="12.75">
      <c r="D544" s="9"/>
      <c r="E544" s="9"/>
      <c r="G544" s="9"/>
    </row>
    <row r="545" spans="4:7" ht="12.75">
      <c r="D545" s="9"/>
      <c r="E545" s="9"/>
      <c r="G545" s="9"/>
    </row>
    <row r="546" spans="4:7" ht="12.75">
      <c r="D546" s="9"/>
      <c r="E546" s="9"/>
      <c r="G546" s="9"/>
    </row>
    <row r="547" spans="4:7" ht="12.75">
      <c r="D547" s="9"/>
      <c r="E547" s="9"/>
      <c r="G547" s="9"/>
    </row>
    <row r="548" spans="4:7" ht="12.75">
      <c r="D548" s="9"/>
      <c r="E548" s="9"/>
      <c r="G548" s="9"/>
    </row>
    <row r="549" spans="4:7" ht="12.75">
      <c r="D549" s="9"/>
      <c r="E549" s="9"/>
      <c r="G549" s="9"/>
    </row>
    <row r="550" spans="4:7" ht="12.75">
      <c r="D550" s="9"/>
      <c r="E550" s="9"/>
      <c r="G550" s="9"/>
    </row>
    <row r="551" spans="4:7" ht="12.75">
      <c r="D551" s="9"/>
      <c r="E551" s="9"/>
      <c r="G551" s="9"/>
    </row>
    <row r="552" spans="4:7" ht="12.75">
      <c r="D552" s="9"/>
      <c r="E552" s="9"/>
      <c r="G552" s="9"/>
    </row>
    <row r="553" spans="4:7" ht="12.75">
      <c r="D553" s="9"/>
      <c r="E553" s="9"/>
      <c r="G553" s="9"/>
    </row>
    <row r="554" spans="4:7" ht="12.75">
      <c r="D554" s="9"/>
      <c r="E554" s="9"/>
      <c r="G554" s="9"/>
    </row>
    <row r="555" spans="4:7" ht="12.75">
      <c r="D555" s="9"/>
      <c r="E555" s="9"/>
      <c r="G555" s="9"/>
    </row>
    <row r="556" spans="4:7" ht="12.75">
      <c r="D556" s="9"/>
      <c r="E556" s="9"/>
      <c r="G556" s="9"/>
    </row>
    <row r="557" spans="4:7" ht="12.75">
      <c r="D557" s="9"/>
      <c r="E557" s="9"/>
      <c r="G557" s="9"/>
    </row>
    <row r="558" spans="4:7" ht="12.75">
      <c r="D558" s="9"/>
      <c r="E558" s="9"/>
      <c r="G558" s="9"/>
    </row>
    <row r="559" spans="4:7" ht="12.75">
      <c r="D559" s="9"/>
      <c r="E559" s="9"/>
      <c r="G559" s="9"/>
    </row>
    <row r="560" spans="4:7" ht="12.75">
      <c r="D560" s="9"/>
      <c r="E560" s="9"/>
      <c r="G560" s="9"/>
    </row>
    <row r="561" spans="4:7" ht="12.75">
      <c r="D561" s="9"/>
      <c r="E561" s="9"/>
      <c r="G561" s="9"/>
    </row>
    <row r="562" spans="4:7" ht="12.75">
      <c r="D562" s="9"/>
      <c r="E562" s="9"/>
      <c r="G562" s="9"/>
    </row>
    <row r="563" spans="4:7" ht="12.75">
      <c r="D563" s="9"/>
      <c r="E563" s="9"/>
      <c r="G563" s="9"/>
    </row>
    <row r="564" spans="4:7" ht="12.75">
      <c r="D564" s="9"/>
      <c r="E564" s="9"/>
      <c r="G564" s="9"/>
    </row>
    <row r="565" spans="4:7" ht="12.75">
      <c r="D565" s="9"/>
      <c r="E565" s="9"/>
      <c r="G565" s="9"/>
    </row>
    <row r="566" spans="4:7" ht="12.75">
      <c r="D566" s="9"/>
      <c r="E566" s="9"/>
      <c r="G566" s="9"/>
    </row>
    <row r="567" spans="4:7" ht="12.75">
      <c r="D567" s="9"/>
      <c r="E567" s="9"/>
      <c r="G567" s="9"/>
    </row>
    <row r="568" spans="4:7" ht="12.75">
      <c r="D568" s="9"/>
      <c r="E568" s="9"/>
      <c r="G568" s="9"/>
    </row>
    <row r="569" spans="4:7" ht="12.75">
      <c r="D569" s="9"/>
      <c r="E569" s="9"/>
      <c r="G569" s="9"/>
    </row>
    <row r="570" spans="4:7" ht="12.75">
      <c r="D570" s="9"/>
      <c r="E570" s="9"/>
      <c r="G570" s="9"/>
    </row>
    <row r="571" spans="4:7" ht="12.75">
      <c r="D571" s="9"/>
      <c r="E571" s="9"/>
      <c r="G571" s="9"/>
    </row>
    <row r="572" spans="4:7" ht="12.75">
      <c r="D572" s="9"/>
      <c r="E572" s="9"/>
      <c r="G572" s="9"/>
    </row>
    <row r="573" spans="4:7" ht="12.75">
      <c r="D573" s="9"/>
      <c r="E573" s="9"/>
      <c r="G573" s="9"/>
    </row>
    <row r="574" spans="4:7" ht="12.75">
      <c r="D574" s="9"/>
      <c r="E574" s="9"/>
      <c r="G574" s="9"/>
    </row>
    <row r="575" spans="4:7" ht="12.75">
      <c r="D575" s="9"/>
      <c r="E575" s="9"/>
      <c r="G575" s="9"/>
    </row>
    <row r="576" spans="4:7" ht="12.75">
      <c r="D576" s="9"/>
      <c r="E576" s="9"/>
      <c r="G576" s="9"/>
    </row>
    <row r="577" spans="4:7" ht="12.75">
      <c r="D577" s="9"/>
      <c r="E577" s="9"/>
      <c r="G577" s="9"/>
    </row>
    <row r="578" spans="4:7" ht="12.75">
      <c r="D578" s="9"/>
      <c r="E578" s="9"/>
      <c r="G578" s="9"/>
    </row>
    <row r="579" spans="4:7" ht="12.75">
      <c r="D579" s="9"/>
      <c r="E579" s="9"/>
      <c r="G579" s="9"/>
    </row>
    <row r="580" spans="4:7" ht="12.75">
      <c r="D580" s="9"/>
      <c r="E580" s="9"/>
      <c r="G580" s="9"/>
    </row>
    <row r="581" spans="4:7" ht="12.75">
      <c r="D581" s="9"/>
      <c r="E581" s="9"/>
      <c r="G581" s="9"/>
    </row>
    <row r="582" spans="4:7" ht="12.75">
      <c r="D582" s="9"/>
      <c r="E582" s="9"/>
      <c r="G582" s="9"/>
    </row>
    <row r="583" spans="4:7" ht="12.75">
      <c r="D583" s="9"/>
      <c r="E583" s="9"/>
      <c r="G583" s="9"/>
    </row>
    <row r="584" spans="4:7" ht="12.75">
      <c r="D584" s="9"/>
      <c r="E584" s="9"/>
      <c r="G584" s="9"/>
    </row>
    <row r="585" spans="4:7" ht="12.75">
      <c r="D585" s="9"/>
      <c r="E585" s="9"/>
      <c r="G585" s="9"/>
    </row>
    <row r="586" spans="4:7" ht="12.75">
      <c r="D586" s="9"/>
      <c r="E586" s="9"/>
      <c r="G586" s="9"/>
    </row>
    <row r="587" spans="4:7" ht="12.75">
      <c r="D587" s="9"/>
      <c r="E587" s="9"/>
      <c r="G587" s="9"/>
    </row>
    <row r="588" spans="4:7" ht="12.75">
      <c r="D588" s="9"/>
      <c r="E588" s="9"/>
      <c r="G588" s="9"/>
    </row>
    <row r="589" spans="4:7" ht="12.75">
      <c r="D589" s="9"/>
      <c r="E589" s="9"/>
      <c r="G589" s="9"/>
    </row>
    <row r="590" spans="4:7" ht="12.75">
      <c r="D590" s="9"/>
      <c r="E590" s="9"/>
      <c r="G590" s="9"/>
    </row>
    <row r="591" spans="4:7" ht="12.75">
      <c r="D591" s="9"/>
      <c r="E591" s="9"/>
      <c r="G591" s="9"/>
    </row>
    <row r="592" spans="4:7" ht="12.75">
      <c r="D592" s="9"/>
      <c r="E592" s="9"/>
      <c r="G592" s="9"/>
    </row>
    <row r="593" spans="4:7" ht="12.75">
      <c r="D593" s="9"/>
      <c r="E593" s="9"/>
      <c r="G593" s="9"/>
    </row>
    <row r="594" spans="4:7" ht="12.75">
      <c r="D594" s="9"/>
      <c r="E594" s="9"/>
      <c r="G594" s="9"/>
    </row>
    <row r="595" spans="4:7" ht="12.75">
      <c r="D595" s="9"/>
      <c r="E595" s="9"/>
      <c r="G595" s="9"/>
    </row>
    <row r="596" spans="4:7" ht="12.75">
      <c r="D596" s="9"/>
      <c r="E596" s="9"/>
      <c r="G596" s="9"/>
    </row>
    <row r="597" spans="4:7" ht="12.75">
      <c r="D597" s="9"/>
      <c r="E597" s="9"/>
      <c r="G597" s="9"/>
    </row>
    <row r="598" spans="4:7" ht="12.75">
      <c r="D598" s="9"/>
      <c r="E598" s="9"/>
      <c r="G598" s="9"/>
    </row>
    <row r="599" spans="4:7" ht="12.75">
      <c r="D599" s="9"/>
      <c r="E599" s="9"/>
      <c r="G599" s="9"/>
    </row>
    <row r="600" spans="4:7" ht="12.75">
      <c r="D600" s="9"/>
      <c r="E600" s="9"/>
      <c r="G600" s="9"/>
    </row>
    <row r="601" spans="4:7" ht="12.75">
      <c r="D601" s="9"/>
      <c r="E601" s="9"/>
      <c r="G601" s="9"/>
    </row>
    <row r="602" spans="4:7" ht="12.75">
      <c r="D602" s="9"/>
      <c r="E602" s="9"/>
      <c r="G602" s="9"/>
    </row>
    <row r="603" spans="4:7" ht="12.75">
      <c r="D603" s="9"/>
      <c r="E603" s="9"/>
      <c r="G603" s="9"/>
    </row>
    <row r="604" spans="4:7" ht="12.75">
      <c r="D604" s="9"/>
      <c r="E604" s="9"/>
      <c r="G604" s="9"/>
    </row>
    <row r="605" spans="4:7" ht="12.75">
      <c r="D605" s="9"/>
      <c r="E605" s="9"/>
      <c r="G605" s="9"/>
    </row>
    <row r="606" spans="4:7" ht="12.75">
      <c r="D606" s="9"/>
      <c r="E606" s="9"/>
      <c r="G606" s="9"/>
    </row>
    <row r="607" spans="4:7" ht="12.75">
      <c r="D607" s="9"/>
      <c r="E607" s="9"/>
      <c r="G607" s="9"/>
    </row>
    <row r="608" spans="4:7" ht="12.75">
      <c r="D608" s="9"/>
      <c r="E608" s="9"/>
      <c r="G608" s="9"/>
    </row>
    <row r="609" spans="4:7" ht="12.75">
      <c r="D609" s="9"/>
      <c r="E609" s="9"/>
      <c r="G609" s="9"/>
    </row>
    <row r="610" spans="4:7" ht="12.75">
      <c r="D610" s="9"/>
      <c r="E610" s="9"/>
      <c r="G610" s="9"/>
    </row>
    <row r="611" spans="4:7" ht="12.75">
      <c r="D611" s="9"/>
      <c r="E611" s="9"/>
      <c r="G611" s="9"/>
    </row>
    <row r="612" spans="4:7" ht="12.75">
      <c r="D612" s="9"/>
      <c r="E612" s="9"/>
      <c r="G612" s="9"/>
    </row>
    <row r="613" spans="4:7" ht="12.75">
      <c r="D613" s="9"/>
      <c r="E613" s="9"/>
      <c r="G613" s="9"/>
    </row>
    <row r="614" spans="4:7" ht="12.75">
      <c r="D614" s="9"/>
      <c r="E614" s="9"/>
      <c r="G614" s="9"/>
    </row>
    <row r="615" spans="4:7" ht="12.75">
      <c r="D615" s="9"/>
      <c r="E615" s="9"/>
      <c r="G615" s="9"/>
    </row>
    <row r="616" spans="4:7" ht="12.75">
      <c r="D616" s="9"/>
      <c r="E616" s="9"/>
      <c r="G616" s="9"/>
    </row>
    <row r="617" spans="4:7" ht="12.75">
      <c r="D617" s="9"/>
      <c r="E617" s="9"/>
      <c r="G617" s="9"/>
    </row>
    <row r="618" spans="4:7" ht="12.75">
      <c r="D618" s="9"/>
      <c r="E618" s="9"/>
      <c r="G618" s="9"/>
    </row>
    <row r="619" spans="4:7" ht="12.75">
      <c r="D619" s="9"/>
      <c r="E619" s="9"/>
      <c r="G619" s="9"/>
    </row>
    <row r="620" spans="4:7" ht="12.75">
      <c r="D620" s="9"/>
      <c r="E620" s="9"/>
      <c r="G620" s="9"/>
    </row>
    <row r="621" spans="4:7" ht="12.75">
      <c r="D621" s="9"/>
      <c r="E621" s="9"/>
      <c r="G621" s="9"/>
    </row>
    <row r="622" spans="4:7" ht="12.75">
      <c r="D622" s="9"/>
      <c r="E622" s="9"/>
      <c r="G622" s="9"/>
    </row>
    <row r="623" spans="4:7" ht="12.75">
      <c r="D623" s="9"/>
      <c r="E623" s="9"/>
      <c r="G623" s="9"/>
    </row>
    <row r="624" spans="4:7" ht="12.75">
      <c r="D624" s="9"/>
      <c r="E624" s="9"/>
      <c r="G624" s="9"/>
    </row>
    <row r="625" spans="4:7" ht="12.75">
      <c r="D625" s="9"/>
      <c r="E625" s="9"/>
      <c r="G625" s="9"/>
    </row>
    <row r="626" spans="4:7" ht="12.75">
      <c r="D626" s="9"/>
      <c r="E626" s="9"/>
      <c r="G626" s="9"/>
    </row>
    <row r="627" spans="4:7" ht="12.75">
      <c r="D627" s="9"/>
      <c r="E627" s="9"/>
      <c r="G627" s="9"/>
    </row>
    <row r="628" spans="4:7" ht="12.75">
      <c r="D628" s="9"/>
      <c r="E628" s="9"/>
      <c r="G628" s="9"/>
    </row>
    <row r="629" spans="4:7" ht="12.75">
      <c r="D629" s="9"/>
      <c r="E629" s="9"/>
      <c r="G629" s="9"/>
    </row>
    <row r="630" spans="4:7" ht="12.75">
      <c r="D630" s="9"/>
      <c r="E630" s="9"/>
      <c r="G630" s="9"/>
    </row>
    <row r="631" spans="4:7" ht="12.75">
      <c r="D631" s="9"/>
      <c r="E631" s="9"/>
      <c r="G631" s="9"/>
    </row>
    <row r="632" spans="4:7" ht="12.75">
      <c r="D632" s="9"/>
      <c r="E632" s="9"/>
      <c r="G632" s="9"/>
    </row>
    <row r="633" spans="4:7" ht="12.75">
      <c r="D633" s="9"/>
      <c r="E633" s="9"/>
      <c r="G633" s="9"/>
    </row>
    <row r="634" spans="4:7" ht="12.75">
      <c r="D634" s="9"/>
      <c r="E634" s="9"/>
      <c r="G634" s="9"/>
    </row>
    <row r="635" spans="4:7" ht="12.75">
      <c r="D635" s="9"/>
      <c r="E635" s="9"/>
      <c r="G635" s="9"/>
    </row>
    <row r="636" spans="4:7" ht="12.75">
      <c r="D636" s="9"/>
      <c r="E636" s="9"/>
      <c r="G636" s="9"/>
    </row>
    <row r="637" spans="4:7" ht="12.75">
      <c r="D637" s="9"/>
      <c r="E637" s="9"/>
      <c r="G637" s="9"/>
    </row>
    <row r="638" spans="4:7" ht="12.75">
      <c r="D638" s="9"/>
      <c r="E638" s="9"/>
      <c r="G638" s="9"/>
    </row>
    <row r="639" spans="4:7" ht="12.75">
      <c r="D639" s="9"/>
      <c r="E639" s="9"/>
      <c r="G639" s="9"/>
    </row>
    <row r="640" spans="4:7" ht="12.75">
      <c r="D640" s="9"/>
      <c r="E640" s="9"/>
      <c r="G640" s="9"/>
    </row>
    <row r="641" spans="4:7" ht="12.75">
      <c r="D641" s="9"/>
      <c r="E641" s="9"/>
      <c r="G641" s="9"/>
    </row>
    <row r="642" spans="4:7" ht="12.75">
      <c r="D642" s="9"/>
      <c r="E642" s="9"/>
      <c r="G642" s="9"/>
    </row>
    <row r="643" spans="4:7" ht="12.75">
      <c r="D643" s="9"/>
      <c r="E643" s="9"/>
      <c r="G643" s="9"/>
    </row>
    <row r="644" spans="4:7" ht="12.75">
      <c r="D644" s="9"/>
      <c r="E644" s="9"/>
      <c r="G644" s="9"/>
    </row>
    <row r="645" spans="4:7" ht="12.75">
      <c r="D645" s="9"/>
      <c r="E645" s="9"/>
      <c r="G645" s="9"/>
    </row>
    <row r="646" spans="4:7" ht="12.75">
      <c r="D646" s="9"/>
      <c r="E646" s="9"/>
      <c r="G646" s="9"/>
    </row>
    <row r="647" spans="4:7" ht="12.75">
      <c r="D647" s="9"/>
      <c r="E647" s="9"/>
      <c r="G647" s="9"/>
    </row>
    <row r="648" spans="4:7" ht="12.75">
      <c r="D648" s="9"/>
      <c r="E648" s="9"/>
      <c r="G648" s="9"/>
    </row>
    <row r="649" spans="4:7" ht="12.75">
      <c r="D649" s="9"/>
      <c r="E649" s="9"/>
      <c r="G649" s="9"/>
    </row>
    <row r="650" spans="4:7" ht="12.75">
      <c r="D650" s="9"/>
      <c r="E650" s="9"/>
      <c r="G650" s="9"/>
    </row>
    <row r="651" spans="4:7" ht="12.75">
      <c r="D651" s="9"/>
      <c r="E651" s="9"/>
      <c r="G651" s="9"/>
    </row>
    <row r="652" spans="4:7" ht="12.75">
      <c r="D652" s="9"/>
      <c r="E652" s="9"/>
      <c r="G652" s="9"/>
    </row>
    <row r="653" spans="4:7" ht="12.75">
      <c r="D653" s="9"/>
      <c r="E653" s="9"/>
      <c r="G653" s="9"/>
    </row>
    <row r="654" spans="4:7" ht="12.75">
      <c r="D654" s="9"/>
      <c r="E654" s="9"/>
      <c r="G654" s="9"/>
    </row>
    <row r="655" spans="4:7" ht="12.75">
      <c r="D655" s="9"/>
      <c r="E655" s="9"/>
      <c r="G655" s="9"/>
    </row>
    <row r="656" spans="4:7" ht="12.75">
      <c r="D656" s="9"/>
      <c r="E656" s="9"/>
      <c r="G656" s="9"/>
    </row>
    <row r="657" spans="4:7" ht="12.75">
      <c r="D657" s="9"/>
      <c r="E657" s="9"/>
      <c r="G657" s="9"/>
    </row>
    <row r="658" spans="4:7" ht="12.75">
      <c r="D658" s="9"/>
      <c r="E658" s="9"/>
      <c r="G658" s="9"/>
    </row>
    <row r="659" spans="4:7" ht="12.75">
      <c r="D659" s="9"/>
      <c r="E659" s="9"/>
      <c r="G659" s="9"/>
    </row>
    <row r="660" spans="4:7" ht="12.75">
      <c r="D660" s="9"/>
      <c r="E660" s="9"/>
      <c r="G660" s="9"/>
    </row>
    <row r="661" spans="4:7" ht="12.75">
      <c r="D661" s="9"/>
      <c r="E661" s="9"/>
      <c r="G661" s="9"/>
    </row>
    <row r="662" spans="4:7" ht="12.75">
      <c r="D662" s="9"/>
      <c r="E662" s="9"/>
      <c r="G662" s="9"/>
    </row>
    <row r="663" spans="4:7" ht="12.75">
      <c r="D663" s="9"/>
      <c r="E663" s="9"/>
      <c r="G663" s="9"/>
    </row>
    <row r="664" spans="4:7" ht="12.75">
      <c r="D664" s="9"/>
      <c r="E664" s="9"/>
      <c r="G664" s="9"/>
    </row>
    <row r="665" spans="4:7" ht="12.75">
      <c r="D665" s="9"/>
      <c r="E665" s="9"/>
      <c r="G665" s="9"/>
    </row>
    <row r="666" spans="4:7" ht="12.75">
      <c r="D666" s="9"/>
      <c r="E666" s="9"/>
      <c r="G666" s="9"/>
    </row>
    <row r="667" spans="4:7" ht="12.75">
      <c r="D667" s="9"/>
      <c r="E667" s="9"/>
      <c r="G667" s="9"/>
    </row>
    <row r="668" spans="4:7" ht="12.75">
      <c r="D668" s="9"/>
      <c r="E668" s="9"/>
      <c r="G668" s="9"/>
    </row>
    <row r="669" spans="4:7" ht="12.75">
      <c r="D669" s="9"/>
      <c r="E669" s="9"/>
      <c r="G669" s="9"/>
    </row>
    <row r="670" spans="4:7" ht="12.75">
      <c r="D670" s="9"/>
      <c r="E670" s="9"/>
      <c r="G670" s="9"/>
    </row>
    <row r="671" spans="4:7" ht="12.75">
      <c r="D671" s="9"/>
      <c r="E671" s="9"/>
      <c r="G671" s="9"/>
    </row>
    <row r="672" spans="4:7" ht="12.75">
      <c r="D672" s="9"/>
      <c r="E672" s="9"/>
      <c r="G672" s="9"/>
    </row>
    <row r="673" spans="4:7" ht="12.75">
      <c r="D673" s="9"/>
      <c r="E673" s="9"/>
      <c r="G673" s="9"/>
    </row>
    <row r="674" spans="4:7" ht="12.75">
      <c r="D674" s="9"/>
      <c r="E674" s="9"/>
      <c r="G674" s="9"/>
    </row>
    <row r="675" spans="4:7" ht="12.75">
      <c r="D675" s="9"/>
      <c r="E675" s="9"/>
      <c r="G675" s="9"/>
    </row>
    <row r="676" spans="4:7" ht="12.75">
      <c r="D676" s="9"/>
      <c r="E676" s="9"/>
      <c r="G676" s="9"/>
    </row>
    <row r="677" spans="4:7" ht="12.75">
      <c r="D677" s="9"/>
      <c r="E677" s="9"/>
      <c r="G677" s="9"/>
    </row>
    <row r="678" spans="4:7" ht="12.75">
      <c r="D678" s="9"/>
      <c r="E678" s="9"/>
      <c r="G678" s="9"/>
    </row>
    <row r="679" spans="4:7" ht="12.75">
      <c r="D679" s="9"/>
      <c r="E679" s="9"/>
      <c r="G679" s="9"/>
    </row>
    <row r="680" spans="4:7" ht="12.75">
      <c r="D680" s="9"/>
      <c r="E680" s="9"/>
      <c r="G680" s="9"/>
    </row>
    <row r="681" spans="4:7" ht="12.75">
      <c r="D681" s="9"/>
      <c r="E681" s="9"/>
      <c r="G681" s="9"/>
    </row>
    <row r="682" spans="4:7" ht="12.75">
      <c r="D682" s="9"/>
      <c r="E682" s="9"/>
      <c r="G682" s="9"/>
    </row>
    <row r="683" spans="4:7" ht="12.75">
      <c r="D683" s="9"/>
      <c r="E683" s="9"/>
      <c r="G683" s="9"/>
    </row>
    <row r="684" spans="4:7" ht="12.75">
      <c r="D684" s="9"/>
      <c r="E684" s="9"/>
      <c r="G684" s="9"/>
    </row>
    <row r="685" spans="4:7" ht="12.75">
      <c r="D685" s="9"/>
      <c r="E685" s="9"/>
      <c r="G685" s="9"/>
    </row>
    <row r="686" spans="4:7" ht="12.75">
      <c r="D686" s="9"/>
      <c r="E686" s="9"/>
      <c r="G686" s="9"/>
    </row>
    <row r="687" spans="4:7" ht="12.75">
      <c r="D687" s="9"/>
      <c r="E687" s="9"/>
      <c r="G687" s="9"/>
    </row>
    <row r="688" spans="4:7" ht="12.75">
      <c r="D688" s="9"/>
      <c r="E688" s="9"/>
      <c r="G688" s="9"/>
    </row>
    <row r="689" spans="4:7" ht="12.75">
      <c r="D689" s="9"/>
      <c r="E689" s="9"/>
      <c r="G689" s="9"/>
    </row>
    <row r="690" spans="4:7" ht="12.75">
      <c r="D690" s="9"/>
      <c r="E690" s="9"/>
      <c r="G690" s="9"/>
    </row>
    <row r="691" spans="4:7" ht="12.75">
      <c r="D691" s="9"/>
      <c r="E691" s="9"/>
      <c r="G691" s="9"/>
    </row>
    <row r="692" spans="4:7" ht="12.75">
      <c r="D692" s="9"/>
      <c r="E692" s="9"/>
      <c r="G692" s="9"/>
    </row>
    <row r="693" spans="4:7" ht="12.75">
      <c r="D693" s="9"/>
      <c r="E693" s="9"/>
      <c r="G693" s="9"/>
    </row>
    <row r="694" spans="4:7" ht="12.75">
      <c r="D694" s="9"/>
      <c r="E694" s="9"/>
      <c r="G694" s="9"/>
    </row>
    <row r="695" spans="4:7" ht="12.75">
      <c r="D695" s="9"/>
      <c r="E695" s="9"/>
      <c r="G695" s="9"/>
    </row>
    <row r="696" spans="4:7" ht="12.75">
      <c r="D696" s="9"/>
      <c r="E696" s="9"/>
      <c r="G696" s="9"/>
    </row>
    <row r="697" spans="4:7" ht="12.75">
      <c r="D697" s="9"/>
      <c r="E697" s="9"/>
      <c r="G697" s="9"/>
    </row>
    <row r="698" spans="4:7" ht="12.75">
      <c r="D698" s="9"/>
      <c r="E698" s="9"/>
      <c r="G698" s="9"/>
    </row>
    <row r="699" spans="4:7" ht="12.75">
      <c r="D699" s="9"/>
      <c r="E699" s="9"/>
      <c r="G699" s="9"/>
    </row>
    <row r="700" spans="4:7" ht="12.75">
      <c r="D700" s="9"/>
      <c r="E700" s="9"/>
      <c r="G700" s="9"/>
    </row>
    <row r="701" spans="4:7" ht="12.75">
      <c r="D701" s="9"/>
      <c r="E701" s="9"/>
      <c r="G701" s="9"/>
    </row>
    <row r="702" spans="4:7" ht="12.75">
      <c r="D702" s="9"/>
      <c r="E702" s="9"/>
      <c r="G702" s="9"/>
    </row>
    <row r="703" spans="4:7" ht="12.75">
      <c r="D703" s="9"/>
      <c r="E703" s="9"/>
      <c r="G703" s="9"/>
    </row>
    <row r="704" spans="4:7" ht="12.75">
      <c r="D704" s="9"/>
      <c r="E704" s="9"/>
      <c r="G704" s="9"/>
    </row>
    <row r="705" spans="4:7" ht="12.75">
      <c r="D705" s="9"/>
      <c r="E705" s="9"/>
      <c r="G705" s="9"/>
    </row>
    <row r="706" spans="4:7" ht="12.75">
      <c r="D706" s="9"/>
      <c r="E706" s="9"/>
      <c r="G706" s="9"/>
    </row>
    <row r="707" spans="4:7" ht="12.75">
      <c r="D707" s="9"/>
      <c r="E707" s="9"/>
      <c r="G707" s="9"/>
    </row>
    <row r="708" spans="4:7" ht="12.75">
      <c r="D708" s="9"/>
      <c r="E708" s="9"/>
      <c r="G708" s="9"/>
    </row>
    <row r="709" spans="4:7" ht="12.75">
      <c r="D709" s="9"/>
      <c r="E709" s="9"/>
      <c r="G709" s="9"/>
    </row>
    <row r="710" spans="4:7" ht="12.75">
      <c r="D710" s="9"/>
      <c r="E710" s="9"/>
      <c r="G710" s="9"/>
    </row>
    <row r="711" spans="4:7" ht="12.75">
      <c r="D711" s="9"/>
      <c r="E711" s="9"/>
      <c r="G711" s="9"/>
    </row>
    <row r="712" spans="4:7" ht="12.75">
      <c r="D712" s="9"/>
      <c r="E712" s="9"/>
      <c r="G712" s="9"/>
    </row>
    <row r="713" spans="4:7" ht="12.75">
      <c r="D713" s="9"/>
      <c r="E713" s="9"/>
      <c r="G713" s="9"/>
    </row>
    <row r="714" spans="4:7" ht="12.75">
      <c r="D714" s="9"/>
      <c r="E714" s="9"/>
      <c r="G714" s="9"/>
    </row>
    <row r="715" spans="4:7" ht="12.75">
      <c r="D715" s="9"/>
      <c r="E715" s="9"/>
      <c r="G715" s="9"/>
    </row>
    <row r="716" spans="4:7" ht="12.75">
      <c r="D716" s="9"/>
      <c r="E716" s="9"/>
      <c r="G716" s="9"/>
    </row>
    <row r="717" spans="4:7" ht="12.75">
      <c r="D717" s="9"/>
      <c r="E717" s="9"/>
      <c r="G717" s="9"/>
    </row>
    <row r="718" spans="4:7" ht="12.75">
      <c r="D718" s="9"/>
      <c r="E718" s="9"/>
      <c r="G718" s="9"/>
    </row>
    <row r="719" spans="4:7" ht="12.75">
      <c r="D719" s="9"/>
      <c r="E719" s="9"/>
      <c r="G719" s="9"/>
    </row>
    <row r="720" spans="4:7" ht="12.75">
      <c r="D720" s="9"/>
      <c r="E720" s="9"/>
      <c r="G720" s="9"/>
    </row>
    <row r="721" spans="4:7" ht="12.75">
      <c r="D721" s="9"/>
      <c r="E721" s="9"/>
      <c r="G721" s="9"/>
    </row>
    <row r="722" spans="4:7" ht="12.75">
      <c r="D722" s="9"/>
      <c r="E722" s="9"/>
      <c r="G722" s="9"/>
    </row>
    <row r="723" spans="4:7" ht="12.75">
      <c r="D723" s="9"/>
      <c r="E723" s="9"/>
      <c r="G723" s="9"/>
    </row>
    <row r="724" spans="4:7" ht="12.75">
      <c r="D724" s="9"/>
      <c r="E724" s="9"/>
      <c r="G724" s="9"/>
    </row>
    <row r="725" spans="4:7" ht="12.75">
      <c r="D725" s="9"/>
      <c r="E725" s="9"/>
      <c r="G725" s="9"/>
    </row>
    <row r="726" spans="4:7" ht="12.75">
      <c r="D726" s="9"/>
      <c r="E726" s="9"/>
      <c r="G726" s="9"/>
    </row>
    <row r="727" spans="4:7" ht="12.75">
      <c r="D727" s="9"/>
      <c r="E727" s="9"/>
      <c r="G727" s="9"/>
    </row>
    <row r="728" spans="4:7" ht="12.75">
      <c r="D728" s="9"/>
      <c r="E728" s="9"/>
      <c r="G728" s="9"/>
    </row>
    <row r="729" spans="4:7" ht="12.75">
      <c r="D729" s="9"/>
      <c r="E729" s="9"/>
      <c r="G729" s="9"/>
    </row>
    <row r="730" spans="4:7" ht="12.75">
      <c r="D730" s="9"/>
      <c r="E730" s="9"/>
      <c r="G730" s="9"/>
    </row>
    <row r="731" spans="4:7" ht="12.75">
      <c r="D731" s="9"/>
      <c r="E731" s="9"/>
      <c r="G731" s="9"/>
    </row>
    <row r="732" spans="4:7" ht="12.75">
      <c r="D732" s="9"/>
      <c r="E732" s="9"/>
      <c r="G732" s="9"/>
    </row>
    <row r="733" spans="4:7" ht="12.75">
      <c r="D733" s="9"/>
      <c r="E733" s="9"/>
      <c r="G733" s="9"/>
    </row>
    <row r="734" spans="4:7" ht="12.75">
      <c r="D734" s="9"/>
      <c r="E734" s="9"/>
      <c r="G734" s="9"/>
    </row>
    <row r="735" spans="4:7" ht="12.75">
      <c r="D735" s="9"/>
      <c r="E735" s="9"/>
      <c r="G735" s="9"/>
    </row>
    <row r="736" spans="4:7" ht="12.75">
      <c r="D736" s="9"/>
      <c r="E736" s="9"/>
      <c r="G736" s="9"/>
    </row>
    <row r="737" spans="4:7" ht="12.75">
      <c r="D737" s="9"/>
      <c r="E737" s="9"/>
      <c r="G737" s="9"/>
    </row>
    <row r="738" spans="4:7" ht="12.75">
      <c r="D738" s="9"/>
      <c r="E738" s="9"/>
      <c r="G738" s="9"/>
    </row>
    <row r="739" spans="4:7" ht="12.75">
      <c r="D739" s="9"/>
      <c r="E739" s="9"/>
      <c r="G739" s="9"/>
    </row>
    <row r="740" spans="4:7" ht="12.75">
      <c r="D740" s="9"/>
      <c r="E740" s="9"/>
      <c r="G740" s="9"/>
    </row>
    <row r="741" spans="4:7" ht="12.75">
      <c r="D741" s="9"/>
      <c r="E741" s="9"/>
      <c r="G741" s="9"/>
    </row>
    <row r="742" spans="4:7" ht="12.75">
      <c r="D742" s="9"/>
      <c r="E742" s="9"/>
      <c r="G742" s="9"/>
    </row>
    <row r="743" spans="4:7" ht="12.75">
      <c r="D743" s="9"/>
      <c r="E743" s="9"/>
      <c r="G743" s="9"/>
    </row>
    <row r="744" spans="4:7" ht="12.75">
      <c r="D744" s="9"/>
      <c r="E744" s="9"/>
      <c r="G744" s="9"/>
    </row>
    <row r="745" spans="4:7" ht="12.75">
      <c r="D745" s="9"/>
      <c r="E745" s="9"/>
      <c r="G745" s="9"/>
    </row>
    <row r="746" spans="4:7" ht="12.75">
      <c r="D746" s="9"/>
      <c r="E746" s="9"/>
      <c r="G746" s="9"/>
    </row>
    <row r="747" spans="4:7" ht="12.75">
      <c r="D747" s="9"/>
      <c r="E747" s="9"/>
      <c r="G747" s="9"/>
    </row>
    <row r="748" spans="4:7" ht="12.75">
      <c r="D748" s="9"/>
      <c r="E748" s="9"/>
      <c r="G748" s="9"/>
    </row>
    <row r="749" spans="4:7" ht="12.75">
      <c r="D749" s="9"/>
      <c r="E749" s="9"/>
      <c r="G749" s="9"/>
    </row>
    <row r="750" spans="4:7" ht="12.75">
      <c r="D750" s="9"/>
      <c r="E750" s="9"/>
      <c r="G750" s="9"/>
    </row>
    <row r="751" spans="4:7" ht="12.75">
      <c r="D751" s="9"/>
      <c r="E751" s="9"/>
      <c r="G751" s="9"/>
    </row>
    <row r="752" spans="4:7" ht="12.75">
      <c r="D752" s="9"/>
      <c r="E752" s="9"/>
      <c r="G752" s="9"/>
    </row>
    <row r="753" spans="4:7" ht="12.75">
      <c r="D753" s="9"/>
      <c r="E753" s="9"/>
      <c r="G753" s="9"/>
    </row>
    <row r="754" spans="4:7" ht="12.75">
      <c r="D754" s="9"/>
      <c r="E754" s="9"/>
      <c r="G754" s="9"/>
    </row>
    <row r="755" spans="4:7" ht="12.75">
      <c r="D755" s="9"/>
      <c r="E755" s="9"/>
      <c r="G755" s="9"/>
    </row>
    <row r="756" spans="4:7" ht="12.75">
      <c r="D756" s="9"/>
      <c r="E756" s="9"/>
      <c r="G756" s="9"/>
    </row>
    <row r="757" spans="4:7" ht="12.75">
      <c r="D757" s="9"/>
      <c r="E757" s="9"/>
      <c r="G757" s="9"/>
    </row>
    <row r="758" spans="4:7" ht="12.75">
      <c r="D758" s="9"/>
      <c r="E758" s="9"/>
      <c r="G758" s="9"/>
    </row>
    <row r="759" spans="4:7" ht="12.75">
      <c r="D759" s="9"/>
      <c r="E759" s="9"/>
      <c r="G759" s="9"/>
    </row>
    <row r="760" spans="4:7" ht="12.75">
      <c r="D760" s="9"/>
      <c r="E760" s="9"/>
      <c r="G760" s="9"/>
    </row>
    <row r="761" spans="4:7" ht="12.75">
      <c r="D761" s="9"/>
      <c r="E761" s="9"/>
      <c r="G761" s="9"/>
    </row>
    <row r="762" spans="4:7" ht="12.75">
      <c r="D762" s="9"/>
      <c r="E762" s="9"/>
      <c r="G762" s="9"/>
    </row>
    <row r="763" spans="4:7" ht="12.75">
      <c r="D763" s="9"/>
      <c r="E763" s="9"/>
      <c r="G763" s="9"/>
    </row>
    <row r="764" spans="4:7" ht="12.75">
      <c r="D764" s="9"/>
      <c r="E764" s="9"/>
      <c r="G764" s="9"/>
    </row>
    <row r="765" spans="4:7" ht="12.75">
      <c r="D765" s="9"/>
      <c r="E765" s="9"/>
      <c r="G765" s="9"/>
    </row>
    <row r="766" spans="4:7" ht="12.75">
      <c r="D766" s="9"/>
      <c r="E766" s="9"/>
      <c r="G766" s="9"/>
    </row>
    <row r="767" spans="4:7" ht="12.75">
      <c r="D767" s="9"/>
      <c r="E767" s="9"/>
      <c r="G767" s="9"/>
    </row>
    <row r="768" spans="4:7" ht="12.75">
      <c r="D768" s="9"/>
      <c r="E768" s="9"/>
      <c r="G768" s="9"/>
    </row>
    <row r="769" spans="4:7" ht="12.75">
      <c r="D769" s="9"/>
      <c r="E769" s="9"/>
      <c r="G769" s="9"/>
    </row>
    <row r="770" spans="4:7" ht="12.75">
      <c r="D770" s="9"/>
      <c r="E770" s="9"/>
      <c r="G770" s="9"/>
    </row>
    <row r="771" spans="4:7" ht="12.75">
      <c r="D771" s="9"/>
      <c r="E771" s="9"/>
      <c r="G771" s="9"/>
    </row>
    <row r="772" spans="4:7" ht="12.75">
      <c r="D772" s="9"/>
      <c r="E772" s="9"/>
      <c r="G772" s="9"/>
    </row>
    <row r="773" spans="4:7" ht="12.75">
      <c r="D773" s="9"/>
      <c r="E773" s="9"/>
      <c r="G773" s="9"/>
    </row>
    <row r="774" spans="4:7" ht="12.75">
      <c r="D774" s="9"/>
      <c r="E774" s="9"/>
      <c r="G774" s="9"/>
    </row>
    <row r="775" spans="4:7" ht="12.75">
      <c r="D775" s="9"/>
      <c r="E775" s="9"/>
      <c r="G775" s="9"/>
    </row>
    <row r="776" spans="4:7" ht="12.75">
      <c r="D776" s="9"/>
      <c r="E776" s="9"/>
      <c r="G776" s="9"/>
    </row>
    <row r="777" spans="4:7" ht="12.75">
      <c r="D777" s="9"/>
      <c r="E777" s="9"/>
      <c r="G777" s="9"/>
    </row>
    <row r="778" spans="4:7" ht="12.75">
      <c r="D778" s="9"/>
      <c r="E778" s="9"/>
      <c r="G778" s="9"/>
    </row>
    <row r="779" spans="4:7" ht="12.75">
      <c r="D779" s="9"/>
      <c r="E779" s="9"/>
      <c r="G779" s="9"/>
    </row>
    <row r="780" spans="4:7" ht="12.75">
      <c r="D780" s="9"/>
      <c r="E780" s="9"/>
      <c r="G780" s="9"/>
    </row>
    <row r="781" spans="4:7" ht="12.75">
      <c r="D781" s="9"/>
      <c r="E781" s="9"/>
      <c r="G781" s="9"/>
    </row>
    <row r="782" spans="4:7" ht="12.75">
      <c r="D782" s="9"/>
      <c r="E782" s="9"/>
      <c r="G782" s="9"/>
    </row>
    <row r="783" spans="4:7" ht="12.75">
      <c r="D783" s="9"/>
      <c r="E783" s="9"/>
      <c r="G783" s="9"/>
    </row>
    <row r="784" spans="4:7" ht="12.75">
      <c r="D784" s="9"/>
      <c r="E784" s="9"/>
      <c r="G784" s="9"/>
    </row>
    <row r="785" spans="4:7" ht="12.75">
      <c r="D785" s="9"/>
      <c r="E785" s="9"/>
      <c r="G785" s="9"/>
    </row>
    <row r="786" spans="4:7" ht="12.75">
      <c r="D786" s="9"/>
      <c r="E786" s="9"/>
      <c r="G786" s="9"/>
    </row>
    <row r="787" spans="4:7" ht="12.75">
      <c r="D787" s="9"/>
      <c r="E787" s="9"/>
      <c r="G787" s="9"/>
    </row>
    <row r="788" spans="4:7" ht="12.75">
      <c r="D788" s="9"/>
      <c r="E788" s="9"/>
      <c r="G788" s="9"/>
    </row>
    <row r="789" spans="4:7" ht="12.75">
      <c r="D789" s="9"/>
      <c r="E789" s="9"/>
      <c r="G789" s="9"/>
    </row>
    <row r="790" spans="4:7" ht="12.75">
      <c r="D790" s="9"/>
      <c r="E790" s="9"/>
      <c r="G790" s="9"/>
    </row>
    <row r="791" spans="4:7" ht="12.75">
      <c r="D791" s="9"/>
      <c r="E791" s="9"/>
      <c r="G791" s="9"/>
    </row>
    <row r="792" spans="4:7" ht="12.75">
      <c r="D792" s="9"/>
      <c r="E792" s="9"/>
      <c r="G792" s="9"/>
    </row>
    <row r="793" spans="4:7" ht="12.75">
      <c r="D793" s="9"/>
      <c r="E793" s="9"/>
      <c r="G793" s="9"/>
    </row>
    <row r="794" spans="4:7" ht="12.75">
      <c r="D794" s="9"/>
      <c r="E794" s="9"/>
      <c r="G794" s="9"/>
    </row>
    <row r="795" spans="4:7" ht="12.75">
      <c r="D795" s="9"/>
      <c r="E795" s="9"/>
      <c r="G795" s="9"/>
    </row>
    <row r="796" spans="4:7" ht="12.75">
      <c r="D796" s="9"/>
      <c r="E796" s="9"/>
      <c r="G796" s="9"/>
    </row>
    <row r="797" spans="4:7" ht="12.75">
      <c r="D797" s="9"/>
      <c r="E797" s="9"/>
      <c r="G797" s="9"/>
    </row>
    <row r="798" spans="4:7" ht="12.75">
      <c r="D798" s="9"/>
      <c r="E798" s="9"/>
      <c r="G798" s="9"/>
    </row>
    <row r="799" spans="4:7" ht="12.75">
      <c r="D799" s="9"/>
      <c r="E799" s="9"/>
      <c r="G799" s="9"/>
    </row>
    <row r="800" spans="4:7" ht="12.75">
      <c r="D800" s="9"/>
      <c r="E800" s="9"/>
      <c r="G800" s="9"/>
    </row>
    <row r="801" spans="4:7" ht="12.75">
      <c r="D801" s="9"/>
      <c r="E801" s="9"/>
      <c r="G801" s="9"/>
    </row>
    <row r="802" spans="4:7" ht="12.75">
      <c r="D802" s="9"/>
      <c r="E802" s="9"/>
      <c r="G802" s="9"/>
    </row>
    <row r="803" spans="4:7" ht="12.75">
      <c r="D803" s="9"/>
      <c r="E803" s="9"/>
      <c r="G803" s="9"/>
    </row>
    <row r="804" spans="4:7" ht="12.75">
      <c r="D804" s="9"/>
      <c r="E804" s="9"/>
      <c r="G804" s="9"/>
    </row>
    <row r="805" spans="4:7" ht="12.75">
      <c r="D805" s="9"/>
      <c r="E805" s="9"/>
      <c r="G805" s="9"/>
    </row>
    <row r="806" spans="4:7" ht="12.75">
      <c r="D806" s="9"/>
      <c r="E806" s="9"/>
      <c r="G806" s="9"/>
    </row>
    <row r="807" spans="4:7" ht="12.75">
      <c r="D807" s="9"/>
      <c r="E807" s="9"/>
      <c r="G807" s="9"/>
    </row>
    <row r="808" spans="4:7" ht="12.75">
      <c r="D808" s="9"/>
      <c r="E808" s="9"/>
      <c r="G808" s="9"/>
    </row>
    <row r="809" spans="4:7" ht="12.75">
      <c r="D809" s="9"/>
      <c r="E809" s="9"/>
      <c r="G809" s="9"/>
    </row>
    <row r="810" spans="4:7" ht="12.75">
      <c r="D810" s="9"/>
      <c r="E810" s="9"/>
      <c r="G810" s="9"/>
    </row>
    <row r="811" spans="4:7" ht="12.75">
      <c r="D811" s="9"/>
      <c r="E811" s="9"/>
      <c r="G811" s="9"/>
    </row>
    <row r="812" spans="4:7" ht="12.75">
      <c r="D812" s="9"/>
      <c r="E812" s="9"/>
      <c r="G812" s="9"/>
    </row>
    <row r="813" spans="4:7" ht="12.75">
      <c r="D813" s="9"/>
      <c r="E813" s="9"/>
      <c r="G813" s="9"/>
    </row>
    <row r="814" spans="4:7" ht="12.75">
      <c r="D814" s="9"/>
      <c r="E814" s="9"/>
      <c r="G814" s="9"/>
    </row>
    <row r="815" spans="4:7" ht="12.75">
      <c r="D815" s="9"/>
      <c r="E815" s="9"/>
      <c r="G815" s="9"/>
    </row>
    <row r="816" spans="4:7" ht="12.75">
      <c r="D816" s="9"/>
      <c r="E816" s="9"/>
      <c r="G816" s="9"/>
    </row>
    <row r="817" spans="4:7" ht="12.75">
      <c r="D817" s="9"/>
      <c r="E817" s="9"/>
      <c r="G817" s="9"/>
    </row>
    <row r="818" spans="4:7" ht="12.75">
      <c r="D818" s="9"/>
      <c r="E818" s="9"/>
      <c r="G818" s="9"/>
    </row>
    <row r="819" spans="4:7" ht="12.75">
      <c r="D819" s="9"/>
      <c r="E819" s="9"/>
      <c r="G819" s="9"/>
    </row>
    <row r="820" spans="4:7" ht="12.75">
      <c r="D820" s="9"/>
      <c r="E820" s="9"/>
      <c r="G820" s="9"/>
    </row>
    <row r="821" spans="4:7" ht="12.75">
      <c r="D821" s="9"/>
      <c r="E821" s="9"/>
      <c r="G821" s="9"/>
    </row>
    <row r="822" spans="4:7" ht="12.75">
      <c r="D822" s="9"/>
      <c r="E822" s="9"/>
      <c r="G822" s="9"/>
    </row>
    <row r="823" spans="4:7" ht="12.75">
      <c r="D823" s="9"/>
      <c r="E823" s="9"/>
      <c r="G823" s="9"/>
    </row>
    <row r="824" spans="4:7" ht="12.75">
      <c r="D824" s="9"/>
      <c r="E824" s="9"/>
      <c r="G824" s="9"/>
    </row>
    <row r="825" spans="4:7" ht="12.75">
      <c r="D825" s="9"/>
      <c r="E825" s="9"/>
      <c r="G825" s="9"/>
    </row>
    <row r="826" spans="4:7" ht="12.75">
      <c r="D826" s="9"/>
      <c r="E826" s="9"/>
      <c r="G826" s="9"/>
    </row>
    <row r="827" spans="4:7" ht="12.75">
      <c r="D827" s="9"/>
      <c r="E827" s="9"/>
      <c r="G827" s="9"/>
    </row>
    <row r="828" spans="4:7" ht="12.75">
      <c r="D828" s="9"/>
      <c r="E828" s="9"/>
      <c r="G828" s="9"/>
    </row>
    <row r="829" spans="4:7" ht="12.75">
      <c r="D829" s="9"/>
      <c r="E829" s="9"/>
      <c r="G829" s="9"/>
    </row>
    <row r="830" spans="4:7" ht="12.75">
      <c r="D830" s="9"/>
      <c r="E830" s="9"/>
      <c r="G830" s="9"/>
    </row>
    <row r="831" spans="4:7" ht="12.75">
      <c r="D831" s="9"/>
      <c r="E831" s="9"/>
      <c r="G831" s="9"/>
    </row>
    <row r="832" spans="4:7" ht="12.75">
      <c r="D832" s="9"/>
      <c r="E832" s="9"/>
      <c r="G832" s="9"/>
    </row>
    <row r="833" spans="4:7" ht="12.75">
      <c r="D833" s="9"/>
      <c r="E833" s="9"/>
      <c r="G833" s="9"/>
    </row>
    <row r="834" spans="4:7" ht="12.75">
      <c r="D834" s="9"/>
      <c r="E834" s="9"/>
      <c r="G834" s="9"/>
    </row>
    <row r="835" spans="4:7" ht="12.75">
      <c r="D835" s="9"/>
      <c r="E835" s="9"/>
      <c r="G835" s="9"/>
    </row>
    <row r="836" spans="4:7" ht="12.75">
      <c r="D836" s="9"/>
      <c r="E836" s="9"/>
      <c r="G836" s="9"/>
    </row>
    <row r="837" spans="4:7" ht="12.75">
      <c r="D837" s="9"/>
      <c r="E837" s="9"/>
      <c r="G837" s="9"/>
    </row>
    <row r="838" spans="4:7" ht="12.75">
      <c r="D838" s="9"/>
      <c r="E838" s="9"/>
      <c r="G838" s="9"/>
    </row>
    <row r="839" spans="4:7" ht="12.75">
      <c r="D839" s="9"/>
      <c r="E839" s="9"/>
      <c r="G839" s="9"/>
    </row>
    <row r="840" spans="4:7" ht="12.75">
      <c r="D840" s="9"/>
      <c r="E840" s="9"/>
      <c r="G840" s="9"/>
    </row>
    <row r="841" spans="4:7" ht="12.75">
      <c r="D841" s="9"/>
      <c r="E841" s="9"/>
      <c r="G841" s="9"/>
    </row>
    <row r="842" spans="4:7" ht="12.75">
      <c r="D842" s="9"/>
      <c r="E842" s="9"/>
      <c r="G842" s="9"/>
    </row>
    <row r="843" spans="4:7" ht="12.75">
      <c r="D843" s="9"/>
      <c r="E843" s="9"/>
      <c r="G843" s="9"/>
    </row>
    <row r="844" spans="4:7" ht="12.75">
      <c r="D844" s="9"/>
      <c r="E844" s="9"/>
      <c r="G844" s="9"/>
    </row>
    <row r="845" spans="4:7" ht="12.75">
      <c r="D845" s="9"/>
      <c r="E845" s="9"/>
      <c r="G845" s="9"/>
    </row>
    <row r="846" spans="4:7" ht="12.75">
      <c r="D846" s="9"/>
      <c r="E846" s="9"/>
      <c r="G846" s="9"/>
    </row>
    <row r="847" spans="4:7" ht="12.75">
      <c r="D847" s="9"/>
      <c r="E847" s="9"/>
      <c r="G847" s="9"/>
    </row>
    <row r="848" spans="4:7" ht="12.75">
      <c r="D848" s="9"/>
      <c r="E848" s="9"/>
      <c r="G848" s="9"/>
    </row>
    <row r="849" spans="4:7" ht="12.75">
      <c r="D849" s="9"/>
      <c r="E849" s="9"/>
      <c r="G849" s="9"/>
    </row>
    <row r="850" spans="4:7" ht="12.75">
      <c r="D850" s="9"/>
      <c r="E850" s="9"/>
      <c r="G850" s="9"/>
    </row>
    <row r="851" spans="4:7" ht="12.75">
      <c r="D851" s="9"/>
      <c r="E851" s="9"/>
      <c r="G851" s="9"/>
    </row>
    <row r="852" spans="4:7" ht="12.75">
      <c r="D852" s="9"/>
      <c r="E852" s="9"/>
      <c r="G852" s="9"/>
    </row>
    <row r="853" spans="4:7" ht="12.75">
      <c r="D853" s="9"/>
      <c r="E853" s="9"/>
      <c r="G853" s="9"/>
    </row>
    <row r="854" spans="4:7" ht="12.75">
      <c r="D854" s="9"/>
      <c r="E854" s="9"/>
      <c r="G854" s="9"/>
    </row>
    <row r="855" spans="4:7" ht="12.75">
      <c r="D855" s="9"/>
      <c r="E855" s="9"/>
      <c r="G855" s="9"/>
    </row>
    <row r="856" spans="4:7" ht="12.75">
      <c r="D856" s="9"/>
      <c r="E856" s="9"/>
      <c r="G856" s="9"/>
    </row>
    <row r="857" spans="4:7" ht="12.75">
      <c r="D857" s="9"/>
      <c r="E857" s="9"/>
      <c r="G857" s="9"/>
    </row>
    <row r="858" spans="4:7" ht="12.75">
      <c r="D858" s="9"/>
      <c r="E858" s="9"/>
      <c r="G858" s="9"/>
    </row>
    <row r="859" spans="4:7" ht="12.75">
      <c r="D859" s="9"/>
      <c r="E859" s="9"/>
      <c r="G859" s="9"/>
    </row>
    <row r="860" spans="4:7" ht="12.75">
      <c r="D860" s="9"/>
      <c r="E860" s="9"/>
      <c r="G860" s="9"/>
    </row>
    <row r="861" spans="4:7" ht="12.75">
      <c r="D861" s="9"/>
      <c r="E861" s="9"/>
      <c r="G861" s="9"/>
    </row>
    <row r="862" spans="4:7" ht="12.75">
      <c r="D862" s="9"/>
      <c r="E862" s="9"/>
      <c r="G862" s="9"/>
    </row>
    <row r="863" spans="4:7" ht="12.75">
      <c r="D863" s="9"/>
      <c r="E863" s="9"/>
      <c r="G863" s="9"/>
    </row>
    <row r="864" spans="4:7" ht="12.75">
      <c r="D864" s="9"/>
      <c r="E864" s="9"/>
      <c r="G864" s="9"/>
    </row>
    <row r="865" spans="4:7" ht="12.75">
      <c r="D865" s="9"/>
      <c r="E865" s="9"/>
      <c r="G865" s="9"/>
    </row>
    <row r="866" spans="4:7" ht="12.75">
      <c r="D866" s="9"/>
      <c r="E866" s="9"/>
      <c r="G866" s="9"/>
    </row>
    <row r="867" spans="4:7" ht="12.75">
      <c r="D867" s="9"/>
      <c r="E867" s="9"/>
      <c r="G867" s="9"/>
    </row>
    <row r="868" spans="4:7" ht="12.75">
      <c r="D868" s="9"/>
      <c r="E868" s="9"/>
      <c r="G868" s="9"/>
    </row>
    <row r="869" spans="4:7" ht="12.75">
      <c r="D869" s="9"/>
      <c r="E869" s="9"/>
      <c r="G869" s="9"/>
    </row>
    <row r="870" spans="4:7" ht="12.75">
      <c r="D870" s="9"/>
      <c r="E870" s="9"/>
      <c r="G870" s="9"/>
    </row>
    <row r="871" spans="4:7" ht="12.75">
      <c r="D871" s="9"/>
      <c r="E871" s="9"/>
      <c r="G871" s="9"/>
    </row>
    <row r="872" spans="4:7" ht="12.75">
      <c r="D872" s="9"/>
      <c r="E872" s="9"/>
      <c r="G872" s="9"/>
    </row>
    <row r="873" spans="4:7" ht="12.75">
      <c r="D873" s="9"/>
      <c r="E873" s="9"/>
      <c r="G873" s="9"/>
    </row>
    <row r="874" spans="4:7" ht="12.75">
      <c r="D874" s="9"/>
      <c r="E874" s="9"/>
      <c r="G874" s="9"/>
    </row>
    <row r="875" spans="4:7" ht="12.75">
      <c r="D875" s="9"/>
      <c r="E875" s="9"/>
      <c r="G875" s="9"/>
    </row>
    <row r="876" spans="4:7" ht="12.75">
      <c r="D876" s="9"/>
      <c r="E876" s="9"/>
      <c r="G876" s="9"/>
    </row>
    <row r="877" spans="4:7" ht="12.75">
      <c r="D877" s="9"/>
      <c r="E877" s="9"/>
      <c r="G877" s="9"/>
    </row>
    <row r="878" spans="4:7" ht="12.75">
      <c r="D878" s="9"/>
      <c r="E878" s="9"/>
      <c r="G878" s="9"/>
    </row>
    <row r="879" spans="4:7" ht="12.75">
      <c r="D879" s="9"/>
      <c r="E879" s="9"/>
      <c r="G879" s="9"/>
    </row>
    <row r="880" spans="4:7" ht="12.75">
      <c r="D880" s="9"/>
      <c r="E880" s="9"/>
      <c r="G880" s="9"/>
    </row>
    <row r="881" spans="4:7" ht="12.75">
      <c r="D881" s="9"/>
      <c r="E881" s="9"/>
      <c r="G881" s="9"/>
    </row>
    <row r="882" spans="4:7" ht="12.75">
      <c r="D882" s="9"/>
      <c r="E882" s="9"/>
      <c r="G882" s="9"/>
    </row>
    <row r="883" spans="4:7" ht="12.75">
      <c r="D883" s="9"/>
      <c r="E883" s="9"/>
      <c r="G883" s="9"/>
    </row>
    <row r="884" spans="4:7" ht="12.75">
      <c r="D884" s="9"/>
      <c r="E884" s="9"/>
      <c r="G884" s="9"/>
    </row>
    <row r="885" spans="4:7" ht="12.75">
      <c r="D885" s="9"/>
      <c r="E885" s="9"/>
      <c r="G885" s="9"/>
    </row>
    <row r="886" spans="4:7" ht="12.75">
      <c r="D886" s="9"/>
      <c r="E886" s="9"/>
      <c r="G886" s="9"/>
    </row>
    <row r="887" spans="4:7" ht="12.75">
      <c r="D887" s="9"/>
      <c r="E887" s="9"/>
      <c r="G887" s="9"/>
    </row>
    <row r="888" spans="4:7" ht="12.75">
      <c r="D888" s="9"/>
      <c r="E888" s="9"/>
      <c r="G888" s="9"/>
    </row>
    <row r="889" spans="4:7" ht="12.75">
      <c r="D889" s="9"/>
      <c r="E889" s="9"/>
      <c r="G889" s="9"/>
    </row>
    <row r="890" spans="4:7" ht="12.75">
      <c r="D890" s="9"/>
      <c r="E890" s="9"/>
      <c r="G890" s="9"/>
    </row>
    <row r="891" spans="4:7" ht="12.75">
      <c r="D891" s="9"/>
      <c r="E891" s="9"/>
      <c r="G891" s="9"/>
    </row>
    <row r="892" spans="4:7" ht="12.75">
      <c r="D892" s="9"/>
      <c r="E892" s="9"/>
      <c r="G892" s="9"/>
    </row>
    <row r="893" spans="4:7" ht="12.75">
      <c r="D893" s="9"/>
      <c r="E893" s="9"/>
      <c r="G893" s="9"/>
    </row>
    <row r="894" spans="4:7" ht="12.75">
      <c r="D894" s="9"/>
      <c r="E894" s="9"/>
      <c r="G894" s="9"/>
    </row>
    <row r="895" spans="4:7" ht="12.75">
      <c r="D895" s="9"/>
      <c r="E895" s="9"/>
      <c r="G895" s="9"/>
    </row>
    <row r="896" spans="4:7" ht="12.75">
      <c r="D896" s="9"/>
      <c r="E896" s="9"/>
      <c r="G896" s="9"/>
    </row>
    <row r="897" spans="4:7" ht="12.75">
      <c r="D897" s="9"/>
      <c r="E897" s="9"/>
      <c r="G897" s="9"/>
    </row>
    <row r="898" spans="4:7" ht="12.75">
      <c r="D898" s="9"/>
      <c r="E898" s="9"/>
      <c r="G898" s="9"/>
    </row>
    <row r="899" spans="4:7" ht="12.75">
      <c r="D899" s="9"/>
      <c r="E899" s="9"/>
      <c r="G899" s="9"/>
    </row>
    <row r="900" spans="4:7" ht="12.75">
      <c r="D900" s="9"/>
      <c r="E900" s="9"/>
      <c r="G900" s="9"/>
    </row>
    <row r="901" spans="4:7" ht="12.75">
      <c r="D901" s="9"/>
      <c r="E901" s="9"/>
      <c r="G901" s="9"/>
    </row>
    <row r="902" spans="4:7" ht="12.75">
      <c r="D902" s="9"/>
      <c r="E902" s="9"/>
      <c r="G902" s="9"/>
    </row>
    <row r="903" spans="4:7" ht="12.75">
      <c r="D903" s="9"/>
      <c r="E903" s="9"/>
      <c r="G903" s="9"/>
    </row>
    <row r="904" spans="4:7" ht="12.75">
      <c r="D904" s="9"/>
      <c r="E904" s="9"/>
      <c r="G904" s="9"/>
    </row>
    <row r="905" spans="4:7" ht="12.75">
      <c r="D905" s="9"/>
      <c r="E905" s="9"/>
      <c r="G905" s="9"/>
    </row>
    <row r="906" spans="4:7" ht="12.75">
      <c r="D906" s="9"/>
      <c r="E906" s="9"/>
      <c r="G906" s="9"/>
    </row>
    <row r="907" spans="4:7" ht="12.75">
      <c r="D907" s="9"/>
      <c r="E907" s="9"/>
      <c r="G907" s="9"/>
    </row>
    <row r="908" spans="4:7" ht="12.75">
      <c r="D908" s="9"/>
      <c r="E908" s="9"/>
      <c r="G908" s="9"/>
    </row>
    <row r="909" spans="4:7" ht="12.75">
      <c r="D909" s="9"/>
      <c r="E909" s="9"/>
      <c r="G909" s="9"/>
    </row>
    <row r="910" spans="4:7" ht="12.75">
      <c r="D910" s="9"/>
      <c r="E910" s="9"/>
      <c r="G910" s="9"/>
    </row>
    <row r="911" spans="4:7" ht="12.75">
      <c r="D911" s="9"/>
      <c r="E911" s="9"/>
      <c r="G911" s="9"/>
    </row>
    <row r="912" spans="4:7" ht="12.75">
      <c r="D912" s="9"/>
      <c r="E912" s="9"/>
      <c r="G912" s="9"/>
    </row>
    <row r="913" spans="4:7" ht="12.75">
      <c r="D913" s="9"/>
      <c r="E913" s="9"/>
      <c r="G913" s="9"/>
    </row>
    <row r="914" spans="4:7" ht="12.75">
      <c r="D914" s="9"/>
      <c r="E914" s="9"/>
      <c r="G914" s="9"/>
    </row>
    <row r="915" spans="4:7" ht="12.75">
      <c r="D915" s="9"/>
      <c r="E915" s="9"/>
      <c r="G915" s="9"/>
    </row>
    <row r="916" spans="4:7" ht="12.75">
      <c r="D916" s="9"/>
      <c r="E916" s="9"/>
      <c r="G916" s="9"/>
    </row>
    <row r="917" spans="4:7" ht="12.75">
      <c r="D917" s="9"/>
      <c r="E917" s="9"/>
      <c r="G917" s="9"/>
    </row>
    <row r="918" spans="4:7" ht="12.75">
      <c r="D918" s="9"/>
      <c r="E918" s="9"/>
      <c r="G918" s="9"/>
    </row>
    <row r="919" spans="4:7" ht="12.75">
      <c r="D919" s="9"/>
      <c r="E919" s="9"/>
      <c r="G919" s="9"/>
    </row>
    <row r="920" spans="4:7" ht="12.75">
      <c r="D920" s="9"/>
      <c r="E920" s="9"/>
      <c r="G920" s="9"/>
    </row>
    <row r="921" spans="4:7" ht="12.75">
      <c r="D921" s="9"/>
      <c r="E921" s="9"/>
      <c r="G921" s="9"/>
    </row>
    <row r="922" spans="4:7" ht="12.75">
      <c r="D922" s="9"/>
      <c r="E922" s="9"/>
      <c r="G922" s="9"/>
    </row>
    <row r="923" spans="4:7" ht="12.75">
      <c r="D923" s="9"/>
      <c r="E923" s="9"/>
      <c r="G923" s="9"/>
    </row>
    <row r="924" spans="4:7" ht="12.75">
      <c r="D924" s="9"/>
      <c r="E924" s="9"/>
      <c r="G924" s="9"/>
    </row>
    <row r="925" spans="4:7" ht="12.75">
      <c r="D925" s="9"/>
      <c r="E925" s="9"/>
      <c r="G925" s="9"/>
    </row>
    <row r="926" spans="4:7" ht="12.75">
      <c r="D926" s="9"/>
      <c r="E926" s="9"/>
      <c r="G926" s="9"/>
    </row>
    <row r="927" spans="4:7" ht="12.75">
      <c r="D927" s="9"/>
      <c r="E927" s="9"/>
      <c r="G927" s="9"/>
    </row>
    <row r="928" spans="4:7" ht="12.75">
      <c r="D928" s="9"/>
      <c r="E928" s="9"/>
      <c r="G928" s="9"/>
    </row>
    <row r="929" spans="4:7" ht="12.75">
      <c r="D929" s="9"/>
      <c r="E929" s="9"/>
      <c r="G929" s="9"/>
    </row>
    <row r="930" spans="4:7" ht="12.75">
      <c r="D930" s="9"/>
      <c r="E930" s="9"/>
      <c r="G930" s="9"/>
    </row>
    <row r="931" spans="4:7" ht="12.75">
      <c r="D931" s="9"/>
      <c r="E931" s="9"/>
      <c r="G931" s="9"/>
    </row>
    <row r="932" spans="4:7" ht="12.75">
      <c r="D932" s="9"/>
      <c r="E932" s="9"/>
      <c r="G932" s="9"/>
    </row>
    <row r="933" spans="4:7" ht="12.75">
      <c r="D933" s="9"/>
      <c r="E933" s="9"/>
      <c r="G933" s="9"/>
    </row>
    <row r="934" spans="4:7" ht="12.75">
      <c r="D934" s="9"/>
      <c r="E934" s="9"/>
      <c r="G934" s="9"/>
    </row>
    <row r="935" spans="4:7" ht="12.75">
      <c r="D935" s="9"/>
      <c r="E935" s="9"/>
      <c r="G935" s="9"/>
    </row>
    <row r="936" spans="4:7" ht="12.75">
      <c r="D936" s="9"/>
      <c r="E936" s="9"/>
      <c r="G936" s="9"/>
    </row>
    <row r="937" spans="4:7" ht="12.75">
      <c r="D937" s="9"/>
      <c r="E937" s="9"/>
      <c r="G937" s="9"/>
    </row>
    <row r="938" spans="4:7" ht="12.75">
      <c r="D938" s="9"/>
      <c r="E938" s="9"/>
      <c r="G938" s="9"/>
    </row>
    <row r="939" spans="4:7" ht="12.75">
      <c r="D939" s="9"/>
      <c r="E939" s="9"/>
      <c r="G939" s="9"/>
    </row>
    <row r="940" spans="4:7" ht="12.75">
      <c r="D940" s="9"/>
      <c r="E940" s="9"/>
      <c r="G940" s="9"/>
    </row>
    <row r="941" spans="4:7" ht="12.75">
      <c r="D941" s="9"/>
      <c r="E941" s="9"/>
      <c r="G941" s="9"/>
    </row>
    <row r="942" spans="4:7" ht="12.75">
      <c r="D942" s="9"/>
      <c r="E942" s="9"/>
      <c r="G942" s="9"/>
    </row>
    <row r="943" spans="4:7" ht="12.75">
      <c r="D943" s="9"/>
      <c r="E943" s="9"/>
      <c r="G943" s="9"/>
    </row>
    <row r="944" spans="4:7" ht="12.75">
      <c r="D944" s="9"/>
      <c r="E944" s="9"/>
      <c r="G944" s="9"/>
    </row>
    <row r="945" spans="4:7" ht="12.75">
      <c r="D945" s="9"/>
      <c r="E945" s="9"/>
      <c r="G945" s="9"/>
    </row>
    <row r="946" spans="4:7" ht="12.75">
      <c r="D946" s="9"/>
      <c r="E946" s="9"/>
      <c r="G946" s="9"/>
    </row>
    <row r="947" spans="4:7" ht="12.75">
      <c r="D947" s="9"/>
      <c r="E947" s="9"/>
      <c r="G947" s="9"/>
    </row>
    <row r="948" spans="4:7" ht="12.75">
      <c r="D948" s="9"/>
      <c r="E948" s="9"/>
      <c r="G948" s="9"/>
    </row>
    <row r="949" spans="4:7" ht="12.75">
      <c r="D949" s="9"/>
      <c r="E949" s="9"/>
      <c r="G949" s="9"/>
    </row>
    <row r="950" spans="4:7" ht="12.75">
      <c r="D950" s="9"/>
      <c r="E950" s="9"/>
      <c r="G950" s="9"/>
    </row>
    <row r="951" spans="4:7" ht="12.75">
      <c r="D951" s="9"/>
      <c r="E951" s="9"/>
      <c r="G951" s="9"/>
    </row>
    <row r="952" spans="4:7" ht="12.75">
      <c r="D952" s="9"/>
      <c r="E952" s="9"/>
      <c r="G952" s="9"/>
    </row>
    <row r="953" spans="4:7" ht="12.75">
      <c r="D953" s="9"/>
      <c r="E953" s="9"/>
      <c r="G953" s="9"/>
    </row>
    <row r="954" spans="4:7" ht="12.75">
      <c r="D954" s="9"/>
      <c r="E954" s="9"/>
      <c r="G954" s="9"/>
    </row>
    <row r="955" spans="4:7" ht="12.75">
      <c r="D955" s="9"/>
      <c r="E955" s="9"/>
      <c r="G955" s="9"/>
    </row>
    <row r="956" spans="4:7" ht="12.75">
      <c r="D956" s="9"/>
      <c r="E956" s="9"/>
      <c r="G956" s="9"/>
    </row>
    <row r="957" spans="4:7" ht="12.75">
      <c r="D957" s="9"/>
      <c r="E957" s="9"/>
      <c r="G957" s="9"/>
    </row>
    <row r="958" spans="4:7" ht="12.75">
      <c r="D958" s="9"/>
      <c r="E958" s="9"/>
      <c r="G958" s="9"/>
    </row>
    <row r="959" spans="4:7" ht="12.75">
      <c r="D959" s="9"/>
      <c r="E959" s="9"/>
      <c r="G959" s="9"/>
    </row>
    <row r="960" spans="4:7" ht="12.75">
      <c r="D960" s="9"/>
      <c r="E960" s="9"/>
      <c r="G960" s="9"/>
    </row>
    <row r="961" spans="4:7" ht="12.75">
      <c r="D961" s="9"/>
      <c r="E961" s="9"/>
      <c r="G961" s="9"/>
    </row>
    <row r="962" spans="4:7" ht="12.75">
      <c r="D962" s="9"/>
      <c r="E962" s="9"/>
      <c r="G962" s="9"/>
    </row>
    <row r="963" spans="4:7" ht="12.75">
      <c r="D963" s="9"/>
      <c r="E963" s="9"/>
      <c r="G963" s="9"/>
    </row>
    <row r="964" spans="4:7" ht="12.75">
      <c r="D964" s="9"/>
      <c r="E964" s="9"/>
      <c r="G964" s="9"/>
    </row>
    <row r="965" spans="4:7" ht="12.75">
      <c r="D965" s="9"/>
      <c r="E965" s="9"/>
      <c r="G965" s="9"/>
    </row>
    <row r="966" spans="4:7" ht="12.75">
      <c r="D966" s="9"/>
      <c r="E966" s="9"/>
      <c r="G966" s="9"/>
    </row>
    <row r="967" spans="4:7" ht="12.75">
      <c r="D967" s="9"/>
      <c r="E967" s="9"/>
      <c r="G967" s="9"/>
    </row>
    <row r="968" spans="4:7" ht="12.75">
      <c r="D968" s="9"/>
      <c r="E968" s="9"/>
      <c r="G968" s="9"/>
    </row>
    <row r="969" spans="4:7" ht="12.75">
      <c r="D969" s="9"/>
      <c r="E969" s="9"/>
      <c r="G969" s="9"/>
    </row>
    <row r="970" spans="4:7" ht="12.75">
      <c r="D970" s="9"/>
      <c r="E970" s="9"/>
      <c r="G970" s="9"/>
    </row>
    <row r="971" spans="4:7" ht="12.75">
      <c r="D971" s="9"/>
      <c r="E971" s="9"/>
      <c r="G971" s="9"/>
    </row>
    <row r="972" spans="4:7" ht="12.75">
      <c r="D972" s="9"/>
      <c r="E972" s="9"/>
      <c r="G972" s="9"/>
    </row>
    <row r="973" spans="4:7" ht="12.75">
      <c r="D973" s="9"/>
      <c r="E973" s="9"/>
      <c r="G973" s="9"/>
    </row>
    <row r="974" spans="4:7" ht="12.75">
      <c r="D974" s="9"/>
      <c r="E974" s="9"/>
      <c r="G974" s="9"/>
    </row>
    <row r="975" spans="4:7" ht="12.75">
      <c r="D975" s="9"/>
      <c r="E975" s="9"/>
      <c r="G975" s="9"/>
    </row>
    <row r="976" spans="4:7" ht="12.75">
      <c r="D976" s="9"/>
      <c r="E976" s="9"/>
      <c r="G976" s="9"/>
    </row>
    <row r="977" spans="4:7" ht="12.75">
      <c r="D977" s="9"/>
      <c r="E977" s="9"/>
      <c r="G977" s="9"/>
    </row>
    <row r="978" spans="4:7" ht="12.75">
      <c r="D978" s="9"/>
      <c r="E978" s="9"/>
      <c r="G978" s="9"/>
    </row>
    <row r="979" spans="4:7" ht="12.75">
      <c r="D979" s="9"/>
      <c r="E979" s="9"/>
      <c r="G979" s="9"/>
    </row>
    <row r="980" spans="4:7" ht="12.75">
      <c r="D980" s="9"/>
      <c r="E980" s="9"/>
      <c r="G980" s="9"/>
    </row>
    <row r="981" spans="4:7" ht="12.75">
      <c r="D981" s="9"/>
      <c r="E981" s="9"/>
      <c r="G981" s="9"/>
    </row>
    <row r="982" spans="4:7" ht="12.75">
      <c r="D982" s="9"/>
      <c r="E982" s="9"/>
      <c r="G982" s="9"/>
    </row>
    <row r="983" spans="4:7" ht="12.75">
      <c r="D983" s="9"/>
      <c r="E983" s="9"/>
      <c r="G983" s="9"/>
    </row>
    <row r="984" spans="4:7" ht="12.75">
      <c r="D984" s="9"/>
      <c r="E984" s="9"/>
      <c r="G984" s="9"/>
    </row>
    <row r="985" spans="4:7" ht="12.75">
      <c r="D985" s="9"/>
      <c r="E985" s="9"/>
      <c r="G985" s="9"/>
    </row>
    <row r="986" spans="4:7" ht="12.75">
      <c r="D986" s="9"/>
      <c r="E986" s="9"/>
      <c r="G986" s="9"/>
    </row>
    <row r="987" spans="4:7" ht="12.75">
      <c r="D987" s="9"/>
      <c r="E987" s="9"/>
      <c r="G987" s="9"/>
    </row>
    <row r="988" spans="4:7" ht="12.75">
      <c r="D988" s="9"/>
      <c r="E988" s="9"/>
      <c r="G988" s="9"/>
    </row>
    <row r="989" spans="4:7" ht="12.75">
      <c r="D989" s="9"/>
      <c r="E989" s="9"/>
      <c r="G989" s="9"/>
    </row>
    <row r="990" spans="4:7" ht="12.75">
      <c r="D990" s="9"/>
      <c r="E990" s="9"/>
      <c r="G990" s="9"/>
    </row>
    <row r="991" spans="4:7" ht="12.75">
      <c r="D991" s="9"/>
      <c r="E991" s="9"/>
      <c r="G991" s="9"/>
    </row>
    <row r="992" spans="4:7" ht="12.75">
      <c r="D992" s="9"/>
      <c r="E992" s="9"/>
      <c r="G992" s="9"/>
    </row>
    <row r="993" spans="4:7" ht="12.75">
      <c r="D993" s="9"/>
      <c r="E993" s="9"/>
      <c r="G993" s="9"/>
    </row>
    <row r="994" spans="4:7" ht="12.75">
      <c r="D994" s="9"/>
      <c r="E994" s="9"/>
      <c r="G994" s="9"/>
    </row>
    <row r="995" spans="4:7" ht="12.75">
      <c r="D995" s="9"/>
      <c r="E995" s="9"/>
      <c r="G995" s="9"/>
    </row>
    <row r="996" spans="4:7" ht="12.75">
      <c r="D996" s="9"/>
      <c r="E996" s="9"/>
      <c r="G996" s="9"/>
    </row>
    <row r="997" spans="4:7" ht="12.75">
      <c r="D997" s="9"/>
      <c r="E997" s="9"/>
      <c r="G997" s="9"/>
    </row>
    <row r="998" spans="4:7" ht="12.75">
      <c r="D998" s="9"/>
      <c r="E998" s="9"/>
      <c r="G998" s="9"/>
    </row>
    <row r="999" spans="4:7" ht="12.75">
      <c r="D999" s="9"/>
      <c r="E999" s="9"/>
      <c r="G999" s="9"/>
    </row>
    <row r="1000" spans="4:7" ht="12.75">
      <c r="D1000" s="9"/>
      <c r="E1000" s="9"/>
      <c r="G1000" s="9"/>
    </row>
  </sheetData>
  <hyperlinks>
    <hyperlink ref="D2" r:id="rId1" xr:uid="{00000000-0004-0000-0100-000000000000}"/>
    <hyperlink ref="B3" r:id="rId2" xr:uid="{00000000-0004-0000-0100-000001000000}"/>
    <hyperlink ref="B4" r:id="rId3" xr:uid="{00000000-0004-0000-0100-000002000000}"/>
    <hyperlink ref="C4" r:id="rId4" xr:uid="{00000000-0004-0000-0100-000003000000}"/>
    <hyperlink ref="D6" r:id="rId5" xr:uid="{00000000-0004-0000-0100-000004000000}"/>
    <hyperlink ref="B8" r:id="rId6" xr:uid="{00000000-0004-0000-0100-000005000000}"/>
    <hyperlink ref="B9" r:id="rId7" xr:uid="{00000000-0004-0000-0100-000006000000}"/>
    <hyperlink ref="D9" r:id="rId8" xr:uid="{00000000-0004-0000-0100-000007000000}"/>
    <hyperlink ref="B10" r:id="rId9" xr:uid="{00000000-0004-0000-0100-000008000000}"/>
    <hyperlink ref="D10" r:id="rId10" xr:uid="{00000000-0004-0000-0100-000009000000}"/>
    <hyperlink ref="D11" r:id="rId11" xr:uid="{00000000-0004-0000-0100-00000A000000}"/>
    <hyperlink ref="F11" r:id="rId12" xr:uid="{00000000-0004-0000-0100-00000B000000}"/>
    <hyperlink ref="G11" r:id="rId13" xr:uid="{00000000-0004-0000-0100-00000C000000}"/>
    <hyperlink ref="C12" r:id="rId14" xr:uid="{00000000-0004-0000-0100-00000D000000}"/>
    <hyperlink ref="C13" r:id="rId15" location=":~:text=It%20also%20said%20it%20would,approximately%207%20million%20in%20Mexico." xr:uid="{00000000-0004-0000-0100-00000E000000}"/>
    <hyperlink ref="D14" r:id="rId16" location=":~:text=Netflix%20ended%20the%20first%20quarter,the%20same%20period%20last%20year." xr:uid="{00000000-0004-0000-0100-00000F000000}"/>
    <hyperlink ref="D15" r:id="rId17" xr:uid="{00000000-0004-0000-0100-000010000000}"/>
    <hyperlink ref="D16" r:id="rId18" xr:uid="{00000000-0004-0000-0100-000011000000}"/>
    <hyperlink ref="B17" r:id="rId19" xr:uid="{00000000-0004-0000-0100-000012000000}"/>
    <hyperlink ref="C17" r:id="rId20" xr:uid="{00000000-0004-0000-0100-000013000000}"/>
    <hyperlink ref="D17" r:id="rId21" xr:uid="{00000000-0004-0000-0100-000014000000}"/>
    <hyperlink ref="G17" r:id="rId22" xr:uid="{00000000-0004-0000-0100-000015000000}"/>
    <hyperlink ref="B18" r:id="rId23" location=":~:text=Netflix%20said%20it%20had%203.8,Korea%20as%20of%20December%202020." xr:uid="{00000000-0004-0000-0100-000016000000}"/>
    <hyperlink ref="C18" r:id="rId24" xr:uid="{00000000-0004-0000-0100-000017000000}"/>
    <hyperlink ref="D18" r:id="rId25" xr:uid="{00000000-0004-0000-0100-000018000000}"/>
    <hyperlink ref="D19" r:id="rId26" xr:uid="{00000000-0004-0000-0100-000019000000}"/>
    <hyperlink ref="G19" r:id="rId27" xr:uid="{00000000-0004-0000-0100-00001A000000}"/>
    <hyperlink ref="D20" r:id="rId28" xr:uid="{00000000-0004-0000-0100-00001B000000}"/>
    <hyperlink ref="D21" r:id="rId29" xr:uid="{00000000-0004-0000-0100-00001C000000}"/>
    <hyperlink ref="G21" r:id="rId30" location=":~:text=Netflix%20has%20over%203%20million%20subscribers%20in%20Turkey%2C%20Hastings%20added." xr:uid="{00000000-0004-0000-0100-00001D000000}"/>
    <hyperlink ref="B23" r:id="rId31" xr:uid="{00000000-0004-0000-0100-00001E000000}"/>
    <hyperlink ref="D29" r:id="rId32" location=":~:text=Based%20on%20this%20data%2C%20it,of%20the%20end%20of%202020." xr:uid="{00000000-0004-0000-0100-00001F000000}"/>
    <hyperlink ref="D35" r:id="rId33" xr:uid="{00000000-0004-0000-0100-000020000000}"/>
    <hyperlink ref="D39" r:id="rId34" xr:uid="{00000000-0004-0000-0100-000021000000}"/>
    <hyperlink ref="D41" r:id="rId35" xr:uid="{00000000-0004-0000-0100-000022000000}"/>
    <hyperlink ref="C43" r:id="rId36" display="https://www.thefinancialexpress.com.bd/views/why-streaming-not-skyrocketing-in-bangladesh-1607756005" xr:uid="{00000000-0004-0000-0100-000023000000}"/>
    <hyperlink ref="D43" r:id="rId37" location=":~:text=For%20example%2C%20in%20India%2C%20there,in%20Bangladesh%20at%20200%2C000%20only." xr:uid="{00000000-0004-0000-0100-000024000000}"/>
    <hyperlink ref="B45" r:id="rId38" xr:uid="{00000000-0004-0000-0100-000025000000}"/>
    <hyperlink ref="D46" r:id="rId39" xr:uid="{00000000-0004-0000-0100-000026000000}"/>
    <hyperlink ref="C56" r:id="rId40" display="https://www.hollywoodreporter.com/business/business-news/disney-hotstar-takes-subscriber-lead-over-netflix-in-growing-indonesia-study-4117979/" xr:uid="{00000000-0004-0000-0100-000027000000}"/>
    <hyperlink ref="D56" r:id="rId41" xr:uid="{00000000-0004-0000-0100-000028000000}"/>
    <hyperlink ref="C59" r:id="rId42" xr:uid="{00000000-0004-0000-0100-000029000000}"/>
    <hyperlink ref="D60" r:id="rId43" xr:uid="{00000000-0004-0000-0100-00002A000000}"/>
    <hyperlink ref="B61" r:id="rId44" xr:uid="{00000000-0004-0000-0100-00002B000000}"/>
  </hyperlinks>
  <pageMargins left="0.7" right="0.7" top="0.75" bottom="0.75" header="0.3" footer="0.3"/>
  <legacyDrawing r:id="rId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Z100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5.75" customHeight="1"/>
  <sheetData>
    <row r="1" spans="1:52" ht="33.75" customHeight="1">
      <c r="A1" s="68" t="s">
        <v>244</v>
      </c>
      <c r="B1" s="1" t="s">
        <v>245</v>
      </c>
      <c r="C1" s="69"/>
      <c r="D1" s="2"/>
      <c r="E1" s="1" t="s">
        <v>246</v>
      </c>
      <c r="F1" s="1"/>
      <c r="G1" s="1"/>
      <c r="H1" s="1" t="s">
        <v>247</v>
      </c>
      <c r="I1" s="1"/>
      <c r="J1" s="1"/>
      <c r="K1" s="1" t="s">
        <v>248</v>
      </c>
      <c r="L1" s="1"/>
      <c r="M1" s="1"/>
      <c r="N1" s="70" t="s">
        <v>249</v>
      </c>
      <c r="O1" s="71"/>
      <c r="P1" s="1" t="s">
        <v>250</v>
      </c>
      <c r="Q1" s="69"/>
      <c r="R1" s="2"/>
      <c r="S1" s="1" t="s">
        <v>251</v>
      </c>
      <c r="T1" s="69"/>
      <c r="U1" s="69"/>
      <c r="V1" s="1" t="s">
        <v>252</v>
      </c>
      <c r="W1" s="69"/>
      <c r="X1" s="69"/>
      <c r="Y1" s="1" t="s">
        <v>253</v>
      </c>
      <c r="Z1" s="1"/>
      <c r="AA1" s="1"/>
      <c r="AB1" s="70" t="s">
        <v>254</v>
      </c>
      <c r="AC1" s="72"/>
      <c r="AD1" s="1" t="s">
        <v>255</v>
      </c>
      <c r="AE1" s="73"/>
      <c r="AF1" s="73"/>
      <c r="AG1" s="1" t="s">
        <v>256</v>
      </c>
      <c r="AH1" s="73"/>
      <c r="AI1" s="73"/>
      <c r="AJ1" s="1" t="s">
        <v>257</v>
      </c>
      <c r="AK1" s="73"/>
      <c r="AL1" s="73"/>
      <c r="AM1" s="1" t="s">
        <v>258</v>
      </c>
      <c r="AN1" s="73"/>
      <c r="AO1" s="73"/>
      <c r="AP1" s="74" t="s">
        <v>259</v>
      </c>
      <c r="AQ1" s="74"/>
      <c r="AR1" s="1" t="s">
        <v>260</v>
      </c>
      <c r="AS1" s="73"/>
      <c r="AT1" s="73"/>
      <c r="AU1" s="1" t="s">
        <v>261</v>
      </c>
      <c r="AV1" s="73"/>
      <c r="AW1" s="73"/>
      <c r="AX1" s="73"/>
      <c r="AY1" s="73"/>
      <c r="AZ1" s="73"/>
    </row>
    <row r="2" spans="1:52" ht="51">
      <c r="B2" s="75" t="s">
        <v>262</v>
      </c>
      <c r="C2" s="18" t="s">
        <v>263</v>
      </c>
      <c r="D2" s="75" t="s">
        <v>264</v>
      </c>
      <c r="E2" s="75" t="s">
        <v>262</v>
      </c>
      <c r="F2" s="18" t="s">
        <v>263</v>
      </c>
      <c r="G2" s="75" t="s">
        <v>264</v>
      </c>
      <c r="H2" s="75" t="s">
        <v>262</v>
      </c>
      <c r="I2" s="18" t="s">
        <v>263</v>
      </c>
      <c r="J2" s="75" t="s">
        <v>264</v>
      </c>
      <c r="K2" s="75" t="s">
        <v>262</v>
      </c>
      <c r="L2" s="18" t="s">
        <v>263</v>
      </c>
      <c r="M2" s="75" t="s">
        <v>264</v>
      </c>
      <c r="N2" s="76" t="s">
        <v>265</v>
      </c>
      <c r="O2" s="76" t="s">
        <v>266</v>
      </c>
      <c r="P2" s="75" t="s">
        <v>262</v>
      </c>
      <c r="Q2" s="18" t="s">
        <v>263</v>
      </c>
      <c r="R2" s="75" t="s">
        <v>264</v>
      </c>
      <c r="S2" s="75" t="s">
        <v>262</v>
      </c>
      <c r="T2" s="18" t="s">
        <v>263</v>
      </c>
      <c r="U2" s="75" t="s">
        <v>264</v>
      </c>
      <c r="V2" s="75" t="s">
        <v>262</v>
      </c>
      <c r="W2" s="18" t="s">
        <v>263</v>
      </c>
      <c r="X2" s="75" t="s">
        <v>264</v>
      </c>
      <c r="Y2" s="75" t="s">
        <v>262</v>
      </c>
      <c r="Z2" s="18" t="s">
        <v>263</v>
      </c>
      <c r="AA2" s="75" t="s">
        <v>264</v>
      </c>
      <c r="AB2" s="76" t="s">
        <v>265</v>
      </c>
      <c r="AC2" s="77" t="s">
        <v>266</v>
      </c>
      <c r="AD2" s="75" t="s">
        <v>262</v>
      </c>
      <c r="AE2" s="18" t="s">
        <v>263</v>
      </c>
      <c r="AF2" s="75" t="s">
        <v>264</v>
      </c>
      <c r="AG2" s="75" t="s">
        <v>262</v>
      </c>
      <c r="AH2" s="18" t="s">
        <v>263</v>
      </c>
      <c r="AI2" s="75" t="s">
        <v>264</v>
      </c>
      <c r="AJ2" s="75" t="s">
        <v>262</v>
      </c>
      <c r="AK2" s="18" t="s">
        <v>263</v>
      </c>
      <c r="AL2" s="75" t="s">
        <v>264</v>
      </c>
      <c r="AM2" s="75" t="s">
        <v>262</v>
      </c>
      <c r="AN2" s="18" t="s">
        <v>263</v>
      </c>
      <c r="AO2" s="75" t="s">
        <v>264</v>
      </c>
      <c r="AP2" s="78" t="s">
        <v>265</v>
      </c>
      <c r="AQ2" s="78" t="s">
        <v>266</v>
      </c>
      <c r="AR2" s="75" t="s">
        <v>262</v>
      </c>
      <c r="AS2" s="18" t="s">
        <v>263</v>
      </c>
      <c r="AT2" s="75" t="s">
        <v>264</v>
      </c>
      <c r="AU2" s="75" t="s">
        <v>262</v>
      </c>
      <c r="AV2" s="18" t="s">
        <v>263</v>
      </c>
      <c r="AW2" s="75" t="s">
        <v>264</v>
      </c>
    </row>
    <row r="3" spans="1:52" ht="25.5">
      <c r="A3" s="1" t="s">
        <v>267</v>
      </c>
      <c r="B3" s="79" t="s">
        <v>268</v>
      </c>
      <c r="C3" s="16">
        <v>11.04</v>
      </c>
      <c r="D3" s="79" t="s">
        <v>269</v>
      </c>
      <c r="E3" s="79" t="s">
        <v>270</v>
      </c>
      <c r="F3" s="16">
        <v>11.13</v>
      </c>
      <c r="G3" s="79" t="s">
        <v>271</v>
      </c>
      <c r="H3" s="79" t="s">
        <v>272</v>
      </c>
      <c r="I3" s="16">
        <v>11.18</v>
      </c>
      <c r="J3" s="79" t="s">
        <v>273</v>
      </c>
      <c r="K3" s="79" t="s">
        <v>274</v>
      </c>
      <c r="L3" s="16">
        <v>11.28</v>
      </c>
      <c r="M3" s="79" t="s">
        <v>275</v>
      </c>
      <c r="N3" s="80" t="s">
        <v>274</v>
      </c>
      <c r="O3" s="81">
        <f>SUM(D3+G3+J3+M3)</f>
        <v>8281532000</v>
      </c>
      <c r="P3" s="79" t="s">
        <v>276</v>
      </c>
      <c r="Q3" s="16">
        <v>11.45</v>
      </c>
      <c r="R3" s="79" t="s">
        <v>277</v>
      </c>
      <c r="S3" s="79" t="s">
        <v>278</v>
      </c>
      <c r="T3" s="16">
        <v>12.52</v>
      </c>
      <c r="U3" s="79" t="s">
        <v>279</v>
      </c>
      <c r="V3" s="79" t="s">
        <v>280</v>
      </c>
      <c r="W3" s="16">
        <v>13.08</v>
      </c>
      <c r="X3" s="79" t="s">
        <v>281</v>
      </c>
      <c r="Y3" s="79" t="s">
        <v>282</v>
      </c>
      <c r="Z3" s="16">
        <v>13.22</v>
      </c>
      <c r="AA3" s="79" t="s">
        <v>283</v>
      </c>
      <c r="AB3" s="80" t="s">
        <v>282</v>
      </c>
      <c r="AC3" s="82">
        <f>SUM(R3+U3+X3+AA3)</f>
        <v>10051208000</v>
      </c>
      <c r="AD3" s="79" t="s">
        <v>284</v>
      </c>
      <c r="AE3" s="16">
        <v>13.09</v>
      </c>
      <c r="AF3" s="79" t="s">
        <v>285</v>
      </c>
      <c r="AG3" s="79" t="s">
        <v>286</v>
      </c>
      <c r="AH3" s="79" t="s">
        <v>287</v>
      </c>
      <c r="AI3" s="79" t="s">
        <v>288</v>
      </c>
      <c r="AJ3" s="79" t="s">
        <v>289</v>
      </c>
      <c r="AK3" s="79" t="s">
        <v>290</v>
      </c>
      <c r="AL3" s="79" t="s">
        <v>291</v>
      </c>
      <c r="AM3" s="12">
        <v>73940000</v>
      </c>
      <c r="AN3" s="16">
        <v>13.51</v>
      </c>
      <c r="AO3" s="12">
        <v>2980000000</v>
      </c>
      <c r="AP3" s="83">
        <v>73936000</v>
      </c>
      <c r="AQ3" s="83">
        <v>11455396000</v>
      </c>
      <c r="AR3" s="12">
        <v>74380000</v>
      </c>
      <c r="AS3" s="16">
        <v>14.25</v>
      </c>
      <c r="AT3" s="12">
        <v>3171000000</v>
      </c>
      <c r="AU3" s="12">
        <v>73950000</v>
      </c>
      <c r="AV3" s="16">
        <v>14.54</v>
      </c>
      <c r="AW3" s="12">
        <v>3235000000</v>
      </c>
    </row>
    <row r="4" spans="1:52" ht="12.75">
      <c r="A4" s="84" t="s">
        <v>292</v>
      </c>
      <c r="B4" s="85"/>
      <c r="C4" s="86"/>
      <c r="D4" s="87"/>
      <c r="E4" s="88">
        <f t="shared" ref="E4:M4" si="0">SUM((E3-B3)/B3)*100</f>
        <v>1.5777635489008193</v>
      </c>
      <c r="F4" s="88">
        <f t="shared" si="0"/>
        <v>0.81521739130436277</v>
      </c>
      <c r="G4" s="88">
        <f t="shared" si="0"/>
        <v>3.7137231505391526</v>
      </c>
      <c r="H4" s="88">
        <f t="shared" si="0"/>
        <v>1.8425731372232099</v>
      </c>
      <c r="I4" s="88">
        <f t="shared" si="0"/>
        <v>0.44923629829289247</v>
      </c>
      <c r="J4" s="88">
        <f t="shared" si="0"/>
        <v>2.2104407512688176</v>
      </c>
      <c r="K4" s="88">
        <f t="shared" si="0"/>
        <v>2.7725757816219647</v>
      </c>
      <c r="L4" s="88">
        <f t="shared" si="0"/>
        <v>0.89445438282647272</v>
      </c>
      <c r="M4" s="88">
        <f t="shared" si="0"/>
        <v>3.1567415328066453</v>
      </c>
      <c r="N4" s="89"/>
      <c r="O4" s="89"/>
      <c r="P4" s="88">
        <f t="shared" ref="P4:R4" si="1">SUM((P3-K3)/K3)*100</f>
        <v>2.8969841098259645</v>
      </c>
      <c r="Q4" s="88">
        <f t="shared" si="1"/>
        <v>1.5070921985815597</v>
      </c>
      <c r="R4" s="88">
        <f t="shared" si="1"/>
        <v>4.4365077124766135</v>
      </c>
      <c r="S4" s="88">
        <f t="shared" ref="S4:AA4" si="2">SUM((S3-P3)/P3)*100</f>
        <v>-0.19810004052046282</v>
      </c>
      <c r="T4" s="88">
        <f t="shared" si="2"/>
        <v>9.3449781659388673</v>
      </c>
      <c r="U4" s="88">
        <f t="shared" si="2"/>
        <v>10.826944268806402</v>
      </c>
      <c r="V4" s="88">
        <f t="shared" si="2"/>
        <v>0.92179064976466529</v>
      </c>
      <c r="W4" s="88">
        <f t="shared" si="2"/>
        <v>4.4728434504792371</v>
      </c>
      <c r="X4" s="88">
        <f t="shared" si="2"/>
        <v>4.7997380456333145</v>
      </c>
      <c r="Y4" s="88">
        <f t="shared" si="2"/>
        <v>0.81652114312960045</v>
      </c>
      <c r="Z4" s="88">
        <f t="shared" si="2"/>
        <v>1.0703363914373132</v>
      </c>
      <c r="AA4" s="88">
        <f t="shared" si="2"/>
        <v>1.9325894134477823</v>
      </c>
      <c r="AB4" s="88">
        <f t="shared" ref="AB4:AC4" si="3">SUM((AB3-N3)/N3)*100</f>
        <v>4.4860015133499083</v>
      </c>
      <c r="AC4" s="90">
        <f t="shared" si="3"/>
        <v>21.368944779782293</v>
      </c>
      <c r="AD4" s="88">
        <f t="shared" ref="AD4:AF4" si="4">SUM((AD3-Y3)/Y3)*100</f>
        <v>3.4095947503768729</v>
      </c>
      <c r="AE4" s="88">
        <f t="shared" si="4"/>
        <v>-0.98335854765507391</v>
      </c>
      <c r="AF4" s="88">
        <f t="shared" si="4"/>
        <v>1.1552792985387221</v>
      </c>
      <c r="AG4" s="88">
        <f t="shared" ref="AG4:AO4" si="5">SUM((AG3-AD3)/AD3)*100</f>
        <v>4.1947148022695764</v>
      </c>
      <c r="AH4" s="88">
        <f t="shared" si="5"/>
        <v>1.2223071046600469</v>
      </c>
      <c r="AI4" s="88">
        <f t="shared" si="5"/>
        <v>5.0649406388098752</v>
      </c>
      <c r="AJ4" s="88">
        <f t="shared" si="5"/>
        <v>0.24278503237133764</v>
      </c>
      <c r="AK4" s="88">
        <f t="shared" si="5"/>
        <v>1.1320754716981158</v>
      </c>
      <c r="AL4" s="88">
        <f t="shared" si="5"/>
        <v>3.3023203400395116</v>
      </c>
      <c r="AM4" s="88">
        <f t="shared" si="5"/>
        <v>1.1754081088107717</v>
      </c>
      <c r="AN4" s="88">
        <f t="shared" si="5"/>
        <v>0.82089552238805552</v>
      </c>
      <c r="AO4" s="88">
        <f t="shared" si="5"/>
        <v>1.5870418569293099</v>
      </c>
      <c r="AP4" s="88">
        <v>4.4860015133499083</v>
      </c>
      <c r="AQ4" s="88">
        <v>21.368944779782293</v>
      </c>
      <c r="AR4" s="88">
        <f t="shared" ref="AR4:AT4" si="6">SUM((AR3-AM3)/AM3)*100</f>
        <v>0.59507708953205307</v>
      </c>
      <c r="AS4" s="88">
        <f t="shared" si="6"/>
        <v>5.4774241302738735</v>
      </c>
      <c r="AT4" s="88">
        <f t="shared" si="6"/>
        <v>6.4093959731543624</v>
      </c>
      <c r="AU4" s="88">
        <f t="shared" ref="AU4:AW4" si="7">SUM((AU3-AR3)/AR3)*100</f>
        <v>-0.57811239580532403</v>
      </c>
      <c r="AV4" s="88">
        <f t="shared" si="7"/>
        <v>2.0350877192982395</v>
      </c>
      <c r="AW4" s="88">
        <f t="shared" si="7"/>
        <v>2.0182907600126141</v>
      </c>
    </row>
    <row r="5" spans="1:52" ht="38.25">
      <c r="A5" s="1" t="s">
        <v>293</v>
      </c>
      <c r="B5" s="79" t="s">
        <v>294</v>
      </c>
      <c r="C5" s="16">
        <v>10.68</v>
      </c>
      <c r="D5" s="79" t="s">
        <v>295</v>
      </c>
      <c r="E5" s="79" t="s">
        <v>296</v>
      </c>
      <c r="F5" s="16">
        <v>10.72</v>
      </c>
      <c r="G5" s="79" t="s">
        <v>297</v>
      </c>
      <c r="H5" s="79" t="s">
        <v>298</v>
      </c>
      <c r="I5" s="16">
        <v>10.28</v>
      </c>
      <c r="J5" s="79" t="s">
        <v>299</v>
      </c>
      <c r="K5" s="79" t="s">
        <v>300</v>
      </c>
      <c r="L5" s="91">
        <v>10.199999999999999</v>
      </c>
      <c r="M5" s="79" t="s">
        <v>301</v>
      </c>
      <c r="N5" s="80" t="s">
        <v>300</v>
      </c>
      <c r="O5" s="81">
        <f>SUM(D5+G5+J5+M5)</f>
        <v>3963707000</v>
      </c>
      <c r="P5" s="79" t="s">
        <v>302</v>
      </c>
      <c r="Q5" s="16">
        <v>10.23</v>
      </c>
      <c r="R5" s="79" t="s">
        <v>303</v>
      </c>
      <c r="S5" s="79" t="s">
        <v>304</v>
      </c>
      <c r="T5" s="16">
        <v>10.130000000000001</v>
      </c>
      <c r="U5" s="79" t="s">
        <v>305</v>
      </c>
      <c r="V5" s="79" t="s">
        <v>306</v>
      </c>
      <c r="W5" s="91">
        <v>10.4</v>
      </c>
      <c r="X5" s="79" t="s">
        <v>307</v>
      </c>
      <c r="Y5" s="79" t="s">
        <v>308</v>
      </c>
      <c r="Z5" s="16">
        <v>10.51</v>
      </c>
      <c r="AA5" s="79" t="s">
        <v>309</v>
      </c>
      <c r="AB5" s="80" t="s">
        <v>308</v>
      </c>
      <c r="AC5" s="82">
        <f>SUM(R5+U5+X5+AA5)</f>
        <v>5543067000</v>
      </c>
      <c r="AD5" s="79" t="s">
        <v>310</v>
      </c>
      <c r="AE5" s="91">
        <v>10.4</v>
      </c>
      <c r="AF5" s="79" t="s">
        <v>311</v>
      </c>
      <c r="AG5" s="79" t="s">
        <v>312</v>
      </c>
      <c r="AH5" s="79" t="s">
        <v>313</v>
      </c>
      <c r="AI5" s="79" t="s">
        <v>314</v>
      </c>
      <c r="AJ5" s="79" t="s">
        <v>315</v>
      </c>
      <c r="AK5" s="79" t="s">
        <v>316</v>
      </c>
      <c r="AL5" s="79" t="s">
        <v>317</v>
      </c>
      <c r="AM5" s="12">
        <v>66700000</v>
      </c>
      <c r="AN5" s="16">
        <v>11.05</v>
      </c>
      <c r="AO5" s="12">
        <v>2137000000</v>
      </c>
      <c r="AP5" s="92">
        <v>66698000</v>
      </c>
      <c r="AQ5" s="92">
        <v>7772252000</v>
      </c>
      <c r="AR5" s="12">
        <v>68510000</v>
      </c>
      <c r="AS5" s="16">
        <v>11.56</v>
      </c>
      <c r="AT5" s="12">
        <v>2344000000</v>
      </c>
      <c r="AU5" s="12">
        <v>68700000</v>
      </c>
      <c r="AV5" s="16">
        <v>11.66</v>
      </c>
      <c r="AW5" s="12">
        <v>2400000000</v>
      </c>
    </row>
    <row r="6" spans="1:52" ht="12.75">
      <c r="A6" s="84" t="s">
        <v>292</v>
      </c>
      <c r="B6" s="85"/>
      <c r="C6" s="86"/>
      <c r="D6" s="85"/>
      <c r="E6" s="88">
        <f t="shared" ref="E6:M6" si="8">SUM((E5-B5)/B5)*100</f>
        <v>6.7418794096594974</v>
      </c>
      <c r="F6" s="88">
        <f t="shared" si="8"/>
        <v>0.3745318352060012</v>
      </c>
      <c r="G6" s="88">
        <f t="shared" si="8"/>
        <v>10.020650787402907</v>
      </c>
      <c r="H6" s="88">
        <f t="shared" si="8"/>
        <v>8.043554618897085</v>
      </c>
      <c r="I6" s="88">
        <f t="shared" si="8"/>
        <v>-4.1044776119403101</v>
      </c>
      <c r="J6" s="88">
        <f t="shared" si="8"/>
        <v>2.9986765720448139</v>
      </c>
      <c r="K6" s="88">
        <f t="shared" si="8"/>
        <v>11.76853055916775</v>
      </c>
      <c r="L6" s="88">
        <f t="shared" si="8"/>
        <v>-0.77821011673151819</v>
      </c>
      <c r="M6" s="88">
        <f t="shared" si="8"/>
        <v>9.1627859296202327</v>
      </c>
      <c r="N6" s="89"/>
      <c r="O6" s="89"/>
      <c r="P6" s="88">
        <f t="shared" ref="P6:R6" si="9">SUM((P5-K5)/K5)*100</f>
        <v>12.491406208683696</v>
      </c>
      <c r="Q6" s="88">
        <f t="shared" si="9"/>
        <v>0.2941176470588347</v>
      </c>
      <c r="R6" s="88">
        <f t="shared" si="9"/>
        <v>12.451267856296248</v>
      </c>
      <c r="S6" s="88">
        <f t="shared" ref="S6:AA6" si="10">SUM((S5-P5)/P5)*100</f>
        <v>3.9654929246391801</v>
      </c>
      <c r="T6" s="88">
        <f t="shared" si="10"/>
        <v>-0.97751710654936119</v>
      </c>
      <c r="U6" s="88">
        <f t="shared" si="10"/>
        <v>6.9490399950055899</v>
      </c>
      <c r="V6" s="88">
        <f t="shared" si="10"/>
        <v>7.0677609713084175</v>
      </c>
      <c r="W6" s="88">
        <f t="shared" si="10"/>
        <v>2.6653504442250697</v>
      </c>
      <c r="X6" s="88">
        <f t="shared" si="10"/>
        <v>8.2597281301384964</v>
      </c>
      <c r="Y6" s="88">
        <f t="shared" si="10"/>
        <v>9.3400908035054382</v>
      </c>
      <c r="Z6" s="88">
        <f t="shared" si="10"/>
        <v>1.0576923076923022</v>
      </c>
      <c r="AA6" s="88">
        <f t="shared" si="10"/>
        <v>9.4199742304137128</v>
      </c>
      <c r="AB6" s="88">
        <f t="shared" ref="AB6:AC6" si="11">SUM((AB5-N5)/N5)*100</f>
        <v>36.913639007879844</v>
      </c>
      <c r="AC6" s="90">
        <f t="shared" si="11"/>
        <v>39.845528440926635</v>
      </c>
      <c r="AD6" s="88">
        <f t="shared" ref="AD6:AF6" si="12">SUM((AD5-Y5)/Y5)*100</f>
        <v>13.43427710610684</v>
      </c>
      <c r="AE6" s="88">
        <f t="shared" si="12"/>
        <v>-1.0466222645099852</v>
      </c>
      <c r="AF6" s="88">
        <f t="shared" si="12"/>
        <v>10.298029964910169</v>
      </c>
      <c r="AG6" s="88">
        <f t="shared" ref="AG6:AO6" si="13">SUM((AG5-AD5)/AD5)*100</f>
        <v>4.6804236047263936</v>
      </c>
      <c r="AH6" s="88">
        <f t="shared" si="13"/>
        <v>0.96153846153845812</v>
      </c>
      <c r="AI6" s="88">
        <f t="shared" si="13"/>
        <v>9.8094314158496143</v>
      </c>
      <c r="AJ6" s="88">
        <f t="shared" si="13"/>
        <v>1.2344875819332173</v>
      </c>
      <c r="AK6" s="88">
        <f t="shared" si="13"/>
        <v>3.6190476190476266</v>
      </c>
      <c r="AL6" s="88">
        <f t="shared" si="13"/>
        <v>6.6865799717522032</v>
      </c>
      <c r="AM6" s="88">
        <f t="shared" si="13"/>
        <v>7.1623662478712129</v>
      </c>
      <c r="AN6" s="88">
        <f t="shared" si="13"/>
        <v>1.5624999999999993</v>
      </c>
      <c r="AO6" s="88">
        <f t="shared" si="13"/>
        <v>5.8401264336334862</v>
      </c>
      <c r="AP6" s="88">
        <v>36.913639007879844</v>
      </c>
      <c r="AQ6" s="88">
        <v>39.845528440926635</v>
      </c>
      <c r="AR6" s="88">
        <f t="shared" ref="AR6:AT6" si="14">SUM((AR5-AM5)/AM5)*100</f>
        <v>2.7136431784107944</v>
      </c>
      <c r="AS6" s="88">
        <f t="shared" si="14"/>
        <v>4.6153846153846132</v>
      </c>
      <c r="AT6" s="88">
        <f t="shared" si="14"/>
        <v>9.686476368741225</v>
      </c>
      <c r="AU6" s="88">
        <f t="shared" ref="AU6:AW6" si="15">SUM((AU5-AR5)/AR5)*100</f>
        <v>0.27733177638300976</v>
      </c>
      <c r="AV6" s="88">
        <f t="shared" si="15"/>
        <v>0.86505190311418378</v>
      </c>
      <c r="AW6" s="88">
        <f t="shared" si="15"/>
        <v>2.3890784982935154</v>
      </c>
    </row>
    <row r="7" spans="1:52" ht="12.75">
      <c r="A7" s="93" t="s">
        <v>318</v>
      </c>
      <c r="B7" s="79" t="s">
        <v>319</v>
      </c>
      <c r="C7" s="16">
        <v>8.7899999999999991</v>
      </c>
      <c r="D7" s="79" t="s">
        <v>320</v>
      </c>
      <c r="E7" s="79" t="s">
        <v>321</v>
      </c>
      <c r="F7" s="91">
        <v>8.6</v>
      </c>
      <c r="G7" s="79" t="s">
        <v>322</v>
      </c>
      <c r="H7" s="79" t="s">
        <v>323</v>
      </c>
      <c r="I7" s="16">
        <v>7.99</v>
      </c>
      <c r="J7" s="79" t="s">
        <v>324</v>
      </c>
      <c r="K7" s="79" t="s">
        <v>325</v>
      </c>
      <c r="L7" s="16">
        <v>7.53</v>
      </c>
      <c r="M7" s="79" t="s">
        <v>326</v>
      </c>
      <c r="N7" s="80" t="s">
        <v>325</v>
      </c>
      <c r="O7" s="81">
        <f>SUM(D7+G7+J7+M7)</f>
        <v>2237697000</v>
      </c>
      <c r="P7" s="79" t="s">
        <v>327</v>
      </c>
      <c r="Q7" s="16">
        <v>7.84</v>
      </c>
      <c r="R7" s="79" t="s">
        <v>328</v>
      </c>
      <c r="S7" s="79" t="s">
        <v>329</v>
      </c>
      <c r="T7" s="16">
        <v>8.14</v>
      </c>
      <c r="U7" s="79" t="s">
        <v>330</v>
      </c>
      <c r="V7" s="79" t="s">
        <v>331</v>
      </c>
      <c r="W7" s="16">
        <v>8.6300000000000008</v>
      </c>
      <c r="X7" s="79" t="s">
        <v>332</v>
      </c>
      <c r="Y7" s="79" t="s">
        <v>333</v>
      </c>
      <c r="Z7" s="16">
        <v>8.18</v>
      </c>
      <c r="AA7" s="79" t="s">
        <v>334</v>
      </c>
      <c r="AB7" s="80" t="s">
        <v>333</v>
      </c>
      <c r="AC7" s="82">
        <f>SUM(R7+U7+X7+AA7)</f>
        <v>2795434000</v>
      </c>
      <c r="AD7" s="79" t="s">
        <v>335</v>
      </c>
      <c r="AE7" s="16">
        <v>8.0500000000000007</v>
      </c>
      <c r="AF7" s="79" t="s">
        <v>336</v>
      </c>
      <c r="AG7" s="79" t="s">
        <v>337</v>
      </c>
      <c r="AH7" s="79" t="s">
        <v>338</v>
      </c>
      <c r="AI7" s="79" t="s">
        <v>339</v>
      </c>
      <c r="AJ7" s="79" t="s">
        <v>340</v>
      </c>
      <c r="AK7" s="79" t="s">
        <v>341</v>
      </c>
      <c r="AL7" s="79" t="s">
        <v>342</v>
      </c>
      <c r="AM7" s="12">
        <v>37540000</v>
      </c>
      <c r="AN7" s="16">
        <v>7.12</v>
      </c>
      <c r="AO7" s="12">
        <v>789000000</v>
      </c>
      <c r="AP7" s="92">
        <v>37537000</v>
      </c>
      <c r="AQ7" s="92">
        <v>3156727000</v>
      </c>
      <c r="AR7" s="12">
        <v>37890000</v>
      </c>
      <c r="AS7" s="16">
        <v>7.39</v>
      </c>
      <c r="AT7" s="12">
        <v>837000000</v>
      </c>
      <c r="AU7" s="12">
        <v>38660000</v>
      </c>
      <c r="AV7" s="91">
        <v>7.5</v>
      </c>
      <c r="AW7" s="12">
        <v>861000000</v>
      </c>
    </row>
    <row r="8" spans="1:52" ht="12.75">
      <c r="A8" s="84" t="s">
        <v>292</v>
      </c>
      <c r="B8" s="85"/>
      <c r="C8" s="86"/>
      <c r="D8" s="85"/>
      <c r="E8" s="88">
        <f t="shared" ref="E8:M8" si="16">SUM((E7-B7)/B7)*100</f>
        <v>7.2201317027281275</v>
      </c>
      <c r="F8" s="88">
        <f t="shared" si="16"/>
        <v>-2.1615472127417465</v>
      </c>
      <c r="G8" s="88">
        <f t="shared" si="16"/>
        <v>5.1628895446349565</v>
      </c>
      <c r="H8" s="88">
        <f t="shared" si="16"/>
        <v>5.7907435841193244</v>
      </c>
      <c r="I8" s="88">
        <f t="shared" si="16"/>
        <v>-7.0930232558139474</v>
      </c>
      <c r="J8" s="88">
        <f t="shared" si="16"/>
        <v>-1.014661899656909</v>
      </c>
      <c r="K8" s="88">
        <f t="shared" si="16"/>
        <v>8.1360149284677572</v>
      </c>
      <c r="L8" s="88">
        <f t="shared" si="16"/>
        <v>-5.7571964956195236</v>
      </c>
      <c r="M8" s="88">
        <f t="shared" si="16"/>
        <v>0.8589613858621713</v>
      </c>
      <c r="N8" s="89"/>
      <c r="O8" s="89"/>
      <c r="P8" s="88">
        <f t="shared" ref="P8:R8" si="17">SUM((P7-K7)/K7)*100</f>
        <v>5.6371515128273959</v>
      </c>
      <c r="Q8" s="88">
        <f t="shared" si="17"/>
        <v>4.1168658698539122</v>
      </c>
      <c r="R8" s="88">
        <f t="shared" si="17"/>
        <v>11.167495684464248</v>
      </c>
      <c r="S8" s="88">
        <f t="shared" ref="S8:AA8" si="18">SUM((S7-P7)/P7)*100</f>
        <v>1.2451446618506552</v>
      </c>
      <c r="T8" s="88">
        <f t="shared" si="18"/>
        <v>3.8265306122449072</v>
      </c>
      <c r="U8" s="88">
        <f t="shared" si="18"/>
        <v>7.4014389219505388</v>
      </c>
      <c r="V8" s="88">
        <f t="shared" si="18"/>
        <v>5.3424166367873793</v>
      </c>
      <c r="W8" s="88">
        <f t="shared" si="18"/>
        <v>6.0196560196560212</v>
      </c>
      <c r="X8" s="88">
        <f t="shared" si="18"/>
        <v>9.4955813898537365</v>
      </c>
      <c r="Y8" s="88">
        <f t="shared" si="18"/>
        <v>6.933287950987066</v>
      </c>
      <c r="Z8" s="88">
        <f t="shared" si="18"/>
        <v>-5.2143684820394096</v>
      </c>
      <c r="AA8" s="88">
        <f t="shared" si="18"/>
        <v>0.66870415977686481</v>
      </c>
      <c r="AB8" s="88">
        <f t="shared" ref="AB8:AC8" si="19">SUM((AB7-N7)/N7)*100</f>
        <v>20.477815699658702</v>
      </c>
      <c r="AC8" s="90">
        <f t="shared" si="19"/>
        <v>24.924598817444899</v>
      </c>
      <c r="AD8" s="88">
        <f t="shared" ref="AD8:AF8" si="20">SUM((AD7-Y7)/Y7)*100</f>
        <v>9.23385428271318</v>
      </c>
      <c r="AE8" s="88">
        <f t="shared" si="20"/>
        <v>-1.5892420537897189</v>
      </c>
      <c r="AF8" s="88">
        <f t="shared" si="20"/>
        <v>6.3051318878015836</v>
      </c>
      <c r="AG8" s="88">
        <f t="shared" ref="AG8:AO8" si="21">SUM((AG7-AD7)/AD7)*100</f>
        <v>5.0993647648464364</v>
      </c>
      <c r="AH8" s="88">
        <f t="shared" si="21"/>
        <v>-7.5776397515527973</v>
      </c>
      <c r="AI8" s="88">
        <f t="shared" si="21"/>
        <v>-1.0189639461946707</v>
      </c>
      <c r="AJ8" s="88">
        <f t="shared" si="21"/>
        <v>0.70977043362537429</v>
      </c>
      <c r="AK8" s="88">
        <f t="shared" si="21"/>
        <v>-2.2849462365591506</v>
      </c>
      <c r="AL8" s="88">
        <f t="shared" si="21"/>
        <v>0.5113526397816055</v>
      </c>
      <c r="AM8" s="88">
        <f t="shared" si="21"/>
        <v>3.3476489373417024</v>
      </c>
      <c r="AN8" s="88">
        <f t="shared" si="21"/>
        <v>-2.0632737276478608</v>
      </c>
      <c r="AO8" s="88">
        <f t="shared" si="21"/>
        <v>-4.864552613176857E-2</v>
      </c>
      <c r="AP8" s="88">
        <v>20.477815699658702</v>
      </c>
      <c r="AQ8" s="88">
        <v>24.924598817444899</v>
      </c>
      <c r="AR8" s="88">
        <f t="shared" ref="AR8:AT8" si="22">SUM((AR7-AM7)/AM7)*100</f>
        <v>0.93233883857218969</v>
      </c>
      <c r="AS8" s="88">
        <f t="shared" si="22"/>
        <v>3.7921348314606682</v>
      </c>
      <c r="AT8" s="88">
        <f t="shared" si="22"/>
        <v>6.083650190114068</v>
      </c>
      <c r="AU8" s="88">
        <f t="shared" ref="AU8:AW8" si="23">SUM((AU7-AR7)/AR7)*100</f>
        <v>2.032198469253101</v>
      </c>
      <c r="AV8" s="88">
        <f t="shared" si="23"/>
        <v>1.4884979702300449</v>
      </c>
      <c r="AW8" s="88">
        <f t="shared" si="23"/>
        <v>2.8673835125448028</v>
      </c>
    </row>
    <row r="9" spans="1:52" ht="12.75">
      <c r="A9" s="93" t="s">
        <v>343</v>
      </c>
      <c r="B9" s="79" t="s">
        <v>344</v>
      </c>
      <c r="C9" s="16">
        <v>9.5500000000000007</v>
      </c>
      <c r="D9" s="79" t="s">
        <v>345</v>
      </c>
      <c r="E9" s="79" t="s">
        <v>346</v>
      </c>
      <c r="F9" s="16">
        <v>9.36</v>
      </c>
      <c r="G9" s="79" t="s">
        <v>347</v>
      </c>
      <c r="H9" s="79" t="s">
        <v>348</v>
      </c>
      <c r="I9" s="91">
        <v>9.3000000000000007</v>
      </c>
      <c r="J9" s="79" t="s">
        <v>349</v>
      </c>
      <c r="K9" s="79" t="s">
        <v>350</v>
      </c>
      <c r="L9" s="16">
        <v>9.19</v>
      </c>
      <c r="M9" s="79" t="s">
        <v>351</v>
      </c>
      <c r="N9" s="80" t="s">
        <v>350</v>
      </c>
      <c r="O9" s="81">
        <f>SUM(D9+G9+J9+M9)</f>
        <v>945816000</v>
      </c>
      <c r="P9" s="79" t="s">
        <v>352</v>
      </c>
      <c r="Q9" s="16">
        <v>9.3699999999999992</v>
      </c>
      <c r="R9" s="79" t="s">
        <v>353</v>
      </c>
      <c r="S9" s="79" t="s">
        <v>354</v>
      </c>
      <c r="T9" s="16">
        <v>9.2899999999999991</v>
      </c>
      <c r="U9" s="79" t="s">
        <v>355</v>
      </c>
      <c r="V9" s="79" t="s">
        <v>356</v>
      </c>
      <c r="W9" s="16">
        <v>9.2899999999999991</v>
      </c>
      <c r="X9" s="79" t="s">
        <v>357</v>
      </c>
      <c r="Y9" s="79" t="s">
        <v>358</v>
      </c>
      <c r="Z9" s="16">
        <v>9.07</v>
      </c>
      <c r="AA9" s="79" t="s">
        <v>359</v>
      </c>
      <c r="AB9" s="80" t="s">
        <v>358</v>
      </c>
      <c r="AC9" s="82">
        <f>SUM(R9+U9+X9+AA9)</f>
        <v>1469521000</v>
      </c>
      <c r="AD9" s="79" t="s">
        <v>360</v>
      </c>
      <c r="AE9" s="16">
        <v>8.94</v>
      </c>
      <c r="AF9" s="79" t="s">
        <v>361</v>
      </c>
      <c r="AG9" s="79" t="s">
        <v>362</v>
      </c>
      <c r="AH9" s="79" t="s">
        <v>363</v>
      </c>
      <c r="AI9" s="79" t="s">
        <v>364</v>
      </c>
      <c r="AJ9" s="79" t="s">
        <v>365</v>
      </c>
      <c r="AK9" s="79" t="s">
        <v>366</v>
      </c>
      <c r="AL9" s="79" t="s">
        <v>367</v>
      </c>
      <c r="AM9" s="12">
        <v>25490000</v>
      </c>
      <c r="AN9" s="16">
        <v>9.32</v>
      </c>
      <c r="AO9" s="12">
        <v>685000000</v>
      </c>
      <c r="AP9" s="92">
        <v>25492000</v>
      </c>
      <c r="AQ9" s="92">
        <v>2372300000</v>
      </c>
      <c r="AR9" s="12">
        <v>26850000</v>
      </c>
      <c r="AS9" s="16">
        <v>9.7100000000000009</v>
      </c>
      <c r="AT9" s="12">
        <v>762000000</v>
      </c>
      <c r="AU9" s="12">
        <v>27880000</v>
      </c>
      <c r="AV9" s="16">
        <v>9.74</v>
      </c>
      <c r="AW9" s="12">
        <v>799000000</v>
      </c>
    </row>
    <row r="10" spans="1:52" ht="12.75">
      <c r="A10" s="84" t="s">
        <v>292</v>
      </c>
      <c r="B10" s="85"/>
      <c r="C10" s="86"/>
      <c r="D10" s="85"/>
      <c r="E10" s="88">
        <f t="shared" ref="E10:M10" si="24">SUM((E9-B9)/B9)*100</f>
        <v>13.226940762780634</v>
      </c>
      <c r="F10" s="88">
        <f t="shared" si="24"/>
        <v>-1.9895287958115317</v>
      </c>
      <c r="G10" s="88">
        <f t="shared" si="24"/>
        <v>11.11657969937273</v>
      </c>
      <c r="H10" s="88">
        <f t="shared" si="24"/>
        <v>13.007644529383661</v>
      </c>
      <c r="I10" s="88">
        <f t="shared" si="24"/>
        <v>-0.64102564102562742</v>
      </c>
      <c r="J10" s="88">
        <f t="shared" si="24"/>
        <v>12.40169580387974</v>
      </c>
      <c r="K10" s="88">
        <f t="shared" si="24"/>
        <v>12.112884473100095</v>
      </c>
      <c r="L10" s="88">
        <f t="shared" si="24"/>
        <v>-1.1827956989247441</v>
      </c>
      <c r="M10" s="88">
        <f t="shared" si="24"/>
        <v>11.285088724561804</v>
      </c>
      <c r="N10" s="89"/>
      <c r="O10" s="89"/>
      <c r="P10" s="88">
        <f t="shared" ref="P10:R10" si="25">SUM((P9-K9)/K9)*100</f>
        <v>14.462147638352032</v>
      </c>
      <c r="Q10" s="88">
        <f t="shared" si="25"/>
        <v>1.9586507072905304</v>
      </c>
      <c r="R10" s="88">
        <f t="shared" si="25"/>
        <v>15.481507175996184</v>
      </c>
      <c r="S10" s="88">
        <f t="shared" ref="S10:AA10" si="26">SUM((S9-P9)/P9)*100</f>
        <v>6.5974796145292807</v>
      </c>
      <c r="T10" s="88">
        <f t="shared" si="26"/>
        <v>-0.85378868729989399</v>
      </c>
      <c r="U10" s="88">
        <f t="shared" si="26"/>
        <v>9.3528826477931926</v>
      </c>
      <c r="V10" s="88">
        <f t="shared" si="26"/>
        <v>11.922423118528821</v>
      </c>
      <c r="W10" s="88">
        <f t="shared" si="26"/>
        <v>0</v>
      </c>
      <c r="X10" s="88">
        <f t="shared" si="26"/>
        <v>9.3878578745271746</v>
      </c>
      <c r="Y10" s="88">
        <f t="shared" si="26"/>
        <v>12.067656196064895</v>
      </c>
      <c r="Z10" s="88">
        <f t="shared" si="26"/>
        <v>-2.3681377825618823</v>
      </c>
      <c r="AA10" s="88">
        <f t="shared" si="26"/>
        <v>9.36872227337407</v>
      </c>
      <c r="AB10" s="88">
        <f t="shared" ref="AB10:AC10" si="27">SUM((AB9-N9)/N9)*100</f>
        <v>53.040444989158111</v>
      </c>
      <c r="AC10" s="90">
        <f t="shared" si="27"/>
        <v>55.37070635303273</v>
      </c>
      <c r="AD10" s="88">
        <f t="shared" ref="AD10:AF10" si="28">SUM((AD9-Y9)/Y9)*100</f>
        <v>22.189367338138361</v>
      </c>
      <c r="AE10" s="88">
        <f t="shared" si="28"/>
        <v>-1.4332965821389281</v>
      </c>
      <c r="AF10" s="88">
        <f t="shared" si="28"/>
        <v>15.674649204416905</v>
      </c>
      <c r="AG10" s="88">
        <f t="shared" ref="AG10:AO10" si="29">SUM((AG9-AD9)/AD9)*100</f>
        <v>13.395512982102344</v>
      </c>
      <c r="AH10" s="88">
        <f t="shared" si="29"/>
        <v>0.2237136465324536</v>
      </c>
      <c r="AI10" s="88">
        <f t="shared" si="29"/>
        <v>17.67357234420874</v>
      </c>
      <c r="AJ10" s="88">
        <f t="shared" si="29"/>
        <v>4.4993775564645206</v>
      </c>
      <c r="AK10" s="88">
        <f t="shared" si="29"/>
        <v>2.6785714285714106</v>
      </c>
      <c r="AL10" s="88">
        <f t="shared" si="29"/>
        <v>11.568506870014408</v>
      </c>
      <c r="AM10" s="88">
        <f t="shared" si="29"/>
        <v>8.4496255956432957</v>
      </c>
      <c r="AN10" s="88">
        <f t="shared" si="29"/>
        <v>1.3043478260869674</v>
      </c>
      <c r="AO10" s="88">
        <f t="shared" si="29"/>
        <v>7.8772435710674813</v>
      </c>
      <c r="AP10" s="88">
        <v>53.040444989158111</v>
      </c>
      <c r="AQ10" s="88">
        <v>55.37070635303273</v>
      </c>
      <c r="AR10" s="88">
        <f t="shared" ref="AR10:AT10" si="30">SUM((AR9-AM9)/AM9)*100</f>
        <v>5.3354256571204388</v>
      </c>
      <c r="AS10" s="88">
        <f t="shared" si="30"/>
        <v>4.1845493562231821</v>
      </c>
      <c r="AT10" s="88">
        <f t="shared" si="30"/>
        <v>11.240875912408759</v>
      </c>
      <c r="AU10" s="88">
        <f t="shared" ref="AU10:AW10" si="31">SUM((AU9-AR9)/AR9)*100</f>
        <v>3.836126629422719</v>
      </c>
      <c r="AV10" s="88">
        <f t="shared" si="31"/>
        <v>0.30895983522141462</v>
      </c>
      <c r="AW10" s="88">
        <f t="shared" si="31"/>
        <v>4.8556430446194225</v>
      </c>
    </row>
    <row r="11" spans="1:52" ht="12.75">
      <c r="B11" s="24"/>
      <c r="D11" s="24"/>
      <c r="N11" s="94"/>
      <c r="O11" s="94"/>
      <c r="R11" s="24"/>
      <c r="AC11" s="26"/>
    </row>
    <row r="12" spans="1:52" ht="12.75">
      <c r="A12" s="95" t="s">
        <v>368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96">
        <f t="shared" ref="N12:O12" si="32">SUM(N3+N5+N7+N9)</f>
        <v>139259000</v>
      </c>
      <c r="O12" s="96">
        <f t="shared" si="32"/>
        <v>15428752000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96">
        <f t="shared" ref="AB12:AD12" si="33">SUM(AB3+AB5+AB7+AB9)</f>
        <v>167090000</v>
      </c>
      <c r="AC12" s="96">
        <f t="shared" si="33"/>
        <v>19859230000</v>
      </c>
      <c r="AD12" s="96">
        <f t="shared" si="33"/>
        <v>182856000</v>
      </c>
      <c r="AE12" s="26"/>
      <c r="AF12" s="26"/>
      <c r="AG12" s="26">
        <f>SUM(AG3+AG5+AG7+AG9)</f>
        <v>192947000</v>
      </c>
      <c r="AH12" s="26"/>
      <c r="AI12" s="26">
        <f t="shared" ref="AI12:AJ12" si="34">SUM(AI3+AI5+AI7+AI9)</f>
        <v>6086715000</v>
      </c>
      <c r="AJ12" s="26">
        <f t="shared" si="34"/>
        <v>195151000</v>
      </c>
      <c r="AK12" s="26"/>
      <c r="AL12" s="26">
        <f t="shared" ref="AL12:AM12" si="35">SUM(AL3+AL5+AL7+AL9)</f>
        <v>6376893000</v>
      </c>
      <c r="AM12" s="26">
        <f t="shared" si="35"/>
        <v>203670000</v>
      </c>
      <c r="AN12" s="26"/>
      <c r="AO12" s="26">
        <f>SUM(AO3+AO5+AO7+AO9)</f>
        <v>6591000000</v>
      </c>
      <c r="AP12" s="97">
        <v>167090000</v>
      </c>
      <c r="AQ12" s="97">
        <v>19859230000</v>
      </c>
      <c r="AR12" s="26">
        <f>SUM(AR3+AR5+AR7+AR9)</f>
        <v>207630000</v>
      </c>
      <c r="AS12" s="26"/>
      <c r="AT12" s="26">
        <f t="shared" ref="AT12:AU12" si="36">SUM(AT3+AT5+AT7+AT9)</f>
        <v>7114000000</v>
      </c>
      <c r="AU12" s="26">
        <f t="shared" si="36"/>
        <v>209190000</v>
      </c>
      <c r="AV12" s="26"/>
      <c r="AW12" s="26">
        <f>SUM(AW3+AW5+AW7+AW9)</f>
        <v>7295000000</v>
      </c>
      <c r="AX12" s="26"/>
      <c r="AY12" s="26"/>
      <c r="AZ12" s="26"/>
    </row>
    <row r="13" spans="1:52" ht="12.75">
      <c r="B13" s="24"/>
      <c r="D13" s="24"/>
      <c r="N13" s="94"/>
      <c r="O13" s="94"/>
      <c r="R13" s="24"/>
      <c r="AC13" s="26"/>
    </row>
    <row r="14" spans="1:52" ht="12.75">
      <c r="B14" s="24"/>
      <c r="D14" s="24"/>
      <c r="N14" s="94"/>
      <c r="O14" s="94"/>
      <c r="R14" s="24"/>
      <c r="AC14" s="26"/>
    </row>
    <row r="15" spans="1:52" ht="12.75">
      <c r="B15" s="24"/>
      <c r="D15" s="24"/>
      <c r="N15" s="94"/>
      <c r="O15" s="94"/>
      <c r="R15" s="24"/>
      <c r="AC15" s="26"/>
    </row>
    <row r="16" spans="1:52" ht="12.75">
      <c r="B16" s="24"/>
      <c r="D16" s="24"/>
      <c r="N16" s="94"/>
      <c r="O16" s="94"/>
      <c r="R16" s="24"/>
      <c r="AC16" s="26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</row>
    <row r="17" spans="2:29" ht="12.75">
      <c r="B17" s="24"/>
      <c r="D17" s="24"/>
      <c r="N17" s="94"/>
      <c r="O17" s="94"/>
      <c r="R17" s="24"/>
      <c r="AC17" s="26"/>
    </row>
    <row r="18" spans="2:29" ht="12.75">
      <c r="B18" s="24"/>
      <c r="D18" s="24"/>
      <c r="N18" s="94"/>
      <c r="O18" s="94"/>
      <c r="R18" s="24"/>
      <c r="AC18" s="26"/>
    </row>
    <row r="19" spans="2:29" ht="12.75">
      <c r="B19" s="24"/>
      <c r="D19" s="24"/>
      <c r="N19" s="94"/>
      <c r="O19" s="94"/>
      <c r="R19" s="24"/>
      <c r="AC19" s="26"/>
    </row>
    <row r="20" spans="2:29" ht="12.75">
      <c r="B20" s="24"/>
      <c r="D20" s="24"/>
      <c r="N20" s="94"/>
      <c r="O20" s="94"/>
      <c r="R20" s="24"/>
      <c r="AC20" s="26"/>
    </row>
    <row r="21" spans="2:29" ht="12.75">
      <c r="B21" s="24"/>
      <c r="D21" s="24"/>
      <c r="N21" s="94"/>
      <c r="O21" s="94"/>
      <c r="R21" s="24"/>
      <c r="AC21" s="26"/>
    </row>
    <row r="22" spans="2:29" ht="12.75">
      <c r="B22" s="24"/>
      <c r="D22" s="24"/>
      <c r="N22" s="94"/>
      <c r="O22" s="94"/>
      <c r="R22" s="24"/>
      <c r="AC22" s="26"/>
    </row>
    <row r="23" spans="2:29" ht="12.75">
      <c r="B23" s="24"/>
      <c r="D23" s="24"/>
      <c r="N23" s="94"/>
      <c r="O23" s="94"/>
      <c r="R23" s="24"/>
      <c r="AC23" s="26"/>
    </row>
    <row r="24" spans="2:29" ht="12.75">
      <c r="B24" s="24"/>
      <c r="D24" s="24"/>
      <c r="N24" s="94"/>
      <c r="O24" s="94"/>
      <c r="R24" s="24"/>
      <c r="AC24" s="26"/>
    </row>
    <row r="25" spans="2:29" ht="12.75">
      <c r="B25" s="24"/>
      <c r="D25" s="24"/>
      <c r="N25" s="94"/>
      <c r="O25" s="94"/>
      <c r="R25" s="24"/>
      <c r="AC25" s="26"/>
    </row>
    <row r="26" spans="2:29" ht="12.75">
      <c r="B26" s="24"/>
      <c r="D26" s="24"/>
      <c r="N26" s="94"/>
      <c r="O26" s="94"/>
      <c r="R26" s="24"/>
      <c r="AC26" s="26"/>
    </row>
    <row r="27" spans="2:29" ht="12.75">
      <c r="B27" s="24"/>
      <c r="D27" s="24"/>
      <c r="N27" s="94"/>
      <c r="O27" s="94"/>
      <c r="R27" s="24"/>
      <c r="AC27" s="26"/>
    </row>
    <row r="28" spans="2:29" ht="12.75">
      <c r="B28" s="24"/>
      <c r="D28" s="24"/>
      <c r="N28" s="94"/>
      <c r="O28" s="94"/>
      <c r="R28" s="24"/>
      <c r="AC28" s="26"/>
    </row>
    <row r="29" spans="2:29" ht="12.75">
      <c r="B29" s="24"/>
      <c r="D29" s="24"/>
      <c r="N29" s="94"/>
      <c r="O29" s="94"/>
      <c r="R29" s="24"/>
      <c r="AC29" s="26"/>
    </row>
    <row r="30" spans="2:29" ht="12.75">
      <c r="B30" s="24"/>
      <c r="D30" s="24"/>
      <c r="N30" s="94"/>
      <c r="O30" s="94"/>
      <c r="R30" s="24"/>
      <c r="AC30" s="26"/>
    </row>
    <row r="31" spans="2:29" ht="12.75">
      <c r="B31" s="24"/>
      <c r="D31" s="24"/>
      <c r="N31" s="94"/>
      <c r="O31" s="94"/>
      <c r="R31" s="24"/>
      <c r="AC31" s="26"/>
    </row>
    <row r="32" spans="2:29" ht="12.75">
      <c r="B32" s="24"/>
      <c r="D32" s="24"/>
      <c r="N32" s="94"/>
      <c r="O32" s="94"/>
      <c r="R32" s="24"/>
      <c r="AC32" s="26"/>
    </row>
    <row r="33" spans="2:29" ht="12.75">
      <c r="B33" s="24"/>
      <c r="D33" s="24"/>
      <c r="N33" s="94"/>
      <c r="O33" s="94"/>
      <c r="R33" s="24"/>
      <c r="AC33" s="26"/>
    </row>
    <row r="34" spans="2:29" ht="12.75">
      <c r="B34" s="24"/>
      <c r="D34" s="24"/>
      <c r="N34" s="94"/>
      <c r="O34" s="94"/>
      <c r="R34" s="24"/>
      <c r="AC34" s="26"/>
    </row>
    <row r="35" spans="2:29" ht="12.75">
      <c r="B35" s="24"/>
      <c r="D35" s="24"/>
      <c r="N35" s="94"/>
      <c r="O35" s="94"/>
      <c r="R35" s="24"/>
      <c r="AC35" s="26"/>
    </row>
    <row r="36" spans="2:29" ht="12.75">
      <c r="B36" s="24"/>
      <c r="D36" s="24"/>
      <c r="N36" s="94"/>
      <c r="O36" s="94"/>
      <c r="R36" s="24"/>
      <c r="AC36" s="26"/>
    </row>
    <row r="37" spans="2:29" ht="12.75">
      <c r="B37" s="24"/>
      <c r="D37" s="24"/>
      <c r="N37" s="94"/>
      <c r="O37" s="94"/>
      <c r="R37" s="24"/>
      <c r="AC37" s="26"/>
    </row>
    <row r="38" spans="2:29" ht="12.75">
      <c r="B38" s="24"/>
      <c r="D38" s="24"/>
      <c r="N38" s="94"/>
      <c r="O38" s="94"/>
      <c r="R38" s="24"/>
      <c r="AC38" s="26"/>
    </row>
    <row r="39" spans="2:29" ht="12.75">
      <c r="B39" s="24"/>
      <c r="D39" s="24"/>
      <c r="N39" s="94"/>
      <c r="O39" s="94"/>
      <c r="R39" s="24"/>
      <c r="AC39" s="26"/>
    </row>
    <row r="40" spans="2:29" ht="12.75">
      <c r="B40" s="24"/>
      <c r="D40" s="24"/>
      <c r="N40" s="94"/>
      <c r="O40" s="94"/>
      <c r="R40" s="24"/>
      <c r="AC40" s="26"/>
    </row>
    <row r="41" spans="2:29" ht="12.75">
      <c r="B41" s="24"/>
      <c r="D41" s="24"/>
      <c r="N41" s="94"/>
      <c r="O41" s="94"/>
      <c r="R41" s="24"/>
      <c r="AC41" s="26"/>
    </row>
    <row r="42" spans="2:29" ht="12.75">
      <c r="B42" s="24"/>
      <c r="D42" s="24"/>
      <c r="N42" s="94"/>
      <c r="O42" s="94"/>
      <c r="R42" s="24"/>
      <c r="AC42" s="26"/>
    </row>
    <row r="43" spans="2:29" ht="12.75">
      <c r="B43" s="24"/>
      <c r="D43" s="24"/>
      <c r="N43" s="94"/>
      <c r="O43" s="94"/>
      <c r="R43" s="24"/>
      <c r="AC43" s="26"/>
    </row>
    <row r="44" spans="2:29" ht="12.75">
      <c r="B44" s="24"/>
      <c r="D44" s="24"/>
      <c r="N44" s="94"/>
      <c r="O44" s="94"/>
      <c r="R44" s="24"/>
      <c r="AC44" s="26"/>
    </row>
    <row r="45" spans="2:29" ht="12.75">
      <c r="B45" s="24"/>
      <c r="D45" s="24"/>
      <c r="N45" s="94"/>
      <c r="O45" s="94"/>
      <c r="R45" s="24"/>
      <c r="AC45" s="26"/>
    </row>
    <row r="46" spans="2:29" ht="12.75">
      <c r="B46" s="24"/>
      <c r="D46" s="24"/>
      <c r="N46" s="94"/>
      <c r="O46" s="94"/>
      <c r="R46" s="24"/>
      <c r="AC46" s="26"/>
    </row>
    <row r="47" spans="2:29" ht="12.75">
      <c r="B47" s="24"/>
      <c r="D47" s="24"/>
      <c r="N47" s="94"/>
      <c r="O47" s="94"/>
      <c r="R47" s="24"/>
      <c r="AC47" s="26"/>
    </row>
    <row r="48" spans="2:29" ht="12.75">
      <c r="B48" s="24"/>
      <c r="D48" s="24"/>
      <c r="N48" s="94"/>
      <c r="O48" s="94"/>
      <c r="R48" s="24"/>
      <c r="AC48" s="26"/>
    </row>
    <row r="49" spans="2:29" ht="12.75">
      <c r="B49" s="24"/>
      <c r="D49" s="24"/>
      <c r="N49" s="94"/>
      <c r="O49" s="94"/>
      <c r="R49" s="24"/>
      <c r="AC49" s="26"/>
    </row>
    <row r="50" spans="2:29" ht="12.75">
      <c r="B50" s="24"/>
      <c r="D50" s="24"/>
      <c r="N50" s="94"/>
      <c r="O50" s="94"/>
      <c r="R50" s="24"/>
      <c r="AC50" s="26"/>
    </row>
    <row r="51" spans="2:29" ht="12.75">
      <c r="B51" s="24"/>
      <c r="D51" s="24"/>
      <c r="N51" s="94"/>
      <c r="O51" s="94"/>
      <c r="R51" s="24"/>
      <c r="AC51" s="26"/>
    </row>
    <row r="52" spans="2:29" ht="12.75">
      <c r="B52" s="24"/>
      <c r="D52" s="24"/>
      <c r="N52" s="94"/>
      <c r="O52" s="94"/>
      <c r="R52" s="24"/>
      <c r="AC52" s="26"/>
    </row>
    <row r="53" spans="2:29" ht="12.75">
      <c r="B53" s="24"/>
      <c r="D53" s="24"/>
      <c r="N53" s="94"/>
      <c r="O53" s="94"/>
      <c r="R53" s="24"/>
      <c r="AC53" s="26"/>
    </row>
    <row r="54" spans="2:29" ht="12.75">
      <c r="B54" s="24"/>
      <c r="D54" s="24"/>
      <c r="N54" s="94"/>
      <c r="O54" s="94"/>
      <c r="R54" s="24"/>
      <c r="AC54" s="26"/>
    </row>
    <row r="55" spans="2:29" ht="12.75">
      <c r="B55" s="24"/>
      <c r="D55" s="24"/>
      <c r="N55" s="94"/>
      <c r="O55" s="94"/>
      <c r="R55" s="24"/>
      <c r="AC55" s="26"/>
    </row>
    <row r="56" spans="2:29" ht="12.75">
      <c r="B56" s="24"/>
      <c r="D56" s="24"/>
      <c r="N56" s="94"/>
      <c r="O56" s="94"/>
      <c r="R56" s="24"/>
      <c r="AC56" s="26"/>
    </row>
    <row r="57" spans="2:29" ht="12.75">
      <c r="B57" s="24"/>
      <c r="D57" s="24"/>
      <c r="N57" s="94"/>
      <c r="O57" s="94"/>
      <c r="R57" s="24"/>
      <c r="AC57" s="26"/>
    </row>
    <row r="58" spans="2:29" ht="12.75">
      <c r="B58" s="24"/>
      <c r="D58" s="24"/>
      <c r="N58" s="94"/>
      <c r="O58" s="94"/>
      <c r="R58" s="24"/>
      <c r="AC58" s="26"/>
    </row>
    <row r="59" spans="2:29" ht="12.75">
      <c r="B59" s="24"/>
      <c r="D59" s="24"/>
      <c r="N59" s="94"/>
      <c r="O59" s="94"/>
      <c r="R59" s="24"/>
      <c r="AC59" s="26"/>
    </row>
    <row r="60" spans="2:29" ht="12.75">
      <c r="B60" s="24"/>
      <c r="D60" s="24"/>
      <c r="N60" s="94"/>
      <c r="O60" s="94"/>
      <c r="R60" s="24"/>
      <c r="AC60" s="26"/>
    </row>
    <row r="61" spans="2:29" ht="12.75">
      <c r="B61" s="24"/>
      <c r="D61" s="24"/>
      <c r="N61" s="94"/>
      <c r="O61" s="94"/>
      <c r="R61" s="24"/>
      <c r="AC61" s="26"/>
    </row>
    <row r="62" spans="2:29" ht="12.75">
      <c r="B62" s="24"/>
      <c r="D62" s="24"/>
      <c r="N62" s="94"/>
      <c r="O62" s="94"/>
      <c r="R62" s="24"/>
      <c r="AC62" s="26"/>
    </row>
    <row r="63" spans="2:29" ht="12.75">
      <c r="B63" s="24"/>
      <c r="D63" s="24"/>
      <c r="N63" s="94"/>
      <c r="O63" s="94"/>
      <c r="R63" s="24"/>
      <c r="AC63" s="26"/>
    </row>
    <row r="64" spans="2:29" ht="12.75">
      <c r="B64" s="24"/>
      <c r="D64" s="24"/>
      <c r="N64" s="94"/>
      <c r="O64" s="94"/>
      <c r="R64" s="24"/>
      <c r="AC64" s="26"/>
    </row>
    <row r="65" spans="2:29" ht="12.75">
      <c r="B65" s="24"/>
      <c r="D65" s="24"/>
      <c r="N65" s="94"/>
      <c r="O65" s="94"/>
      <c r="R65" s="24"/>
      <c r="AC65" s="26"/>
    </row>
    <row r="66" spans="2:29" ht="12.75">
      <c r="B66" s="24"/>
      <c r="D66" s="24"/>
      <c r="N66" s="94"/>
      <c r="O66" s="94"/>
      <c r="R66" s="24"/>
      <c r="AC66" s="26"/>
    </row>
    <row r="67" spans="2:29" ht="12.75">
      <c r="B67" s="24"/>
      <c r="D67" s="24"/>
      <c r="N67" s="94"/>
      <c r="O67" s="94"/>
      <c r="R67" s="24"/>
      <c r="AC67" s="26"/>
    </row>
    <row r="68" spans="2:29" ht="12.75">
      <c r="B68" s="24"/>
      <c r="D68" s="24"/>
      <c r="N68" s="94"/>
      <c r="O68" s="94"/>
      <c r="R68" s="24"/>
      <c r="AC68" s="26"/>
    </row>
    <row r="69" spans="2:29" ht="12.75">
      <c r="B69" s="24"/>
      <c r="D69" s="24"/>
      <c r="N69" s="94"/>
      <c r="O69" s="94"/>
      <c r="R69" s="24"/>
      <c r="AC69" s="26"/>
    </row>
    <row r="70" spans="2:29" ht="12.75">
      <c r="B70" s="24"/>
      <c r="D70" s="24"/>
      <c r="N70" s="94"/>
      <c r="O70" s="94"/>
      <c r="R70" s="24"/>
      <c r="AC70" s="26"/>
    </row>
    <row r="71" spans="2:29" ht="12.75">
      <c r="B71" s="24"/>
      <c r="D71" s="24"/>
      <c r="N71" s="94"/>
      <c r="O71" s="94"/>
      <c r="R71" s="24"/>
      <c r="AC71" s="26"/>
    </row>
    <row r="72" spans="2:29" ht="12.75">
      <c r="B72" s="24"/>
      <c r="D72" s="24"/>
      <c r="N72" s="94"/>
      <c r="O72" s="94"/>
      <c r="R72" s="24"/>
      <c r="AC72" s="26"/>
    </row>
    <row r="73" spans="2:29" ht="12.75">
      <c r="B73" s="24"/>
      <c r="D73" s="24"/>
      <c r="N73" s="94"/>
      <c r="O73" s="94"/>
      <c r="R73" s="24"/>
      <c r="AC73" s="26"/>
    </row>
    <row r="74" spans="2:29" ht="12.75">
      <c r="B74" s="24"/>
      <c r="D74" s="24"/>
      <c r="N74" s="94"/>
      <c r="O74" s="94"/>
      <c r="R74" s="24"/>
      <c r="AC74" s="26"/>
    </row>
    <row r="75" spans="2:29" ht="12.75">
      <c r="B75" s="24"/>
      <c r="D75" s="24"/>
      <c r="N75" s="94"/>
      <c r="O75" s="94"/>
      <c r="R75" s="24"/>
      <c r="AC75" s="26"/>
    </row>
    <row r="76" spans="2:29" ht="12.75">
      <c r="B76" s="24"/>
      <c r="D76" s="24"/>
      <c r="N76" s="94"/>
      <c r="O76" s="94"/>
      <c r="R76" s="24"/>
      <c r="AC76" s="26"/>
    </row>
    <row r="77" spans="2:29" ht="12.75">
      <c r="B77" s="24"/>
      <c r="D77" s="24"/>
      <c r="N77" s="94"/>
      <c r="O77" s="94"/>
      <c r="R77" s="24"/>
      <c r="AC77" s="26"/>
    </row>
    <row r="78" spans="2:29" ht="12.75">
      <c r="B78" s="24"/>
      <c r="D78" s="24"/>
      <c r="N78" s="94"/>
      <c r="O78" s="94"/>
      <c r="R78" s="24"/>
      <c r="AC78" s="26"/>
    </row>
    <row r="79" spans="2:29" ht="12.75">
      <c r="B79" s="24"/>
      <c r="D79" s="24"/>
      <c r="N79" s="94"/>
      <c r="O79" s="94"/>
      <c r="R79" s="24"/>
      <c r="AC79" s="26"/>
    </row>
    <row r="80" spans="2:29" ht="12.75">
      <c r="B80" s="24"/>
      <c r="D80" s="24"/>
      <c r="N80" s="94"/>
      <c r="O80" s="94"/>
      <c r="R80" s="24"/>
      <c r="AC80" s="26"/>
    </row>
    <row r="81" spans="2:29" ht="12.75">
      <c r="B81" s="24"/>
      <c r="D81" s="24"/>
      <c r="N81" s="94"/>
      <c r="O81" s="94"/>
      <c r="R81" s="24"/>
      <c r="AC81" s="26"/>
    </row>
    <row r="82" spans="2:29" ht="12.75">
      <c r="B82" s="24"/>
      <c r="D82" s="24"/>
      <c r="N82" s="94"/>
      <c r="O82" s="94"/>
      <c r="R82" s="24"/>
      <c r="AC82" s="26"/>
    </row>
    <row r="83" spans="2:29" ht="12.75">
      <c r="B83" s="24"/>
      <c r="D83" s="24"/>
      <c r="N83" s="94"/>
      <c r="O83" s="94"/>
      <c r="R83" s="24"/>
      <c r="AC83" s="26"/>
    </row>
    <row r="84" spans="2:29" ht="12.75">
      <c r="B84" s="24"/>
      <c r="D84" s="24"/>
      <c r="N84" s="94"/>
      <c r="O84" s="94"/>
      <c r="R84" s="24"/>
      <c r="AC84" s="26"/>
    </row>
    <row r="85" spans="2:29" ht="12.75">
      <c r="B85" s="24"/>
      <c r="D85" s="24"/>
      <c r="N85" s="94"/>
      <c r="O85" s="94"/>
      <c r="R85" s="24"/>
      <c r="AC85" s="26"/>
    </row>
    <row r="86" spans="2:29" ht="12.75">
      <c r="B86" s="24"/>
      <c r="D86" s="24"/>
      <c r="N86" s="94"/>
      <c r="O86" s="94"/>
      <c r="R86" s="24"/>
      <c r="AC86" s="26"/>
    </row>
    <row r="87" spans="2:29" ht="12.75">
      <c r="B87" s="24"/>
      <c r="D87" s="24"/>
      <c r="N87" s="94"/>
      <c r="O87" s="94"/>
      <c r="R87" s="24"/>
      <c r="AC87" s="26"/>
    </row>
    <row r="88" spans="2:29" ht="12.75">
      <c r="B88" s="24"/>
      <c r="D88" s="24"/>
      <c r="N88" s="94"/>
      <c r="O88" s="94"/>
      <c r="R88" s="24"/>
      <c r="AC88" s="26"/>
    </row>
    <row r="89" spans="2:29" ht="12.75">
      <c r="B89" s="24"/>
      <c r="D89" s="24"/>
      <c r="N89" s="94"/>
      <c r="O89" s="94"/>
      <c r="R89" s="24"/>
      <c r="AC89" s="26"/>
    </row>
    <row r="90" spans="2:29" ht="12.75">
      <c r="B90" s="24"/>
      <c r="D90" s="24"/>
      <c r="N90" s="94"/>
      <c r="O90" s="94"/>
      <c r="R90" s="24"/>
      <c r="AC90" s="26"/>
    </row>
    <row r="91" spans="2:29" ht="12.75">
      <c r="B91" s="24"/>
      <c r="D91" s="24"/>
      <c r="N91" s="94"/>
      <c r="O91" s="94"/>
      <c r="R91" s="24"/>
      <c r="AC91" s="26"/>
    </row>
    <row r="92" spans="2:29" ht="12.75">
      <c r="B92" s="24"/>
      <c r="D92" s="24"/>
      <c r="N92" s="94"/>
      <c r="O92" s="94"/>
      <c r="R92" s="24"/>
      <c r="AC92" s="26"/>
    </row>
    <row r="93" spans="2:29" ht="12.75">
      <c r="B93" s="24"/>
      <c r="D93" s="24"/>
      <c r="N93" s="94"/>
      <c r="O93" s="94"/>
      <c r="R93" s="24"/>
      <c r="AC93" s="26"/>
    </row>
    <row r="94" spans="2:29" ht="12.75">
      <c r="B94" s="24"/>
      <c r="D94" s="24"/>
      <c r="N94" s="94"/>
      <c r="O94" s="94"/>
      <c r="R94" s="24"/>
      <c r="AC94" s="26"/>
    </row>
    <row r="95" spans="2:29" ht="12.75">
      <c r="B95" s="24"/>
      <c r="D95" s="24"/>
      <c r="N95" s="94"/>
      <c r="O95" s="94"/>
      <c r="R95" s="24"/>
      <c r="AC95" s="26"/>
    </row>
    <row r="96" spans="2:29" ht="12.75">
      <c r="B96" s="24"/>
      <c r="D96" s="24"/>
      <c r="N96" s="94"/>
      <c r="O96" s="94"/>
      <c r="R96" s="24"/>
      <c r="AC96" s="26"/>
    </row>
    <row r="97" spans="2:29" ht="12.75">
      <c r="B97" s="24"/>
      <c r="D97" s="24"/>
      <c r="N97" s="94"/>
      <c r="O97" s="94"/>
      <c r="R97" s="24"/>
      <c r="AC97" s="26"/>
    </row>
    <row r="98" spans="2:29" ht="12.75">
      <c r="B98" s="24"/>
      <c r="D98" s="24"/>
      <c r="N98" s="94"/>
      <c r="O98" s="94"/>
      <c r="R98" s="24"/>
      <c r="AC98" s="26"/>
    </row>
    <row r="99" spans="2:29" ht="12.75">
      <c r="B99" s="24"/>
      <c r="D99" s="24"/>
      <c r="N99" s="94"/>
      <c r="O99" s="94"/>
      <c r="R99" s="24"/>
      <c r="AC99" s="26"/>
    </row>
    <row r="100" spans="2:29" ht="12.75">
      <c r="B100" s="24"/>
      <c r="D100" s="24"/>
      <c r="N100" s="94"/>
      <c r="O100" s="94"/>
      <c r="R100" s="24"/>
      <c r="AC100" s="26"/>
    </row>
    <row r="101" spans="2:29" ht="12.75">
      <c r="B101" s="24"/>
      <c r="D101" s="24"/>
      <c r="N101" s="94"/>
      <c r="O101" s="94"/>
      <c r="R101" s="24"/>
      <c r="AC101" s="26"/>
    </row>
    <row r="102" spans="2:29" ht="12.75">
      <c r="B102" s="24"/>
      <c r="D102" s="24"/>
      <c r="N102" s="94"/>
      <c r="O102" s="94"/>
      <c r="R102" s="24"/>
      <c r="AC102" s="26"/>
    </row>
    <row r="103" spans="2:29" ht="12.75">
      <c r="B103" s="24"/>
      <c r="D103" s="24"/>
      <c r="N103" s="94"/>
      <c r="O103" s="94"/>
      <c r="R103" s="24"/>
      <c r="AC103" s="26"/>
    </row>
    <row r="104" spans="2:29" ht="12.75">
      <c r="B104" s="24"/>
      <c r="D104" s="24"/>
      <c r="N104" s="94"/>
      <c r="O104" s="94"/>
      <c r="R104" s="24"/>
      <c r="AC104" s="26"/>
    </row>
    <row r="105" spans="2:29" ht="12.75">
      <c r="B105" s="24"/>
      <c r="D105" s="24"/>
      <c r="N105" s="94"/>
      <c r="O105" s="94"/>
      <c r="R105" s="24"/>
      <c r="AC105" s="26"/>
    </row>
    <row r="106" spans="2:29" ht="12.75">
      <c r="B106" s="24"/>
      <c r="D106" s="24"/>
      <c r="N106" s="94"/>
      <c r="O106" s="94"/>
      <c r="R106" s="24"/>
      <c r="AC106" s="26"/>
    </row>
    <row r="107" spans="2:29" ht="12.75">
      <c r="B107" s="24"/>
      <c r="D107" s="24"/>
      <c r="N107" s="94"/>
      <c r="O107" s="94"/>
      <c r="R107" s="24"/>
      <c r="AC107" s="26"/>
    </row>
    <row r="108" spans="2:29" ht="12.75">
      <c r="B108" s="24"/>
      <c r="D108" s="24"/>
      <c r="N108" s="94"/>
      <c r="O108" s="94"/>
      <c r="R108" s="24"/>
      <c r="AC108" s="26"/>
    </row>
    <row r="109" spans="2:29" ht="12.75">
      <c r="B109" s="24"/>
      <c r="D109" s="24"/>
      <c r="N109" s="94"/>
      <c r="O109" s="94"/>
      <c r="R109" s="24"/>
      <c r="AC109" s="26"/>
    </row>
    <row r="110" spans="2:29" ht="12.75">
      <c r="B110" s="24"/>
      <c r="D110" s="24"/>
      <c r="N110" s="94"/>
      <c r="O110" s="94"/>
      <c r="R110" s="24"/>
      <c r="AC110" s="26"/>
    </row>
    <row r="111" spans="2:29" ht="12.75">
      <c r="B111" s="24"/>
      <c r="D111" s="24"/>
      <c r="N111" s="94"/>
      <c r="O111" s="94"/>
      <c r="R111" s="24"/>
      <c r="AC111" s="26"/>
    </row>
    <row r="112" spans="2:29" ht="12.75">
      <c r="B112" s="24"/>
      <c r="D112" s="24"/>
      <c r="N112" s="94"/>
      <c r="O112" s="94"/>
      <c r="R112" s="24"/>
      <c r="AC112" s="26"/>
    </row>
    <row r="113" spans="2:29" ht="12.75">
      <c r="B113" s="24"/>
      <c r="D113" s="24"/>
      <c r="N113" s="94"/>
      <c r="O113" s="94"/>
      <c r="R113" s="24"/>
      <c r="AC113" s="26"/>
    </row>
    <row r="114" spans="2:29" ht="12.75">
      <c r="B114" s="24"/>
      <c r="D114" s="24"/>
      <c r="N114" s="94"/>
      <c r="O114" s="94"/>
      <c r="R114" s="24"/>
      <c r="AC114" s="26"/>
    </row>
    <row r="115" spans="2:29" ht="12.75">
      <c r="B115" s="24"/>
      <c r="D115" s="24"/>
      <c r="N115" s="94"/>
      <c r="O115" s="94"/>
      <c r="R115" s="24"/>
      <c r="AC115" s="26"/>
    </row>
    <row r="116" spans="2:29" ht="12.75">
      <c r="B116" s="24"/>
      <c r="D116" s="24"/>
      <c r="N116" s="94"/>
      <c r="O116" s="94"/>
      <c r="R116" s="24"/>
      <c r="AC116" s="26"/>
    </row>
    <row r="117" spans="2:29" ht="12.75">
      <c r="B117" s="24"/>
      <c r="D117" s="24"/>
      <c r="N117" s="94"/>
      <c r="O117" s="94"/>
      <c r="R117" s="24"/>
      <c r="AC117" s="26"/>
    </row>
    <row r="118" spans="2:29" ht="12.75">
      <c r="B118" s="24"/>
      <c r="D118" s="24"/>
      <c r="N118" s="94"/>
      <c r="O118" s="94"/>
      <c r="R118" s="24"/>
      <c r="AC118" s="26"/>
    </row>
    <row r="119" spans="2:29" ht="12.75">
      <c r="B119" s="24"/>
      <c r="D119" s="24"/>
      <c r="N119" s="94"/>
      <c r="O119" s="94"/>
      <c r="R119" s="24"/>
      <c r="AC119" s="26"/>
    </row>
    <row r="120" spans="2:29" ht="12.75">
      <c r="B120" s="24"/>
      <c r="D120" s="24"/>
      <c r="N120" s="94"/>
      <c r="O120" s="94"/>
      <c r="R120" s="24"/>
      <c r="AC120" s="26"/>
    </row>
    <row r="121" spans="2:29" ht="12.75">
      <c r="B121" s="24"/>
      <c r="D121" s="24"/>
      <c r="N121" s="94"/>
      <c r="O121" s="94"/>
      <c r="R121" s="24"/>
      <c r="AC121" s="26"/>
    </row>
    <row r="122" spans="2:29" ht="12.75">
      <c r="B122" s="24"/>
      <c r="D122" s="24"/>
      <c r="N122" s="94"/>
      <c r="O122" s="94"/>
      <c r="R122" s="24"/>
      <c r="AC122" s="26"/>
    </row>
    <row r="123" spans="2:29" ht="12.75">
      <c r="B123" s="24"/>
      <c r="D123" s="24"/>
      <c r="N123" s="94"/>
      <c r="O123" s="94"/>
      <c r="R123" s="24"/>
      <c r="AC123" s="26"/>
    </row>
    <row r="124" spans="2:29" ht="12.75">
      <c r="B124" s="24"/>
      <c r="D124" s="24"/>
      <c r="N124" s="94"/>
      <c r="O124" s="94"/>
      <c r="R124" s="24"/>
      <c r="AC124" s="26"/>
    </row>
    <row r="125" spans="2:29" ht="12.75">
      <c r="B125" s="24"/>
      <c r="D125" s="24"/>
      <c r="N125" s="94"/>
      <c r="O125" s="94"/>
      <c r="R125" s="24"/>
      <c r="AC125" s="26"/>
    </row>
    <row r="126" spans="2:29" ht="12.75">
      <c r="B126" s="24"/>
      <c r="D126" s="24"/>
      <c r="N126" s="94"/>
      <c r="O126" s="94"/>
      <c r="R126" s="24"/>
      <c r="AC126" s="26"/>
    </row>
    <row r="127" spans="2:29" ht="12.75">
      <c r="B127" s="24"/>
      <c r="D127" s="24"/>
      <c r="N127" s="94"/>
      <c r="O127" s="94"/>
      <c r="R127" s="24"/>
      <c r="AC127" s="26"/>
    </row>
    <row r="128" spans="2:29" ht="12.75">
      <c r="B128" s="24"/>
      <c r="D128" s="24"/>
      <c r="N128" s="94"/>
      <c r="O128" s="94"/>
      <c r="R128" s="24"/>
      <c r="AC128" s="26"/>
    </row>
    <row r="129" spans="2:29" ht="12.75">
      <c r="B129" s="24"/>
      <c r="D129" s="24"/>
      <c r="N129" s="94"/>
      <c r="O129" s="94"/>
      <c r="R129" s="24"/>
      <c r="AC129" s="26"/>
    </row>
    <row r="130" spans="2:29" ht="12.75">
      <c r="B130" s="24"/>
      <c r="D130" s="24"/>
      <c r="N130" s="94"/>
      <c r="O130" s="94"/>
      <c r="R130" s="24"/>
      <c r="AC130" s="26"/>
    </row>
    <row r="131" spans="2:29" ht="12.75">
      <c r="B131" s="24"/>
      <c r="D131" s="24"/>
      <c r="N131" s="94"/>
      <c r="O131" s="94"/>
      <c r="R131" s="24"/>
      <c r="AC131" s="26"/>
    </row>
    <row r="132" spans="2:29" ht="12.75">
      <c r="B132" s="24"/>
      <c r="D132" s="24"/>
      <c r="N132" s="94"/>
      <c r="O132" s="94"/>
      <c r="R132" s="24"/>
      <c r="AC132" s="26"/>
    </row>
    <row r="133" spans="2:29" ht="12.75">
      <c r="B133" s="24"/>
      <c r="D133" s="24"/>
      <c r="N133" s="94"/>
      <c r="O133" s="94"/>
      <c r="R133" s="24"/>
      <c r="AC133" s="26"/>
    </row>
    <row r="134" spans="2:29" ht="12.75">
      <c r="B134" s="24"/>
      <c r="D134" s="24"/>
      <c r="N134" s="94"/>
      <c r="O134" s="94"/>
      <c r="R134" s="24"/>
      <c r="AC134" s="26"/>
    </row>
    <row r="135" spans="2:29" ht="12.75">
      <c r="B135" s="24"/>
      <c r="D135" s="24"/>
      <c r="N135" s="94"/>
      <c r="O135" s="94"/>
      <c r="R135" s="24"/>
      <c r="AC135" s="26"/>
    </row>
    <row r="136" spans="2:29" ht="12.75">
      <c r="B136" s="24"/>
      <c r="D136" s="24"/>
      <c r="N136" s="94"/>
      <c r="O136" s="94"/>
      <c r="R136" s="24"/>
      <c r="AC136" s="26"/>
    </row>
    <row r="137" spans="2:29" ht="12.75">
      <c r="B137" s="24"/>
      <c r="D137" s="24"/>
      <c r="N137" s="94"/>
      <c r="O137" s="94"/>
      <c r="R137" s="24"/>
      <c r="AC137" s="26"/>
    </row>
    <row r="138" spans="2:29" ht="12.75">
      <c r="B138" s="24"/>
      <c r="D138" s="24"/>
      <c r="N138" s="94"/>
      <c r="O138" s="94"/>
      <c r="R138" s="24"/>
      <c r="AC138" s="26"/>
    </row>
    <row r="139" spans="2:29" ht="12.75">
      <c r="B139" s="24"/>
      <c r="D139" s="24"/>
      <c r="N139" s="94"/>
      <c r="O139" s="94"/>
      <c r="R139" s="24"/>
      <c r="AC139" s="26"/>
    </row>
    <row r="140" spans="2:29" ht="12.75">
      <c r="B140" s="24"/>
      <c r="D140" s="24"/>
      <c r="N140" s="94"/>
      <c r="O140" s="94"/>
      <c r="R140" s="24"/>
      <c r="AC140" s="26"/>
    </row>
    <row r="141" spans="2:29" ht="12.75">
      <c r="B141" s="24"/>
      <c r="D141" s="24"/>
      <c r="N141" s="94"/>
      <c r="O141" s="94"/>
      <c r="R141" s="24"/>
      <c r="AC141" s="26"/>
    </row>
    <row r="142" spans="2:29" ht="12.75">
      <c r="B142" s="24"/>
      <c r="D142" s="24"/>
      <c r="N142" s="94"/>
      <c r="O142" s="94"/>
      <c r="R142" s="24"/>
      <c r="AC142" s="26"/>
    </row>
    <row r="143" spans="2:29" ht="12.75">
      <c r="B143" s="24"/>
      <c r="D143" s="24"/>
      <c r="N143" s="94"/>
      <c r="O143" s="94"/>
      <c r="R143" s="24"/>
      <c r="AC143" s="26"/>
    </row>
    <row r="144" spans="2:29" ht="12.75">
      <c r="B144" s="24"/>
      <c r="D144" s="24"/>
      <c r="N144" s="94"/>
      <c r="O144" s="94"/>
      <c r="R144" s="24"/>
      <c r="AC144" s="26"/>
    </row>
    <row r="145" spans="2:29" ht="12.75">
      <c r="B145" s="24"/>
      <c r="D145" s="24"/>
      <c r="N145" s="94"/>
      <c r="O145" s="94"/>
      <c r="R145" s="24"/>
      <c r="AC145" s="26"/>
    </row>
    <row r="146" spans="2:29" ht="12.75">
      <c r="B146" s="24"/>
      <c r="D146" s="24"/>
      <c r="N146" s="94"/>
      <c r="O146" s="94"/>
      <c r="R146" s="24"/>
      <c r="AC146" s="26"/>
    </row>
    <row r="147" spans="2:29" ht="12.75">
      <c r="B147" s="24"/>
      <c r="D147" s="24"/>
      <c r="N147" s="94"/>
      <c r="O147" s="94"/>
      <c r="R147" s="24"/>
      <c r="AC147" s="26"/>
    </row>
    <row r="148" spans="2:29" ht="12.75">
      <c r="B148" s="24"/>
      <c r="D148" s="24"/>
      <c r="N148" s="94"/>
      <c r="O148" s="94"/>
      <c r="R148" s="24"/>
      <c r="AC148" s="26"/>
    </row>
    <row r="149" spans="2:29" ht="12.75">
      <c r="B149" s="24"/>
      <c r="D149" s="24"/>
      <c r="N149" s="94"/>
      <c r="O149" s="94"/>
      <c r="R149" s="24"/>
      <c r="AC149" s="26"/>
    </row>
    <row r="150" spans="2:29" ht="12.75">
      <c r="B150" s="24"/>
      <c r="D150" s="24"/>
      <c r="N150" s="94"/>
      <c r="O150" s="94"/>
      <c r="R150" s="24"/>
      <c r="AC150" s="26"/>
    </row>
    <row r="151" spans="2:29" ht="12.75">
      <c r="B151" s="24"/>
      <c r="D151" s="24"/>
      <c r="N151" s="94"/>
      <c r="O151" s="94"/>
      <c r="R151" s="24"/>
      <c r="AC151" s="26"/>
    </row>
    <row r="152" spans="2:29" ht="12.75">
      <c r="B152" s="24"/>
      <c r="D152" s="24"/>
      <c r="N152" s="94"/>
      <c r="O152" s="94"/>
      <c r="R152" s="24"/>
      <c r="AC152" s="26"/>
    </row>
    <row r="153" spans="2:29" ht="12.75">
      <c r="B153" s="24"/>
      <c r="D153" s="24"/>
      <c r="N153" s="94"/>
      <c r="O153" s="94"/>
      <c r="R153" s="24"/>
      <c r="AC153" s="26"/>
    </row>
    <row r="154" spans="2:29" ht="12.75">
      <c r="B154" s="24"/>
      <c r="D154" s="24"/>
      <c r="N154" s="94"/>
      <c r="O154" s="94"/>
      <c r="R154" s="24"/>
      <c r="AC154" s="26"/>
    </row>
    <row r="155" spans="2:29" ht="12.75">
      <c r="B155" s="24"/>
      <c r="D155" s="24"/>
      <c r="N155" s="94"/>
      <c r="O155" s="94"/>
      <c r="R155" s="24"/>
      <c r="AC155" s="26"/>
    </row>
    <row r="156" spans="2:29" ht="12.75">
      <c r="B156" s="24"/>
      <c r="D156" s="24"/>
      <c r="N156" s="94"/>
      <c r="O156" s="94"/>
      <c r="R156" s="24"/>
      <c r="AC156" s="26"/>
    </row>
    <row r="157" spans="2:29" ht="12.75">
      <c r="B157" s="24"/>
      <c r="D157" s="24"/>
      <c r="N157" s="94"/>
      <c r="O157" s="94"/>
      <c r="R157" s="24"/>
      <c r="AC157" s="26"/>
    </row>
    <row r="158" spans="2:29" ht="12.75">
      <c r="B158" s="24"/>
      <c r="D158" s="24"/>
      <c r="N158" s="94"/>
      <c r="O158" s="94"/>
      <c r="R158" s="24"/>
      <c r="AC158" s="26"/>
    </row>
    <row r="159" spans="2:29" ht="12.75">
      <c r="B159" s="24"/>
      <c r="D159" s="24"/>
      <c r="N159" s="94"/>
      <c r="O159" s="94"/>
      <c r="R159" s="24"/>
      <c r="AC159" s="26"/>
    </row>
    <row r="160" spans="2:29" ht="12.75">
      <c r="B160" s="24"/>
      <c r="D160" s="24"/>
      <c r="N160" s="94"/>
      <c r="O160" s="94"/>
      <c r="R160" s="24"/>
      <c r="AC160" s="26"/>
    </row>
    <row r="161" spans="2:29" ht="12.75">
      <c r="B161" s="24"/>
      <c r="D161" s="24"/>
      <c r="N161" s="94"/>
      <c r="O161" s="94"/>
      <c r="R161" s="24"/>
      <c r="AC161" s="26"/>
    </row>
    <row r="162" spans="2:29" ht="12.75">
      <c r="B162" s="24"/>
      <c r="D162" s="24"/>
      <c r="N162" s="94"/>
      <c r="O162" s="94"/>
      <c r="R162" s="24"/>
      <c r="AC162" s="26"/>
    </row>
    <row r="163" spans="2:29" ht="12.75">
      <c r="B163" s="24"/>
      <c r="D163" s="24"/>
      <c r="N163" s="94"/>
      <c r="O163" s="94"/>
      <c r="R163" s="24"/>
      <c r="AC163" s="26"/>
    </row>
    <row r="164" spans="2:29" ht="12.75">
      <c r="B164" s="24"/>
      <c r="D164" s="24"/>
      <c r="N164" s="94"/>
      <c r="O164" s="94"/>
      <c r="R164" s="24"/>
      <c r="AC164" s="26"/>
    </row>
    <row r="165" spans="2:29" ht="12.75">
      <c r="B165" s="24"/>
      <c r="D165" s="24"/>
      <c r="N165" s="94"/>
      <c r="O165" s="94"/>
      <c r="R165" s="24"/>
      <c r="AC165" s="26"/>
    </row>
    <row r="166" spans="2:29" ht="12.75">
      <c r="B166" s="24"/>
      <c r="D166" s="24"/>
      <c r="N166" s="94"/>
      <c r="O166" s="94"/>
      <c r="R166" s="24"/>
      <c r="AC166" s="26"/>
    </row>
    <row r="167" spans="2:29" ht="12.75">
      <c r="B167" s="24"/>
      <c r="D167" s="24"/>
      <c r="N167" s="94"/>
      <c r="O167" s="94"/>
      <c r="R167" s="24"/>
      <c r="AC167" s="26"/>
    </row>
    <row r="168" spans="2:29" ht="12.75">
      <c r="B168" s="24"/>
      <c r="D168" s="24"/>
      <c r="N168" s="94"/>
      <c r="O168" s="94"/>
      <c r="R168" s="24"/>
      <c r="AC168" s="26"/>
    </row>
    <row r="169" spans="2:29" ht="12.75">
      <c r="B169" s="24"/>
      <c r="D169" s="24"/>
      <c r="N169" s="94"/>
      <c r="O169" s="94"/>
      <c r="R169" s="24"/>
      <c r="AC169" s="26"/>
    </row>
    <row r="170" spans="2:29" ht="12.75">
      <c r="B170" s="24"/>
      <c r="D170" s="24"/>
      <c r="N170" s="94"/>
      <c r="O170" s="94"/>
      <c r="R170" s="24"/>
      <c r="AC170" s="26"/>
    </row>
    <row r="171" spans="2:29" ht="12.75">
      <c r="B171" s="24"/>
      <c r="D171" s="24"/>
      <c r="N171" s="94"/>
      <c r="O171" s="94"/>
      <c r="R171" s="24"/>
      <c r="AC171" s="26"/>
    </row>
    <row r="172" spans="2:29" ht="12.75">
      <c r="B172" s="24"/>
      <c r="D172" s="24"/>
      <c r="N172" s="94"/>
      <c r="O172" s="94"/>
      <c r="R172" s="24"/>
      <c r="AC172" s="26"/>
    </row>
    <row r="173" spans="2:29" ht="12.75">
      <c r="B173" s="24"/>
      <c r="D173" s="24"/>
      <c r="N173" s="94"/>
      <c r="O173" s="94"/>
      <c r="R173" s="24"/>
      <c r="AC173" s="26"/>
    </row>
    <row r="174" spans="2:29" ht="12.75">
      <c r="B174" s="24"/>
      <c r="D174" s="24"/>
      <c r="N174" s="94"/>
      <c r="O174" s="94"/>
      <c r="R174" s="24"/>
      <c r="AC174" s="26"/>
    </row>
    <row r="175" spans="2:29" ht="12.75">
      <c r="B175" s="24"/>
      <c r="D175" s="24"/>
      <c r="N175" s="94"/>
      <c r="O175" s="94"/>
      <c r="R175" s="24"/>
      <c r="AC175" s="26"/>
    </row>
    <row r="176" spans="2:29" ht="12.75">
      <c r="B176" s="24"/>
      <c r="D176" s="24"/>
      <c r="N176" s="94"/>
      <c r="O176" s="94"/>
      <c r="R176" s="24"/>
      <c r="AC176" s="26"/>
    </row>
    <row r="177" spans="2:29" ht="12.75">
      <c r="B177" s="24"/>
      <c r="D177" s="24"/>
      <c r="N177" s="94"/>
      <c r="O177" s="94"/>
      <c r="R177" s="24"/>
      <c r="AC177" s="26"/>
    </row>
    <row r="178" spans="2:29" ht="12.75">
      <c r="B178" s="24"/>
      <c r="D178" s="24"/>
      <c r="N178" s="94"/>
      <c r="O178" s="94"/>
      <c r="R178" s="24"/>
      <c r="AC178" s="26"/>
    </row>
    <row r="179" spans="2:29" ht="12.75">
      <c r="B179" s="24"/>
      <c r="D179" s="24"/>
      <c r="N179" s="94"/>
      <c r="O179" s="94"/>
      <c r="R179" s="24"/>
      <c r="AC179" s="26"/>
    </row>
    <row r="180" spans="2:29" ht="12.75">
      <c r="B180" s="24"/>
      <c r="D180" s="24"/>
      <c r="N180" s="94"/>
      <c r="O180" s="94"/>
      <c r="R180" s="24"/>
      <c r="AC180" s="26"/>
    </row>
    <row r="181" spans="2:29" ht="12.75">
      <c r="B181" s="24"/>
      <c r="D181" s="24"/>
      <c r="N181" s="94"/>
      <c r="O181" s="94"/>
      <c r="R181" s="24"/>
      <c r="AC181" s="26"/>
    </row>
    <row r="182" spans="2:29" ht="12.75">
      <c r="B182" s="24"/>
      <c r="D182" s="24"/>
      <c r="N182" s="94"/>
      <c r="O182" s="94"/>
      <c r="R182" s="24"/>
      <c r="AC182" s="26"/>
    </row>
    <row r="183" spans="2:29" ht="12.75">
      <c r="B183" s="24"/>
      <c r="D183" s="24"/>
      <c r="N183" s="94"/>
      <c r="O183" s="94"/>
      <c r="R183" s="24"/>
      <c r="AC183" s="26"/>
    </row>
    <row r="184" spans="2:29" ht="12.75">
      <c r="B184" s="24"/>
      <c r="D184" s="24"/>
      <c r="N184" s="94"/>
      <c r="O184" s="94"/>
      <c r="R184" s="24"/>
      <c r="AC184" s="26"/>
    </row>
    <row r="185" spans="2:29" ht="12.75">
      <c r="B185" s="24"/>
      <c r="D185" s="24"/>
      <c r="N185" s="94"/>
      <c r="O185" s="94"/>
      <c r="R185" s="24"/>
      <c r="AC185" s="26"/>
    </row>
    <row r="186" spans="2:29" ht="12.75">
      <c r="B186" s="24"/>
      <c r="D186" s="24"/>
      <c r="N186" s="94"/>
      <c r="O186" s="94"/>
      <c r="R186" s="24"/>
      <c r="AC186" s="26"/>
    </row>
    <row r="187" spans="2:29" ht="12.75">
      <c r="B187" s="24"/>
      <c r="D187" s="24"/>
      <c r="N187" s="94"/>
      <c r="O187" s="94"/>
      <c r="R187" s="24"/>
      <c r="AC187" s="26"/>
    </row>
    <row r="188" spans="2:29" ht="12.75">
      <c r="B188" s="24"/>
      <c r="D188" s="24"/>
      <c r="N188" s="94"/>
      <c r="O188" s="94"/>
      <c r="R188" s="24"/>
      <c r="AC188" s="26"/>
    </row>
    <row r="189" spans="2:29" ht="12.75">
      <c r="B189" s="24"/>
      <c r="D189" s="24"/>
      <c r="N189" s="94"/>
      <c r="O189" s="94"/>
      <c r="R189" s="24"/>
      <c r="AC189" s="26"/>
    </row>
    <row r="190" spans="2:29" ht="12.75">
      <c r="B190" s="24"/>
      <c r="D190" s="24"/>
      <c r="N190" s="94"/>
      <c r="O190" s="94"/>
      <c r="R190" s="24"/>
      <c r="AC190" s="26"/>
    </row>
    <row r="191" spans="2:29" ht="12.75">
      <c r="B191" s="24"/>
      <c r="D191" s="24"/>
      <c r="N191" s="94"/>
      <c r="O191" s="94"/>
      <c r="R191" s="24"/>
      <c r="AC191" s="26"/>
    </row>
    <row r="192" spans="2:29" ht="12.75">
      <c r="B192" s="24"/>
      <c r="D192" s="24"/>
      <c r="N192" s="94"/>
      <c r="O192" s="94"/>
      <c r="R192" s="24"/>
      <c r="AC192" s="26"/>
    </row>
    <row r="193" spans="2:29" ht="12.75">
      <c r="B193" s="24"/>
      <c r="D193" s="24"/>
      <c r="N193" s="94"/>
      <c r="O193" s="94"/>
      <c r="R193" s="24"/>
      <c r="AC193" s="26"/>
    </row>
    <row r="194" spans="2:29" ht="12.75">
      <c r="B194" s="24"/>
      <c r="D194" s="24"/>
      <c r="N194" s="94"/>
      <c r="O194" s="94"/>
      <c r="R194" s="24"/>
      <c r="AC194" s="26"/>
    </row>
    <row r="195" spans="2:29" ht="12.75">
      <c r="B195" s="24"/>
      <c r="D195" s="24"/>
      <c r="N195" s="94"/>
      <c r="O195" s="94"/>
      <c r="R195" s="24"/>
      <c r="AC195" s="26"/>
    </row>
    <row r="196" spans="2:29" ht="12.75">
      <c r="B196" s="24"/>
      <c r="D196" s="24"/>
      <c r="N196" s="94"/>
      <c r="O196" s="94"/>
      <c r="R196" s="24"/>
      <c r="AC196" s="26"/>
    </row>
    <row r="197" spans="2:29" ht="12.75">
      <c r="B197" s="24"/>
      <c r="D197" s="24"/>
      <c r="N197" s="94"/>
      <c r="O197" s="94"/>
      <c r="R197" s="24"/>
      <c r="AC197" s="26"/>
    </row>
    <row r="198" spans="2:29" ht="12.75">
      <c r="B198" s="24"/>
      <c r="D198" s="24"/>
      <c r="N198" s="94"/>
      <c r="O198" s="94"/>
      <c r="R198" s="24"/>
      <c r="AC198" s="26"/>
    </row>
    <row r="199" spans="2:29" ht="12.75">
      <c r="B199" s="24"/>
      <c r="D199" s="24"/>
      <c r="N199" s="94"/>
      <c r="O199" s="94"/>
      <c r="R199" s="24"/>
      <c r="AC199" s="26"/>
    </row>
    <row r="200" spans="2:29" ht="12.75">
      <c r="B200" s="24"/>
      <c r="D200" s="24"/>
      <c r="N200" s="94"/>
      <c r="O200" s="94"/>
      <c r="R200" s="24"/>
      <c r="AC200" s="26"/>
    </row>
    <row r="201" spans="2:29" ht="12.75">
      <c r="B201" s="24"/>
      <c r="D201" s="24"/>
      <c r="N201" s="94"/>
      <c r="O201" s="94"/>
      <c r="R201" s="24"/>
      <c r="AC201" s="26"/>
    </row>
    <row r="202" spans="2:29" ht="12.75">
      <c r="B202" s="24"/>
      <c r="D202" s="24"/>
      <c r="N202" s="94"/>
      <c r="O202" s="94"/>
      <c r="R202" s="24"/>
      <c r="AC202" s="26"/>
    </row>
    <row r="203" spans="2:29" ht="12.75">
      <c r="B203" s="24"/>
      <c r="D203" s="24"/>
      <c r="N203" s="94"/>
      <c r="O203" s="94"/>
      <c r="R203" s="24"/>
      <c r="AC203" s="26"/>
    </row>
    <row r="204" spans="2:29" ht="12.75">
      <c r="B204" s="24"/>
      <c r="D204" s="24"/>
      <c r="N204" s="94"/>
      <c r="O204" s="94"/>
      <c r="R204" s="24"/>
      <c r="AC204" s="26"/>
    </row>
    <row r="205" spans="2:29" ht="12.75">
      <c r="B205" s="24"/>
      <c r="D205" s="24"/>
      <c r="N205" s="94"/>
      <c r="O205" s="94"/>
      <c r="R205" s="24"/>
      <c r="AC205" s="26"/>
    </row>
    <row r="206" spans="2:29" ht="12.75">
      <c r="B206" s="24"/>
      <c r="D206" s="24"/>
      <c r="N206" s="94"/>
      <c r="O206" s="94"/>
      <c r="R206" s="24"/>
      <c r="AC206" s="26"/>
    </row>
    <row r="207" spans="2:29" ht="12.75">
      <c r="B207" s="24"/>
      <c r="D207" s="24"/>
      <c r="N207" s="94"/>
      <c r="O207" s="94"/>
      <c r="R207" s="24"/>
      <c r="AC207" s="26"/>
    </row>
    <row r="208" spans="2:29" ht="12.75">
      <c r="B208" s="24"/>
      <c r="D208" s="24"/>
      <c r="N208" s="94"/>
      <c r="O208" s="94"/>
      <c r="R208" s="24"/>
      <c r="AC208" s="26"/>
    </row>
    <row r="209" spans="2:29" ht="12.75">
      <c r="B209" s="24"/>
      <c r="D209" s="24"/>
      <c r="N209" s="94"/>
      <c r="O209" s="94"/>
      <c r="R209" s="24"/>
      <c r="AC209" s="26"/>
    </row>
    <row r="210" spans="2:29" ht="12.75">
      <c r="B210" s="24"/>
      <c r="D210" s="24"/>
      <c r="N210" s="94"/>
      <c r="O210" s="94"/>
      <c r="R210" s="24"/>
      <c r="AC210" s="26"/>
    </row>
    <row r="211" spans="2:29" ht="12.75">
      <c r="B211" s="24"/>
      <c r="D211" s="24"/>
      <c r="N211" s="94"/>
      <c r="O211" s="94"/>
      <c r="R211" s="24"/>
      <c r="AC211" s="26"/>
    </row>
    <row r="212" spans="2:29" ht="12.75">
      <c r="B212" s="24"/>
      <c r="D212" s="24"/>
      <c r="N212" s="94"/>
      <c r="O212" s="94"/>
      <c r="R212" s="24"/>
      <c r="AC212" s="26"/>
    </row>
    <row r="213" spans="2:29" ht="12.75">
      <c r="B213" s="24"/>
      <c r="D213" s="24"/>
      <c r="N213" s="94"/>
      <c r="O213" s="94"/>
      <c r="R213" s="24"/>
      <c r="AC213" s="26"/>
    </row>
    <row r="214" spans="2:29" ht="12.75">
      <c r="B214" s="24"/>
      <c r="D214" s="24"/>
      <c r="N214" s="94"/>
      <c r="O214" s="94"/>
      <c r="R214" s="24"/>
      <c r="AC214" s="26"/>
    </row>
    <row r="215" spans="2:29" ht="12.75">
      <c r="B215" s="24"/>
      <c r="D215" s="24"/>
      <c r="N215" s="94"/>
      <c r="O215" s="94"/>
      <c r="R215" s="24"/>
      <c r="AC215" s="26"/>
    </row>
    <row r="216" spans="2:29" ht="12.75">
      <c r="B216" s="24"/>
      <c r="D216" s="24"/>
      <c r="N216" s="94"/>
      <c r="O216" s="94"/>
      <c r="R216" s="24"/>
      <c r="AC216" s="26"/>
    </row>
    <row r="217" spans="2:29" ht="12.75">
      <c r="B217" s="24"/>
      <c r="D217" s="24"/>
      <c r="N217" s="94"/>
      <c r="O217" s="94"/>
      <c r="R217" s="24"/>
      <c r="AC217" s="26"/>
    </row>
    <row r="218" spans="2:29" ht="12.75">
      <c r="B218" s="24"/>
      <c r="D218" s="24"/>
      <c r="N218" s="94"/>
      <c r="O218" s="94"/>
      <c r="R218" s="24"/>
      <c r="AC218" s="26"/>
    </row>
    <row r="219" spans="2:29" ht="12.75">
      <c r="B219" s="24"/>
      <c r="D219" s="24"/>
      <c r="N219" s="94"/>
      <c r="O219" s="94"/>
      <c r="R219" s="24"/>
      <c r="AC219" s="26"/>
    </row>
    <row r="220" spans="2:29" ht="12.75">
      <c r="B220" s="24"/>
      <c r="D220" s="24"/>
      <c r="N220" s="94"/>
      <c r="O220" s="94"/>
      <c r="R220" s="24"/>
      <c r="AC220" s="26"/>
    </row>
    <row r="221" spans="2:29" ht="12.75">
      <c r="B221" s="24"/>
      <c r="D221" s="24"/>
      <c r="N221" s="94"/>
      <c r="O221" s="94"/>
      <c r="R221" s="24"/>
      <c r="AC221" s="26"/>
    </row>
    <row r="222" spans="2:29" ht="12.75">
      <c r="B222" s="24"/>
      <c r="D222" s="24"/>
      <c r="N222" s="94"/>
      <c r="O222" s="94"/>
      <c r="R222" s="24"/>
      <c r="AC222" s="26"/>
    </row>
    <row r="223" spans="2:29" ht="12.75">
      <c r="B223" s="24"/>
      <c r="D223" s="24"/>
      <c r="N223" s="94"/>
      <c r="O223" s="94"/>
      <c r="R223" s="24"/>
      <c r="AC223" s="26"/>
    </row>
    <row r="224" spans="2:29" ht="12.75">
      <c r="B224" s="24"/>
      <c r="D224" s="24"/>
      <c r="N224" s="94"/>
      <c r="O224" s="94"/>
      <c r="R224" s="24"/>
      <c r="AC224" s="26"/>
    </row>
    <row r="225" spans="2:29" ht="12.75">
      <c r="B225" s="24"/>
      <c r="D225" s="24"/>
      <c r="N225" s="94"/>
      <c r="O225" s="94"/>
      <c r="R225" s="24"/>
      <c r="AC225" s="26"/>
    </row>
    <row r="226" spans="2:29" ht="12.75">
      <c r="B226" s="24"/>
      <c r="D226" s="24"/>
      <c r="N226" s="94"/>
      <c r="O226" s="94"/>
      <c r="R226" s="24"/>
      <c r="AC226" s="26"/>
    </row>
    <row r="227" spans="2:29" ht="12.75">
      <c r="B227" s="24"/>
      <c r="D227" s="24"/>
      <c r="N227" s="94"/>
      <c r="O227" s="94"/>
      <c r="R227" s="24"/>
      <c r="AC227" s="26"/>
    </row>
    <row r="228" spans="2:29" ht="12.75">
      <c r="B228" s="24"/>
      <c r="D228" s="24"/>
      <c r="N228" s="94"/>
      <c r="O228" s="94"/>
      <c r="R228" s="24"/>
      <c r="AC228" s="26"/>
    </row>
    <row r="229" spans="2:29" ht="12.75">
      <c r="B229" s="24"/>
      <c r="D229" s="24"/>
      <c r="N229" s="94"/>
      <c r="O229" s="94"/>
      <c r="R229" s="24"/>
      <c r="AC229" s="26"/>
    </row>
    <row r="230" spans="2:29" ht="12.75">
      <c r="B230" s="24"/>
      <c r="D230" s="24"/>
      <c r="N230" s="94"/>
      <c r="O230" s="94"/>
      <c r="R230" s="24"/>
      <c r="AC230" s="26"/>
    </row>
    <row r="231" spans="2:29" ht="12.75">
      <c r="B231" s="24"/>
      <c r="D231" s="24"/>
      <c r="N231" s="94"/>
      <c r="O231" s="94"/>
      <c r="R231" s="24"/>
      <c r="AC231" s="26"/>
    </row>
    <row r="232" spans="2:29" ht="12.75">
      <c r="B232" s="24"/>
      <c r="D232" s="24"/>
      <c r="N232" s="94"/>
      <c r="O232" s="94"/>
      <c r="R232" s="24"/>
      <c r="AC232" s="26"/>
    </row>
    <row r="233" spans="2:29" ht="12.75">
      <c r="B233" s="24"/>
      <c r="D233" s="24"/>
      <c r="N233" s="94"/>
      <c r="O233" s="94"/>
      <c r="R233" s="24"/>
      <c r="AC233" s="26"/>
    </row>
    <row r="234" spans="2:29" ht="12.75">
      <c r="B234" s="24"/>
      <c r="D234" s="24"/>
      <c r="N234" s="94"/>
      <c r="O234" s="94"/>
      <c r="R234" s="24"/>
      <c r="AC234" s="26"/>
    </row>
    <row r="235" spans="2:29" ht="12.75">
      <c r="B235" s="24"/>
      <c r="D235" s="24"/>
      <c r="N235" s="94"/>
      <c r="O235" s="94"/>
      <c r="R235" s="24"/>
      <c r="AC235" s="26"/>
    </row>
    <row r="236" spans="2:29" ht="12.75">
      <c r="B236" s="24"/>
      <c r="D236" s="24"/>
      <c r="N236" s="94"/>
      <c r="O236" s="94"/>
      <c r="R236" s="24"/>
      <c r="AC236" s="26"/>
    </row>
    <row r="237" spans="2:29" ht="12.75">
      <c r="B237" s="24"/>
      <c r="D237" s="24"/>
      <c r="N237" s="94"/>
      <c r="O237" s="94"/>
      <c r="R237" s="24"/>
      <c r="AC237" s="26"/>
    </row>
    <row r="238" spans="2:29" ht="12.75">
      <c r="B238" s="24"/>
      <c r="D238" s="24"/>
      <c r="N238" s="94"/>
      <c r="O238" s="94"/>
      <c r="R238" s="24"/>
      <c r="AC238" s="26"/>
    </row>
    <row r="239" spans="2:29" ht="12.75">
      <c r="B239" s="24"/>
      <c r="D239" s="24"/>
      <c r="N239" s="94"/>
      <c r="O239" s="94"/>
      <c r="R239" s="24"/>
      <c r="AC239" s="26"/>
    </row>
    <row r="240" spans="2:29" ht="12.75">
      <c r="B240" s="24"/>
      <c r="D240" s="24"/>
      <c r="N240" s="94"/>
      <c r="O240" s="94"/>
      <c r="R240" s="24"/>
      <c r="AC240" s="26"/>
    </row>
    <row r="241" spans="2:29" ht="12.75">
      <c r="B241" s="24"/>
      <c r="D241" s="24"/>
      <c r="N241" s="94"/>
      <c r="O241" s="94"/>
      <c r="R241" s="24"/>
      <c r="AC241" s="26"/>
    </row>
    <row r="242" spans="2:29" ht="12.75">
      <c r="B242" s="24"/>
      <c r="D242" s="24"/>
      <c r="N242" s="94"/>
      <c r="O242" s="94"/>
      <c r="R242" s="24"/>
      <c r="AC242" s="26"/>
    </row>
    <row r="243" spans="2:29" ht="12.75">
      <c r="B243" s="24"/>
      <c r="D243" s="24"/>
      <c r="N243" s="94"/>
      <c r="O243" s="94"/>
      <c r="R243" s="24"/>
      <c r="AC243" s="26"/>
    </row>
    <row r="244" spans="2:29" ht="12.75">
      <c r="B244" s="24"/>
      <c r="D244" s="24"/>
      <c r="N244" s="94"/>
      <c r="O244" s="94"/>
      <c r="R244" s="24"/>
      <c r="AC244" s="26"/>
    </row>
    <row r="245" spans="2:29" ht="12.75">
      <c r="B245" s="24"/>
      <c r="D245" s="24"/>
      <c r="N245" s="94"/>
      <c r="O245" s="94"/>
      <c r="R245" s="24"/>
      <c r="AC245" s="26"/>
    </row>
    <row r="246" spans="2:29" ht="12.75">
      <c r="B246" s="24"/>
      <c r="D246" s="24"/>
      <c r="N246" s="94"/>
      <c r="O246" s="94"/>
      <c r="R246" s="24"/>
      <c r="AC246" s="26"/>
    </row>
    <row r="247" spans="2:29" ht="12.75">
      <c r="B247" s="24"/>
      <c r="D247" s="24"/>
      <c r="N247" s="94"/>
      <c r="O247" s="94"/>
      <c r="R247" s="24"/>
      <c r="AC247" s="26"/>
    </row>
    <row r="248" spans="2:29" ht="12.75">
      <c r="B248" s="24"/>
      <c r="D248" s="24"/>
      <c r="N248" s="94"/>
      <c r="O248" s="94"/>
      <c r="R248" s="24"/>
      <c r="AC248" s="26"/>
    </row>
    <row r="249" spans="2:29" ht="12.75">
      <c r="B249" s="24"/>
      <c r="D249" s="24"/>
      <c r="N249" s="94"/>
      <c r="O249" s="94"/>
      <c r="R249" s="24"/>
      <c r="AC249" s="26"/>
    </row>
    <row r="250" spans="2:29" ht="12.75">
      <c r="B250" s="24"/>
      <c r="D250" s="24"/>
      <c r="N250" s="94"/>
      <c r="O250" s="94"/>
      <c r="R250" s="24"/>
      <c r="AC250" s="26"/>
    </row>
    <row r="251" spans="2:29" ht="12.75">
      <c r="B251" s="24"/>
      <c r="D251" s="24"/>
      <c r="N251" s="94"/>
      <c r="O251" s="94"/>
      <c r="R251" s="24"/>
      <c r="AC251" s="26"/>
    </row>
    <row r="252" spans="2:29" ht="12.75">
      <c r="B252" s="24"/>
      <c r="D252" s="24"/>
      <c r="N252" s="94"/>
      <c r="O252" s="94"/>
      <c r="R252" s="24"/>
      <c r="AC252" s="26"/>
    </row>
    <row r="253" spans="2:29" ht="12.75">
      <c r="B253" s="24"/>
      <c r="D253" s="24"/>
      <c r="N253" s="94"/>
      <c r="O253" s="94"/>
      <c r="R253" s="24"/>
      <c r="AC253" s="26"/>
    </row>
    <row r="254" spans="2:29" ht="12.75">
      <c r="B254" s="24"/>
      <c r="D254" s="24"/>
      <c r="N254" s="94"/>
      <c r="O254" s="94"/>
      <c r="R254" s="24"/>
      <c r="AC254" s="26"/>
    </row>
    <row r="255" spans="2:29" ht="12.75">
      <c r="B255" s="24"/>
      <c r="D255" s="24"/>
      <c r="N255" s="94"/>
      <c r="O255" s="94"/>
      <c r="R255" s="24"/>
      <c r="AC255" s="26"/>
    </row>
    <row r="256" spans="2:29" ht="12.75">
      <c r="B256" s="24"/>
      <c r="D256" s="24"/>
      <c r="N256" s="94"/>
      <c r="O256" s="94"/>
      <c r="R256" s="24"/>
      <c r="AC256" s="26"/>
    </row>
    <row r="257" spans="2:29" ht="12.75">
      <c r="B257" s="24"/>
      <c r="D257" s="24"/>
      <c r="N257" s="94"/>
      <c r="O257" s="94"/>
      <c r="R257" s="24"/>
      <c r="AC257" s="26"/>
    </row>
    <row r="258" spans="2:29" ht="12.75">
      <c r="B258" s="24"/>
      <c r="D258" s="24"/>
      <c r="N258" s="94"/>
      <c r="O258" s="94"/>
      <c r="R258" s="24"/>
      <c r="AC258" s="26"/>
    </row>
    <row r="259" spans="2:29" ht="12.75">
      <c r="B259" s="24"/>
      <c r="D259" s="24"/>
      <c r="N259" s="94"/>
      <c r="O259" s="94"/>
      <c r="R259" s="24"/>
      <c r="AC259" s="26"/>
    </row>
    <row r="260" spans="2:29" ht="12.75">
      <c r="B260" s="24"/>
      <c r="D260" s="24"/>
      <c r="N260" s="94"/>
      <c r="O260" s="94"/>
      <c r="R260" s="24"/>
      <c r="AC260" s="26"/>
    </row>
    <row r="261" spans="2:29" ht="12.75">
      <c r="B261" s="24"/>
      <c r="D261" s="24"/>
      <c r="N261" s="94"/>
      <c r="O261" s="94"/>
      <c r="R261" s="24"/>
      <c r="AC261" s="26"/>
    </row>
    <row r="262" spans="2:29" ht="12.75">
      <c r="B262" s="24"/>
      <c r="D262" s="24"/>
      <c r="N262" s="94"/>
      <c r="O262" s="94"/>
      <c r="R262" s="24"/>
      <c r="AC262" s="26"/>
    </row>
    <row r="263" spans="2:29" ht="12.75">
      <c r="B263" s="24"/>
      <c r="D263" s="24"/>
      <c r="N263" s="94"/>
      <c r="O263" s="94"/>
      <c r="R263" s="24"/>
      <c r="AC263" s="26"/>
    </row>
    <row r="264" spans="2:29" ht="12.75">
      <c r="B264" s="24"/>
      <c r="D264" s="24"/>
      <c r="N264" s="94"/>
      <c r="O264" s="94"/>
      <c r="R264" s="24"/>
      <c r="AC264" s="26"/>
    </row>
    <row r="265" spans="2:29" ht="12.75">
      <c r="B265" s="24"/>
      <c r="D265" s="24"/>
      <c r="N265" s="94"/>
      <c r="O265" s="94"/>
      <c r="R265" s="24"/>
      <c r="AC265" s="26"/>
    </row>
    <row r="266" spans="2:29" ht="12.75">
      <c r="B266" s="24"/>
      <c r="D266" s="24"/>
      <c r="N266" s="94"/>
      <c r="O266" s="94"/>
      <c r="R266" s="24"/>
      <c r="AC266" s="26"/>
    </row>
    <row r="267" spans="2:29" ht="12.75">
      <c r="B267" s="24"/>
      <c r="D267" s="24"/>
      <c r="N267" s="94"/>
      <c r="O267" s="94"/>
      <c r="R267" s="24"/>
      <c r="AC267" s="26"/>
    </row>
    <row r="268" spans="2:29" ht="12.75">
      <c r="B268" s="24"/>
      <c r="D268" s="24"/>
      <c r="N268" s="94"/>
      <c r="O268" s="94"/>
      <c r="R268" s="24"/>
      <c r="AC268" s="26"/>
    </row>
    <row r="269" spans="2:29" ht="12.75">
      <c r="B269" s="24"/>
      <c r="D269" s="24"/>
      <c r="N269" s="94"/>
      <c r="O269" s="94"/>
      <c r="R269" s="24"/>
      <c r="AC269" s="26"/>
    </row>
    <row r="270" spans="2:29" ht="12.75">
      <c r="B270" s="24"/>
      <c r="D270" s="24"/>
      <c r="N270" s="94"/>
      <c r="O270" s="94"/>
      <c r="R270" s="24"/>
      <c r="AC270" s="26"/>
    </row>
    <row r="271" spans="2:29" ht="12.75">
      <c r="B271" s="24"/>
      <c r="D271" s="24"/>
      <c r="N271" s="94"/>
      <c r="O271" s="94"/>
      <c r="R271" s="24"/>
      <c r="AC271" s="26"/>
    </row>
    <row r="272" spans="2:29" ht="12.75">
      <c r="B272" s="24"/>
      <c r="D272" s="24"/>
      <c r="N272" s="94"/>
      <c r="O272" s="94"/>
      <c r="R272" s="24"/>
      <c r="AC272" s="26"/>
    </row>
    <row r="273" spans="2:29" ht="12.75">
      <c r="B273" s="24"/>
      <c r="D273" s="24"/>
      <c r="N273" s="94"/>
      <c r="O273" s="94"/>
      <c r="R273" s="24"/>
      <c r="AC273" s="26"/>
    </row>
    <row r="274" spans="2:29" ht="12.75">
      <c r="B274" s="24"/>
      <c r="D274" s="24"/>
      <c r="N274" s="94"/>
      <c r="O274" s="94"/>
      <c r="R274" s="24"/>
      <c r="AC274" s="26"/>
    </row>
    <row r="275" spans="2:29" ht="12.75">
      <c r="B275" s="24"/>
      <c r="D275" s="24"/>
      <c r="N275" s="94"/>
      <c r="O275" s="94"/>
      <c r="R275" s="24"/>
      <c r="AC275" s="26"/>
    </row>
    <row r="276" spans="2:29" ht="12.75">
      <c r="B276" s="24"/>
      <c r="D276" s="24"/>
      <c r="N276" s="94"/>
      <c r="O276" s="94"/>
      <c r="R276" s="24"/>
      <c r="AC276" s="26"/>
    </row>
    <row r="277" spans="2:29" ht="12.75">
      <c r="B277" s="24"/>
      <c r="D277" s="24"/>
      <c r="N277" s="94"/>
      <c r="O277" s="94"/>
      <c r="R277" s="24"/>
      <c r="AC277" s="26"/>
    </row>
    <row r="278" spans="2:29" ht="12.75">
      <c r="B278" s="24"/>
      <c r="D278" s="24"/>
      <c r="N278" s="94"/>
      <c r="O278" s="94"/>
      <c r="R278" s="24"/>
      <c r="AC278" s="26"/>
    </row>
    <row r="279" spans="2:29" ht="12.75">
      <c r="B279" s="24"/>
      <c r="D279" s="24"/>
      <c r="N279" s="94"/>
      <c r="O279" s="94"/>
      <c r="R279" s="24"/>
      <c r="AC279" s="26"/>
    </row>
    <row r="280" spans="2:29" ht="12.75">
      <c r="B280" s="24"/>
      <c r="D280" s="24"/>
      <c r="N280" s="94"/>
      <c r="O280" s="94"/>
      <c r="R280" s="24"/>
      <c r="AC280" s="26"/>
    </row>
    <row r="281" spans="2:29" ht="12.75">
      <c r="B281" s="24"/>
      <c r="D281" s="24"/>
      <c r="N281" s="94"/>
      <c r="O281" s="94"/>
      <c r="R281" s="24"/>
      <c r="AC281" s="26"/>
    </row>
    <row r="282" spans="2:29" ht="12.75">
      <c r="B282" s="24"/>
      <c r="D282" s="24"/>
      <c r="N282" s="94"/>
      <c r="O282" s="94"/>
      <c r="R282" s="24"/>
      <c r="AC282" s="26"/>
    </row>
    <row r="283" spans="2:29" ht="12.75">
      <c r="B283" s="24"/>
      <c r="D283" s="24"/>
      <c r="N283" s="94"/>
      <c r="O283" s="94"/>
      <c r="R283" s="24"/>
      <c r="AC283" s="26"/>
    </row>
    <row r="284" spans="2:29" ht="12.75">
      <c r="B284" s="24"/>
      <c r="D284" s="24"/>
      <c r="N284" s="94"/>
      <c r="O284" s="94"/>
      <c r="R284" s="24"/>
      <c r="AC284" s="26"/>
    </row>
    <row r="285" spans="2:29" ht="12.75">
      <c r="B285" s="24"/>
      <c r="D285" s="24"/>
      <c r="N285" s="94"/>
      <c r="O285" s="94"/>
      <c r="R285" s="24"/>
      <c r="AC285" s="26"/>
    </row>
    <row r="286" spans="2:29" ht="12.75">
      <c r="B286" s="24"/>
      <c r="D286" s="24"/>
      <c r="N286" s="94"/>
      <c r="O286" s="94"/>
      <c r="R286" s="24"/>
      <c r="AC286" s="26"/>
    </row>
    <row r="287" spans="2:29" ht="12.75">
      <c r="B287" s="24"/>
      <c r="D287" s="24"/>
      <c r="N287" s="94"/>
      <c r="O287" s="94"/>
      <c r="R287" s="24"/>
      <c r="AC287" s="26"/>
    </row>
    <row r="288" spans="2:29" ht="12.75">
      <c r="B288" s="24"/>
      <c r="D288" s="24"/>
      <c r="N288" s="94"/>
      <c r="O288" s="94"/>
      <c r="R288" s="24"/>
      <c r="AC288" s="26"/>
    </row>
    <row r="289" spans="2:29" ht="12.75">
      <c r="B289" s="24"/>
      <c r="D289" s="24"/>
      <c r="N289" s="94"/>
      <c r="O289" s="94"/>
      <c r="R289" s="24"/>
      <c r="AC289" s="26"/>
    </row>
    <row r="290" spans="2:29" ht="12.75">
      <c r="B290" s="24"/>
      <c r="D290" s="24"/>
      <c r="N290" s="94"/>
      <c r="O290" s="94"/>
      <c r="R290" s="24"/>
      <c r="AC290" s="26"/>
    </row>
    <row r="291" spans="2:29" ht="12.75">
      <c r="B291" s="24"/>
      <c r="D291" s="24"/>
      <c r="N291" s="94"/>
      <c r="O291" s="94"/>
      <c r="R291" s="24"/>
      <c r="AC291" s="26"/>
    </row>
    <row r="292" spans="2:29" ht="12.75">
      <c r="B292" s="24"/>
      <c r="D292" s="24"/>
      <c r="N292" s="94"/>
      <c r="O292" s="94"/>
      <c r="R292" s="24"/>
      <c r="AC292" s="26"/>
    </row>
    <row r="293" spans="2:29" ht="12.75">
      <c r="B293" s="24"/>
      <c r="D293" s="24"/>
      <c r="N293" s="94"/>
      <c r="O293" s="94"/>
      <c r="R293" s="24"/>
      <c r="AC293" s="26"/>
    </row>
    <row r="294" spans="2:29" ht="12.75">
      <c r="B294" s="24"/>
      <c r="D294" s="24"/>
      <c r="N294" s="94"/>
      <c r="O294" s="94"/>
      <c r="R294" s="24"/>
      <c r="AC294" s="26"/>
    </row>
    <row r="295" spans="2:29" ht="12.75">
      <c r="B295" s="24"/>
      <c r="D295" s="24"/>
      <c r="N295" s="94"/>
      <c r="O295" s="94"/>
      <c r="R295" s="24"/>
      <c r="AC295" s="26"/>
    </row>
    <row r="296" spans="2:29" ht="12.75">
      <c r="B296" s="24"/>
      <c r="D296" s="24"/>
      <c r="N296" s="94"/>
      <c r="O296" s="94"/>
      <c r="R296" s="24"/>
      <c r="AC296" s="26"/>
    </row>
    <row r="297" spans="2:29" ht="12.75">
      <c r="B297" s="24"/>
      <c r="D297" s="24"/>
      <c r="N297" s="94"/>
      <c r="O297" s="94"/>
      <c r="R297" s="24"/>
      <c r="AC297" s="26"/>
    </row>
    <row r="298" spans="2:29" ht="12.75">
      <c r="B298" s="24"/>
      <c r="D298" s="24"/>
      <c r="N298" s="94"/>
      <c r="O298" s="94"/>
      <c r="R298" s="24"/>
      <c r="AC298" s="26"/>
    </row>
    <row r="299" spans="2:29" ht="12.75">
      <c r="B299" s="24"/>
      <c r="D299" s="24"/>
      <c r="N299" s="94"/>
      <c r="O299" s="94"/>
      <c r="R299" s="24"/>
      <c r="AC299" s="26"/>
    </row>
    <row r="300" spans="2:29" ht="12.75">
      <c r="B300" s="24"/>
      <c r="D300" s="24"/>
      <c r="N300" s="94"/>
      <c r="O300" s="94"/>
      <c r="R300" s="24"/>
      <c r="AC300" s="26"/>
    </row>
    <row r="301" spans="2:29" ht="12.75">
      <c r="B301" s="24"/>
      <c r="D301" s="24"/>
      <c r="N301" s="94"/>
      <c r="O301" s="94"/>
      <c r="R301" s="24"/>
      <c r="AC301" s="26"/>
    </row>
    <row r="302" spans="2:29" ht="12.75">
      <c r="B302" s="24"/>
      <c r="D302" s="24"/>
      <c r="N302" s="94"/>
      <c r="O302" s="94"/>
      <c r="R302" s="24"/>
      <c r="AC302" s="26"/>
    </row>
    <row r="303" spans="2:29" ht="12.75">
      <c r="B303" s="24"/>
      <c r="D303" s="24"/>
      <c r="N303" s="94"/>
      <c r="O303" s="94"/>
      <c r="R303" s="24"/>
      <c r="AC303" s="26"/>
    </row>
    <row r="304" spans="2:29" ht="12.75">
      <c r="B304" s="24"/>
      <c r="D304" s="24"/>
      <c r="N304" s="94"/>
      <c r="O304" s="94"/>
      <c r="R304" s="24"/>
      <c r="AC304" s="26"/>
    </row>
    <row r="305" spans="2:29" ht="12.75">
      <c r="B305" s="24"/>
      <c r="D305" s="24"/>
      <c r="N305" s="94"/>
      <c r="O305" s="94"/>
      <c r="R305" s="24"/>
      <c r="AC305" s="26"/>
    </row>
    <row r="306" spans="2:29" ht="12.75">
      <c r="B306" s="24"/>
      <c r="D306" s="24"/>
      <c r="N306" s="94"/>
      <c r="O306" s="94"/>
      <c r="R306" s="24"/>
      <c r="AC306" s="26"/>
    </row>
    <row r="307" spans="2:29" ht="12.75">
      <c r="B307" s="24"/>
      <c r="D307" s="24"/>
      <c r="N307" s="94"/>
      <c r="O307" s="94"/>
      <c r="R307" s="24"/>
      <c r="AC307" s="26"/>
    </row>
    <row r="308" spans="2:29" ht="12.75">
      <c r="B308" s="24"/>
      <c r="D308" s="24"/>
      <c r="N308" s="94"/>
      <c r="O308" s="94"/>
      <c r="R308" s="24"/>
      <c r="AC308" s="26"/>
    </row>
    <row r="309" spans="2:29" ht="12.75">
      <c r="B309" s="24"/>
      <c r="D309" s="24"/>
      <c r="N309" s="94"/>
      <c r="O309" s="94"/>
      <c r="R309" s="24"/>
      <c r="AC309" s="26"/>
    </row>
    <row r="310" spans="2:29" ht="12.75">
      <c r="B310" s="24"/>
      <c r="D310" s="24"/>
      <c r="N310" s="94"/>
      <c r="O310" s="94"/>
      <c r="R310" s="24"/>
      <c r="AC310" s="26"/>
    </row>
    <row r="311" spans="2:29" ht="12.75">
      <c r="B311" s="24"/>
      <c r="D311" s="24"/>
      <c r="N311" s="94"/>
      <c r="O311" s="94"/>
      <c r="R311" s="24"/>
      <c r="AC311" s="26"/>
    </row>
    <row r="312" spans="2:29" ht="12.75">
      <c r="B312" s="24"/>
      <c r="D312" s="24"/>
      <c r="N312" s="94"/>
      <c r="O312" s="94"/>
      <c r="R312" s="24"/>
      <c r="AC312" s="26"/>
    </row>
    <row r="313" spans="2:29" ht="12.75">
      <c r="B313" s="24"/>
      <c r="D313" s="24"/>
      <c r="N313" s="94"/>
      <c r="O313" s="94"/>
      <c r="R313" s="24"/>
      <c r="AC313" s="26"/>
    </row>
    <row r="314" spans="2:29" ht="12.75">
      <c r="B314" s="24"/>
      <c r="D314" s="24"/>
      <c r="N314" s="94"/>
      <c r="O314" s="94"/>
      <c r="R314" s="24"/>
      <c r="AC314" s="26"/>
    </row>
    <row r="315" spans="2:29" ht="12.75">
      <c r="B315" s="24"/>
      <c r="D315" s="24"/>
      <c r="N315" s="94"/>
      <c r="O315" s="94"/>
      <c r="R315" s="24"/>
      <c r="AC315" s="26"/>
    </row>
    <row r="316" spans="2:29" ht="12.75">
      <c r="B316" s="24"/>
      <c r="D316" s="24"/>
      <c r="N316" s="94"/>
      <c r="O316" s="94"/>
      <c r="R316" s="24"/>
      <c r="AC316" s="26"/>
    </row>
    <row r="317" spans="2:29" ht="12.75">
      <c r="B317" s="24"/>
      <c r="D317" s="24"/>
      <c r="N317" s="94"/>
      <c r="O317" s="94"/>
      <c r="R317" s="24"/>
      <c r="AC317" s="26"/>
    </row>
    <row r="318" spans="2:29" ht="12.75">
      <c r="B318" s="24"/>
      <c r="D318" s="24"/>
      <c r="N318" s="94"/>
      <c r="O318" s="94"/>
      <c r="R318" s="24"/>
      <c r="AC318" s="26"/>
    </row>
    <row r="319" spans="2:29" ht="12.75">
      <c r="B319" s="24"/>
      <c r="D319" s="24"/>
      <c r="N319" s="94"/>
      <c r="O319" s="94"/>
      <c r="R319" s="24"/>
      <c r="AC319" s="26"/>
    </row>
    <row r="320" spans="2:29" ht="12.75">
      <c r="B320" s="24"/>
      <c r="D320" s="24"/>
      <c r="N320" s="94"/>
      <c r="O320" s="94"/>
      <c r="R320" s="24"/>
      <c r="AC320" s="26"/>
    </row>
    <row r="321" spans="2:29" ht="12.75">
      <c r="B321" s="24"/>
      <c r="D321" s="24"/>
      <c r="N321" s="94"/>
      <c r="O321" s="94"/>
      <c r="R321" s="24"/>
      <c r="AC321" s="26"/>
    </row>
    <row r="322" spans="2:29" ht="12.75">
      <c r="B322" s="24"/>
      <c r="D322" s="24"/>
      <c r="N322" s="94"/>
      <c r="O322" s="94"/>
      <c r="R322" s="24"/>
      <c r="AC322" s="26"/>
    </row>
    <row r="323" spans="2:29" ht="12.75">
      <c r="B323" s="24"/>
      <c r="D323" s="24"/>
      <c r="N323" s="94"/>
      <c r="O323" s="94"/>
      <c r="R323" s="24"/>
      <c r="AC323" s="26"/>
    </row>
    <row r="324" spans="2:29" ht="12.75">
      <c r="B324" s="24"/>
      <c r="D324" s="24"/>
      <c r="N324" s="94"/>
      <c r="O324" s="94"/>
      <c r="R324" s="24"/>
      <c r="AC324" s="26"/>
    </row>
    <row r="325" spans="2:29" ht="12.75">
      <c r="B325" s="24"/>
      <c r="D325" s="24"/>
      <c r="N325" s="94"/>
      <c r="O325" s="94"/>
      <c r="R325" s="24"/>
      <c r="AC325" s="26"/>
    </row>
    <row r="326" spans="2:29" ht="12.75">
      <c r="B326" s="24"/>
      <c r="D326" s="24"/>
      <c r="N326" s="94"/>
      <c r="O326" s="94"/>
      <c r="R326" s="24"/>
      <c r="AC326" s="26"/>
    </row>
    <row r="327" spans="2:29" ht="12.75">
      <c r="B327" s="24"/>
      <c r="D327" s="24"/>
      <c r="N327" s="94"/>
      <c r="O327" s="94"/>
      <c r="R327" s="24"/>
      <c r="AC327" s="26"/>
    </row>
    <row r="328" spans="2:29" ht="12.75">
      <c r="B328" s="24"/>
      <c r="D328" s="24"/>
      <c r="N328" s="94"/>
      <c r="O328" s="94"/>
      <c r="R328" s="24"/>
      <c r="AC328" s="26"/>
    </row>
    <row r="329" spans="2:29" ht="12.75">
      <c r="B329" s="24"/>
      <c r="D329" s="24"/>
      <c r="N329" s="94"/>
      <c r="O329" s="94"/>
      <c r="R329" s="24"/>
      <c r="AC329" s="26"/>
    </row>
    <row r="330" spans="2:29" ht="12.75">
      <c r="B330" s="24"/>
      <c r="D330" s="24"/>
      <c r="N330" s="94"/>
      <c r="O330" s="94"/>
      <c r="R330" s="24"/>
      <c r="AC330" s="26"/>
    </row>
    <row r="331" spans="2:29" ht="12.75">
      <c r="B331" s="24"/>
      <c r="D331" s="24"/>
      <c r="N331" s="94"/>
      <c r="O331" s="94"/>
      <c r="R331" s="24"/>
      <c r="AC331" s="26"/>
    </row>
    <row r="332" spans="2:29" ht="12.75">
      <c r="B332" s="24"/>
      <c r="D332" s="24"/>
      <c r="N332" s="94"/>
      <c r="O332" s="94"/>
      <c r="R332" s="24"/>
      <c r="AC332" s="26"/>
    </row>
    <row r="333" spans="2:29" ht="12.75">
      <c r="B333" s="24"/>
      <c r="D333" s="24"/>
      <c r="N333" s="94"/>
      <c r="O333" s="94"/>
      <c r="R333" s="24"/>
      <c r="AC333" s="26"/>
    </row>
    <row r="334" spans="2:29" ht="12.75">
      <c r="B334" s="24"/>
      <c r="D334" s="24"/>
      <c r="N334" s="94"/>
      <c r="O334" s="94"/>
      <c r="R334" s="24"/>
      <c r="AC334" s="26"/>
    </row>
    <row r="335" spans="2:29" ht="12.75">
      <c r="B335" s="24"/>
      <c r="D335" s="24"/>
      <c r="N335" s="94"/>
      <c r="O335" s="94"/>
      <c r="R335" s="24"/>
      <c r="AC335" s="26"/>
    </row>
    <row r="336" spans="2:29" ht="12.75">
      <c r="B336" s="24"/>
      <c r="D336" s="24"/>
      <c r="N336" s="94"/>
      <c r="O336" s="94"/>
      <c r="R336" s="24"/>
      <c r="AC336" s="26"/>
    </row>
    <row r="337" spans="2:29" ht="12.75">
      <c r="B337" s="24"/>
      <c r="D337" s="24"/>
      <c r="N337" s="94"/>
      <c r="O337" s="94"/>
      <c r="R337" s="24"/>
      <c r="AC337" s="26"/>
    </row>
    <row r="338" spans="2:29" ht="12.75">
      <c r="B338" s="24"/>
      <c r="D338" s="24"/>
      <c r="N338" s="94"/>
      <c r="O338" s="94"/>
      <c r="R338" s="24"/>
      <c r="AC338" s="26"/>
    </row>
    <row r="339" spans="2:29" ht="12.75">
      <c r="B339" s="24"/>
      <c r="D339" s="24"/>
      <c r="N339" s="94"/>
      <c r="O339" s="94"/>
      <c r="R339" s="24"/>
      <c r="AC339" s="26"/>
    </row>
    <row r="340" spans="2:29" ht="12.75">
      <c r="B340" s="24"/>
      <c r="D340" s="24"/>
      <c r="N340" s="94"/>
      <c r="O340" s="94"/>
      <c r="R340" s="24"/>
      <c r="AC340" s="26"/>
    </row>
    <row r="341" spans="2:29" ht="12.75">
      <c r="B341" s="24"/>
      <c r="D341" s="24"/>
      <c r="N341" s="94"/>
      <c r="O341" s="94"/>
      <c r="R341" s="24"/>
      <c r="AC341" s="26"/>
    </row>
    <row r="342" spans="2:29" ht="12.75">
      <c r="B342" s="24"/>
      <c r="D342" s="24"/>
      <c r="N342" s="94"/>
      <c r="O342" s="94"/>
      <c r="R342" s="24"/>
      <c r="AC342" s="26"/>
    </row>
    <row r="343" spans="2:29" ht="12.75">
      <c r="B343" s="24"/>
      <c r="D343" s="24"/>
      <c r="N343" s="94"/>
      <c r="O343" s="94"/>
      <c r="R343" s="24"/>
      <c r="AC343" s="26"/>
    </row>
    <row r="344" spans="2:29" ht="12.75">
      <c r="B344" s="24"/>
      <c r="D344" s="24"/>
      <c r="N344" s="94"/>
      <c r="O344" s="94"/>
      <c r="R344" s="24"/>
      <c r="AC344" s="26"/>
    </row>
    <row r="345" spans="2:29" ht="12.75">
      <c r="B345" s="24"/>
      <c r="D345" s="24"/>
      <c r="N345" s="94"/>
      <c r="O345" s="94"/>
      <c r="R345" s="24"/>
      <c r="AC345" s="26"/>
    </row>
    <row r="346" spans="2:29" ht="12.75">
      <c r="B346" s="24"/>
      <c r="D346" s="24"/>
      <c r="N346" s="94"/>
      <c r="O346" s="94"/>
      <c r="R346" s="24"/>
      <c r="AC346" s="26"/>
    </row>
    <row r="347" spans="2:29" ht="12.75">
      <c r="B347" s="24"/>
      <c r="D347" s="24"/>
      <c r="N347" s="94"/>
      <c r="O347" s="94"/>
      <c r="R347" s="24"/>
      <c r="AC347" s="26"/>
    </row>
    <row r="348" spans="2:29" ht="12.75">
      <c r="B348" s="24"/>
      <c r="D348" s="24"/>
      <c r="N348" s="94"/>
      <c r="O348" s="94"/>
      <c r="R348" s="24"/>
      <c r="AC348" s="26"/>
    </row>
    <row r="349" spans="2:29" ht="12.75">
      <c r="B349" s="24"/>
      <c r="D349" s="24"/>
      <c r="N349" s="94"/>
      <c r="O349" s="94"/>
      <c r="R349" s="24"/>
      <c r="AC349" s="26"/>
    </row>
    <row r="350" spans="2:29" ht="12.75">
      <c r="B350" s="24"/>
      <c r="D350" s="24"/>
      <c r="N350" s="94"/>
      <c r="O350" s="94"/>
      <c r="R350" s="24"/>
      <c r="AC350" s="26"/>
    </row>
    <row r="351" spans="2:29" ht="12.75">
      <c r="B351" s="24"/>
      <c r="D351" s="24"/>
      <c r="N351" s="94"/>
      <c r="O351" s="94"/>
      <c r="R351" s="24"/>
      <c r="AC351" s="26"/>
    </row>
    <row r="352" spans="2:29" ht="12.75">
      <c r="B352" s="24"/>
      <c r="D352" s="24"/>
      <c r="N352" s="94"/>
      <c r="O352" s="94"/>
      <c r="R352" s="24"/>
      <c r="AC352" s="26"/>
    </row>
    <row r="353" spans="2:29" ht="12.75">
      <c r="B353" s="24"/>
      <c r="D353" s="24"/>
      <c r="N353" s="94"/>
      <c r="O353" s="94"/>
      <c r="R353" s="24"/>
      <c r="AC353" s="26"/>
    </row>
    <row r="354" spans="2:29" ht="12.75">
      <c r="B354" s="24"/>
      <c r="D354" s="24"/>
      <c r="N354" s="94"/>
      <c r="O354" s="94"/>
      <c r="R354" s="24"/>
      <c r="AC354" s="26"/>
    </row>
    <row r="355" spans="2:29" ht="12.75">
      <c r="B355" s="24"/>
      <c r="D355" s="24"/>
      <c r="N355" s="94"/>
      <c r="O355" s="94"/>
      <c r="R355" s="24"/>
      <c r="AC355" s="26"/>
    </row>
    <row r="356" spans="2:29" ht="12.75">
      <c r="B356" s="24"/>
      <c r="D356" s="24"/>
      <c r="N356" s="94"/>
      <c r="O356" s="94"/>
      <c r="R356" s="24"/>
      <c r="AC356" s="26"/>
    </row>
    <row r="357" spans="2:29" ht="12.75">
      <c r="B357" s="24"/>
      <c r="D357" s="24"/>
      <c r="N357" s="94"/>
      <c r="O357" s="94"/>
      <c r="R357" s="24"/>
      <c r="AC357" s="26"/>
    </row>
    <row r="358" spans="2:29" ht="12.75">
      <c r="B358" s="24"/>
      <c r="D358" s="24"/>
      <c r="N358" s="94"/>
      <c r="O358" s="94"/>
      <c r="R358" s="24"/>
      <c r="AC358" s="26"/>
    </row>
    <row r="359" spans="2:29" ht="12.75">
      <c r="B359" s="24"/>
      <c r="D359" s="24"/>
      <c r="N359" s="94"/>
      <c r="O359" s="94"/>
      <c r="R359" s="24"/>
      <c r="AC359" s="26"/>
    </row>
    <row r="360" spans="2:29" ht="12.75">
      <c r="B360" s="24"/>
      <c r="D360" s="24"/>
      <c r="N360" s="94"/>
      <c r="O360" s="94"/>
      <c r="R360" s="24"/>
      <c r="AC360" s="26"/>
    </row>
    <row r="361" spans="2:29" ht="12.75">
      <c r="B361" s="24"/>
      <c r="D361" s="24"/>
      <c r="N361" s="94"/>
      <c r="O361" s="94"/>
      <c r="R361" s="24"/>
      <c r="AC361" s="26"/>
    </row>
    <row r="362" spans="2:29" ht="12.75">
      <c r="B362" s="24"/>
      <c r="D362" s="24"/>
      <c r="N362" s="94"/>
      <c r="O362" s="94"/>
      <c r="R362" s="24"/>
      <c r="AC362" s="26"/>
    </row>
    <row r="363" spans="2:29" ht="12.75">
      <c r="B363" s="24"/>
      <c r="D363" s="24"/>
      <c r="N363" s="94"/>
      <c r="O363" s="94"/>
      <c r="R363" s="24"/>
      <c r="AC363" s="26"/>
    </row>
    <row r="364" spans="2:29" ht="12.75">
      <c r="B364" s="24"/>
      <c r="D364" s="24"/>
      <c r="N364" s="94"/>
      <c r="O364" s="94"/>
      <c r="R364" s="24"/>
      <c r="AC364" s="26"/>
    </row>
    <row r="365" spans="2:29" ht="12.75">
      <c r="B365" s="24"/>
      <c r="D365" s="24"/>
      <c r="N365" s="94"/>
      <c r="O365" s="94"/>
      <c r="R365" s="24"/>
      <c r="AC365" s="26"/>
    </row>
    <row r="366" spans="2:29" ht="12.75">
      <c r="B366" s="24"/>
      <c r="D366" s="24"/>
      <c r="N366" s="94"/>
      <c r="O366" s="94"/>
      <c r="R366" s="24"/>
      <c r="AC366" s="26"/>
    </row>
    <row r="367" spans="2:29" ht="12.75">
      <c r="B367" s="24"/>
      <c r="D367" s="24"/>
      <c r="N367" s="94"/>
      <c r="O367" s="94"/>
      <c r="R367" s="24"/>
      <c r="AC367" s="26"/>
    </row>
    <row r="368" spans="2:29" ht="12.75">
      <c r="B368" s="24"/>
      <c r="D368" s="24"/>
      <c r="N368" s="94"/>
      <c r="O368" s="94"/>
      <c r="R368" s="24"/>
      <c r="AC368" s="26"/>
    </row>
    <row r="369" spans="2:29" ht="12.75">
      <c r="B369" s="24"/>
      <c r="D369" s="24"/>
      <c r="N369" s="94"/>
      <c r="O369" s="94"/>
      <c r="R369" s="24"/>
      <c r="AC369" s="26"/>
    </row>
    <row r="370" spans="2:29" ht="12.75">
      <c r="B370" s="24"/>
      <c r="D370" s="24"/>
      <c r="N370" s="94"/>
      <c r="O370" s="94"/>
      <c r="R370" s="24"/>
      <c r="AC370" s="26"/>
    </row>
    <row r="371" spans="2:29" ht="12.75">
      <c r="B371" s="24"/>
      <c r="D371" s="24"/>
      <c r="N371" s="94"/>
      <c r="O371" s="94"/>
      <c r="R371" s="24"/>
      <c r="AC371" s="26"/>
    </row>
    <row r="372" spans="2:29" ht="12.75">
      <c r="B372" s="24"/>
      <c r="D372" s="24"/>
      <c r="N372" s="94"/>
      <c r="O372" s="94"/>
      <c r="R372" s="24"/>
      <c r="AC372" s="26"/>
    </row>
    <row r="373" spans="2:29" ht="12.75">
      <c r="B373" s="24"/>
      <c r="D373" s="24"/>
      <c r="N373" s="94"/>
      <c r="O373" s="94"/>
      <c r="R373" s="24"/>
      <c r="AC373" s="26"/>
    </row>
    <row r="374" spans="2:29" ht="12.75">
      <c r="B374" s="24"/>
      <c r="D374" s="24"/>
      <c r="N374" s="94"/>
      <c r="O374" s="94"/>
      <c r="R374" s="24"/>
      <c r="AC374" s="26"/>
    </row>
    <row r="375" spans="2:29" ht="12.75">
      <c r="B375" s="24"/>
      <c r="D375" s="24"/>
      <c r="N375" s="94"/>
      <c r="O375" s="94"/>
      <c r="R375" s="24"/>
      <c r="AC375" s="26"/>
    </row>
    <row r="376" spans="2:29" ht="12.75">
      <c r="B376" s="24"/>
      <c r="D376" s="24"/>
      <c r="N376" s="94"/>
      <c r="O376" s="94"/>
      <c r="R376" s="24"/>
      <c r="AC376" s="26"/>
    </row>
    <row r="377" spans="2:29" ht="12.75">
      <c r="B377" s="24"/>
      <c r="D377" s="24"/>
      <c r="N377" s="94"/>
      <c r="O377" s="94"/>
      <c r="R377" s="24"/>
      <c r="AC377" s="26"/>
    </row>
    <row r="378" spans="2:29" ht="12.75">
      <c r="B378" s="24"/>
      <c r="D378" s="24"/>
      <c r="N378" s="94"/>
      <c r="O378" s="94"/>
      <c r="R378" s="24"/>
      <c r="AC378" s="26"/>
    </row>
    <row r="379" spans="2:29" ht="12.75">
      <c r="B379" s="24"/>
      <c r="D379" s="24"/>
      <c r="N379" s="94"/>
      <c r="O379" s="94"/>
      <c r="R379" s="24"/>
      <c r="AC379" s="26"/>
    </row>
    <row r="380" spans="2:29" ht="12.75">
      <c r="B380" s="24"/>
      <c r="D380" s="24"/>
      <c r="N380" s="94"/>
      <c r="O380" s="94"/>
      <c r="R380" s="24"/>
      <c r="AC380" s="26"/>
    </row>
    <row r="381" spans="2:29" ht="12.75">
      <c r="B381" s="24"/>
      <c r="D381" s="24"/>
      <c r="N381" s="94"/>
      <c r="O381" s="94"/>
      <c r="R381" s="24"/>
      <c r="AC381" s="26"/>
    </row>
    <row r="382" spans="2:29" ht="12.75">
      <c r="B382" s="24"/>
      <c r="D382" s="24"/>
      <c r="N382" s="94"/>
      <c r="O382" s="94"/>
      <c r="R382" s="24"/>
      <c r="AC382" s="26"/>
    </row>
    <row r="383" spans="2:29" ht="12.75">
      <c r="B383" s="24"/>
      <c r="D383" s="24"/>
      <c r="N383" s="94"/>
      <c r="O383" s="94"/>
      <c r="R383" s="24"/>
      <c r="AC383" s="26"/>
    </row>
    <row r="384" spans="2:29" ht="12.75">
      <c r="B384" s="24"/>
      <c r="D384" s="24"/>
      <c r="N384" s="94"/>
      <c r="O384" s="94"/>
      <c r="R384" s="24"/>
      <c r="AC384" s="26"/>
    </row>
    <row r="385" spans="2:29" ht="12.75">
      <c r="B385" s="24"/>
      <c r="D385" s="24"/>
      <c r="N385" s="94"/>
      <c r="O385" s="94"/>
      <c r="R385" s="24"/>
      <c r="AC385" s="26"/>
    </row>
    <row r="386" spans="2:29" ht="12.75">
      <c r="B386" s="24"/>
      <c r="D386" s="24"/>
      <c r="N386" s="94"/>
      <c r="O386" s="94"/>
      <c r="R386" s="24"/>
      <c r="AC386" s="26"/>
    </row>
    <row r="387" spans="2:29" ht="12.75">
      <c r="B387" s="24"/>
      <c r="D387" s="24"/>
      <c r="N387" s="94"/>
      <c r="O387" s="94"/>
      <c r="R387" s="24"/>
      <c r="AC387" s="26"/>
    </row>
    <row r="388" spans="2:29" ht="12.75">
      <c r="B388" s="24"/>
      <c r="D388" s="24"/>
      <c r="N388" s="94"/>
      <c r="O388" s="94"/>
      <c r="R388" s="24"/>
      <c r="AC388" s="26"/>
    </row>
    <row r="389" spans="2:29" ht="12.75">
      <c r="B389" s="24"/>
      <c r="D389" s="24"/>
      <c r="N389" s="94"/>
      <c r="O389" s="94"/>
      <c r="R389" s="24"/>
      <c r="AC389" s="26"/>
    </row>
    <row r="390" spans="2:29" ht="12.75">
      <c r="B390" s="24"/>
      <c r="D390" s="24"/>
      <c r="N390" s="94"/>
      <c r="O390" s="94"/>
      <c r="R390" s="24"/>
      <c r="AC390" s="26"/>
    </row>
    <row r="391" spans="2:29" ht="12.75">
      <c r="B391" s="24"/>
      <c r="D391" s="24"/>
      <c r="N391" s="94"/>
      <c r="O391" s="94"/>
      <c r="R391" s="24"/>
      <c r="AC391" s="26"/>
    </row>
    <row r="392" spans="2:29" ht="12.75">
      <c r="B392" s="24"/>
      <c r="D392" s="24"/>
      <c r="N392" s="94"/>
      <c r="O392" s="94"/>
      <c r="R392" s="24"/>
      <c r="AC392" s="26"/>
    </row>
    <row r="393" spans="2:29" ht="12.75">
      <c r="B393" s="24"/>
      <c r="D393" s="24"/>
      <c r="N393" s="94"/>
      <c r="O393" s="94"/>
      <c r="R393" s="24"/>
      <c r="AC393" s="26"/>
    </row>
    <row r="394" spans="2:29" ht="12.75">
      <c r="B394" s="24"/>
      <c r="D394" s="24"/>
      <c r="N394" s="94"/>
      <c r="O394" s="94"/>
      <c r="R394" s="24"/>
      <c r="AC394" s="26"/>
    </row>
    <row r="395" spans="2:29" ht="12.75">
      <c r="B395" s="24"/>
      <c r="D395" s="24"/>
      <c r="N395" s="94"/>
      <c r="O395" s="94"/>
      <c r="R395" s="24"/>
      <c r="AC395" s="26"/>
    </row>
    <row r="396" spans="2:29" ht="12.75">
      <c r="B396" s="24"/>
      <c r="D396" s="24"/>
      <c r="N396" s="94"/>
      <c r="O396" s="94"/>
      <c r="R396" s="24"/>
      <c r="AC396" s="26"/>
    </row>
    <row r="397" spans="2:29" ht="12.75">
      <c r="B397" s="24"/>
      <c r="D397" s="24"/>
      <c r="N397" s="94"/>
      <c r="O397" s="94"/>
      <c r="R397" s="24"/>
      <c r="AC397" s="26"/>
    </row>
    <row r="398" spans="2:29" ht="12.75">
      <c r="B398" s="24"/>
      <c r="D398" s="24"/>
      <c r="N398" s="94"/>
      <c r="O398" s="94"/>
      <c r="R398" s="24"/>
      <c r="AC398" s="26"/>
    </row>
    <row r="399" spans="2:29" ht="12.75">
      <c r="B399" s="24"/>
      <c r="D399" s="24"/>
      <c r="N399" s="94"/>
      <c r="O399" s="94"/>
      <c r="R399" s="24"/>
      <c r="AC399" s="26"/>
    </row>
    <row r="400" spans="2:29" ht="12.75">
      <c r="B400" s="24"/>
      <c r="D400" s="24"/>
      <c r="N400" s="94"/>
      <c r="O400" s="94"/>
      <c r="R400" s="24"/>
      <c r="AC400" s="26"/>
    </row>
    <row r="401" spans="2:29" ht="12.75">
      <c r="B401" s="24"/>
      <c r="D401" s="24"/>
      <c r="N401" s="94"/>
      <c r="O401" s="94"/>
      <c r="R401" s="24"/>
      <c r="AC401" s="26"/>
    </row>
    <row r="402" spans="2:29" ht="12.75">
      <c r="B402" s="24"/>
      <c r="D402" s="24"/>
      <c r="N402" s="94"/>
      <c r="O402" s="94"/>
      <c r="R402" s="24"/>
      <c r="AC402" s="26"/>
    </row>
    <row r="403" spans="2:29" ht="12.75">
      <c r="B403" s="24"/>
      <c r="D403" s="24"/>
      <c r="N403" s="94"/>
      <c r="O403" s="94"/>
      <c r="R403" s="24"/>
      <c r="AC403" s="26"/>
    </row>
    <row r="404" spans="2:29" ht="12.75">
      <c r="B404" s="24"/>
      <c r="D404" s="24"/>
      <c r="N404" s="94"/>
      <c r="O404" s="94"/>
      <c r="R404" s="24"/>
      <c r="AC404" s="26"/>
    </row>
    <row r="405" spans="2:29" ht="12.75">
      <c r="B405" s="24"/>
      <c r="D405" s="24"/>
      <c r="N405" s="94"/>
      <c r="O405" s="94"/>
      <c r="R405" s="24"/>
      <c r="AC405" s="26"/>
    </row>
    <row r="406" spans="2:29" ht="12.75">
      <c r="B406" s="24"/>
      <c r="D406" s="24"/>
      <c r="N406" s="94"/>
      <c r="O406" s="94"/>
      <c r="R406" s="24"/>
      <c r="AC406" s="26"/>
    </row>
    <row r="407" spans="2:29" ht="12.75">
      <c r="B407" s="24"/>
      <c r="D407" s="24"/>
      <c r="N407" s="94"/>
      <c r="O407" s="94"/>
      <c r="R407" s="24"/>
      <c r="AC407" s="26"/>
    </row>
    <row r="408" spans="2:29" ht="12.75">
      <c r="B408" s="24"/>
      <c r="D408" s="24"/>
      <c r="N408" s="94"/>
      <c r="O408" s="94"/>
      <c r="R408" s="24"/>
      <c r="AC408" s="26"/>
    </row>
    <row r="409" spans="2:29" ht="12.75">
      <c r="B409" s="24"/>
      <c r="D409" s="24"/>
      <c r="N409" s="94"/>
      <c r="O409" s="94"/>
      <c r="R409" s="24"/>
      <c r="AC409" s="26"/>
    </row>
    <row r="410" spans="2:29" ht="12.75">
      <c r="B410" s="24"/>
      <c r="D410" s="24"/>
      <c r="N410" s="94"/>
      <c r="O410" s="94"/>
      <c r="R410" s="24"/>
      <c r="AC410" s="26"/>
    </row>
    <row r="411" spans="2:29" ht="12.75">
      <c r="B411" s="24"/>
      <c r="D411" s="24"/>
      <c r="N411" s="94"/>
      <c r="O411" s="94"/>
      <c r="R411" s="24"/>
      <c r="AC411" s="26"/>
    </row>
    <row r="412" spans="2:29" ht="12.75">
      <c r="B412" s="24"/>
      <c r="D412" s="24"/>
      <c r="N412" s="94"/>
      <c r="O412" s="94"/>
      <c r="R412" s="24"/>
      <c r="AC412" s="26"/>
    </row>
    <row r="413" spans="2:29" ht="12.75">
      <c r="B413" s="24"/>
      <c r="D413" s="24"/>
      <c r="N413" s="94"/>
      <c r="O413" s="94"/>
      <c r="R413" s="24"/>
      <c r="AC413" s="26"/>
    </row>
    <row r="414" spans="2:29" ht="12.75">
      <c r="B414" s="24"/>
      <c r="D414" s="24"/>
      <c r="N414" s="94"/>
      <c r="O414" s="94"/>
      <c r="R414" s="24"/>
      <c r="AC414" s="26"/>
    </row>
    <row r="415" spans="2:29" ht="12.75">
      <c r="B415" s="24"/>
      <c r="D415" s="24"/>
      <c r="N415" s="94"/>
      <c r="O415" s="94"/>
      <c r="R415" s="24"/>
      <c r="AC415" s="26"/>
    </row>
    <row r="416" spans="2:29" ht="12.75">
      <c r="B416" s="24"/>
      <c r="D416" s="24"/>
      <c r="N416" s="94"/>
      <c r="O416" s="94"/>
      <c r="R416" s="24"/>
      <c r="AC416" s="26"/>
    </row>
    <row r="417" spans="2:29" ht="12.75">
      <c r="B417" s="24"/>
      <c r="D417" s="24"/>
      <c r="N417" s="94"/>
      <c r="O417" s="94"/>
      <c r="R417" s="24"/>
      <c r="AC417" s="26"/>
    </row>
    <row r="418" spans="2:29" ht="12.75">
      <c r="B418" s="24"/>
      <c r="D418" s="24"/>
      <c r="N418" s="94"/>
      <c r="O418" s="94"/>
      <c r="R418" s="24"/>
      <c r="AC418" s="26"/>
    </row>
    <row r="419" spans="2:29" ht="12.75">
      <c r="B419" s="24"/>
      <c r="D419" s="24"/>
      <c r="N419" s="94"/>
      <c r="O419" s="94"/>
      <c r="R419" s="24"/>
      <c r="AC419" s="26"/>
    </row>
    <row r="420" spans="2:29" ht="12.75">
      <c r="B420" s="24"/>
      <c r="D420" s="24"/>
      <c r="N420" s="94"/>
      <c r="O420" s="94"/>
      <c r="R420" s="24"/>
      <c r="AC420" s="26"/>
    </row>
    <row r="421" spans="2:29" ht="12.75">
      <c r="B421" s="24"/>
      <c r="D421" s="24"/>
      <c r="N421" s="94"/>
      <c r="O421" s="94"/>
      <c r="R421" s="24"/>
      <c r="AC421" s="26"/>
    </row>
    <row r="422" spans="2:29" ht="12.75">
      <c r="B422" s="24"/>
      <c r="D422" s="24"/>
      <c r="N422" s="94"/>
      <c r="O422" s="94"/>
      <c r="R422" s="24"/>
      <c r="AC422" s="26"/>
    </row>
    <row r="423" spans="2:29" ht="12.75">
      <c r="B423" s="24"/>
      <c r="D423" s="24"/>
      <c r="N423" s="94"/>
      <c r="O423" s="94"/>
      <c r="R423" s="24"/>
      <c r="AC423" s="26"/>
    </row>
    <row r="424" spans="2:29" ht="12.75">
      <c r="B424" s="24"/>
      <c r="D424" s="24"/>
      <c r="N424" s="94"/>
      <c r="O424" s="94"/>
      <c r="R424" s="24"/>
      <c r="AC424" s="26"/>
    </row>
    <row r="425" spans="2:29" ht="12.75">
      <c r="B425" s="24"/>
      <c r="D425" s="24"/>
      <c r="N425" s="94"/>
      <c r="O425" s="94"/>
      <c r="R425" s="24"/>
      <c r="AC425" s="26"/>
    </row>
    <row r="426" spans="2:29" ht="12.75">
      <c r="B426" s="24"/>
      <c r="D426" s="24"/>
      <c r="N426" s="94"/>
      <c r="O426" s="94"/>
      <c r="R426" s="24"/>
      <c r="AC426" s="26"/>
    </row>
    <row r="427" spans="2:29" ht="12.75">
      <c r="B427" s="24"/>
      <c r="D427" s="24"/>
      <c r="N427" s="94"/>
      <c r="O427" s="94"/>
      <c r="R427" s="24"/>
      <c r="AC427" s="26"/>
    </row>
    <row r="428" spans="2:29" ht="12.75">
      <c r="B428" s="24"/>
      <c r="D428" s="24"/>
      <c r="N428" s="94"/>
      <c r="O428" s="94"/>
      <c r="R428" s="24"/>
      <c r="AC428" s="26"/>
    </row>
    <row r="429" spans="2:29" ht="12.75">
      <c r="B429" s="24"/>
      <c r="D429" s="24"/>
      <c r="N429" s="94"/>
      <c r="O429" s="94"/>
      <c r="R429" s="24"/>
      <c r="AC429" s="26"/>
    </row>
    <row r="430" spans="2:29" ht="12.75">
      <c r="B430" s="24"/>
      <c r="D430" s="24"/>
      <c r="N430" s="94"/>
      <c r="O430" s="94"/>
      <c r="R430" s="24"/>
      <c r="AC430" s="26"/>
    </row>
    <row r="431" spans="2:29" ht="12.75">
      <c r="B431" s="24"/>
      <c r="D431" s="24"/>
      <c r="N431" s="94"/>
      <c r="O431" s="94"/>
      <c r="R431" s="24"/>
      <c r="AC431" s="26"/>
    </row>
    <row r="432" spans="2:29" ht="12.75">
      <c r="B432" s="24"/>
      <c r="D432" s="24"/>
      <c r="N432" s="94"/>
      <c r="O432" s="94"/>
      <c r="R432" s="24"/>
      <c r="AC432" s="26"/>
    </row>
    <row r="433" spans="2:29" ht="12.75">
      <c r="B433" s="24"/>
      <c r="D433" s="24"/>
      <c r="N433" s="94"/>
      <c r="O433" s="94"/>
      <c r="R433" s="24"/>
      <c r="AC433" s="26"/>
    </row>
    <row r="434" spans="2:29" ht="12.75">
      <c r="B434" s="24"/>
      <c r="D434" s="24"/>
      <c r="N434" s="94"/>
      <c r="O434" s="94"/>
      <c r="R434" s="24"/>
      <c r="AC434" s="26"/>
    </row>
    <row r="435" spans="2:29" ht="12.75">
      <c r="B435" s="24"/>
      <c r="D435" s="24"/>
      <c r="N435" s="94"/>
      <c r="O435" s="94"/>
      <c r="R435" s="24"/>
      <c r="AC435" s="26"/>
    </row>
    <row r="436" spans="2:29" ht="12.75">
      <c r="B436" s="24"/>
      <c r="D436" s="24"/>
      <c r="N436" s="94"/>
      <c r="O436" s="94"/>
      <c r="R436" s="24"/>
      <c r="AC436" s="26"/>
    </row>
    <row r="437" spans="2:29" ht="12.75">
      <c r="B437" s="24"/>
      <c r="D437" s="24"/>
      <c r="N437" s="94"/>
      <c r="O437" s="94"/>
      <c r="R437" s="24"/>
      <c r="AC437" s="26"/>
    </row>
    <row r="438" spans="2:29" ht="12.75">
      <c r="B438" s="24"/>
      <c r="D438" s="24"/>
      <c r="N438" s="94"/>
      <c r="O438" s="94"/>
      <c r="R438" s="24"/>
      <c r="AC438" s="26"/>
    </row>
    <row r="439" spans="2:29" ht="12.75">
      <c r="B439" s="24"/>
      <c r="D439" s="24"/>
      <c r="N439" s="94"/>
      <c r="O439" s="94"/>
      <c r="R439" s="24"/>
      <c r="AC439" s="26"/>
    </row>
    <row r="440" spans="2:29" ht="12.75">
      <c r="B440" s="24"/>
      <c r="D440" s="24"/>
      <c r="N440" s="94"/>
      <c r="O440" s="94"/>
      <c r="R440" s="24"/>
      <c r="AC440" s="26"/>
    </row>
    <row r="441" spans="2:29" ht="12.75">
      <c r="B441" s="24"/>
      <c r="D441" s="24"/>
      <c r="N441" s="94"/>
      <c r="O441" s="94"/>
      <c r="R441" s="24"/>
      <c r="AC441" s="26"/>
    </row>
    <row r="442" spans="2:29" ht="12.75">
      <c r="B442" s="24"/>
      <c r="D442" s="24"/>
      <c r="N442" s="94"/>
      <c r="O442" s="94"/>
      <c r="R442" s="24"/>
      <c r="AC442" s="26"/>
    </row>
    <row r="443" spans="2:29" ht="12.75">
      <c r="B443" s="24"/>
      <c r="D443" s="24"/>
      <c r="N443" s="94"/>
      <c r="O443" s="94"/>
      <c r="R443" s="24"/>
      <c r="AC443" s="26"/>
    </row>
    <row r="444" spans="2:29" ht="12.75">
      <c r="B444" s="24"/>
      <c r="D444" s="24"/>
      <c r="N444" s="94"/>
      <c r="O444" s="94"/>
      <c r="R444" s="24"/>
      <c r="AC444" s="26"/>
    </row>
    <row r="445" spans="2:29" ht="12.75">
      <c r="B445" s="24"/>
      <c r="D445" s="24"/>
      <c r="N445" s="94"/>
      <c r="O445" s="94"/>
      <c r="R445" s="24"/>
      <c r="AC445" s="26"/>
    </row>
    <row r="446" spans="2:29" ht="12.75">
      <c r="B446" s="24"/>
      <c r="D446" s="24"/>
      <c r="N446" s="94"/>
      <c r="O446" s="94"/>
      <c r="R446" s="24"/>
      <c r="AC446" s="26"/>
    </row>
    <row r="447" spans="2:29" ht="12.75">
      <c r="B447" s="24"/>
      <c r="D447" s="24"/>
      <c r="N447" s="94"/>
      <c r="O447" s="94"/>
      <c r="R447" s="24"/>
      <c r="AC447" s="26"/>
    </row>
    <row r="448" spans="2:29" ht="12.75">
      <c r="B448" s="24"/>
      <c r="D448" s="24"/>
      <c r="N448" s="94"/>
      <c r="O448" s="94"/>
      <c r="R448" s="24"/>
      <c r="AC448" s="26"/>
    </row>
    <row r="449" spans="2:29" ht="12.75">
      <c r="B449" s="24"/>
      <c r="D449" s="24"/>
      <c r="N449" s="94"/>
      <c r="O449" s="94"/>
      <c r="R449" s="24"/>
      <c r="AC449" s="26"/>
    </row>
    <row r="450" spans="2:29" ht="12.75">
      <c r="B450" s="24"/>
      <c r="D450" s="24"/>
      <c r="N450" s="94"/>
      <c r="O450" s="94"/>
      <c r="R450" s="24"/>
      <c r="AC450" s="26"/>
    </row>
    <row r="451" spans="2:29" ht="12.75">
      <c r="B451" s="24"/>
      <c r="D451" s="24"/>
      <c r="N451" s="94"/>
      <c r="O451" s="94"/>
      <c r="R451" s="24"/>
      <c r="AC451" s="26"/>
    </row>
    <row r="452" spans="2:29" ht="12.75">
      <c r="B452" s="24"/>
      <c r="D452" s="24"/>
      <c r="N452" s="94"/>
      <c r="O452" s="94"/>
      <c r="R452" s="24"/>
      <c r="AC452" s="26"/>
    </row>
    <row r="453" spans="2:29" ht="12.75">
      <c r="B453" s="24"/>
      <c r="D453" s="24"/>
      <c r="N453" s="94"/>
      <c r="O453" s="94"/>
      <c r="R453" s="24"/>
      <c r="AC453" s="26"/>
    </row>
    <row r="454" spans="2:29" ht="12.75">
      <c r="B454" s="24"/>
      <c r="D454" s="24"/>
      <c r="N454" s="94"/>
      <c r="O454" s="94"/>
      <c r="R454" s="24"/>
      <c r="AC454" s="26"/>
    </row>
    <row r="455" spans="2:29" ht="12.75">
      <c r="B455" s="24"/>
      <c r="D455" s="24"/>
      <c r="N455" s="94"/>
      <c r="O455" s="94"/>
      <c r="R455" s="24"/>
      <c r="AC455" s="26"/>
    </row>
    <row r="456" spans="2:29" ht="12.75">
      <c r="B456" s="24"/>
      <c r="D456" s="24"/>
      <c r="N456" s="94"/>
      <c r="O456" s="94"/>
      <c r="R456" s="24"/>
      <c r="AC456" s="26"/>
    </row>
    <row r="457" spans="2:29" ht="12.75">
      <c r="B457" s="24"/>
      <c r="D457" s="24"/>
      <c r="N457" s="94"/>
      <c r="O457" s="94"/>
      <c r="R457" s="24"/>
      <c r="AC457" s="26"/>
    </row>
    <row r="458" spans="2:29" ht="12.75">
      <c r="B458" s="24"/>
      <c r="D458" s="24"/>
      <c r="N458" s="94"/>
      <c r="O458" s="94"/>
      <c r="R458" s="24"/>
      <c r="AC458" s="26"/>
    </row>
    <row r="459" spans="2:29" ht="12.75">
      <c r="B459" s="24"/>
      <c r="D459" s="24"/>
      <c r="N459" s="94"/>
      <c r="O459" s="94"/>
      <c r="R459" s="24"/>
      <c r="AC459" s="26"/>
    </row>
    <row r="460" spans="2:29" ht="12.75">
      <c r="B460" s="24"/>
      <c r="D460" s="24"/>
      <c r="N460" s="94"/>
      <c r="O460" s="94"/>
      <c r="R460" s="24"/>
      <c r="AC460" s="26"/>
    </row>
    <row r="461" spans="2:29" ht="12.75">
      <c r="B461" s="24"/>
      <c r="D461" s="24"/>
      <c r="N461" s="94"/>
      <c r="O461" s="94"/>
      <c r="R461" s="24"/>
      <c r="AC461" s="26"/>
    </row>
    <row r="462" spans="2:29" ht="12.75">
      <c r="B462" s="24"/>
      <c r="D462" s="24"/>
      <c r="N462" s="94"/>
      <c r="O462" s="94"/>
      <c r="R462" s="24"/>
      <c r="AC462" s="26"/>
    </row>
    <row r="463" spans="2:29" ht="12.75">
      <c r="B463" s="24"/>
      <c r="D463" s="24"/>
      <c r="N463" s="94"/>
      <c r="O463" s="94"/>
      <c r="R463" s="24"/>
      <c r="AC463" s="26"/>
    </row>
    <row r="464" spans="2:29" ht="12.75">
      <c r="B464" s="24"/>
      <c r="D464" s="24"/>
      <c r="N464" s="94"/>
      <c r="O464" s="94"/>
      <c r="R464" s="24"/>
      <c r="AC464" s="26"/>
    </row>
    <row r="465" spans="2:29" ht="12.75">
      <c r="B465" s="24"/>
      <c r="D465" s="24"/>
      <c r="N465" s="94"/>
      <c r="O465" s="94"/>
      <c r="R465" s="24"/>
      <c r="AC465" s="26"/>
    </row>
    <row r="466" spans="2:29" ht="12.75">
      <c r="B466" s="24"/>
      <c r="D466" s="24"/>
      <c r="N466" s="94"/>
      <c r="O466" s="94"/>
      <c r="R466" s="24"/>
      <c r="AC466" s="26"/>
    </row>
    <row r="467" spans="2:29" ht="12.75">
      <c r="B467" s="24"/>
      <c r="D467" s="24"/>
      <c r="N467" s="94"/>
      <c r="O467" s="94"/>
      <c r="R467" s="24"/>
      <c r="AC467" s="26"/>
    </row>
    <row r="468" spans="2:29" ht="12.75">
      <c r="B468" s="24"/>
      <c r="D468" s="24"/>
      <c r="N468" s="94"/>
      <c r="O468" s="94"/>
      <c r="R468" s="24"/>
      <c r="AC468" s="26"/>
    </row>
    <row r="469" spans="2:29" ht="12.75">
      <c r="B469" s="24"/>
      <c r="D469" s="24"/>
      <c r="N469" s="94"/>
      <c r="O469" s="94"/>
      <c r="R469" s="24"/>
      <c r="AC469" s="26"/>
    </row>
    <row r="470" spans="2:29" ht="12.75">
      <c r="B470" s="24"/>
      <c r="D470" s="24"/>
      <c r="N470" s="94"/>
      <c r="O470" s="94"/>
      <c r="R470" s="24"/>
      <c r="AC470" s="26"/>
    </row>
    <row r="471" spans="2:29" ht="12.75">
      <c r="B471" s="24"/>
      <c r="D471" s="24"/>
      <c r="N471" s="94"/>
      <c r="O471" s="94"/>
      <c r="R471" s="24"/>
      <c r="AC471" s="26"/>
    </row>
    <row r="472" spans="2:29" ht="12.75">
      <c r="B472" s="24"/>
      <c r="D472" s="24"/>
      <c r="N472" s="94"/>
      <c r="O472" s="94"/>
      <c r="R472" s="24"/>
      <c r="AC472" s="26"/>
    </row>
    <row r="473" spans="2:29" ht="12.75">
      <c r="B473" s="24"/>
      <c r="D473" s="24"/>
      <c r="N473" s="94"/>
      <c r="O473" s="94"/>
      <c r="R473" s="24"/>
      <c r="AC473" s="26"/>
    </row>
    <row r="474" spans="2:29" ht="12.75">
      <c r="B474" s="24"/>
      <c r="D474" s="24"/>
      <c r="N474" s="94"/>
      <c r="O474" s="94"/>
      <c r="R474" s="24"/>
      <c r="AC474" s="26"/>
    </row>
    <row r="475" spans="2:29" ht="12.75">
      <c r="B475" s="24"/>
      <c r="D475" s="24"/>
      <c r="N475" s="94"/>
      <c r="O475" s="94"/>
      <c r="R475" s="24"/>
      <c r="AC475" s="26"/>
    </row>
    <row r="476" spans="2:29" ht="12.75">
      <c r="B476" s="24"/>
      <c r="D476" s="24"/>
      <c r="N476" s="94"/>
      <c r="O476" s="94"/>
      <c r="R476" s="24"/>
      <c r="AC476" s="26"/>
    </row>
    <row r="477" spans="2:29" ht="12.75">
      <c r="B477" s="24"/>
      <c r="D477" s="24"/>
      <c r="N477" s="94"/>
      <c r="O477" s="94"/>
      <c r="R477" s="24"/>
      <c r="AC477" s="26"/>
    </row>
    <row r="478" spans="2:29" ht="12.75">
      <c r="B478" s="24"/>
      <c r="D478" s="24"/>
      <c r="N478" s="94"/>
      <c r="O478" s="94"/>
      <c r="R478" s="24"/>
      <c r="AC478" s="26"/>
    </row>
    <row r="479" spans="2:29" ht="12.75">
      <c r="B479" s="24"/>
      <c r="D479" s="24"/>
      <c r="N479" s="94"/>
      <c r="O479" s="94"/>
      <c r="R479" s="24"/>
      <c r="AC479" s="26"/>
    </row>
    <row r="480" spans="2:29" ht="12.75">
      <c r="B480" s="24"/>
      <c r="D480" s="24"/>
      <c r="N480" s="94"/>
      <c r="O480" s="94"/>
      <c r="R480" s="24"/>
      <c r="AC480" s="26"/>
    </row>
    <row r="481" spans="2:29" ht="12.75">
      <c r="B481" s="24"/>
      <c r="D481" s="24"/>
      <c r="N481" s="94"/>
      <c r="O481" s="94"/>
      <c r="R481" s="24"/>
      <c r="AC481" s="26"/>
    </row>
    <row r="482" spans="2:29" ht="12.75">
      <c r="B482" s="24"/>
      <c r="D482" s="24"/>
      <c r="N482" s="94"/>
      <c r="O482" s="94"/>
      <c r="R482" s="24"/>
      <c r="AC482" s="26"/>
    </row>
    <row r="483" spans="2:29" ht="12.75">
      <c r="B483" s="24"/>
      <c r="D483" s="24"/>
      <c r="N483" s="94"/>
      <c r="O483" s="94"/>
      <c r="R483" s="24"/>
      <c r="AC483" s="26"/>
    </row>
    <row r="484" spans="2:29" ht="12.75">
      <c r="B484" s="24"/>
      <c r="D484" s="24"/>
      <c r="N484" s="94"/>
      <c r="O484" s="94"/>
      <c r="R484" s="24"/>
      <c r="AC484" s="26"/>
    </row>
    <row r="485" spans="2:29" ht="12.75">
      <c r="B485" s="24"/>
      <c r="D485" s="24"/>
      <c r="N485" s="94"/>
      <c r="O485" s="94"/>
      <c r="R485" s="24"/>
      <c r="AC485" s="26"/>
    </row>
    <row r="486" spans="2:29" ht="12.75">
      <c r="B486" s="24"/>
      <c r="D486" s="24"/>
      <c r="N486" s="94"/>
      <c r="O486" s="94"/>
      <c r="R486" s="24"/>
      <c r="AC486" s="26"/>
    </row>
    <row r="487" spans="2:29" ht="12.75">
      <c r="B487" s="24"/>
      <c r="D487" s="24"/>
      <c r="N487" s="94"/>
      <c r="O487" s="94"/>
      <c r="R487" s="24"/>
      <c r="AC487" s="26"/>
    </row>
    <row r="488" spans="2:29" ht="12.75">
      <c r="B488" s="24"/>
      <c r="D488" s="24"/>
      <c r="N488" s="94"/>
      <c r="O488" s="94"/>
      <c r="R488" s="24"/>
      <c r="AC488" s="26"/>
    </row>
    <row r="489" spans="2:29" ht="12.75">
      <c r="B489" s="24"/>
      <c r="D489" s="24"/>
      <c r="N489" s="94"/>
      <c r="O489" s="94"/>
      <c r="R489" s="24"/>
      <c r="AC489" s="26"/>
    </row>
    <row r="490" spans="2:29" ht="12.75">
      <c r="B490" s="24"/>
      <c r="D490" s="24"/>
      <c r="N490" s="94"/>
      <c r="O490" s="94"/>
      <c r="R490" s="24"/>
      <c r="AC490" s="26"/>
    </row>
    <row r="491" spans="2:29" ht="12.75">
      <c r="B491" s="24"/>
      <c r="D491" s="24"/>
      <c r="N491" s="94"/>
      <c r="O491" s="94"/>
      <c r="R491" s="24"/>
      <c r="AC491" s="26"/>
    </row>
    <row r="492" spans="2:29" ht="12.75">
      <c r="B492" s="24"/>
      <c r="D492" s="24"/>
      <c r="N492" s="94"/>
      <c r="O492" s="94"/>
      <c r="R492" s="24"/>
      <c r="AC492" s="26"/>
    </row>
    <row r="493" spans="2:29" ht="12.75">
      <c r="B493" s="24"/>
      <c r="D493" s="24"/>
      <c r="N493" s="94"/>
      <c r="O493" s="94"/>
      <c r="R493" s="24"/>
      <c r="AC493" s="26"/>
    </row>
    <row r="494" spans="2:29" ht="12.75">
      <c r="B494" s="24"/>
      <c r="D494" s="24"/>
      <c r="N494" s="94"/>
      <c r="O494" s="94"/>
      <c r="R494" s="24"/>
      <c r="AC494" s="26"/>
    </row>
    <row r="495" spans="2:29" ht="12.75">
      <c r="B495" s="24"/>
      <c r="D495" s="24"/>
      <c r="N495" s="94"/>
      <c r="O495" s="94"/>
      <c r="R495" s="24"/>
      <c r="AC495" s="26"/>
    </row>
    <row r="496" spans="2:29" ht="12.75">
      <c r="B496" s="24"/>
      <c r="D496" s="24"/>
      <c r="N496" s="94"/>
      <c r="O496" s="94"/>
      <c r="R496" s="24"/>
      <c r="AC496" s="26"/>
    </row>
    <row r="497" spans="2:29" ht="12.75">
      <c r="B497" s="24"/>
      <c r="D497" s="24"/>
      <c r="N497" s="94"/>
      <c r="O497" s="94"/>
      <c r="R497" s="24"/>
      <c r="AC497" s="26"/>
    </row>
    <row r="498" spans="2:29" ht="12.75">
      <c r="B498" s="24"/>
      <c r="D498" s="24"/>
      <c r="N498" s="94"/>
      <c r="O498" s="94"/>
      <c r="R498" s="24"/>
      <c r="AC498" s="26"/>
    </row>
    <row r="499" spans="2:29" ht="12.75">
      <c r="B499" s="24"/>
      <c r="D499" s="24"/>
      <c r="N499" s="94"/>
      <c r="O499" s="94"/>
      <c r="R499" s="24"/>
      <c r="AC499" s="26"/>
    </row>
    <row r="500" spans="2:29" ht="12.75">
      <c r="B500" s="24"/>
      <c r="D500" s="24"/>
      <c r="N500" s="94"/>
      <c r="O500" s="94"/>
      <c r="R500" s="24"/>
      <c r="AC500" s="26"/>
    </row>
    <row r="501" spans="2:29" ht="12.75">
      <c r="B501" s="24"/>
      <c r="D501" s="24"/>
      <c r="N501" s="94"/>
      <c r="O501" s="94"/>
      <c r="R501" s="24"/>
      <c r="AC501" s="26"/>
    </row>
    <row r="502" spans="2:29" ht="12.75">
      <c r="B502" s="24"/>
      <c r="D502" s="24"/>
      <c r="N502" s="94"/>
      <c r="O502" s="94"/>
      <c r="R502" s="24"/>
      <c r="AC502" s="26"/>
    </row>
    <row r="503" spans="2:29" ht="12.75">
      <c r="B503" s="24"/>
      <c r="D503" s="24"/>
      <c r="N503" s="94"/>
      <c r="O503" s="94"/>
      <c r="R503" s="24"/>
      <c r="AC503" s="26"/>
    </row>
    <row r="504" spans="2:29" ht="12.75">
      <c r="B504" s="24"/>
      <c r="D504" s="24"/>
      <c r="N504" s="94"/>
      <c r="O504" s="94"/>
      <c r="R504" s="24"/>
      <c r="AC504" s="26"/>
    </row>
    <row r="505" spans="2:29" ht="12.75">
      <c r="B505" s="24"/>
      <c r="D505" s="24"/>
      <c r="N505" s="94"/>
      <c r="O505" s="94"/>
      <c r="R505" s="24"/>
      <c r="AC505" s="26"/>
    </row>
    <row r="506" spans="2:29" ht="12.75">
      <c r="B506" s="24"/>
      <c r="D506" s="24"/>
      <c r="N506" s="94"/>
      <c r="O506" s="94"/>
      <c r="R506" s="24"/>
      <c r="AC506" s="26"/>
    </row>
    <row r="507" spans="2:29" ht="12.75">
      <c r="B507" s="24"/>
      <c r="D507" s="24"/>
      <c r="N507" s="94"/>
      <c r="O507" s="94"/>
      <c r="R507" s="24"/>
      <c r="AC507" s="26"/>
    </row>
    <row r="508" spans="2:29" ht="12.75">
      <c r="B508" s="24"/>
      <c r="D508" s="24"/>
      <c r="N508" s="94"/>
      <c r="O508" s="94"/>
      <c r="R508" s="24"/>
      <c r="AC508" s="26"/>
    </row>
    <row r="509" spans="2:29" ht="12.75">
      <c r="B509" s="24"/>
      <c r="D509" s="24"/>
      <c r="N509" s="94"/>
      <c r="O509" s="94"/>
      <c r="R509" s="24"/>
      <c r="AC509" s="26"/>
    </row>
    <row r="510" spans="2:29" ht="12.75">
      <c r="B510" s="24"/>
      <c r="D510" s="24"/>
      <c r="N510" s="94"/>
      <c r="O510" s="94"/>
      <c r="R510" s="24"/>
      <c r="AC510" s="26"/>
    </row>
    <row r="511" spans="2:29" ht="12.75">
      <c r="B511" s="24"/>
      <c r="D511" s="24"/>
      <c r="N511" s="94"/>
      <c r="O511" s="94"/>
      <c r="R511" s="24"/>
      <c r="AC511" s="26"/>
    </row>
    <row r="512" spans="2:29" ht="12.75">
      <c r="B512" s="24"/>
      <c r="D512" s="24"/>
      <c r="N512" s="94"/>
      <c r="O512" s="94"/>
      <c r="R512" s="24"/>
      <c r="AC512" s="26"/>
    </row>
    <row r="513" spans="2:29" ht="12.75">
      <c r="B513" s="24"/>
      <c r="D513" s="24"/>
      <c r="N513" s="94"/>
      <c r="O513" s="94"/>
      <c r="R513" s="24"/>
      <c r="AC513" s="26"/>
    </row>
    <row r="514" spans="2:29" ht="12.75">
      <c r="B514" s="24"/>
      <c r="D514" s="24"/>
      <c r="N514" s="94"/>
      <c r="O514" s="94"/>
      <c r="R514" s="24"/>
      <c r="AC514" s="26"/>
    </row>
    <row r="515" spans="2:29" ht="12.75">
      <c r="B515" s="24"/>
      <c r="D515" s="24"/>
      <c r="N515" s="94"/>
      <c r="O515" s="94"/>
      <c r="R515" s="24"/>
      <c r="AC515" s="26"/>
    </row>
    <row r="516" spans="2:29" ht="12.75">
      <c r="B516" s="24"/>
      <c r="D516" s="24"/>
      <c r="N516" s="94"/>
      <c r="O516" s="94"/>
      <c r="R516" s="24"/>
      <c r="AC516" s="26"/>
    </row>
    <row r="517" spans="2:29" ht="12.75">
      <c r="B517" s="24"/>
      <c r="D517" s="24"/>
      <c r="N517" s="94"/>
      <c r="O517" s="94"/>
      <c r="R517" s="24"/>
      <c r="AC517" s="26"/>
    </row>
    <row r="518" spans="2:29" ht="12.75">
      <c r="B518" s="24"/>
      <c r="D518" s="24"/>
      <c r="N518" s="94"/>
      <c r="O518" s="94"/>
      <c r="R518" s="24"/>
      <c r="AC518" s="26"/>
    </row>
    <row r="519" spans="2:29" ht="12.75">
      <c r="B519" s="24"/>
      <c r="D519" s="24"/>
      <c r="N519" s="94"/>
      <c r="O519" s="94"/>
      <c r="R519" s="24"/>
      <c r="AC519" s="26"/>
    </row>
    <row r="520" spans="2:29" ht="12.75">
      <c r="B520" s="24"/>
      <c r="D520" s="24"/>
      <c r="N520" s="94"/>
      <c r="O520" s="94"/>
      <c r="R520" s="24"/>
      <c r="AC520" s="26"/>
    </row>
    <row r="521" spans="2:29" ht="12.75">
      <c r="B521" s="24"/>
      <c r="D521" s="24"/>
      <c r="N521" s="94"/>
      <c r="O521" s="94"/>
      <c r="R521" s="24"/>
      <c r="AC521" s="26"/>
    </row>
    <row r="522" spans="2:29" ht="12.75">
      <c r="B522" s="24"/>
      <c r="D522" s="24"/>
      <c r="N522" s="94"/>
      <c r="O522" s="94"/>
      <c r="R522" s="24"/>
      <c r="AC522" s="26"/>
    </row>
    <row r="523" spans="2:29" ht="12.75">
      <c r="B523" s="24"/>
      <c r="D523" s="24"/>
      <c r="N523" s="94"/>
      <c r="O523" s="94"/>
      <c r="R523" s="24"/>
      <c r="AC523" s="26"/>
    </row>
    <row r="524" spans="2:29" ht="12.75">
      <c r="B524" s="24"/>
      <c r="D524" s="24"/>
      <c r="N524" s="94"/>
      <c r="O524" s="94"/>
      <c r="R524" s="24"/>
      <c r="AC524" s="26"/>
    </row>
    <row r="525" spans="2:29" ht="12.75">
      <c r="B525" s="24"/>
      <c r="D525" s="24"/>
      <c r="N525" s="94"/>
      <c r="O525" s="94"/>
      <c r="R525" s="24"/>
      <c r="AC525" s="26"/>
    </row>
    <row r="526" spans="2:29" ht="12.75">
      <c r="B526" s="24"/>
      <c r="D526" s="24"/>
      <c r="N526" s="94"/>
      <c r="O526" s="94"/>
      <c r="R526" s="24"/>
      <c r="AC526" s="26"/>
    </row>
    <row r="527" spans="2:29" ht="12.75">
      <c r="B527" s="24"/>
      <c r="D527" s="24"/>
      <c r="N527" s="94"/>
      <c r="O527" s="94"/>
      <c r="R527" s="24"/>
      <c r="AC527" s="26"/>
    </row>
    <row r="528" spans="2:29" ht="12.75">
      <c r="B528" s="24"/>
      <c r="D528" s="24"/>
      <c r="N528" s="94"/>
      <c r="O528" s="94"/>
      <c r="R528" s="24"/>
      <c r="AC528" s="26"/>
    </row>
    <row r="529" spans="2:29" ht="12.75">
      <c r="B529" s="24"/>
      <c r="D529" s="24"/>
      <c r="N529" s="94"/>
      <c r="O529" s="94"/>
      <c r="R529" s="24"/>
      <c r="AC529" s="26"/>
    </row>
    <row r="530" spans="2:29" ht="12.75">
      <c r="B530" s="24"/>
      <c r="D530" s="24"/>
      <c r="N530" s="94"/>
      <c r="O530" s="94"/>
      <c r="R530" s="24"/>
      <c r="AC530" s="26"/>
    </row>
    <row r="531" spans="2:29" ht="12.75">
      <c r="B531" s="24"/>
      <c r="D531" s="24"/>
      <c r="N531" s="94"/>
      <c r="O531" s="94"/>
      <c r="R531" s="24"/>
      <c r="AC531" s="26"/>
    </row>
    <row r="532" spans="2:29" ht="12.75">
      <c r="B532" s="24"/>
      <c r="D532" s="24"/>
      <c r="N532" s="94"/>
      <c r="O532" s="94"/>
      <c r="R532" s="24"/>
      <c r="AC532" s="26"/>
    </row>
    <row r="533" spans="2:29" ht="12.75">
      <c r="B533" s="24"/>
      <c r="D533" s="24"/>
      <c r="N533" s="94"/>
      <c r="O533" s="94"/>
      <c r="R533" s="24"/>
      <c r="AC533" s="26"/>
    </row>
    <row r="534" spans="2:29" ht="12.75">
      <c r="B534" s="24"/>
      <c r="D534" s="24"/>
      <c r="N534" s="94"/>
      <c r="O534" s="94"/>
      <c r="R534" s="24"/>
      <c r="AC534" s="26"/>
    </row>
    <row r="535" spans="2:29" ht="12.75">
      <c r="B535" s="24"/>
      <c r="D535" s="24"/>
      <c r="N535" s="94"/>
      <c r="O535" s="94"/>
      <c r="R535" s="24"/>
      <c r="AC535" s="26"/>
    </row>
    <row r="536" spans="2:29" ht="12.75">
      <c r="B536" s="24"/>
      <c r="D536" s="24"/>
      <c r="N536" s="94"/>
      <c r="O536" s="94"/>
      <c r="R536" s="24"/>
      <c r="AC536" s="26"/>
    </row>
    <row r="537" spans="2:29" ht="12.75">
      <c r="B537" s="24"/>
      <c r="D537" s="24"/>
      <c r="N537" s="94"/>
      <c r="O537" s="94"/>
      <c r="R537" s="24"/>
      <c r="AC537" s="26"/>
    </row>
    <row r="538" spans="2:29" ht="12.75">
      <c r="B538" s="24"/>
      <c r="D538" s="24"/>
      <c r="N538" s="94"/>
      <c r="O538" s="94"/>
      <c r="R538" s="24"/>
      <c r="AC538" s="26"/>
    </row>
    <row r="539" spans="2:29" ht="12.75">
      <c r="B539" s="24"/>
      <c r="D539" s="24"/>
      <c r="N539" s="94"/>
      <c r="O539" s="94"/>
      <c r="R539" s="24"/>
      <c r="AC539" s="26"/>
    </row>
    <row r="540" spans="2:29" ht="12.75">
      <c r="B540" s="24"/>
      <c r="D540" s="24"/>
      <c r="N540" s="94"/>
      <c r="O540" s="94"/>
      <c r="R540" s="24"/>
      <c r="AC540" s="26"/>
    </row>
    <row r="541" spans="2:29" ht="12.75">
      <c r="B541" s="24"/>
      <c r="D541" s="24"/>
      <c r="N541" s="94"/>
      <c r="O541" s="94"/>
      <c r="R541" s="24"/>
      <c r="AC541" s="26"/>
    </row>
    <row r="542" spans="2:29" ht="12.75">
      <c r="B542" s="24"/>
      <c r="D542" s="24"/>
      <c r="N542" s="94"/>
      <c r="O542" s="94"/>
      <c r="R542" s="24"/>
      <c r="AC542" s="26"/>
    </row>
    <row r="543" spans="2:29" ht="12.75">
      <c r="B543" s="24"/>
      <c r="D543" s="24"/>
      <c r="N543" s="94"/>
      <c r="O543" s="94"/>
      <c r="R543" s="24"/>
      <c r="AC543" s="26"/>
    </row>
    <row r="544" spans="2:29" ht="12.75">
      <c r="B544" s="24"/>
      <c r="D544" s="24"/>
      <c r="N544" s="94"/>
      <c r="O544" s="94"/>
      <c r="R544" s="24"/>
      <c r="AC544" s="26"/>
    </row>
    <row r="545" spans="2:29" ht="12.75">
      <c r="B545" s="24"/>
      <c r="D545" s="24"/>
      <c r="N545" s="94"/>
      <c r="O545" s="94"/>
      <c r="R545" s="24"/>
      <c r="AC545" s="26"/>
    </row>
    <row r="546" spans="2:29" ht="12.75">
      <c r="B546" s="24"/>
      <c r="D546" s="24"/>
      <c r="N546" s="94"/>
      <c r="O546" s="94"/>
      <c r="R546" s="24"/>
      <c r="AC546" s="26"/>
    </row>
    <row r="547" spans="2:29" ht="12.75">
      <c r="B547" s="24"/>
      <c r="D547" s="24"/>
      <c r="N547" s="94"/>
      <c r="O547" s="94"/>
      <c r="R547" s="24"/>
      <c r="AC547" s="26"/>
    </row>
    <row r="548" spans="2:29" ht="12.75">
      <c r="B548" s="24"/>
      <c r="D548" s="24"/>
      <c r="N548" s="94"/>
      <c r="O548" s="94"/>
      <c r="R548" s="24"/>
      <c r="AC548" s="26"/>
    </row>
    <row r="549" spans="2:29" ht="12.75">
      <c r="B549" s="24"/>
      <c r="D549" s="24"/>
      <c r="N549" s="94"/>
      <c r="O549" s="94"/>
      <c r="R549" s="24"/>
      <c r="AC549" s="26"/>
    </row>
    <row r="550" spans="2:29" ht="12.75">
      <c r="B550" s="24"/>
      <c r="D550" s="24"/>
      <c r="N550" s="94"/>
      <c r="O550" s="94"/>
      <c r="R550" s="24"/>
      <c r="AC550" s="26"/>
    </row>
    <row r="551" spans="2:29" ht="12.75">
      <c r="B551" s="24"/>
      <c r="D551" s="24"/>
      <c r="N551" s="94"/>
      <c r="O551" s="94"/>
      <c r="R551" s="24"/>
      <c r="AC551" s="26"/>
    </row>
    <row r="552" spans="2:29" ht="12.75">
      <c r="B552" s="24"/>
      <c r="D552" s="24"/>
      <c r="N552" s="94"/>
      <c r="O552" s="94"/>
      <c r="R552" s="24"/>
      <c r="AC552" s="26"/>
    </row>
    <row r="553" spans="2:29" ht="12.75">
      <c r="B553" s="24"/>
      <c r="D553" s="24"/>
      <c r="N553" s="94"/>
      <c r="O553" s="94"/>
      <c r="R553" s="24"/>
      <c r="AC553" s="26"/>
    </row>
    <row r="554" spans="2:29" ht="12.75">
      <c r="B554" s="24"/>
      <c r="D554" s="24"/>
      <c r="N554" s="94"/>
      <c r="O554" s="94"/>
      <c r="R554" s="24"/>
      <c r="AC554" s="26"/>
    </row>
    <row r="555" spans="2:29" ht="12.75">
      <c r="B555" s="24"/>
      <c r="D555" s="24"/>
      <c r="N555" s="94"/>
      <c r="O555" s="94"/>
      <c r="R555" s="24"/>
      <c r="AC555" s="26"/>
    </row>
    <row r="556" spans="2:29" ht="12.75">
      <c r="B556" s="24"/>
      <c r="D556" s="24"/>
      <c r="N556" s="94"/>
      <c r="O556" s="94"/>
      <c r="R556" s="24"/>
      <c r="AC556" s="26"/>
    </row>
    <row r="557" spans="2:29" ht="12.75">
      <c r="B557" s="24"/>
      <c r="D557" s="24"/>
      <c r="N557" s="94"/>
      <c r="O557" s="94"/>
      <c r="R557" s="24"/>
      <c r="AC557" s="26"/>
    </row>
    <row r="558" spans="2:29" ht="12.75">
      <c r="B558" s="24"/>
      <c r="D558" s="24"/>
      <c r="N558" s="94"/>
      <c r="O558" s="94"/>
      <c r="R558" s="24"/>
      <c r="AC558" s="26"/>
    </row>
    <row r="559" spans="2:29" ht="12.75">
      <c r="B559" s="24"/>
      <c r="D559" s="24"/>
      <c r="N559" s="94"/>
      <c r="O559" s="94"/>
      <c r="R559" s="24"/>
      <c r="AC559" s="26"/>
    </row>
    <row r="560" spans="2:29" ht="12.75">
      <c r="B560" s="24"/>
      <c r="D560" s="24"/>
      <c r="N560" s="94"/>
      <c r="O560" s="94"/>
      <c r="R560" s="24"/>
      <c r="AC560" s="26"/>
    </row>
    <row r="561" spans="2:29" ht="12.75">
      <c r="B561" s="24"/>
      <c r="D561" s="24"/>
      <c r="N561" s="94"/>
      <c r="O561" s="94"/>
      <c r="R561" s="24"/>
      <c r="AC561" s="26"/>
    </row>
    <row r="562" spans="2:29" ht="12.75">
      <c r="B562" s="24"/>
      <c r="D562" s="24"/>
      <c r="N562" s="94"/>
      <c r="O562" s="94"/>
      <c r="R562" s="24"/>
      <c r="AC562" s="26"/>
    </row>
    <row r="563" spans="2:29" ht="12.75">
      <c r="B563" s="24"/>
      <c r="D563" s="24"/>
      <c r="N563" s="94"/>
      <c r="O563" s="94"/>
      <c r="R563" s="24"/>
      <c r="AC563" s="26"/>
    </row>
    <row r="564" spans="2:29" ht="12.75">
      <c r="B564" s="24"/>
      <c r="D564" s="24"/>
      <c r="N564" s="94"/>
      <c r="O564" s="94"/>
      <c r="R564" s="24"/>
      <c r="AC564" s="26"/>
    </row>
    <row r="565" spans="2:29" ht="12.75">
      <c r="B565" s="24"/>
      <c r="D565" s="24"/>
      <c r="N565" s="94"/>
      <c r="O565" s="94"/>
      <c r="R565" s="24"/>
      <c r="AC565" s="26"/>
    </row>
    <row r="566" spans="2:29" ht="12.75">
      <c r="B566" s="24"/>
      <c r="D566" s="24"/>
      <c r="N566" s="94"/>
      <c r="O566" s="94"/>
      <c r="R566" s="24"/>
      <c r="AC566" s="26"/>
    </row>
    <row r="567" spans="2:29" ht="12.75">
      <c r="B567" s="24"/>
      <c r="D567" s="24"/>
      <c r="N567" s="94"/>
      <c r="O567" s="94"/>
      <c r="R567" s="24"/>
      <c r="AC567" s="26"/>
    </row>
    <row r="568" spans="2:29" ht="12.75">
      <c r="B568" s="24"/>
      <c r="D568" s="24"/>
      <c r="N568" s="94"/>
      <c r="O568" s="94"/>
      <c r="R568" s="24"/>
      <c r="AC568" s="26"/>
    </row>
    <row r="569" spans="2:29" ht="12.75">
      <c r="B569" s="24"/>
      <c r="D569" s="24"/>
      <c r="N569" s="94"/>
      <c r="O569" s="94"/>
      <c r="R569" s="24"/>
      <c r="AC569" s="26"/>
    </row>
    <row r="570" spans="2:29" ht="12.75">
      <c r="B570" s="24"/>
      <c r="D570" s="24"/>
      <c r="N570" s="94"/>
      <c r="O570" s="94"/>
      <c r="R570" s="24"/>
      <c r="AC570" s="26"/>
    </row>
    <row r="571" spans="2:29" ht="12.75">
      <c r="B571" s="24"/>
      <c r="D571" s="24"/>
      <c r="N571" s="94"/>
      <c r="O571" s="94"/>
      <c r="R571" s="24"/>
      <c r="AC571" s="26"/>
    </row>
    <row r="572" spans="2:29" ht="12.75">
      <c r="B572" s="24"/>
      <c r="D572" s="24"/>
      <c r="N572" s="94"/>
      <c r="O572" s="94"/>
      <c r="R572" s="24"/>
      <c r="AC572" s="26"/>
    </row>
    <row r="573" spans="2:29" ht="12.75">
      <c r="B573" s="24"/>
      <c r="D573" s="24"/>
      <c r="N573" s="94"/>
      <c r="O573" s="94"/>
      <c r="R573" s="24"/>
      <c r="AC573" s="26"/>
    </row>
    <row r="574" spans="2:29" ht="12.75">
      <c r="B574" s="24"/>
      <c r="D574" s="24"/>
      <c r="N574" s="94"/>
      <c r="O574" s="94"/>
      <c r="R574" s="24"/>
      <c r="AC574" s="26"/>
    </row>
    <row r="575" spans="2:29" ht="12.75">
      <c r="B575" s="24"/>
      <c r="D575" s="24"/>
      <c r="N575" s="94"/>
      <c r="O575" s="94"/>
      <c r="R575" s="24"/>
      <c r="AC575" s="26"/>
    </row>
    <row r="576" spans="2:29" ht="12.75">
      <c r="B576" s="24"/>
      <c r="D576" s="24"/>
      <c r="N576" s="94"/>
      <c r="O576" s="94"/>
      <c r="R576" s="24"/>
      <c r="AC576" s="26"/>
    </row>
    <row r="577" spans="2:29" ht="12.75">
      <c r="B577" s="24"/>
      <c r="D577" s="24"/>
      <c r="N577" s="94"/>
      <c r="O577" s="94"/>
      <c r="R577" s="24"/>
      <c r="AC577" s="26"/>
    </row>
    <row r="578" spans="2:29" ht="12.75">
      <c r="B578" s="24"/>
      <c r="D578" s="24"/>
      <c r="N578" s="94"/>
      <c r="O578" s="94"/>
      <c r="R578" s="24"/>
      <c r="AC578" s="26"/>
    </row>
    <row r="579" spans="2:29" ht="12.75">
      <c r="B579" s="24"/>
      <c r="D579" s="24"/>
      <c r="N579" s="94"/>
      <c r="O579" s="94"/>
      <c r="R579" s="24"/>
      <c r="AC579" s="26"/>
    </row>
    <row r="580" spans="2:29" ht="12.75">
      <c r="B580" s="24"/>
      <c r="D580" s="24"/>
      <c r="N580" s="94"/>
      <c r="O580" s="94"/>
      <c r="R580" s="24"/>
      <c r="AC580" s="26"/>
    </row>
    <row r="581" spans="2:29" ht="12.75">
      <c r="B581" s="24"/>
      <c r="D581" s="24"/>
      <c r="N581" s="94"/>
      <c r="O581" s="94"/>
      <c r="R581" s="24"/>
      <c r="AC581" s="26"/>
    </row>
    <row r="582" spans="2:29" ht="12.75">
      <c r="B582" s="24"/>
      <c r="D582" s="24"/>
      <c r="N582" s="94"/>
      <c r="O582" s="94"/>
      <c r="R582" s="24"/>
      <c r="AC582" s="26"/>
    </row>
    <row r="583" spans="2:29" ht="12.75">
      <c r="B583" s="24"/>
      <c r="D583" s="24"/>
      <c r="N583" s="94"/>
      <c r="O583" s="94"/>
      <c r="R583" s="24"/>
      <c r="AC583" s="26"/>
    </row>
    <row r="584" spans="2:29" ht="12.75">
      <c r="B584" s="24"/>
      <c r="D584" s="24"/>
      <c r="N584" s="94"/>
      <c r="O584" s="94"/>
      <c r="R584" s="24"/>
      <c r="AC584" s="26"/>
    </row>
    <row r="585" spans="2:29" ht="12.75">
      <c r="B585" s="24"/>
      <c r="D585" s="24"/>
      <c r="N585" s="94"/>
      <c r="O585" s="94"/>
      <c r="R585" s="24"/>
      <c r="AC585" s="26"/>
    </row>
    <row r="586" spans="2:29" ht="12.75">
      <c r="B586" s="24"/>
      <c r="D586" s="24"/>
      <c r="N586" s="94"/>
      <c r="O586" s="94"/>
      <c r="R586" s="24"/>
      <c r="AC586" s="26"/>
    </row>
    <row r="587" spans="2:29" ht="12.75">
      <c r="B587" s="24"/>
      <c r="D587" s="24"/>
      <c r="N587" s="94"/>
      <c r="O587" s="94"/>
      <c r="R587" s="24"/>
      <c r="AC587" s="26"/>
    </row>
    <row r="588" spans="2:29" ht="12.75">
      <c r="B588" s="24"/>
      <c r="D588" s="24"/>
      <c r="N588" s="94"/>
      <c r="O588" s="94"/>
      <c r="R588" s="24"/>
      <c r="AC588" s="26"/>
    </row>
    <row r="589" spans="2:29" ht="12.75">
      <c r="B589" s="24"/>
      <c r="D589" s="24"/>
      <c r="N589" s="94"/>
      <c r="O589" s="94"/>
      <c r="R589" s="24"/>
      <c r="AC589" s="26"/>
    </row>
    <row r="590" spans="2:29" ht="12.75">
      <c r="B590" s="24"/>
      <c r="D590" s="24"/>
      <c r="N590" s="94"/>
      <c r="O590" s="94"/>
      <c r="R590" s="24"/>
      <c r="AC590" s="26"/>
    </row>
    <row r="591" spans="2:29" ht="12.75">
      <c r="B591" s="24"/>
      <c r="D591" s="24"/>
      <c r="N591" s="94"/>
      <c r="O591" s="94"/>
      <c r="R591" s="24"/>
      <c r="AC591" s="26"/>
    </row>
    <row r="592" spans="2:29" ht="12.75">
      <c r="B592" s="24"/>
      <c r="D592" s="24"/>
      <c r="N592" s="94"/>
      <c r="O592" s="94"/>
      <c r="R592" s="24"/>
      <c r="AC592" s="26"/>
    </row>
    <row r="593" spans="2:29" ht="12.75">
      <c r="B593" s="24"/>
      <c r="D593" s="24"/>
      <c r="N593" s="94"/>
      <c r="O593" s="94"/>
      <c r="R593" s="24"/>
      <c r="AC593" s="26"/>
    </row>
    <row r="594" spans="2:29" ht="12.75">
      <c r="B594" s="24"/>
      <c r="D594" s="24"/>
      <c r="N594" s="94"/>
      <c r="O594" s="94"/>
      <c r="R594" s="24"/>
      <c r="AC594" s="26"/>
    </row>
    <row r="595" spans="2:29" ht="12.75">
      <c r="B595" s="24"/>
      <c r="D595" s="24"/>
      <c r="N595" s="94"/>
      <c r="O595" s="94"/>
      <c r="R595" s="24"/>
      <c r="AC595" s="26"/>
    </row>
    <row r="596" spans="2:29" ht="12.75">
      <c r="B596" s="24"/>
      <c r="D596" s="24"/>
      <c r="N596" s="94"/>
      <c r="O596" s="94"/>
      <c r="R596" s="24"/>
      <c r="AC596" s="26"/>
    </row>
    <row r="597" spans="2:29" ht="12.75">
      <c r="B597" s="24"/>
      <c r="D597" s="24"/>
      <c r="N597" s="94"/>
      <c r="O597" s="94"/>
      <c r="R597" s="24"/>
      <c r="AC597" s="26"/>
    </row>
    <row r="598" spans="2:29" ht="12.75">
      <c r="B598" s="24"/>
      <c r="D598" s="24"/>
      <c r="N598" s="94"/>
      <c r="O598" s="94"/>
      <c r="R598" s="24"/>
      <c r="AC598" s="26"/>
    </row>
    <row r="599" spans="2:29" ht="12.75">
      <c r="B599" s="24"/>
      <c r="D599" s="24"/>
      <c r="N599" s="94"/>
      <c r="O599" s="94"/>
      <c r="R599" s="24"/>
      <c r="AC599" s="26"/>
    </row>
    <row r="600" spans="2:29" ht="12.75">
      <c r="B600" s="24"/>
      <c r="D600" s="24"/>
      <c r="N600" s="94"/>
      <c r="O600" s="94"/>
      <c r="R600" s="24"/>
      <c r="AC600" s="26"/>
    </row>
    <row r="601" spans="2:29" ht="12.75">
      <c r="B601" s="24"/>
      <c r="D601" s="24"/>
      <c r="N601" s="94"/>
      <c r="O601" s="94"/>
      <c r="R601" s="24"/>
      <c r="AC601" s="26"/>
    </row>
    <row r="602" spans="2:29" ht="12.75">
      <c r="B602" s="24"/>
      <c r="D602" s="24"/>
      <c r="N602" s="94"/>
      <c r="O602" s="94"/>
      <c r="R602" s="24"/>
      <c r="AC602" s="26"/>
    </row>
    <row r="603" spans="2:29" ht="12.75">
      <c r="B603" s="24"/>
      <c r="D603" s="24"/>
      <c r="N603" s="94"/>
      <c r="O603" s="94"/>
      <c r="R603" s="24"/>
      <c r="AC603" s="26"/>
    </row>
    <row r="604" spans="2:29" ht="12.75">
      <c r="B604" s="24"/>
      <c r="D604" s="24"/>
      <c r="N604" s="94"/>
      <c r="O604" s="94"/>
      <c r="R604" s="24"/>
      <c r="AC604" s="26"/>
    </row>
    <row r="605" spans="2:29" ht="12.75">
      <c r="B605" s="24"/>
      <c r="D605" s="24"/>
      <c r="N605" s="94"/>
      <c r="O605" s="94"/>
      <c r="R605" s="24"/>
      <c r="AC605" s="26"/>
    </row>
    <row r="606" spans="2:29" ht="12.75">
      <c r="B606" s="24"/>
      <c r="D606" s="24"/>
      <c r="N606" s="94"/>
      <c r="O606" s="94"/>
      <c r="R606" s="24"/>
      <c r="AC606" s="26"/>
    </row>
    <row r="607" spans="2:29" ht="12.75">
      <c r="B607" s="24"/>
      <c r="D607" s="24"/>
      <c r="N607" s="94"/>
      <c r="O607" s="94"/>
      <c r="R607" s="24"/>
      <c r="AC607" s="26"/>
    </row>
    <row r="608" spans="2:29" ht="12.75">
      <c r="B608" s="24"/>
      <c r="D608" s="24"/>
      <c r="N608" s="94"/>
      <c r="O608" s="94"/>
      <c r="R608" s="24"/>
      <c r="AC608" s="26"/>
    </row>
    <row r="609" spans="2:29" ht="12.75">
      <c r="B609" s="24"/>
      <c r="D609" s="24"/>
      <c r="N609" s="94"/>
      <c r="O609" s="94"/>
      <c r="R609" s="24"/>
      <c r="AC609" s="26"/>
    </row>
    <row r="610" spans="2:29" ht="12.75">
      <c r="B610" s="24"/>
      <c r="D610" s="24"/>
      <c r="N610" s="94"/>
      <c r="O610" s="94"/>
      <c r="R610" s="24"/>
      <c r="AC610" s="26"/>
    </row>
    <row r="611" spans="2:29" ht="12.75">
      <c r="B611" s="24"/>
      <c r="D611" s="24"/>
      <c r="N611" s="94"/>
      <c r="O611" s="94"/>
      <c r="R611" s="24"/>
      <c r="AC611" s="26"/>
    </row>
    <row r="612" spans="2:29" ht="12.75">
      <c r="B612" s="24"/>
      <c r="D612" s="24"/>
      <c r="N612" s="94"/>
      <c r="O612" s="94"/>
      <c r="R612" s="24"/>
      <c r="AC612" s="26"/>
    </row>
    <row r="613" spans="2:29" ht="12.75">
      <c r="B613" s="24"/>
      <c r="D613" s="24"/>
      <c r="N613" s="94"/>
      <c r="O613" s="94"/>
      <c r="R613" s="24"/>
      <c r="AC613" s="26"/>
    </row>
    <row r="614" spans="2:29" ht="12.75">
      <c r="B614" s="24"/>
      <c r="D614" s="24"/>
      <c r="N614" s="94"/>
      <c r="O614" s="94"/>
      <c r="R614" s="24"/>
      <c r="AC614" s="26"/>
    </row>
    <row r="615" spans="2:29" ht="12.75">
      <c r="B615" s="24"/>
      <c r="D615" s="24"/>
      <c r="N615" s="94"/>
      <c r="O615" s="94"/>
      <c r="R615" s="24"/>
      <c r="AC615" s="26"/>
    </row>
    <row r="616" spans="2:29" ht="12.75">
      <c r="B616" s="24"/>
      <c r="D616" s="24"/>
      <c r="N616" s="94"/>
      <c r="O616" s="94"/>
      <c r="R616" s="24"/>
      <c r="AC616" s="26"/>
    </row>
    <row r="617" spans="2:29" ht="12.75">
      <c r="B617" s="24"/>
      <c r="D617" s="24"/>
      <c r="N617" s="94"/>
      <c r="O617" s="94"/>
      <c r="R617" s="24"/>
      <c r="AC617" s="26"/>
    </row>
    <row r="618" spans="2:29" ht="12.75">
      <c r="B618" s="24"/>
      <c r="D618" s="24"/>
      <c r="N618" s="94"/>
      <c r="O618" s="94"/>
      <c r="R618" s="24"/>
      <c r="AC618" s="26"/>
    </row>
    <row r="619" spans="2:29" ht="12.75">
      <c r="B619" s="24"/>
      <c r="D619" s="24"/>
      <c r="N619" s="94"/>
      <c r="O619" s="94"/>
      <c r="R619" s="24"/>
      <c r="AC619" s="26"/>
    </row>
    <row r="620" spans="2:29" ht="12.75">
      <c r="B620" s="24"/>
      <c r="D620" s="24"/>
      <c r="N620" s="94"/>
      <c r="O620" s="94"/>
      <c r="R620" s="24"/>
      <c r="AC620" s="26"/>
    </row>
    <row r="621" spans="2:29" ht="12.75">
      <c r="B621" s="24"/>
      <c r="D621" s="24"/>
      <c r="N621" s="94"/>
      <c r="O621" s="94"/>
      <c r="R621" s="24"/>
      <c r="AC621" s="26"/>
    </row>
    <row r="622" spans="2:29" ht="12.75">
      <c r="B622" s="24"/>
      <c r="D622" s="24"/>
      <c r="N622" s="94"/>
      <c r="O622" s="94"/>
      <c r="R622" s="24"/>
      <c r="AC622" s="26"/>
    </row>
    <row r="623" spans="2:29" ht="12.75">
      <c r="B623" s="24"/>
      <c r="D623" s="24"/>
      <c r="N623" s="94"/>
      <c r="O623" s="94"/>
      <c r="R623" s="24"/>
      <c r="AC623" s="26"/>
    </row>
    <row r="624" spans="2:29" ht="12.75">
      <c r="B624" s="24"/>
      <c r="D624" s="24"/>
      <c r="N624" s="94"/>
      <c r="O624" s="94"/>
      <c r="R624" s="24"/>
      <c r="AC624" s="26"/>
    </row>
    <row r="625" spans="2:29" ht="12.75">
      <c r="B625" s="24"/>
      <c r="D625" s="24"/>
      <c r="N625" s="94"/>
      <c r="O625" s="94"/>
      <c r="R625" s="24"/>
      <c r="AC625" s="26"/>
    </row>
    <row r="626" spans="2:29" ht="12.75">
      <c r="B626" s="24"/>
      <c r="D626" s="24"/>
      <c r="N626" s="94"/>
      <c r="O626" s="94"/>
      <c r="R626" s="24"/>
      <c r="AC626" s="26"/>
    </row>
    <row r="627" spans="2:29" ht="12.75">
      <c r="B627" s="24"/>
      <c r="D627" s="24"/>
      <c r="N627" s="94"/>
      <c r="O627" s="94"/>
      <c r="R627" s="24"/>
      <c r="AC627" s="26"/>
    </row>
    <row r="628" spans="2:29" ht="12.75">
      <c r="B628" s="24"/>
      <c r="D628" s="24"/>
      <c r="N628" s="94"/>
      <c r="O628" s="94"/>
      <c r="R628" s="24"/>
      <c r="AC628" s="26"/>
    </row>
    <row r="629" spans="2:29" ht="12.75">
      <c r="B629" s="24"/>
      <c r="D629" s="24"/>
      <c r="N629" s="94"/>
      <c r="O629" s="94"/>
      <c r="R629" s="24"/>
      <c r="AC629" s="26"/>
    </row>
    <row r="630" spans="2:29" ht="12.75">
      <c r="B630" s="24"/>
      <c r="D630" s="24"/>
      <c r="N630" s="94"/>
      <c r="O630" s="94"/>
      <c r="R630" s="24"/>
      <c r="AC630" s="26"/>
    </row>
    <row r="631" spans="2:29" ht="12.75">
      <c r="B631" s="24"/>
      <c r="D631" s="24"/>
      <c r="N631" s="94"/>
      <c r="O631" s="94"/>
      <c r="R631" s="24"/>
      <c r="AC631" s="26"/>
    </row>
    <row r="632" spans="2:29" ht="12.75">
      <c r="B632" s="24"/>
      <c r="D632" s="24"/>
      <c r="N632" s="94"/>
      <c r="O632" s="94"/>
      <c r="R632" s="24"/>
      <c r="AC632" s="26"/>
    </row>
    <row r="633" spans="2:29" ht="12.75">
      <c r="B633" s="24"/>
      <c r="D633" s="24"/>
      <c r="N633" s="94"/>
      <c r="O633" s="94"/>
      <c r="R633" s="24"/>
      <c r="AC633" s="26"/>
    </row>
    <row r="634" spans="2:29" ht="12.75">
      <c r="B634" s="24"/>
      <c r="D634" s="24"/>
      <c r="N634" s="94"/>
      <c r="O634" s="94"/>
      <c r="R634" s="24"/>
      <c r="AC634" s="26"/>
    </row>
    <row r="635" spans="2:29" ht="12.75">
      <c r="B635" s="24"/>
      <c r="D635" s="24"/>
      <c r="N635" s="94"/>
      <c r="O635" s="94"/>
      <c r="R635" s="24"/>
      <c r="AC635" s="26"/>
    </row>
    <row r="636" spans="2:29" ht="12.75">
      <c r="B636" s="24"/>
      <c r="D636" s="24"/>
      <c r="N636" s="94"/>
      <c r="O636" s="94"/>
      <c r="R636" s="24"/>
      <c r="AC636" s="26"/>
    </row>
    <row r="637" spans="2:29" ht="12.75">
      <c r="B637" s="24"/>
      <c r="D637" s="24"/>
      <c r="N637" s="94"/>
      <c r="O637" s="94"/>
      <c r="R637" s="24"/>
      <c r="AC637" s="26"/>
    </row>
    <row r="638" spans="2:29" ht="12.75">
      <c r="B638" s="24"/>
      <c r="D638" s="24"/>
      <c r="N638" s="94"/>
      <c r="O638" s="94"/>
      <c r="R638" s="24"/>
      <c r="AC638" s="26"/>
    </row>
    <row r="639" spans="2:29" ht="12.75">
      <c r="B639" s="24"/>
      <c r="D639" s="24"/>
      <c r="N639" s="94"/>
      <c r="O639" s="94"/>
      <c r="R639" s="24"/>
      <c r="AC639" s="26"/>
    </row>
    <row r="640" spans="2:29" ht="12.75">
      <c r="B640" s="24"/>
      <c r="D640" s="24"/>
      <c r="N640" s="94"/>
      <c r="O640" s="94"/>
      <c r="R640" s="24"/>
      <c r="AC640" s="26"/>
    </row>
    <row r="641" spans="2:29" ht="12.75">
      <c r="B641" s="24"/>
      <c r="D641" s="24"/>
      <c r="N641" s="94"/>
      <c r="O641" s="94"/>
      <c r="R641" s="24"/>
      <c r="AC641" s="26"/>
    </row>
    <row r="642" spans="2:29" ht="12.75">
      <c r="B642" s="24"/>
      <c r="D642" s="24"/>
      <c r="N642" s="94"/>
      <c r="O642" s="94"/>
      <c r="R642" s="24"/>
      <c r="AC642" s="26"/>
    </row>
    <row r="643" spans="2:29" ht="12.75">
      <c r="B643" s="24"/>
      <c r="D643" s="24"/>
      <c r="N643" s="94"/>
      <c r="O643" s="94"/>
      <c r="R643" s="24"/>
      <c r="AC643" s="26"/>
    </row>
    <row r="644" spans="2:29" ht="12.75">
      <c r="B644" s="24"/>
      <c r="D644" s="24"/>
      <c r="N644" s="94"/>
      <c r="O644" s="94"/>
      <c r="R644" s="24"/>
      <c r="AC644" s="26"/>
    </row>
    <row r="645" spans="2:29" ht="12.75">
      <c r="B645" s="24"/>
      <c r="D645" s="24"/>
      <c r="N645" s="94"/>
      <c r="O645" s="94"/>
      <c r="R645" s="24"/>
      <c r="AC645" s="26"/>
    </row>
    <row r="646" spans="2:29" ht="12.75">
      <c r="B646" s="24"/>
      <c r="D646" s="24"/>
      <c r="N646" s="94"/>
      <c r="O646" s="94"/>
      <c r="R646" s="24"/>
      <c r="AC646" s="26"/>
    </row>
    <row r="647" spans="2:29" ht="12.75">
      <c r="B647" s="24"/>
      <c r="D647" s="24"/>
      <c r="N647" s="94"/>
      <c r="O647" s="94"/>
      <c r="R647" s="24"/>
      <c r="AC647" s="26"/>
    </row>
    <row r="648" spans="2:29" ht="12.75">
      <c r="B648" s="24"/>
      <c r="D648" s="24"/>
      <c r="N648" s="94"/>
      <c r="O648" s="94"/>
      <c r="R648" s="24"/>
      <c r="AC648" s="26"/>
    </row>
    <row r="649" spans="2:29" ht="12.75">
      <c r="B649" s="24"/>
      <c r="D649" s="24"/>
      <c r="N649" s="94"/>
      <c r="O649" s="94"/>
      <c r="R649" s="24"/>
      <c r="AC649" s="26"/>
    </row>
    <row r="650" spans="2:29" ht="12.75">
      <c r="B650" s="24"/>
      <c r="D650" s="24"/>
      <c r="N650" s="94"/>
      <c r="O650" s="94"/>
      <c r="R650" s="24"/>
      <c r="AC650" s="26"/>
    </row>
    <row r="651" spans="2:29" ht="12.75">
      <c r="B651" s="24"/>
      <c r="D651" s="24"/>
      <c r="N651" s="94"/>
      <c r="O651" s="94"/>
      <c r="R651" s="24"/>
      <c r="AC651" s="26"/>
    </row>
    <row r="652" spans="2:29" ht="12.75">
      <c r="B652" s="24"/>
      <c r="D652" s="24"/>
      <c r="N652" s="94"/>
      <c r="O652" s="94"/>
      <c r="R652" s="24"/>
      <c r="AC652" s="26"/>
    </row>
    <row r="653" spans="2:29" ht="12.75">
      <c r="B653" s="24"/>
      <c r="D653" s="24"/>
      <c r="N653" s="94"/>
      <c r="O653" s="94"/>
      <c r="R653" s="24"/>
      <c r="AC653" s="26"/>
    </row>
    <row r="654" spans="2:29" ht="12.75">
      <c r="B654" s="24"/>
      <c r="D654" s="24"/>
      <c r="N654" s="94"/>
      <c r="O654" s="94"/>
      <c r="R654" s="24"/>
      <c r="AC654" s="26"/>
    </row>
    <row r="655" spans="2:29" ht="12.75">
      <c r="B655" s="24"/>
      <c r="D655" s="24"/>
      <c r="N655" s="94"/>
      <c r="O655" s="94"/>
      <c r="R655" s="24"/>
      <c r="AC655" s="26"/>
    </row>
    <row r="656" spans="2:29" ht="12.75">
      <c r="B656" s="24"/>
      <c r="D656" s="24"/>
      <c r="N656" s="94"/>
      <c r="O656" s="94"/>
      <c r="R656" s="24"/>
      <c r="AC656" s="26"/>
    </row>
    <row r="657" spans="2:29" ht="12.75">
      <c r="B657" s="24"/>
      <c r="D657" s="24"/>
      <c r="N657" s="94"/>
      <c r="O657" s="94"/>
      <c r="R657" s="24"/>
      <c r="AC657" s="26"/>
    </row>
    <row r="658" spans="2:29" ht="12.75">
      <c r="B658" s="24"/>
      <c r="D658" s="24"/>
      <c r="N658" s="94"/>
      <c r="O658" s="94"/>
      <c r="R658" s="24"/>
      <c r="AC658" s="26"/>
    </row>
    <row r="659" spans="2:29" ht="12.75">
      <c r="B659" s="24"/>
      <c r="D659" s="24"/>
      <c r="N659" s="94"/>
      <c r="O659" s="94"/>
      <c r="R659" s="24"/>
      <c r="AC659" s="26"/>
    </row>
    <row r="660" spans="2:29" ht="12.75">
      <c r="B660" s="24"/>
      <c r="D660" s="24"/>
      <c r="N660" s="94"/>
      <c r="O660" s="94"/>
      <c r="R660" s="24"/>
      <c r="AC660" s="26"/>
    </row>
    <row r="661" spans="2:29" ht="12.75">
      <c r="B661" s="24"/>
      <c r="D661" s="24"/>
      <c r="N661" s="94"/>
      <c r="O661" s="94"/>
      <c r="R661" s="24"/>
      <c r="AC661" s="26"/>
    </row>
    <row r="662" spans="2:29" ht="12.75">
      <c r="B662" s="24"/>
      <c r="D662" s="24"/>
      <c r="N662" s="94"/>
      <c r="O662" s="94"/>
      <c r="R662" s="24"/>
      <c r="AC662" s="26"/>
    </row>
    <row r="663" spans="2:29" ht="12.75">
      <c r="B663" s="24"/>
      <c r="D663" s="24"/>
      <c r="N663" s="94"/>
      <c r="O663" s="94"/>
      <c r="R663" s="24"/>
      <c r="AC663" s="26"/>
    </row>
    <row r="664" spans="2:29" ht="12.75">
      <c r="B664" s="24"/>
      <c r="D664" s="24"/>
      <c r="N664" s="94"/>
      <c r="O664" s="94"/>
      <c r="R664" s="24"/>
      <c r="AC664" s="26"/>
    </row>
    <row r="665" spans="2:29" ht="12.75">
      <c r="B665" s="24"/>
      <c r="D665" s="24"/>
      <c r="N665" s="94"/>
      <c r="O665" s="94"/>
      <c r="R665" s="24"/>
      <c r="AC665" s="26"/>
    </row>
    <row r="666" spans="2:29" ht="12.75">
      <c r="B666" s="24"/>
      <c r="D666" s="24"/>
      <c r="N666" s="94"/>
      <c r="O666" s="94"/>
      <c r="R666" s="24"/>
      <c r="AC666" s="26"/>
    </row>
    <row r="667" spans="2:29" ht="12.75">
      <c r="B667" s="24"/>
      <c r="D667" s="24"/>
      <c r="N667" s="94"/>
      <c r="O667" s="94"/>
      <c r="R667" s="24"/>
      <c r="AC667" s="26"/>
    </row>
    <row r="668" spans="2:29" ht="12.75">
      <c r="B668" s="24"/>
      <c r="D668" s="24"/>
      <c r="N668" s="94"/>
      <c r="O668" s="94"/>
      <c r="R668" s="24"/>
      <c r="AC668" s="26"/>
    </row>
    <row r="669" spans="2:29" ht="12.75">
      <c r="B669" s="24"/>
      <c r="D669" s="24"/>
      <c r="N669" s="94"/>
      <c r="O669" s="94"/>
      <c r="R669" s="24"/>
      <c r="AC669" s="26"/>
    </row>
    <row r="670" spans="2:29" ht="12.75">
      <c r="B670" s="24"/>
      <c r="D670" s="24"/>
      <c r="N670" s="94"/>
      <c r="O670" s="94"/>
      <c r="R670" s="24"/>
      <c r="AC670" s="26"/>
    </row>
    <row r="671" spans="2:29" ht="12.75">
      <c r="B671" s="24"/>
      <c r="D671" s="24"/>
      <c r="N671" s="94"/>
      <c r="O671" s="94"/>
      <c r="R671" s="24"/>
      <c r="AC671" s="26"/>
    </row>
    <row r="672" spans="2:29" ht="12.75">
      <c r="B672" s="24"/>
      <c r="D672" s="24"/>
      <c r="N672" s="94"/>
      <c r="O672" s="94"/>
      <c r="R672" s="24"/>
      <c r="AC672" s="26"/>
    </row>
    <row r="673" spans="2:29" ht="12.75">
      <c r="B673" s="24"/>
      <c r="D673" s="24"/>
      <c r="N673" s="94"/>
      <c r="O673" s="94"/>
      <c r="R673" s="24"/>
      <c r="AC673" s="26"/>
    </row>
    <row r="674" spans="2:29" ht="12.75">
      <c r="B674" s="24"/>
      <c r="D674" s="24"/>
      <c r="N674" s="94"/>
      <c r="O674" s="94"/>
      <c r="R674" s="24"/>
      <c r="AC674" s="26"/>
    </row>
    <row r="675" spans="2:29" ht="12.75">
      <c r="B675" s="24"/>
      <c r="D675" s="24"/>
      <c r="N675" s="94"/>
      <c r="O675" s="94"/>
      <c r="R675" s="24"/>
      <c r="AC675" s="26"/>
    </row>
    <row r="676" spans="2:29" ht="12.75">
      <c r="B676" s="24"/>
      <c r="D676" s="24"/>
      <c r="N676" s="94"/>
      <c r="O676" s="94"/>
      <c r="R676" s="24"/>
      <c r="AC676" s="26"/>
    </row>
    <row r="677" spans="2:29" ht="12.75">
      <c r="B677" s="24"/>
      <c r="D677" s="24"/>
      <c r="N677" s="94"/>
      <c r="O677" s="94"/>
      <c r="R677" s="24"/>
      <c r="AC677" s="26"/>
    </row>
    <row r="678" spans="2:29" ht="12.75">
      <c r="B678" s="24"/>
      <c r="D678" s="24"/>
      <c r="N678" s="94"/>
      <c r="O678" s="94"/>
      <c r="R678" s="24"/>
      <c r="AC678" s="26"/>
    </row>
    <row r="679" spans="2:29" ht="12.75">
      <c r="B679" s="24"/>
      <c r="D679" s="24"/>
      <c r="N679" s="94"/>
      <c r="O679" s="94"/>
      <c r="R679" s="24"/>
      <c r="AC679" s="26"/>
    </row>
    <row r="680" spans="2:29" ht="12.75">
      <c r="B680" s="24"/>
      <c r="D680" s="24"/>
      <c r="N680" s="94"/>
      <c r="O680" s="94"/>
      <c r="R680" s="24"/>
      <c r="AC680" s="26"/>
    </row>
    <row r="681" spans="2:29" ht="12.75">
      <c r="B681" s="24"/>
      <c r="D681" s="24"/>
      <c r="N681" s="94"/>
      <c r="O681" s="94"/>
      <c r="R681" s="24"/>
      <c r="AC681" s="26"/>
    </row>
    <row r="682" spans="2:29" ht="12.75">
      <c r="B682" s="24"/>
      <c r="D682" s="24"/>
      <c r="N682" s="94"/>
      <c r="O682" s="94"/>
      <c r="R682" s="24"/>
      <c r="AC682" s="26"/>
    </row>
    <row r="683" spans="2:29" ht="12.75">
      <c r="B683" s="24"/>
      <c r="D683" s="24"/>
      <c r="N683" s="94"/>
      <c r="O683" s="94"/>
      <c r="R683" s="24"/>
      <c r="AC683" s="26"/>
    </row>
    <row r="684" spans="2:29" ht="12.75">
      <c r="B684" s="24"/>
      <c r="D684" s="24"/>
      <c r="N684" s="94"/>
      <c r="O684" s="94"/>
      <c r="R684" s="24"/>
      <c r="AC684" s="26"/>
    </row>
    <row r="685" spans="2:29" ht="12.75">
      <c r="B685" s="24"/>
      <c r="D685" s="24"/>
      <c r="N685" s="94"/>
      <c r="O685" s="94"/>
      <c r="R685" s="24"/>
      <c r="AC685" s="26"/>
    </row>
    <row r="686" spans="2:29" ht="12.75">
      <c r="B686" s="24"/>
      <c r="D686" s="24"/>
      <c r="N686" s="94"/>
      <c r="O686" s="94"/>
      <c r="R686" s="24"/>
      <c r="AC686" s="26"/>
    </row>
    <row r="687" spans="2:29" ht="12.75">
      <c r="B687" s="24"/>
      <c r="D687" s="24"/>
      <c r="N687" s="94"/>
      <c r="O687" s="94"/>
      <c r="R687" s="24"/>
      <c r="AC687" s="26"/>
    </row>
    <row r="688" spans="2:29" ht="12.75">
      <c r="B688" s="24"/>
      <c r="D688" s="24"/>
      <c r="N688" s="94"/>
      <c r="O688" s="94"/>
      <c r="R688" s="24"/>
      <c r="AC688" s="26"/>
    </row>
    <row r="689" spans="2:29" ht="12.75">
      <c r="B689" s="24"/>
      <c r="D689" s="24"/>
      <c r="N689" s="94"/>
      <c r="O689" s="94"/>
      <c r="R689" s="24"/>
      <c r="AC689" s="26"/>
    </row>
    <row r="690" spans="2:29" ht="12.75">
      <c r="B690" s="24"/>
      <c r="D690" s="24"/>
      <c r="N690" s="94"/>
      <c r="O690" s="94"/>
      <c r="R690" s="24"/>
      <c r="AC690" s="26"/>
    </row>
    <row r="691" spans="2:29" ht="12.75">
      <c r="B691" s="24"/>
      <c r="D691" s="24"/>
      <c r="N691" s="94"/>
      <c r="O691" s="94"/>
      <c r="R691" s="24"/>
      <c r="AC691" s="26"/>
    </row>
    <row r="692" spans="2:29" ht="12.75">
      <c r="B692" s="24"/>
      <c r="D692" s="24"/>
      <c r="N692" s="94"/>
      <c r="O692" s="94"/>
      <c r="R692" s="24"/>
      <c r="AC692" s="26"/>
    </row>
    <row r="693" spans="2:29" ht="12.75">
      <c r="B693" s="24"/>
      <c r="D693" s="24"/>
      <c r="N693" s="94"/>
      <c r="O693" s="94"/>
      <c r="R693" s="24"/>
      <c r="AC693" s="26"/>
    </row>
    <row r="694" spans="2:29" ht="12.75">
      <c r="B694" s="24"/>
      <c r="D694" s="24"/>
      <c r="N694" s="94"/>
      <c r="O694" s="94"/>
      <c r="R694" s="24"/>
      <c r="AC694" s="26"/>
    </row>
    <row r="695" spans="2:29" ht="12.75">
      <c r="B695" s="24"/>
      <c r="D695" s="24"/>
      <c r="N695" s="94"/>
      <c r="O695" s="94"/>
      <c r="R695" s="24"/>
      <c r="AC695" s="26"/>
    </row>
    <row r="696" spans="2:29" ht="12.75">
      <c r="B696" s="24"/>
      <c r="D696" s="24"/>
      <c r="N696" s="94"/>
      <c r="O696" s="94"/>
      <c r="R696" s="24"/>
      <c r="AC696" s="26"/>
    </row>
    <row r="697" spans="2:29" ht="12.75">
      <c r="B697" s="24"/>
      <c r="D697" s="24"/>
      <c r="N697" s="94"/>
      <c r="O697" s="94"/>
      <c r="R697" s="24"/>
      <c r="AC697" s="26"/>
    </row>
    <row r="698" spans="2:29" ht="12.75">
      <c r="B698" s="24"/>
      <c r="D698" s="24"/>
      <c r="N698" s="94"/>
      <c r="O698" s="94"/>
      <c r="R698" s="24"/>
      <c r="AC698" s="26"/>
    </row>
    <row r="699" spans="2:29" ht="12.75">
      <c r="B699" s="24"/>
      <c r="D699" s="24"/>
      <c r="N699" s="94"/>
      <c r="O699" s="94"/>
      <c r="R699" s="24"/>
      <c r="AC699" s="26"/>
    </row>
    <row r="700" spans="2:29" ht="12.75">
      <c r="B700" s="24"/>
      <c r="D700" s="24"/>
      <c r="N700" s="94"/>
      <c r="O700" s="94"/>
      <c r="R700" s="24"/>
      <c r="AC700" s="26"/>
    </row>
    <row r="701" spans="2:29" ht="12.75">
      <c r="B701" s="24"/>
      <c r="D701" s="24"/>
      <c r="N701" s="94"/>
      <c r="O701" s="94"/>
      <c r="R701" s="24"/>
      <c r="AC701" s="26"/>
    </row>
    <row r="702" spans="2:29" ht="12.75">
      <c r="B702" s="24"/>
      <c r="D702" s="24"/>
      <c r="N702" s="94"/>
      <c r="O702" s="94"/>
      <c r="R702" s="24"/>
      <c r="AC702" s="26"/>
    </row>
    <row r="703" spans="2:29" ht="12.75">
      <c r="B703" s="24"/>
      <c r="D703" s="24"/>
      <c r="N703" s="94"/>
      <c r="O703" s="94"/>
      <c r="R703" s="24"/>
      <c r="AC703" s="26"/>
    </row>
    <row r="704" spans="2:29" ht="12.75">
      <c r="B704" s="24"/>
      <c r="D704" s="24"/>
      <c r="N704" s="94"/>
      <c r="O704" s="94"/>
      <c r="R704" s="24"/>
      <c r="AC704" s="26"/>
    </row>
    <row r="705" spans="2:29" ht="12.75">
      <c r="B705" s="24"/>
      <c r="D705" s="24"/>
      <c r="N705" s="94"/>
      <c r="O705" s="94"/>
      <c r="R705" s="24"/>
      <c r="AC705" s="26"/>
    </row>
    <row r="706" spans="2:29" ht="12.75">
      <c r="B706" s="24"/>
      <c r="D706" s="24"/>
      <c r="N706" s="94"/>
      <c r="O706" s="94"/>
      <c r="R706" s="24"/>
      <c r="AC706" s="26"/>
    </row>
    <row r="707" spans="2:29" ht="12.75">
      <c r="B707" s="24"/>
      <c r="D707" s="24"/>
      <c r="N707" s="94"/>
      <c r="O707" s="94"/>
      <c r="R707" s="24"/>
      <c r="AC707" s="26"/>
    </row>
    <row r="708" spans="2:29" ht="12.75">
      <c r="B708" s="24"/>
      <c r="D708" s="24"/>
      <c r="N708" s="94"/>
      <c r="O708" s="94"/>
      <c r="R708" s="24"/>
      <c r="AC708" s="26"/>
    </row>
    <row r="709" spans="2:29" ht="12.75">
      <c r="B709" s="24"/>
      <c r="D709" s="24"/>
      <c r="N709" s="94"/>
      <c r="O709" s="94"/>
      <c r="R709" s="24"/>
      <c r="AC709" s="26"/>
    </row>
    <row r="710" spans="2:29" ht="12.75">
      <c r="B710" s="24"/>
      <c r="D710" s="24"/>
      <c r="N710" s="94"/>
      <c r="O710" s="94"/>
      <c r="R710" s="24"/>
      <c r="AC710" s="26"/>
    </row>
    <row r="711" spans="2:29" ht="12.75">
      <c r="B711" s="24"/>
      <c r="D711" s="24"/>
      <c r="N711" s="94"/>
      <c r="O711" s="94"/>
      <c r="R711" s="24"/>
      <c r="AC711" s="26"/>
    </row>
    <row r="712" spans="2:29" ht="12.75">
      <c r="B712" s="24"/>
      <c r="D712" s="24"/>
      <c r="N712" s="94"/>
      <c r="O712" s="94"/>
      <c r="R712" s="24"/>
      <c r="AC712" s="26"/>
    </row>
    <row r="713" spans="2:29" ht="12.75">
      <c r="B713" s="24"/>
      <c r="D713" s="24"/>
      <c r="N713" s="94"/>
      <c r="O713" s="94"/>
      <c r="R713" s="24"/>
      <c r="AC713" s="26"/>
    </row>
    <row r="714" spans="2:29" ht="12.75">
      <c r="B714" s="24"/>
      <c r="D714" s="24"/>
      <c r="N714" s="94"/>
      <c r="O714" s="94"/>
      <c r="R714" s="24"/>
      <c r="AC714" s="26"/>
    </row>
    <row r="715" spans="2:29" ht="12.75">
      <c r="B715" s="24"/>
      <c r="D715" s="24"/>
      <c r="N715" s="94"/>
      <c r="O715" s="94"/>
      <c r="R715" s="24"/>
      <c r="AC715" s="26"/>
    </row>
    <row r="716" spans="2:29" ht="12.75">
      <c r="B716" s="24"/>
      <c r="D716" s="24"/>
      <c r="N716" s="94"/>
      <c r="O716" s="94"/>
      <c r="R716" s="24"/>
      <c r="AC716" s="26"/>
    </row>
    <row r="717" spans="2:29" ht="12.75">
      <c r="B717" s="24"/>
      <c r="D717" s="24"/>
      <c r="N717" s="94"/>
      <c r="O717" s="94"/>
      <c r="R717" s="24"/>
      <c r="AC717" s="26"/>
    </row>
    <row r="718" spans="2:29" ht="12.75">
      <c r="B718" s="24"/>
      <c r="D718" s="24"/>
      <c r="N718" s="94"/>
      <c r="O718" s="94"/>
      <c r="R718" s="24"/>
      <c r="AC718" s="26"/>
    </row>
    <row r="719" spans="2:29" ht="12.75">
      <c r="B719" s="24"/>
      <c r="D719" s="24"/>
      <c r="N719" s="94"/>
      <c r="O719" s="94"/>
      <c r="R719" s="24"/>
      <c r="AC719" s="26"/>
    </row>
    <row r="720" spans="2:29" ht="12.75">
      <c r="B720" s="24"/>
      <c r="D720" s="24"/>
      <c r="N720" s="94"/>
      <c r="O720" s="94"/>
      <c r="R720" s="24"/>
      <c r="AC720" s="26"/>
    </row>
    <row r="721" spans="2:29" ht="12.75">
      <c r="B721" s="24"/>
      <c r="D721" s="24"/>
      <c r="N721" s="94"/>
      <c r="O721" s="94"/>
      <c r="R721" s="24"/>
      <c r="AC721" s="26"/>
    </row>
    <row r="722" spans="2:29" ht="12.75">
      <c r="B722" s="24"/>
      <c r="D722" s="24"/>
      <c r="N722" s="94"/>
      <c r="O722" s="94"/>
      <c r="R722" s="24"/>
      <c r="AC722" s="26"/>
    </row>
    <row r="723" spans="2:29" ht="12.75">
      <c r="B723" s="24"/>
      <c r="D723" s="24"/>
      <c r="N723" s="94"/>
      <c r="O723" s="94"/>
      <c r="R723" s="24"/>
      <c r="AC723" s="26"/>
    </row>
    <row r="724" spans="2:29" ht="12.75">
      <c r="B724" s="24"/>
      <c r="D724" s="24"/>
      <c r="N724" s="94"/>
      <c r="O724" s="94"/>
      <c r="R724" s="24"/>
      <c r="AC724" s="26"/>
    </row>
    <row r="725" spans="2:29" ht="12.75">
      <c r="B725" s="24"/>
      <c r="D725" s="24"/>
      <c r="N725" s="94"/>
      <c r="O725" s="94"/>
      <c r="R725" s="24"/>
      <c r="AC725" s="26"/>
    </row>
    <row r="726" spans="2:29" ht="12.75">
      <c r="B726" s="24"/>
      <c r="D726" s="24"/>
      <c r="N726" s="94"/>
      <c r="O726" s="94"/>
      <c r="R726" s="24"/>
      <c r="AC726" s="26"/>
    </row>
    <row r="727" spans="2:29" ht="12.75">
      <c r="B727" s="24"/>
      <c r="D727" s="24"/>
      <c r="N727" s="94"/>
      <c r="O727" s="94"/>
      <c r="R727" s="24"/>
      <c r="AC727" s="26"/>
    </row>
    <row r="728" spans="2:29" ht="12.75">
      <c r="B728" s="24"/>
      <c r="D728" s="24"/>
      <c r="N728" s="94"/>
      <c r="O728" s="94"/>
      <c r="R728" s="24"/>
      <c r="AC728" s="26"/>
    </row>
    <row r="729" spans="2:29" ht="12.75">
      <c r="B729" s="24"/>
      <c r="D729" s="24"/>
      <c r="N729" s="94"/>
      <c r="O729" s="94"/>
      <c r="R729" s="24"/>
      <c r="AC729" s="26"/>
    </row>
    <row r="730" spans="2:29" ht="12.75">
      <c r="B730" s="24"/>
      <c r="D730" s="24"/>
      <c r="N730" s="94"/>
      <c r="O730" s="94"/>
      <c r="R730" s="24"/>
      <c r="AC730" s="26"/>
    </row>
    <row r="731" spans="2:29" ht="12.75">
      <c r="B731" s="24"/>
      <c r="D731" s="24"/>
      <c r="N731" s="94"/>
      <c r="O731" s="94"/>
      <c r="R731" s="24"/>
      <c r="AC731" s="26"/>
    </row>
    <row r="732" spans="2:29" ht="12.75">
      <c r="B732" s="24"/>
      <c r="D732" s="24"/>
      <c r="N732" s="94"/>
      <c r="O732" s="94"/>
      <c r="R732" s="24"/>
      <c r="AC732" s="26"/>
    </row>
    <row r="733" spans="2:29" ht="12.75">
      <c r="B733" s="24"/>
      <c r="D733" s="24"/>
      <c r="N733" s="94"/>
      <c r="O733" s="94"/>
      <c r="R733" s="24"/>
      <c r="AC733" s="26"/>
    </row>
    <row r="734" spans="2:29" ht="12.75">
      <c r="B734" s="24"/>
      <c r="D734" s="24"/>
      <c r="N734" s="94"/>
      <c r="O734" s="94"/>
      <c r="R734" s="24"/>
      <c r="AC734" s="26"/>
    </row>
    <row r="735" spans="2:29" ht="12.75">
      <c r="B735" s="24"/>
      <c r="D735" s="24"/>
      <c r="N735" s="94"/>
      <c r="O735" s="94"/>
      <c r="R735" s="24"/>
      <c r="AC735" s="26"/>
    </row>
    <row r="736" spans="2:29" ht="12.75">
      <c r="B736" s="24"/>
      <c r="D736" s="24"/>
      <c r="N736" s="94"/>
      <c r="O736" s="94"/>
      <c r="R736" s="24"/>
      <c r="AC736" s="26"/>
    </row>
    <row r="737" spans="2:29" ht="12.75">
      <c r="B737" s="24"/>
      <c r="D737" s="24"/>
      <c r="N737" s="94"/>
      <c r="O737" s="94"/>
      <c r="R737" s="24"/>
      <c r="AC737" s="26"/>
    </row>
    <row r="738" spans="2:29" ht="12.75">
      <c r="B738" s="24"/>
      <c r="D738" s="24"/>
      <c r="N738" s="94"/>
      <c r="O738" s="94"/>
      <c r="R738" s="24"/>
      <c r="AC738" s="26"/>
    </row>
    <row r="739" spans="2:29" ht="12.75">
      <c r="B739" s="24"/>
      <c r="D739" s="24"/>
      <c r="N739" s="94"/>
      <c r="O739" s="94"/>
      <c r="R739" s="24"/>
      <c r="AC739" s="26"/>
    </row>
    <row r="740" spans="2:29" ht="12.75">
      <c r="B740" s="24"/>
      <c r="D740" s="24"/>
      <c r="N740" s="94"/>
      <c r="O740" s="94"/>
      <c r="R740" s="24"/>
      <c r="AC740" s="26"/>
    </row>
    <row r="741" spans="2:29" ht="12.75">
      <c r="B741" s="24"/>
      <c r="D741" s="24"/>
      <c r="N741" s="94"/>
      <c r="O741" s="94"/>
      <c r="R741" s="24"/>
      <c r="AC741" s="26"/>
    </row>
    <row r="742" spans="2:29" ht="12.75">
      <c r="B742" s="24"/>
      <c r="D742" s="24"/>
      <c r="N742" s="94"/>
      <c r="O742" s="94"/>
      <c r="R742" s="24"/>
      <c r="AC742" s="26"/>
    </row>
    <row r="743" spans="2:29" ht="12.75">
      <c r="B743" s="24"/>
      <c r="D743" s="24"/>
      <c r="N743" s="94"/>
      <c r="O743" s="94"/>
      <c r="R743" s="24"/>
      <c r="AC743" s="26"/>
    </row>
    <row r="744" spans="2:29" ht="12.75">
      <c r="B744" s="24"/>
      <c r="D744" s="24"/>
      <c r="N744" s="94"/>
      <c r="O744" s="94"/>
      <c r="R744" s="24"/>
      <c r="AC744" s="26"/>
    </row>
    <row r="745" spans="2:29" ht="12.75">
      <c r="B745" s="24"/>
      <c r="D745" s="24"/>
      <c r="N745" s="94"/>
      <c r="O745" s="94"/>
      <c r="R745" s="24"/>
      <c r="AC745" s="26"/>
    </row>
    <row r="746" spans="2:29" ht="12.75">
      <c r="B746" s="24"/>
      <c r="D746" s="24"/>
      <c r="N746" s="94"/>
      <c r="O746" s="94"/>
      <c r="R746" s="24"/>
      <c r="AC746" s="26"/>
    </row>
    <row r="747" spans="2:29" ht="12.75">
      <c r="B747" s="24"/>
      <c r="D747" s="24"/>
      <c r="N747" s="94"/>
      <c r="O747" s="94"/>
      <c r="R747" s="24"/>
      <c r="AC747" s="26"/>
    </row>
    <row r="748" spans="2:29" ht="12.75">
      <c r="B748" s="24"/>
      <c r="D748" s="24"/>
      <c r="N748" s="94"/>
      <c r="O748" s="94"/>
      <c r="R748" s="24"/>
      <c r="AC748" s="26"/>
    </row>
    <row r="749" spans="2:29" ht="12.75">
      <c r="B749" s="24"/>
      <c r="D749" s="24"/>
      <c r="N749" s="94"/>
      <c r="O749" s="94"/>
      <c r="R749" s="24"/>
      <c r="AC749" s="26"/>
    </row>
    <row r="750" spans="2:29" ht="12.75">
      <c r="B750" s="24"/>
      <c r="D750" s="24"/>
      <c r="N750" s="94"/>
      <c r="O750" s="94"/>
      <c r="R750" s="24"/>
      <c r="AC750" s="26"/>
    </row>
    <row r="751" spans="2:29" ht="12.75">
      <c r="B751" s="24"/>
      <c r="D751" s="24"/>
      <c r="N751" s="94"/>
      <c r="O751" s="94"/>
      <c r="R751" s="24"/>
      <c r="AC751" s="26"/>
    </row>
    <row r="752" spans="2:29" ht="12.75">
      <c r="B752" s="24"/>
      <c r="D752" s="24"/>
      <c r="N752" s="94"/>
      <c r="O752" s="94"/>
      <c r="R752" s="24"/>
      <c r="AC752" s="26"/>
    </row>
    <row r="753" spans="2:29" ht="12.75">
      <c r="B753" s="24"/>
      <c r="D753" s="24"/>
      <c r="N753" s="94"/>
      <c r="O753" s="94"/>
      <c r="R753" s="24"/>
      <c r="AC753" s="26"/>
    </row>
    <row r="754" spans="2:29" ht="12.75">
      <c r="B754" s="24"/>
      <c r="D754" s="24"/>
      <c r="N754" s="94"/>
      <c r="O754" s="94"/>
      <c r="R754" s="24"/>
      <c r="AC754" s="26"/>
    </row>
    <row r="755" spans="2:29" ht="12.75">
      <c r="B755" s="24"/>
      <c r="D755" s="24"/>
      <c r="N755" s="94"/>
      <c r="O755" s="94"/>
      <c r="R755" s="24"/>
      <c r="AC755" s="26"/>
    </row>
    <row r="756" spans="2:29" ht="12.75">
      <c r="B756" s="24"/>
      <c r="D756" s="24"/>
      <c r="N756" s="94"/>
      <c r="O756" s="94"/>
      <c r="R756" s="24"/>
      <c r="AC756" s="26"/>
    </row>
    <row r="757" spans="2:29" ht="12.75">
      <c r="B757" s="24"/>
      <c r="D757" s="24"/>
      <c r="N757" s="94"/>
      <c r="O757" s="94"/>
      <c r="R757" s="24"/>
      <c r="AC757" s="26"/>
    </row>
    <row r="758" spans="2:29" ht="12.75">
      <c r="B758" s="24"/>
      <c r="D758" s="24"/>
      <c r="N758" s="94"/>
      <c r="O758" s="94"/>
      <c r="R758" s="24"/>
      <c r="AC758" s="26"/>
    </row>
    <row r="759" spans="2:29" ht="12.75">
      <c r="B759" s="24"/>
      <c r="D759" s="24"/>
      <c r="N759" s="94"/>
      <c r="O759" s="94"/>
      <c r="R759" s="24"/>
      <c r="AC759" s="26"/>
    </row>
    <row r="760" spans="2:29" ht="12.75">
      <c r="B760" s="24"/>
      <c r="D760" s="24"/>
      <c r="N760" s="94"/>
      <c r="O760" s="94"/>
      <c r="R760" s="24"/>
      <c r="AC760" s="26"/>
    </row>
    <row r="761" spans="2:29" ht="12.75">
      <c r="B761" s="24"/>
      <c r="D761" s="24"/>
      <c r="N761" s="94"/>
      <c r="O761" s="94"/>
      <c r="R761" s="24"/>
      <c r="AC761" s="26"/>
    </row>
    <row r="762" spans="2:29" ht="12.75">
      <c r="B762" s="24"/>
      <c r="D762" s="24"/>
      <c r="N762" s="94"/>
      <c r="O762" s="94"/>
      <c r="R762" s="24"/>
      <c r="AC762" s="26"/>
    </row>
    <row r="763" spans="2:29" ht="12.75">
      <c r="B763" s="24"/>
      <c r="D763" s="24"/>
      <c r="N763" s="94"/>
      <c r="O763" s="94"/>
      <c r="R763" s="24"/>
      <c r="AC763" s="26"/>
    </row>
    <row r="764" spans="2:29" ht="12.75">
      <c r="B764" s="24"/>
      <c r="D764" s="24"/>
      <c r="N764" s="94"/>
      <c r="O764" s="94"/>
      <c r="R764" s="24"/>
      <c r="AC764" s="26"/>
    </row>
    <row r="765" spans="2:29" ht="12.75">
      <c r="B765" s="24"/>
      <c r="D765" s="24"/>
      <c r="N765" s="94"/>
      <c r="O765" s="94"/>
      <c r="R765" s="24"/>
      <c r="AC765" s="26"/>
    </row>
    <row r="766" spans="2:29" ht="12.75">
      <c r="B766" s="24"/>
      <c r="D766" s="24"/>
      <c r="N766" s="94"/>
      <c r="O766" s="94"/>
      <c r="R766" s="24"/>
      <c r="AC766" s="26"/>
    </row>
    <row r="767" spans="2:29" ht="12.75">
      <c r="B767" s="24"/>
      <c r="D767" s="24"/>
      <c r="N767" s="94"/>
      <c r="O767" s="94"/>
      <c r="R767" s="24"/>
      <c r="AC767" s="26"/>
    </row>
    <row r="768" spans="2:29" ht="12.75">
      <c r="B768" s="24"/>
      <c r="D768" s="24"/>
      <c r="N768" s="94"/>
      <c r="O768" s="94"/>
      <c r="R768" s="24"/>
      <c r="AC768" s="26"/>
    </row>
    <row r="769" spans="2:29" ht="12.75">
      <c r="B769" s="24"/>
      <c r="D769" s="24"/>
      <c r="N769" s="94"/>
      <c r="O769" s="94"/>
      <c r="R769" s="24"/>
      <c r="AC769" s="26"/>
    </row>
    <row r="770" spans="2:29" ht="12.75">
      <c r="B770" s="24"/>
      <c r="D770" s="24"/>
      <c r="N770" s="94"/>
      <c r="O770" s="94"/>
      <c r="R770" s="24"/>
      <c r="AC770" s="26"/>
    </row>
    <row r="771" spans="2:29" ht="12.75">
      <c r="B771" s="24"/>
      <c r="D771" s="24"/>
      <c r="N771" s="94"/>
      <c r="O771" s="94"/>
      <c r="R771" s="24"/>
      <c r="AC771" s="26"/>
    </row>
    <row r="772" spans="2:29" ht="12.75">
      <c r="B772" s="24"/>
      <c r="D772" s="24"/>
      <c r="N772" s="94"/>
      <c r="O772" s="94"/>
      <c r="R772" s="24"/>
      <c r="AC772" s="26"/>
    </row>
    <row r="773" spans="2:29" ht="12.75">
      <c r="B773" s="24"/>
      <c r="D773" s="24"/>
      <c r="N773" s="94"/>
      <c r="O773" s="94"/>
      <c r="R773" s="24"/>
      <c r="AC773" s="26"/>
    </row>
    <row r="774" spans="2:29" ht="12.75">
      <c r="B774" s="24"/>
      <c r="D774" s="24"/>
      <c r="N774" s="94"/>
      <c r="O774" s="94"/>
      <c r="R774" s="24"/>
      <c r="AC774" s="26"/>
    </row>
    <row r="775" spans="2:29" ht="12.75">
      <c r="B775" s="24"/>
      <c r="D775" s="24"/>
      <c r="N775" s="94"/>
      <c r="O775" s="94"/>
      <c r="R775" s="24"/>
      <c r="AC775" s="26"/>
    </row>
    <row r="776" spans="2:29" ht="12.75">
      <c r="B776" s="24"/>
      <c r="D776" s="24"/>
      <c r="N776" s="94"/>
      <c r="O776" s="94"/>
      <c r="R776" s="24"/>
      <c r="AC776" s="26"/>
    </row>
    <row r="777" spans="2:29" ht="12.75">
      <c r="B777" s="24"/>
      <c r="D777" s="24"/>
      <c r="N777" s="94"/>
      <c r="O777" s="94"/>
      <c r="R777" s="24"/>
      <c r="AC777" s="26"/>
    </row>
    <row r="778" spans="2:29" ht="12.75">
      <c r="B778" s="24"/>
      <c r="D778" s="24"/>
      <c r="N778" s="94"/>
      <c r="O778" s="94"/>
      <c r="R778" s="24"/>
      <c r="AC778" s="26"/>
    </row>
    <row r="779" spans="2:29" ht="12.75">
      <c r="B779" s="24"/>
      <c r="D779" s="24"/>
      <c r="N779" s="94"/>
      <c r="O779" s="94"/>
      <c r="R779" s="24"/>
      <c r="AC779" s="26"/>
    </row>
    <row r="780" spans="2:29" ht="12.75">
      <c r="B780" s="24"/>
      <c r="D780" s="24"/>
      <c r="N780" s="94"/>
      <c r="O780" s="94"/>
      <c r="R780" s="24"/>
      <c r="AC780" s="26"/>
    </row>
    <row r="781" spans="2:29" ht="12.75">
      <c r="B781" s="24"/>
      <c r="D781" s="24"/>
      <c r="N781" s="94"/>
      <c r="O781" s="94"/>
      <c r="R781" s="24"/>
      <c r="AC781" s="26"/>
    </row>
    <row r="782" spans="2:29" ht="12.75">
      <c r="B782" s="24"/>
      <c r="D782" s="24"/>
      <c r="N782" s="94"/>
      <c r="O782" s="94"/>
      <c r="R782" s="24"/>
      <c r="AC782" s="26"/>
    </row>
    <row r="783" spans="2:29" ht="12.75">
      <c r="B783" s="24"/>
      <c r="D783" s="24"/>
      <c r="N783" s="94"/>
      <c r="O783" s="94"/>
      <c r="R783" s="24"/>
      <c r="AC783" s="26"/>
    </row>
    <row r="784" spans="2:29" ht="12.75">
      <c r="B784" s="24"/>
      <c r="D784" s="24"/>
      <c r="N784" s="94"/>
      <c r="O784" s="94"/>
      <c r="R784" s="24"/>
      <c r="AC784" s="26"/>
    </row>
    <row r="785" spans="2:29" ht="12.75">
      <c r="B785" s="24"/>
      <c r="D785" s="24"/>
      <c r="N785" s="94"/>
      <c r="O785" s="94"/>
      <c r="R785" s="24"/>
      <c r="AC785" s="26"/>
    </row>
    <row r="786" spans="2:29" ht="12.75">
      <c r="B786" s="24"/>
      <c r="D786" s="24"/>
      <c r="N786" s="94"/>
      <c r="O786" s="94"/>
      <c r="R786" s="24"/>
      <c r="AC786" s="26"/>
    </row>
    <row r="787" spans="2:29" ht="12.75">
      <c r="B787" s="24"/>
      <c r="D787" s="24"/>
      <c r="N787" s="94"/>
      <c r="O787" s="94"/>
      <c r="R787" s="24"/>
      <c r="AC787" s="26"/>
    </row>
    <row r="788" spans="2:29" ht="12.75">
      <c r="B788" s="24"/>
      <c r="D788" s="24"/>
      <c r="N788" s="94"/>
      <c r="O788" s="94"/>
      <c r="R788" s="24"/>
      <c r="AC788" s="26"/>
    </row>
    <row r="789" spans="2:29" ht="12.75">
      <c r="B789" s="24"/>
      <c r="D789" s="24"/>
      <c r="N789" s="94"/>
      <c r="O789" s="94"/>
      <c r="R789" s="24"/>
      <c r="AC789" s="26"/>
    </row>
    <row r="790" spans="2:29" ht="12.75">
      <c r="B790" s="24"/>
      <c r="D790" s="24"/>
      <c r="N790" s="94"/>
      <c r="O790" s="94"/>
      <c r="R790" s="24"/>
      <c r="AC790" s="26"/>
    </row>
    <row r="791" spans="2:29" ht="12.75">
      <c r="B791" s="24"/>
      <c r="D791" s="24"/>
      <c r="N791" s="94"/>
      <c r="O791" s="94"/>
      <c r="R791" s="24"/>
      <c r="AC791" s="26"/>
    </row>
    <row r="792" spans="2:29" ht="12.75">
      <c r="B792" s="24"/>
      <c r="D792" s="24"/>
      <c r="N792" s="94"/>
      <c r="O792" s="94"/>
      <c r="R792" s="24"/>
      <c r="AC792" s="26"/>
    </row>
    <row r="793" spans="2:29" ht="12.75">
      <c r="B793" s="24"/>
      <c r="D793" s="24"/>
      <c r="N793" s="94"/>
      <c r="O793" s="94"/>
      <c r="R793" s="24"/>
      <c r="AC793" s="26"/>
    </row>
    <row r="794" spans="2:29" ht="12.75">
      <c r="B794" s="24"/>
      <c r="D794" s="24"/>
      <c r="N794" s="94"/>
      <c r="O794" s="94"/>
      <c r="R794" s="24"/>
      <c r="AC794" s="26"/>
    </row>
    <row r="795" spans="2:29" ht="12.75">
      <c r="B795" s="24"/>
      <c r="D795" s="24"/>
      <c r="N795" s="94"/>
      <c r="O795" s="94"/>
      <c r="R795" s="24"/>
      <c r="AC795" s="26"/>
    </row>
    <row r="796" spans="2:29" ht="12.75">
      <c r="B796" s="24"/>
      <c r="D796" s="24"/>
      <c r="N796" s="94"/>
      <c r="O796" s="94"/>
      <c r="R796" s="24"/>
      <c r="AC796" s="26"/>
    </row>
    <row r="797" spans="2:29" ht="12.75">
      <c r="B797" s="24"/>
      <c r="D797" s="24"/>
      <c r="N797" s="94"/>
      <c r="O797" s="94"/>
      <c r="R797" s="24"/>
      <c r="AC797" s="26"/>
    </row>
    <row r="798" spans="2:29" ht="12.75">
      <c r="B798" s="24"/>
      <c r="D798" s="24"/>
      <c r="N798" s="94"/>
      <c r="O798" s="94"/>
      <c r="R798" s="24"/>
      <c r="AC798" s="26"/>
    </row>
    <row r="799" spans="2:29" ht="12.75">
      <c r="B799" s="24"/>
      <c r="D799" s="24"/>
      <c r="N799" s="94"/>
      <c r="O799" s="94"/>
      <c r="R799" s="24"/>
      <c r="AC799" s="26"/>
    </row>
    <row r="800" spans="2:29" ht="12.75">
      <c r="B800" s="24"/>
      <c r="D800" s="24"/>
      <c r="N800" s="94"/>
      <c r="O800" s="94"/>
      <c r="R800" s="24"/>
      <c r="AC800" s="26"/>
    </row>
    <row r="801" spans="2:29" ht="12.75">
      <c r="B801" s="24"/>
      <c r="D801" s="24"/>
      <c r="N801" s="94"/>
      <c r="O801" s="94"/>
      <c r="R801" s="24"/>
      <c r="AC801" s="26"/>
    </row>
    <row r="802" spans="2:29" ht="12.75">
      <c r="B802" s="24"/>
      <c r="D802" s="24"/>
      <c r="N802" s="94"/>
      <c r="O802" s="94"/>
      <c r="R802" s="24"/>
      <c r="AC802" s="26"/>
    </row>
    <row r="803" spans="2:29" ht="12.75">
      <c r="B803" s="24"/>
      <c r="D803" s="24"/>
      <c r="N803" s="94"/>
      <c r="O803" s="94"/>
      <c r="R803" s="24"/>
      <c r="AC803" s="26"/>
    </row>
    <row r="804" spans="2:29" ht="12.75">
      <c r="B804" s="24"/>
      <c r="D804" s="24"/>
      <c r="N804" s="94"/>
      <c r="O804" s="94"/>
      <c r="R804" s="24"/>
      <c r="AC804" s="26"/>
    </row>
    <row r="805" spans="2:29" ht="12.75">
      <c r="B805" s="24"/>
      <c r="D805" s="24"/>
      <c r="N805" s="94"/>
      <c r="O805" s="94"/>
      <c r="R805" s="24"/>
      <c r="AC805" s="26"/>
    </row>
    <row r="806" spans="2:29" ht="12.75">
      <c r="B806" s="24"/>
      <c r="D806" s="24"/>
      <c r="N806" s="94"/>
      <c r="O806" s="94"/>
      <c r="R806" s="24"/>
      <c r="AC806" s="26"/>
    </row>
    <row r="807" spans="2:29" ht="12.75">
      <c r="B807" s="24"/>
      <c r="D807" s="24"/>
      <c r="N807" s="94"/>
      <c r="O807" s="94"/>
      <c r="R807" s="24"/>
      <c r="AC807" s="26"/>
    </row>
    <row r="808" spans="2:29" ht="12.75">
      <c r="B808" s="24"/>
      <c r="D808" s="24"/>
      <c r="N808" s="94"/>
      <c r="O808" s="94"/>
      <c r="R808" s="24"/>
      <c r="AC808" s="26"/>
    </row>
    <row r="809" spans="2:29" ht="12.75">
      <c r="B809" s="24"/>
      <c r="D809" s="24"/>
      <c r="N809" s="94"/>
      <c r="O809" s="94"/>
      <c r="R809" s="24"/>
      <c r="AC809" s="26"/>
    </row>
    <row r="810" spans="2:29" ht="12.75">
      <c r="B810" s="24"/>
      <c r="D810" s="24"/>
      <c r="N810" s="94"/>
      <c r="O810" s="94"/>
      <c r="R810" s="24"/>
      <c r="AC810" s="26"/>
    </row>
    <row r="811" spans="2:29" ht="12.75">
      <c r="B811" s="24"/>
      <c r="D811" s="24"/>
      <c r="N811" s="94"/>
      <c r="O811" s="94"/>
      <c r="R811" s="24"/>
      <c r="AC811" s="26"/>
    </row>
    <row r="812" spans="2:29" ht="12.75">
      <c r="B812" s="24"/>
      <c r="D812" s="24"/>
      <c r="N812" s="94"/>
      <c r="O812" s="94"/>
      <c r="R812" s="24"/>
      <c r="AC812" s="26"/>
    </row>
    <row r="813" spans="2:29" ht="12.75">
      <c r="B813" s="24"/>
      <c r="D813" s="24"/>
      <c r="N813" s="94"/>
      <c r="O813" s="94"/>
      <c r="R813" s="24"/>
      <c r="AC813" s="26"/>
    </row>
    <row r="814" spans="2:29" ht="12.75">
      <c r="B814" s="24"/>
      <c r="D814" s="24"/>
      <c r="N814" s="94"/>
      <c r="O814" s="94"/>
      <c r="R814" s="24"/>
      <c r="AC814" s="26"/>
    </row>
    <row r="815" spans="2:29" ht="12.75">
      <c r="B815" s="24"/>
      <c r="D815" s="24"/>
      <c r="N815" s="94"/>
      <c r="O815" s="94"/>
      <c r="R815" s="24"/>
      <c r="AC815" s="26"/>
    </row>
    <row r="816" spans="2:29" ht="12.75">
      <c r="B816" s="24"/>
      <c r="D816" s="24"/>
      <c r="N816" s="94"/>
      <c r="O816" s="94"/>
      <c r="R816" s="24"/>
      <c r="AC816" s="26"/>
    </row>
    <row r="817" spans="2:29" ht="12.75">
      <c r="B817" s="24"/>
      <c r="D817" s="24"/>
      <c r="N817" s="94"/>
      <c r="O817" s="94"/>
      <c r="R817" s="24"/>
      <c r="AC817" s="26"/>
    </row>
    <row r="818" spans="2:29" ht="12.75">
      <c r="B818" s="24"/>
      <c r="D818" s="24"/>
      <c r="N818" s="94"/>
      <c r="O818" s="94"/>
      <c r="R818" s="24"/>
      <c r="AC818" s="26"/>
    </row>
    <row r="819" spans="2:29" ht="12.75">
      <c r="B819" s="24"/>
      <c r="D819" s="24"/>
      <c r="N819" s="94"/>
      <c r="O819" s="94"/>
      <c r="R819" s="24"/>
      <c r="AC819" s="26"/>
    </row>
    <row r="820" spans="2:29" ht="12.75">
      <c r="B820" s="24"/>
      <c r="D820" s="24"/>
      <c r="N820" s="94"/>
      <c r="O820" s="94"/>
      <c r="R820" s="24"/>
      <c r="AC820" s="26"/>
    </row>
    <row r="821" spans="2:29" ht="12.75">
      <c r="B821" s="24"/>
      <c r="D821" s="24"/>
      <c r="N821" s="94"/>
      <c r="O821" s="94"/>
      <c r="R821" s="24"/>
      <c r="AC821" s="26"/>
    </row>
    <row r="822" spans="2:29" ht="12.75">
      <c r="B822" s="24"/>
      <c r="D822" s="24"/>
      <c r="N822" s="94"/>
      <c r="O822" s="94"/>
      <c r="R822" s="24"/>
      <c r="AC822" s="26"/>
    </row>
    <row r="823" spans="2:29" ht="12.75">
      <c r="B823" s="24"/>
      <c r="D823" s="24"/>
      <c r="N823" s="94"/>
      <c r="O823" s="94"/>
      <c r="R823" s="24"/>
      <c r="AC823" s="26"/>
    </row>
    <row r="824" spans="2:29" ht="12.75">
      <c r="B824" s="24"/>
      <c r="D824" s="24"/>
      <c r="N824" s="94"/>
      <c r="O824" s="94"/>
      <c r="R824" s="24"/>
      <c r="AC824" s="26"/>
    </row>
    <row r="825" spans="2:29" ht="12.75">
      <c r="B825" s="24"/>
      <c r="D825" s="24"/>
      <c r="N825" s="94"/>
      <c r="O825" s="94"/>
      <c r="R825" s="24"/>
      <c r="AC825" s="26"/>
    </row>
    <row r="826" spans="2:29" ht="12.75">
      <c r="B826" s="24"/>
      <c r="D826" s="24"/>
      <c r="N826" s="94"/>
      <c r="O826" s="94"/>
      <c r="R826" s="24"/>
      <c r="AC826" s="26"/>
    </row>
    <row r="827" spans="2:29" ht="12.75">
      <c r="B827" s="24"/>
      <c r="D827" s="24"/>
      <c r="N827" s="94"/>
      <c r="O827" s="94"/>
      <c r="R827" s="24"/>
      <c r="AC827" s="26"/>
    </row>
    <row r="828" spans="2:29" ht="12.75">
      <c r="B828" s="24"/>
      <c r="D828" s="24"/>
      <c r="N828" s="94"/>
      <c r="O828" s="94"/>
      <c r="R828" s="24"/>
      <c r="AC828" s="26"/>
    </row>
    <row r="829" spans="2:29" ht="12.75">
      <c r="B829" s="24"/>
      <c r="D829" s="24"/>
      <c r="N829" s="94"/>
      <c r="O829" s="94"/>
      <c r="R829" s="24"/>
      <c r="AC829" s="26"/>
    </row>
    <row r="830" spans="2:29" ht="12.75">
      <c r="B830" s="24"/>
      <c r="D830" s="24"/>
      <c r="N830" s="94"/>
      <c r="O830" s="94"/>
      <c r="R830" s="24"/>
      <c r="AC830" s="26"/>
    </row>
    <row r="831" spans="2:29" ht="12.75">
      <c r="B831" s="24"/>
      <c r="D831" s="24"/>
      <c r="N831" s="94"/>
      <c r="O831" s="94"/>
      <c r="R831" s="24"/>
      <c r="AC831" s="26"/>
    </row>
    <row r="832" spans="2:29" ht="12.75">
      <c r="B832" s="24"/>
      <c r="D832" s="24"/>
      <c r="N832" s="94"/>
      <c r="O832" s="94"/>
      <c r="R832" s="24"/>
      <c r="AC832" s="26"/>
    </row>
    <row r="833" spans="2:29" ht="12.75">
      <c r="B833" s="24"/>
      <c r="D833" s="24"/>
      <c r="N833" s="94"/>
      <c r="O833" s="94"/>
      <c r="R833" s="24"/>
      <c r="AC833" s="26"/>
    </row>
    <row r="834" spans="2:29" ht="12.75">
      <c r="B834" s="24"/>
      <c r="D834" s="24"/>
      <c r="N834" s="94"/>
      <c r="O834" s="94"/>
      <c r="R834" s="24"/>
      <c r="AC834" s="26"/>
    </row>
    <row r="835" spans="2:29" ht="12.75">
      <c r="B835" s="24"/>
      <c r="D835" s="24"/>
      <c r="N835" s="94"/>
      <c r="O835" s="94"/>
      <c r="R835" s="24"/>
      <c r="AC835" s="26"/>
    </row>
    <row r="836" spans="2:29" ht="12.75">
      <c r="B836" s="24"/>
      <c r="D836" s="24"/>
      <c r="N836" s="94"/>
      <c r="O836" s="94"/>
      <c r="R836" s="24"/>
      <c r="AC836" s="26"/>
    </row>
    <row r="837" spans="2:29" ht="12.75">
      <c r="B837" s="24"/>
      <c r="D837" s="24"/>
      <c r="N837" s="94"/>
      <c r="O837" s="94"/>
      <c r="R837" s="24"/>
      <c r="AC837" s="26"/>
    </row>
    <row r="838" spans="2:29" ht="12.75">
      <c r="B838" s="24"/>
      <c r="D838" s="24"/>
      <c r="N838" s="94"/>
      <c r="O838" s="94"/>
      <c r="R838" s="24"/>
      <c r="AC838" s="26"/>
    </row>
    <row r="839" spans="2:29" ht="12.75">
      <c r="B839" s="24"/>
      <c r="D839" s="24"/>
      <c r="N839" s="94"/>
      <c r="O839" s="94"/>
      <c r="R839" s="24"/>
      <c r="AC839" s="26"/>
    </row>
    <row r="840" spans="2:29" ht="12.75">
      <c r="B840" s="24"/>
      <c r="D840" s="24"/>
      <c r="N840" s="94"/>
      <c r="O840" s="94"/>
      <c r="R840" s="24"/>
      <c r="AC840" s="26"/>
    </row>
    <row r="841" spans="2:29" ht="12.75">
      <c r="B841" s="24"/>
      <c r="D841" s="24"/>
      <c r="N841" s="94"/>
      <c r="O841" s="94"/>
      <c r="R841" s="24"/>
      <c r="AC841" s="26"/>
    </row>
    <row r="842" spans="2:29" ht="12.75">
      <c r="B842" s="24"/>
      <c r="D842" s="24"/>
      <c r="N842" s="94"/>
      <c r="O842" s="94"/>
      <c r="R842" s="24"/>
      <c r="AC842" s="26"/>
    </row>
    <row r="843" spans="2:29" ht="12.75">
      <c r="B843" s="24"/>
      <c r="D843" s="24"/>
      <c r="N843" s="94"/>
      <c r="O843" s="94"/>
      <c r="R843" s="24"/>
      <c r="AC843" s="26"/>
    </row>
    <row r="844" spans="2:29" ht="12.75">
      <c r="B844" s="24"/>
      <c r="D844" s="24"/>
      <c r="N844" s="94"/>
      <c r="O844" s="94"/>
      <c r="R844" s="24"/>
      <c r="AC844" s="26"/>
    </row>
    <row r="845" spans="2:29" ht="12.75">
      <c r="B845" s="24"/>
      <c r="D845" s="24"/>
      <c r="N845" s="94"/>
      <c r="O845" s="94"/>
      <c r="R845" s="24"/>
      <c r="AC845" s="26"/>
    </row>
    <row r="846" spans="2:29" ht="12.75">
      <c r="B846" s="24"/>
      <c r="D846" s="24"/>
      <c r="N846" s="94"/>
      <c r="O846" s="94"/>
      <c r="R846" s="24"/>
      <c r="AC846" s="26"/>
    </row>
    <row r="847" spans="2:29" ht="12.75">
      <c r="B847" s="24"/>
      <c r="D847" s="24"/>
      <c r="N847" s="94"/>
      <c r="O847" s="94"/>
      <c r="R847" s="24"/>
      <c r="AC847" s="26"/>
    </row>
    <row r="848" spans="2:29" ht="12.75">
      <c r="B848" s="24"/>
      <c r="D848" s="24"/>
      <c r="N848" s="94"/>
      <c r="O848" s="94"/>
      <c r="R848" s="24"/>
      <c r="AC848" s="26"/>
    </row>
    <row r="849" spans="2:29" ht="12.75">
      <c r="B849" s="24"/>
      <c r="D849" s="24"/>
      <c r="N849" s="94"/>
      <c r="O849" s="94"/>
      <c r="R849" s="24"/>
      <c r="AC849" s="26"/>
    </row>
    <row r="850" spans="2:29" ht="12.75">
      <c r="B850" s="24"/>
      <c r="D850" s="24"/>
      <c r="N850" s="94"/>
      <c r="O850" s="94"/>
      <c r="R850" s="24"/>
      <c r="AC850" s="26"/>
    </row>
    <row r="851" spans="2:29" ht="12.75">
      <c r="B851" s="24"/>
      <c r="D851" s="24"/>
      <c r="N851" s="94"/>
      <c r="O851" s="94"/>
      <c r="R851" s="24"/>
      <c r="AC851" s="26"/>
    </row>
    <row r="852" spans="2:29" ht="12.75">
      <c r="B852" s="24"/>
      <c r="D852" s="24"/>
      <c r="N852" s="94"/>
      <c r="O852" s="94"/>
      <c r="R852" s="24"/>
      <c r="AC852" s="26"/>
    </row>
    <row r="853" spans="2:29" ht="12.75">
      <c r="B853" s="24"/>
      <c r="D853" s="24"/>
      <c r="N853" s="94"/>
      <c r="O853" s="94"/>
      <c r="R853" s="24"/>
      <c r="AC853" s="26"/>
    </row>
    <row r="854" spans="2:29" ht="12.75">
      <c r="B854" s="24"/>
      <c r="D854" s="24"/>
      <c r="N854" s="94"/>
      <c r="O854" s="94"/>
      <c r="R854" s="24"/>
      <c r="AC854" s="26"/>
    </row>
    <row r="855" spans="2:29" ht="12.75">
      <c r="B855" s="24"/>
      <c r="D855" s="24"/>
      <c r="N855" s="94"/>
      <c r="O855" s="94"/>
      <c r="R855" s="24"/>
      <c r="AC855" s="26"/>
    </row>
    <row r="856" spans="2:29" ht="12.75">
      <c r="B856" s="24"/>
      <c r="D856" s="24"/>
      <c r="N856" s="94"/>
      <c r="O856" s="94"/>
      <c r="R856" s="24"/>
      <c r="AC856" s="26"/>
    </row>
    <row r="857" spans="2:29" ht="12.75">
      <c r="B857" s="24"/>
      <c r="D857" s="24"/>
      <c r="N857" s="94"/>
      <c r="O857" s="94"/>
      <c r="R857" s="24"/>
      <c r="AC857" s="26"/>
    </row>
    <row r="858" spans="2:29" ht="12.75">
      <c r="B858" s="24"/>
      <c r="D858" s="24"/>
      <c r="N858" s="94"/>
      <c r="O858" s="94"/>
      <c r="R858" s="24"/>
      <c r="AC858" s="26"/>
    </row>
    <row r="859" spans="2:29" ht="12.75">
      <c r="B859" s="24"/>
      <c r="D859" s="24"/>
      <c r="N859" s="94"/>
      <c r="O859" s="94"/>
      <c r="R859" s="24"/>
      <c r="AC859" s="26"/>
    </row>
    <row r="860" spans="2:29" ht="12.75">
      <c r="B860" s="24"/>
      <c r="D860" s="24"/>
      <c r="N860" s="94"/>
      <c r="O860" s="94"/>
      <c r="R860" s="24"/>
      <c r="AC860" s="26"/>
    </row>
    <row r="861" spans="2:29" ht="12.75">
      <c r="B861" s="24"/>
      <c r="D861" s="24"/>
      <c r="N861" s="94"/>
      <c r="O861" s="94"/>
      <c r="R861" s="24"/>
      <c r="AC861" s="26"/>
    </row>
    <row r="862" spans="2:29" ht="12.75">
      <c r="B862" s="24"/>
      <c r="D862" s="24"/>
      <c r="N862" s="94"/>
      <c r="O862" s="94"/>
      <c r="R862" s="24"/>
      <c r="AC862" s="26"/>
    </row>
    <row r="863" spans="2:29" ht="12.75">
      <c r="B863" s="24"/>
      <c r="D863" s="24"/>
      <c r="N863" s="94"/>
      <c r="O863" s="94"/>
      <c r="R863" s="24"/>
      <c r="AC863" s="26"/>
    </row>
    <row r="864" spans="2:29" ht="12.75">
      <c r="B864" s="24"/>
      <c r="D864" s="24"/>
      <c r="N864" s="94"/>
      <c r="O864" s="94"/>
      <c r="R864" s="24"/>
      <c r="AC864" s="26"/>
    </row>
    <row r="865" spans="2:29" ht="12.75">
      <c r="B865" s="24"/>
      <c r="D865" s="24"/>
      <c r="N865" s="94"/>
      <c r="O865" s="94"/>
      <c r="R865" s="24"/>
      <c r="AC865" s="26"/>
    </row>
    <row r="866" spans="2:29" ht="12.75">
      <c r="B866" s="24"/>
      <c r="D866" s="24"/>
      <c r="N866" s="94"/>
      <c r="O866" s="94"/>
      <c r="R866" s="24"/>
      <c r="AC866" s="26"/>
    </row>
    <row r="867" spans="2:29" ht="12.75">
      <c r="B867" s="24"/>
      <c r="D867" s="24"/>
      <c r="N867" s="94"/>
      <c r="O867" s="94"/>
      <c r="R867" s="24"/>
      <c r="AC867" s="26"/>
    </row>
    <row r="868" spans="2:29" ht="12.75">
      <c r="B868" s="24"/>
      <c r="D868" s="24"/>
      <c r="N868" s="94"/>
      <c r="O868" s="94"/>
      <c r="R868" s="24"/>
      <c r="AC868" s="26"/>
    </row>
    <row r="869" spans="2:29" ht="12.75">
      <c r="B869" s="24"/>
      <c r="D869" s="24"/>
      <c r="N869" s="94"/>
      <c r="O869" s="94"/>
      <c r="R869" s="24"/>
      <c r="AC869" s="26"/>
    </row>
    <row r="870" spans="2:29" ht="12.75">
      <c r="B870" s="24"/>
      <c r="D870" s="24"/>
      <c r="N870" s="94"/>
      <c r="O870" s="94"/>
      <c r="R870" s="24"/>
      <c r="AC870" s="26"/>
    </row>
    <row r="871" spans="2:29" ht="12.75">
      <c r="B871" s="24"/>
      <c r="D871" s="24"/>
      <c r="N871" s="94"/>
      <c r="O871" s="94"/>
      <c r="R871" s="24"/>
      <c r="AC871" s="26"/>
    </row>
    <row r="872" spans="2:29" ht="12.75">
      <c r="B872" s="24"/>
      <c r="D872" s="24"/>
      <c r="N872" s="94"/>
      <c r="O872" s="94"/>
      <c r="R872" s="24"/>
      <c r="AC872" s="26"/>
    </row>
    <row r="873" spans="2:29" ht="12.75">
      <c r="B873" s="24"/>
      <c r="D873" s="24"/>
      <c r="N873" s="94"/>
      <c r="O873" s="94"/>
      <c r="R873" s="24"/>
      <c r="AC873" s="26"/>
    </row>
    <row r="874" spans="2:29" ht="12.75">
      <c r="B874" s="24"/>
      <c r="D874" s="24"/>
      <c r="N874" s="94"/>
      <c r="O874" s="94"/>
      <c r="R874" s="24"/>
      <c r="AC874" s="26"/>
    </row>
    <row r="875" spans="2:29" ht="12.75">
      <c r="B875" s="24"/>
      <c r="D875" s="24"/>
      <c r="N875" s="94"/>
      <c r="O875" s="94"/>
      <c r="R875" s="24"/>
      <c r="AC875" s="26"/>
    </row>
    <row r="876" spans="2:29" ht="12.75">
      <c r="B876" s="24"/>
      <c r="D876" s="24"/>
      <c r="N876" s="94"/>
      <c r="O876" s="94"/>
      <c r="R876" s="24"/>
      <c r="AC876" s="26"/>
    </row>
    <row r="877" spans="2:29" ht="12.75">
      <c r="B877" s="24"/>
      <c r="D877" s="24"/>
      <c r="N877" s="94"/>
      <c r="O877" s="94"/>
      <c r="R877" s="24"/>
      <c r="AC877" s="26"/>
    </row>
    <row r="878" spans="2:29" ht="12.75">
      <c r="B878" s="24"/>
      <c r="D878" s="24"/>
      <c r="N878" s="94"/>
      <c r="O878" s="94"/>
      <c r="R878" s="24"/>
      <c r="AC878" s="26"/>
    </row>
    <row r="879" spans="2:29" ht="12.75">
      <c r="B879" s="24"/>
      <c r="D879" s="24"/>
      <c r="N879" s="94"/>
      <c r="O879" s="94"/>
      <c r="R879" s="24"/>
      <c r="AC879" s="26"/>
    </row>
    <row r="880" spans="2:29" ht="12.75">
      <c r="B880" s="24"/>
      <c r="D880" s="24"/>
      <c r="N880" s="94"/>
      <c r="O880" s="94"/>
      <c r="R880" s="24"/>
      <c r="AC880" s="26"/>
    </row>
    <row r="881" spans="2:29" ht="12.75">
      <c r="B881" s="24"/>
      <c r="D881" s="24"/>
      <c r="N881" s="94"/>
      <c r="O881" s="94"/>
      <c r="R881" s="24"/>
      <c r="AC881" s="26"/>
    </row>
    <row r="882" spans="2:29" ht="12.75">
      <c r="B882" s="24"/>
      <c r="D882" s="24"/>
      <c r="N882" s="94"/>
      <c r="O882" s="94"/>
      <c r="R882" s="24"/>
      <c r="AC882" s="26"/>
    </row>
    <row r="883" spans="2:29" ht="12.75">
      <c r="B883" s="24"/>
      <c r="D883" s="24"/>
      <c r="N883" s="94"/>
      <c r="O883" s="94"/>
      <c r="R883" s="24"/>
      <c r="AC883" s="26"/>
    </row>
    <row r="884" spans="2:29" ht="12.75">
      <c r="B884" s="24"/>
      <c r="D884" s="24"/>
      <c r="N884" s="94"/>
      <c r="O884" s="94"/>
      <c r="R884" s="24"/>
      <c r="AC884" s="26"/>
    </row>
    <row r="885" spans="2:29" ht="12.75">
      <c r="B885" s="24"/>
      <c r="D885" s="24"/>
      <c r="N885" s="94"/>
      <c r="O885" s="94"/>
      <c r="R885" s="24"/>
      <c r="AC885" s="26"/>
    </row>
    <row r="886" spans="2:29" ht="12.75">
      <c r="B886" s="24"/>
      <c r="D886" s="24"/>
      <c r="N886" s="94"/>
      <c r="O886" s="94"/>
      <c r="R886" s="24"/>
      <c r="AC886" s="26"/>
    </row>
    <row r="887" spans="2:29" ht="12.75">
      <c r="B887" s="24"/>
      <c r="D887" s="24"/>
      <c r="N887" s="94"/>
      <c r="O887" s="94"/>
      <c r="R887" s="24"/>
      <c r="AC887" s="26"/>
    </row>
    <row r="888" spans="2:29" ht="12.75">
      <c r="B888" s="24"/>
      <c r="D888" s="24"/>
      <c r="N888" s="94"/>
      <c r="O888" s="94"/>
      <c r="R888" s="24"/>
      <c r="AC888" s="26"/>
    </row>
    <row r="889" spans="2:29" ht="12.75">
      <c r="B889" s="24"/>
      <c r="D889" s="24"/>
      <c r="N889" s="94"/>
      <c r="O889" s="94"/>
      <c r="R889" s="24"/>
      <c r="AC889" s="26"/>
    </row>
    <row r="890" spans="2:29" ht="12.75">
      <c r="B890" s="24"/>
      <c r="D890" s="24"/>
      <c r="N890" s="94"/>
      <c r="O890" s="94"/>
      <c r="R890" s="24"/>
      <c r="AC890" s="26"/>
    </row>
    <row r="891" spans="2:29" ht="12.75">
      <c r="B891" s="24"/>
      <c r="D891" s="24"/>
      <c r="N891" s="94"/>
      <c r="O891" s="94"/>
      <c r="R891" s="24"/>
      <c r="AC891" s="26"/>
    </row>
    <row r="892" spans="2:29" ht="12.75">
      <c r="B892" s="24"/>
      <c r="D892" s="24"/>
      <c r="N892" s="94"/>
      <c r="O892" s="94"/>
      <c r="R892" s="24"/>
      <c r="AC892" s="26"/>
    </row>
    <row r="893" spans="2:29" ht="12.75">
      <c r="B893" s="24"/>
      <c r="D893" s="24"/>
      <c r="N893" s="94"/>
      <c r="O893" s="94"/>
      <c r="R893" s="24"/>
      <c r="AC893" s="26"/>
    </row>
    <row r="894" spans="2:29" ht="12.75">
      <c r="B894" s="24"/>
      <c r="D894" s="24"/>
      <c r="N894" s="94"/>
      <c r="O894" s="94"/>
      <c r="R894" s="24"/>
      <c r="AC894" s="26"/>
    </row>
    <row r="895" spans="2:29" ht="12.75">
      <c r="B895" s="24"/>
      <c r="D895" s="24"/>
      <c r="N895" s="94"/>
      <c r="O895" s="94"/>
      <c r="R895" s="24"/>
      <c r="AC895" s="26"/>
    </row>
    <row r="896" spans="2:29" ht="12.75">
      <c r="B896" s="24"/>
      <c r="D896" s="24"/>
      <c r="N896" s="94"/>
      <c r="O896" s="94"/>
      <c r="R896" s="24"/>
      <c r="AC896" s="26"/>
    </row>
    <row r="897" spans="2:29" ht="12.75">
      <c r="B897" s="24"/>
      <c r="D897" s="24"/>
      <c r="N897" s="94"/>
      <c r="O897" s="94"/>
      <c r="R897" s="24"/>
      <c r="AC897" s="26"/>
    </row>
    <row r="898" spans="2:29" ht="12.75">
      <c r="B898" s="24"/>
      <c r="D898" s="24"/>
      <c r="N898" s="94"/>
      <c r="O898" s="94"/>
      <c r="R898" s="24"/>
      <c r="AC898" s="26"/>
    </row>
    <row r="899" spans="2:29" ht="12.75">
      <c r="B899" s="24"/>
      <c r="D899" s="24"/>
      <c r="N899" s="94"/>
      <c r="O899" s="94"/>
      <c r="R899" s="24"/>
      <c r="AC899" s="26"/>
    </row>
    <row r="900" spans="2:29" ht="12.75">
      <c r="B900" s="24"/>
      <c r="D900" s="24"/>
      <c r="N900" s="94"/>
      <c r="O900" s="94"/>
      <c r="R900" s="24"/>
      <c r="AC900" s="26"/>
    </row>
    <row r="901" spans="2:29" ht="12.75">
      <c r="B901" s="24"/>
      <c r="D901" s="24"/>
      <c r="N901" s="94"/>
      <c r="O901" s="94"/>
      <c r="R901" s="24"/>
      <c r="AC901" s="26"/>
    </row>
    <row r="902" spans="2:29" ht="12.75">
      <c r="B902" s="24"/>
      <c r="D902" s="24"/>
      <c r="N902" s="94"/>
      <c r="O902" s="94"/>
      <c r="R902" s="24"/>
      <c r="AC902" s="26"/>
    </row>
    <row r="903" spans="2:29" ht="12.75">
      <c r="B903" s="24"/>
      <c r="D903" s="24"/>
      <c r="N903" s="94"/>
      <c r="O903" s="94"/>
      <c r="R903" s="24"/>
      <c r="AC903" s="26"/>
    </row>
    <row r="904" spans="2:29" ht="12.75">
      <c r="B904" s="24"/>
      <c r="D904" s="24"/>
      <c r="N904" s="94"/>
      <c r="O904" s="94"/>
      <c r="R904" s="24"/>
      <c r="AC904" s="26"/>
    </row>
    <row r="905" spans="2:29" ht="12.75">
      <c r="B905" s="24"/>
      <c r="D905" s="24"/>
      <c r="N905" s="94"/>
      <c r="O905" s="94"/>
      <c r="R905" s="24"/>
      <c r="AC905" s="26"/>
    </row>
    <row r="906" spans="2:29" ht="12.75">
      <c r="B906" s="24"/>
      <c r="D906" s="24"/>
      <c r="N906" s="94"/>
      <c r="O906" s="94"/>
      <c r="R906" s="24"/>
      <c r="AC906" s="26"/>
    </row>
    <row r="907" spans="2:29" ht="12.75">
      <c r="B907" s="24"/>
      <c r="D907" s="24"/>
      <c r="N907" s="94"/>
      <c r="O907" s="94"/>
      <c r="R907" s="24"/>
      <c r="AC907" s="26"/>
    </row>
    <row r="908" spans="2:29" ht="12.75">
      <c r="B908" s="24"/>
      <c r="D908" s="24"/>
      <c r="N908" s="94"/>
      <c r="O908" s="94"/>
      <c r="R908" s="24"/>
      <c r="AC908" s="26"/>
    </row>
    <row r="909" spans="2:29" ht="12.75">
      <c r="B909" s="24"/>
      <c r="D909" s="24"/>
      <c r="N909" s="94"/>
      <c r="O909" s="94"/>
      <c r="R909" s="24"/>
      <c r="AC909" s="26"/>
    </row>
    <row r="910" spans="2:29" ht="12.75">
      <c r="B910" s="24"/>
      <c r="D910" s="24"/>
      <c r="N910" s="94"/>
      <c r="O910" s="94"/>
      <c r="R910" s="24"/>
      <c r="AC910" s="26"/>
    </row>
    <row r="911" spans="2:29" ht="12.75">
      <c r="B911" s="24"/>
      <c r="D911" s="24"/>
      <c r="N911" s="94"/>
      <c r="O911" s="94"/>
      <c r="R911" s="24"/>
      <c r="AC911" s="26"/>
    </row>
    <row r="912" spans="2:29" ht="12.75">
      <c r="B912" s="24"/>
      <c r="D912" s="24"/>
      <c r="N912" s="94"/>
      <c r="O912" s="94"/>
      <c r="R912" s="24"/>
      <c r="AC912" s="26"/>
    </row>
    <row r="913" spans="2:29" ht="12.75">
      <c r="B913" s="24"/>
      <c r="D913" s="24"/>
      <c r="N913" s="94"/>
      <c r="O913" s="94"/>
      <c r="R913" s="24"/>
      <c r="AC913" s="26"/>
    </row>
    <row r="914" spans="2:29" ht="12.75">
      <c r="B914" s="24"/>
      <c r="D914" s="24"/>
      <c r="N914" s="94"/>
      <c r="O914" s="94"/>
      <c r="R914" s="24"/>
      <c r="AC914" s="26"/>
    </row>
    <row r="915" spans="2:29" ht="12.75">
      <c r="B915" s="24"/>
      <c r="D915" s="24"/>
      <c r="N915" s="94"/>
      <c r="O915" s="94"/>
      <c r="R915" s="24"/>
      <c r="AC915" s="26"/>
    </row>
    <row r="916" spans="2:29" ht="12.75">
      <c r="B916" s="24"/>
      <c r="D916" s="24"/>
      <c r="N916" s="94"/>
      <c r="O916" s="94"/>
      <c r="R916" s="24"/>
      <c r="AC916" s="26"/>
    </row>
    <row r="917" spans="2:29" ht="12.75">
      <c r="B917" s="24"/>
      <c r="D917" s="24"/>
      <c r="N917" s="94"/>
      <c r="O917" s="94"/>
      <c r="R917" s="24"/>
      <c r="AC917" s="26"/>
    </row>
    <row r="918" spans="2:29" ht="12.75">
      <c r="B918" s="24"/>
      <c r="D918" s="24"/>
      <c r="N918" s="94"/>
      <c r="O918" s="94"/>
      <c r="R918" s="24"/>
      <c r="AC918" s="26"/>
    </row>
    <row r="919" spans="2:29" ht="12.75">
      <c r="B919" s="24"/>
      <c r="D919" s="24"/>
      <c r="N919" s="94"/>
      <c r="O919" s="94"/>
      <c r="R919" s="24"/>
      <c r="AC919" s="26"/>
    </row>
    <row r="920" spans="2:29" ht="12.75">
      <c r="B920" s="24"/>
      <c r="D920" s="24"/>
      <c r="N920" s="94"/>
      <c r="O920" s="94"/>
      <c r="R920" s="24"/>
      <c r="AC920" s="26"/>
    </row>
    <row r="921" spans="2:29" ht="12.75">
      <c r="B921" s="24"/>
      <c r="D921" s="24"/>
      <c r="N921" s="94"/>
      <c r="O921" s="94"/>
      <c r="R921" s="24"/>
      <c r="AC921" s="26"/>
    </row>
    <row r="922" spans="2:29" ht="12.75">
      <c r="B922" s="24"/>
      <c r="D922" s="24"/>
      <c r="N922" s="94"/>
      <c r="O922" s="94"/>
      <c r="R922" s="24"/>
      <c r="AC922" s="26"/>
    </row>
    <row r="923" spans="2:29" ht="12.75">
      <c r="B923" s="24"/>
      <c r="D923" s="24"/>
      <c r="N923" s="94"/>
      <c r="O923" s="94"/>
      <c r="R923" s="24"/>
      <c r="AC923" s="26"/>
    </row>
    <row r="924" spans="2:29" ht="12.75">
      <c r="B924" s="24"/>
      <c r="D924" s="24"/>
      <c r="N924" s="94"/>
      <c r="O924" s="94"/>
      <c r="R924" s="24"/>
      <c r="AC924" s="26"/>
    </row>
    <row r="925" spans="2:29" ht="12.75">
      <c r="B925" s="24"/>
      <c r="D925" s="24"/>
      <c r="N925" s="94"/>
      <c r="O925" s="94"/>
      <c r="R925" s="24"/>
      <c r="AC925" s="26"/>
    </row>
    <row r="926" spans="2:29" ht="12.75">
      <c r="B926" s="24"/>
      <c r="D926" s="24"/>
      <c r="N926" s="94"/>
      <c r="O926" s="94"/>
      <c r="R926" s="24"/>
      <c r="AC926" s="26"/>
    </row>
    <row r="927" spans="2:29" ht="12.75">
      <c r="B927" s="24"/>
      <c r="D927" s="24"/>
      <c r="N927" s="94"/>
      <c r="O927" s="94"/>
      <c r="R927" s="24"/>
      <c r="AC927" s="26"/>
    </row>
    <row r="928" spans="2:29" ht="12.75">
      <c r="B928" s="24"/>
      <c r="D928" s="24"/>
      <c r="N928" s="94"/>
      <c r="O928" s="94"/>
      <c r="R928" s="24"/>
      <c r="AC928" s="26"/>
    </row>
    <row r="929" spans="2:29" ht="12.75">
      <c r="B929" s="24"/>
      <c r="D929" s="24"/>
      <c r="N929" s="94"/>
      <c r="O929" s="94"/>
      <c r="R929" s="24"/>
      <c r="AC929" s="26"/>
    </row>
    <row r="930" spans="2:29" ht="12.75">
      <c r="B930" s="24"/>
      <c r="D930" s="24"/>
      <c r="N930" s="94"/>
      <c r="O930" s="94"/>
      <c r="R930" s="24"/>
      <c r="AC930" s="26"/>
    </row>
    <row r="931" spans="2:29" ht="12.75">
      <c r="B931" s="24"/>
      <c r="D931" s="24"/>
      <c r="N931" s="94"/>
      <c r="O931" s="94"/>
      <c r="R931" s="24"/>
      <c r="AC931" s="26"/>
    </row>
    <row r="932" spans="2:29" ht="12.75">
      <c r="B932" s="24"/>
      <c r="D932" s="24"/>
      <c r="N932" s="94"/>
      <c r="O932" s="94"/>
      <c r="R932" s="24"/>
      <c r="AC932" s="26"/>
    </row>
    <row r="933" spans="2:29" ht="12.75">
      <c r="B933" s="24"/>
      <c r="D933" s="24"/>
      <c r="N933" s="94"/>
      <c r="O933" s="94"/>
      <c r="R933" s="24"/>
      <c r="AC933" s="26"/>
    </row>
    <row r="934" spans="2:29" ht="12.75">
      <c r="B934" s="24"/>
      <c r="D934" s="24"/>
      <c r="N934" s="94"/>
      <c r="O934" s="94"/>
      <c r="R934" s="24"/>
      <c r="AC934" s="26"/>
    </row>
    <row r="935" spans="2:29" ht="12.75">
      <c r="B935" s="24"/>
      <c r="D935" s="24"/>
      <c r="N935" s="94"/>
      <c r="O935" s="94"/>
      <c r="R935" s="24"/>
      <c r="AC935" s="26"/>
    </row>
    <row r="936" spans="2:29" ht="12.75">
      <c r="B936" s="24"/>
      <c r="D936" s="24"/>
      <c r="N936" s="94"/>
      <c r="O936" s="94"/>
      <c r="R936" s="24"/>
      <c r="AC936" s="26"/>
    </row>
    <row r="937" spans="2:29" ht="12.75">
      <c r="B937" s="24"/>
      <c r="D937" s="24"/>
      <c r="N937" s="94"/>
      <c r="O937" s="94"/>
      <c r="R937" s="24"/>
      <c r="AC937" s="26"/>
    </row>
    <row r="938" spans="2:29" ht="12.75">
      <c r="B938" s="24"/>
      <c r="D938" s="24"/>
      <c r="N938" s="94"/>
      <c r="O938" s="94"/>
      <c r="R938" s="24"/>
      <c r="AC938" s="26"/>
    </row>
    <row r="939" spans="2:29" ht="12.75">
      <c r="B939" s="24"/>
      <c r="D939" s="24"/>
      <c r="N939" s="94"/>
      <c r="O939" s="94"/>
      <c r="R939" s="24"/>
      <c r="AC939" s="26"/>
    </row>
    <row r="940" spans="2:29" ht="12.75">
      <c r="B940" s="24"/>
      <c r="D940" s="24"/>
      <c r="N940" s="94"/>
      <c r="O940" s="94"/>
      <c r="R940" s="24"/>
      <c r="AC940" s="26"/>
    </row>
    <row r="941" spans="2:29" ht="12.75">
      <c r="B941" s="24"/>
      <c r="D941" s="24"/>
      <c r="N941" s="94"/>
      <c r="O941" s="94"/>
      <c r="R941" s="24"/>
      <c r="AC941" s="26"/>
    </row>
    <row r="942" spans="2:29" ht="12.75">
      <c r="B942" s="24"/>
      <c r="D942" s="24"/>
      <c r="N942" s="94"/>
      <c r="O942" s="94"/>
      <c r="R942" s="24"/>
      <c r="AC942" s="26"/>
    </row>
    <row r="943" spans="2:29" ht="12.75">
      <c r="B943" s="24"/>
      <c r="D943" s="24"/>
      <c r="N943" s="94"/>
      <c r="O943" s="94"/>
      <c r="R943" s="24"/>
      <c r="AC943" s="26"/>
    </row>
    <row r="944" spans="2:29" ht="12.75">
      <c r="B944" s="24"/>
      <c r="D944" s="24"/>
      <c r="N944" s="94"/>
      <c r="O944" s="94"/>
      <c r="R944" s="24"/>
      <c r="AC944" s="26"/>
    </row>
    <row r="945" spans="2:29" ht="12.75">
      <c r="B945" s="24"/>
      <c r="D945" s="24"/>
      <c r="N945" s="94"/>
      <c r="O945" s="94"/>
      <c r="R945" s="24"/>
      <c r="AC945" s="26"/>
    </row>
    <row r="946" spans="2:29" ht="12.75">
      <c r="B946" s="24"/>
      <c r="D946" s="24"/>
      <c r="N946" s="94"/>
      <c r="O946" s="94"/>
      <c r="R946" s="24"/>
      <c r="AC946" s="26"/>
    </row>
    <row r="947" spans="2:29" ht="12.75">
      <c r="B947" s="24"/>
      <c r="D947" s="24"/>
      <c r="N947" s="94"/>
      <c r="O947" s="94"/>
      <c r="R947" s="24"/>
      <c r="AC947" s="26"/>
    </row>
    <row r="948" spans="2:29" ht="12.75">
      <c r="B948" s="24"/>
      <c r="D948" s="24"/>
      <c r="N948" s="94"/>
      <c r="O948" s="94"/>
      <c r="R948" s="24"/>
      <c r="AC948" s="26"/>
    </row>
    <row r="949" spans="2:29" ht="12.75">
      <c r="B949" s="24"/>
      <c r="D949" s="24"/>
      <c r="N949" s="94"/>
      <c r="O949" s="94"/>
      <c r="R949" s="24"/>
      <c r="AC949" s="26"/>
    </row>
    <row r="950" spans="2:29" ht="12.75">
      <c r="B950" s="24"/>
      <c r="D950" s="24"/>
      <c r="N950" s="94"/>
      <c r="O950" s="94"/>
      <c r="R950" s="24"/>
      <c r="AC950" s="26"/>
    </row>
    <row r="951" spans="2:29" ht="12.75">
      <c r="B951" s="24"/>
      <c r="D951" s="24"/>
      <c r="N951" s="94"/>
      <c r="O951" s="94"/>
      <c r="R951" s="24"/>
      <c r="AC951" s="26"/>
    </row>
    <row r="952" spans="2:29" ht="12.75">
      <c r="B952" s="24"/>
      <c r="D952" s="24"/>
      <c r="N952" s="94"/>
      <c r="O952" s="94"/>
      <c r="R952" s="24"/>
      <c r="AC952" s="26"/>
    </row>
    <row r="953" spans="2:29" ht="12.75">
      <c r="B953" s="24"/>
      <c r="D953" s="24"/>
      <c r="N953" s="94"/>
      <c r="O953" s="94"/>
      <c r="R953" s="24"/>
      <c r="AC953" s="26"/>
    </row>
    <row r="954" spans="2:29" ht="12.75">
      <c r="B954" s="24"/>
      <c r="D954" s="24"/>
      <c r="N954" s="94"/>
      <c r="O954" s="94"/>
      <c r="R954" s="24"/>
      <c r="AC954" s="26"/>
    </row>
    <row r="955" spans="2:29" ht="12.75">
      <c r="B955" s="24"/>
      <c r="D955" s="24"/>
      <c r="N955" s="94"/>
      <c r="O955" s="94"/>
      <c r="R955" s="24"/>
      <c r="AC955" s="26"/>
    </row>
    <row r="956" spans="2:29" ht="12.75">
      <c r="B956" s="24"/>
      <c r="D956" s="24"/>
      <c r="N956" s="94"/>
      <c r="O956" s="94"/>
      <c r="R956" s="24"/>
      <c r="AC956" s="26"/>
    </row>
    <row r="957" spans="2:29" ht="12.75">
      <c r="B957" s="24"/>
      <c r="D957" s="24"/>
      <c r="N957" s="94"/>
      <c r="O957" s="94"/>
      <c r="R957" s="24"/>
      <c r="AC957" s="26"/>
    </row>
    <row r="958" spans="2:29" ht="12.75">
      <c r="B958" s="24"/>
      <c r="D958" s="24"/>
      <c r="N958" s="94"/>
      <c r="O958" s="94"/>
      <c r="R958" s="24"/>
      <c r="AC958" s="26"/>
    </row>
    <row r="959" spans="2:29" ht="12.75">
      <c r="B959" s="24"/>
      <c r="D959" s="24"/>
      <c r="N959" s="94"/>
      <c r="O959" s="94"/>
      <c r="R959" s="24"/>
      <c r="AC959" s="26"/>
    </row>
    <row r="960" spans="2:29" ht="12.75">
      <c r="B960" s="24"/>
      <c r="D960" s="24"/>
      <c r="N960" s="94"/>
      <c r="O960" s="94"/>
      <c r="R960" s="24"/>
      <c r="AC960" s="26"/>
    </row>
    <row r="961" spans="2:29" ht="12.75">
      <c r="B961" s="24"/>
      <c r="D961" s="24"/>
      <c r="N961" s="94"/>
      <c r="O961" s="94"/>
      <c r="R961" s="24"/>
      <c r="AC961" s="26"/>
    </row>
    <row r="962" spans="2:29" ht="12.75">
      <c r="B962" s="24"/>
      <c r="D962" s="24"/>
      <c r="N962" s="94"/>
      <c r="O962" s="94"/>
      <c r="R962" s="24"/>
      <c r="AC962" s="26"/>
    </row>
    <row r="963" spans="2:29" ht="12.75">
      <c r="B963" s="24"/>
      <c r="D963" s="24"/>
      <c r="N963" s="94"/>
      <c r="O963" s="94"/>
      <c r="R963" s="24"/>
      <c r="AC963" s="26"/>
    </row>
    <row r="964" spans="2:29" ht="12.75">
      <c r="B964" s="24"/>
      <c r="D964" s="24"/>
      <c r="N964" s="94"/>
      <c r="O964" s="94"/>
      <c r="R964" s="24"/>
      <c r="AC964" s="26"/>
    </row>
    <row r="965" spans="2:29" ht="12.75">
      <c r="B965" s="24"/>
      <c r="D965" s="24"/>
      <c r="N965" s="94"/>
      <c r="O965" s="94"/>
      <c r="R965" s="24"/>
      <c r="AC965" s="26"/>
    </row>
    <row r="966" spans="2:29" ht="12.75">
      <c r="B966" s="24"/>
      <c r="D966" s="24"/>
      <c r="N966" s="94"/>
      <c r="O966" s="94"/>
      <c r="R966" s="24"/>
      <c r="AC966" s="26"/>
    </row>
    <row r="967" spans="2:29" ht="12.75">
      <c r="B967" s="24"/>
      <c r="D967" s="24"/>
      <c r="N967" s="94"/>
      <c r="O967" s="94"/>
      <c r="R967" s="24"/>
      <c r="AC967" s="26"/>
    </row>
    <row r="968" spans="2:29" ht="12.75">
      <c r="B968" s="24"/>
      <c r="D968" s="24"/>
      <c r="N968" s="94"/>
      <c r="O968" s="94"/>
      <c r="R968" s="24"/>
      <c r="AC968" s="26"/>
    </row>
    <row r="969" spans="2:29" ht="12.75">
      <c r="B969" s="24"/>
      <c r="D969" s="24"/>
      <c r="N969" s="94"/>
      <c r="O969" s="94"/>
      <c r="R969" s="24"/>
      <c r="AC969" s="26"/>
    </row>
    <row r="970" spans="2:29" ht="12.75">
      <c r="B970" s="24"/>
      <c r="D970" s="24"/>
      <c r="N970" s="94"/>
      <c r="O970" s="94"/>
      <c r="R970" s="24"/>
      <c r="AC970" s="26"/>
    </row>
    <row r="971" spans="2:29" ht="12.75">
      <c r="B971" s="24"/>
      <c r="D971" s="24"/>
      <c r="N971" s="94"/>
      <c r="O971" s="94"/>
      <c r="R971" s="24"/>
      <c r="AC971" s="26"/>
    </row>
    <row r="972" spans="2:29" ht="12.75">
      <c r="B972" s="24"/>
      <c r="D972" s="24"/>
      <c r="N972" s="94"/>
      <c r="O972" s="94"/>
      <c r="R972" s="24"/>
      <c r="AC972" s="26"/>
    </row>
    <row r="973" spans="2:29" ht="12.75">
      <c r="B973" s="24"/>
      <c r="D973" s="24"/>
      <c r="N973" s="94"/>
      <c r="O973" s="94"/>
      <c r="R973" s="24"/>
      <c r="AC973" s="26"/>
    </row>
    <row r="974" spans="2:29" ht="12.75">
      <c r="B974" s="24"/>
      <c r="D974" s="24"/>
      <c r="N974" s="94"/>
      <c r="O974" s="94"/>
      <c r="R974" s="24"/>
      <c r="AC974" s="26"/>
    </row>
    <row r="975" spans="2:29" ht="12.75">
      <c r="B975" s="24"/>
      <c r="D975" s="24"/>
      <c r="N975" s="94"/>
      <c r="O975" s="94"/>
      <c r="R975" s="24"/>
      <c r="AC975" s="26"/>
    </row>
    <row r="976" spans="2:29" ht="12.75">
      <c r="B976" s="24"/>
      <c r="D976" s="24"/>
      <c r="N976" s="94"/>
      <c r="O976" s="94"/>
      <c r="R976" s="24"/>
      <c r="AC976" s="26"/>
    </row>
    <row r="977" spans="2:29" ht="12.75">
      <c r="B977" s="24"/>
      <c r="D977" s="24"/>
      <c r="N977" s="94"/>
      <c r="O977" s="94"/>
      <c r="R977" s="24"/>
      <c r="AC977" s="26"/>
    </row>
    <row r="978" spans="2:29" ht="12.75">
      <c r="B978" s="24"/>
      <c r="D978" s="24"/>
      <c r="N978" s="94"/>
      <c r="O978" s="94"/>
      <c r="R978" s="24"/>
      <c r="AC978" s="26"/>
    </row>
    <row r="979" spans="2:29" ht="12.75">
      <c r="B979" s="24"/>
      <c r="D979" s="24"/>
      <c r="N979" s="94"/>
      <c r="O979" s="94"/>
      <c r="R979" s="24"/>
      <c r="AC979" s="26"/>
    </row>
    <row r="980" spans="2:29" ht="12.75">
      <c r="B980" s="24"/>
      <c r="D980" s="24"/>
      <c r="N980" s="94"/>
      <c r="O980" s="94"/>
      <c r="R980" s="24"/>
      <c r="AC980" s="26"/>
    </row>
    <row r="981" spans="2:29" ht="12.75">
      <c r="B981" s="24"/>
      <c r="D981" s="24"/>
      <c r="N981" s="94"/>
      <c r="O981" s="94"/>
      <c r="R981" s="24"/>
      <c r="AC981" s="26"/>
    </row>
    <row r="982" spans="2:29" ht="12.75">
      <c r="B982" s="24"/>
      <c r="D982" s="24"/>
      <c r="N982" s="94"/>
      <c r="O982" s="94"/>
      <c r="R982" s="24"/>
      <c r="AC982" s="26"/>
    </row>
    <row r="983" spans="2:29" ht="12.75">
      <c r="B983" s="24"/>
      <c r="D983" s="24"/>
      <c r="N983" s="94"/>
      <c r="O983" s="94"/>
      <c r="R983" s="24"/>
      <c r="AC983" s="26"/>
    </row>
    <row r="984" spans="2:29" ht="12.75">
      <c r="B984" s="24"/>
      <c r="D984" s="24"/>
      <c r="N984" s="94"/>
      <c r="O984" s="94"/>
      <c r="R984" s="24"/>
      <c r="AC984" s="26"/>
    </row>
    <row r="985" spans="2:29" ht="12.75">
      <c r="B985" s="24"/>
      <c r="D985" s="24"/>
      <c r="N985" s="94"/>
      <c r="O985" s="94"/>
      <c r="R985" s="24"/>
      <c r="AC985" s="26"/>
    </row>
    <row r="986" spans="2:29" ht="12.75">
      <c r="B986" s="24"/>
      <c r="D986" s="24"/>
      <c r="N986" s="94"/>
      <c r="O986" s="94"/>
      <c r="R986" s="24"/>
      <c r="AC986" s="26"/>
    </row>
    <row r="987" spans="2:29" ht="12.75">
      <c r="B987" s="24"/>
      <c r="D987" s="24"/>
      <c r="N987" s="94"/>
      <c r="O987" s="94"/>
      <c r="R987" s="24"/>
      <c r="AC987" s="26"/>
    </row>
    <row r="988" spans="2:29" ht="12.75">
      <c r="B988" s="24"/>
      <c r="D988" s="24"/>
      <c r="N988" s="94"/>
      <c r="O988" s="94"/>
      <c r="R988" s="24"/>
      <c r="AC988" s="26"/>
    </row>
    <row r="989" spans="2:29" ht="12.75">
      <c r="B989" s="24"/>
      <c r="D989" s="24"/>
      <c r="N989" s="94"/>
      <c r="O989" s="94"/>
      <c r="R989" s="24"/>
      <c r="AC989" s="26"/>
    </row>
    <row r="990" spans="2:29" ht="12.75">
      <c r="B990" s="24"/>
      <c r="D990" s="24"/>
      <c r="N990" s="94"/>
      <c r="O990" s="94"/>
      <c r="R990" s="24"/>
      <c r="AC990" s="26"/>
    </row>
    <row r="991" spans="2:29" ht="12.75">
      <c r="B991" s="24"/>
      <c r="D991" s="24"/>
      <c r="N991" s="94"/>
      <c r="O991" s="94"/>
      <c r="R991" s="24"/>
      <c r="AC991" s="26"/>
    </row>
    <row r="992" spans="2:29" ht="12.75">
      <c r="B992" s="24"/>
      <c r="D992" s="24"/>
      <c r="N992" s="94"/>
      <c r="O992" s="94"/>
      <c r="R992" s="24"/>
      <c r="AC992" s="26"/>
    </row>
    <row r="993" spans="2:29" ht="12.75">
      <c r="B993" s="24"/>
      <c r="D993" s="24"/>
      <c r="N993" s="94"/>
      <c r="O993" s="94"/>
      <c r="R993" s="24"/>
      <c r="AC993" s="26"/>
    </row>
    <row r="994" spans="2:29" ht="12.75">
      <c r="B994" s="24"/>
      <c r="D994" s="24"/>
      <c r="N994" s="94"/>
      <c r="O994" s="94"/>
      <c r="R994" s="24"/>
      <c r="AC994" s="26"/>
    </row>
    <row r="995" spans="2:29" ht="12.75">
      <c r="B995" s="24"/>
      <c r="D995" s="24"/>
      <c r="N995" s="94"/>
      <c r="O995" s="94"/>
      <c r="R995" s="24"/>
      <c r="AC995" s="26"/>
    </row>
    <row r="996" spans="2:29" ht="12.75">
      <c r="B996" s="24"/>
      <c r="D996" s="24"/>
      <c r="N996" s="94"/>
      <c r="O996" s="94"/>
      <c r="R996" s="24"/>
      <c r="AC996" s="26"/>
    </row>
    <row r="997" spans="2:29" ht="12.75">
      <c r="B997" s="24"/>
      <c r="D997" s="24"/>
      <c r="N997" s="94"/>
      <c r="O997" s="94"/>
      <c r="R997" s="24"/>
      <c r="AC997" s="26"/>
    </row>
    <row r="998" spans="2:29" ht="12.75">
      <c r="B998" s="24"/>
      <c r="D998" s="24"/>
      <c r="N998" s="94"/>
      <c r="O998" s="94"/>
      <c r="R998" s="24"/>
      <c r="AC998" s="26"/>
    </row>
    <row r="999" spans="2:29" ht="12.75">
      <c r="B999" s="24"/>
      <c r="D999" s="24"/>
      <c r="N999" s="94"/>
      <c r="O999" s="94"/>
      <c r="R999" s="24"/>
      <c r="AC999" s="26"/>
    </row>
    <row r="1000" spans="2:29" ht="12.75">
      <c r="B1000" s="24"/>
      <c r="D1000" s="24"/>
      <c r="N1000" s="94"/>
      <c r="O1000" s="94"/>
      <c r="R1000" s="24"/>
      <c r="AC1000" s="26"/>
    </row>
    <row r="1001" spans="2:29" ht="12.75">
      <c r="B1001" s="24"/>
      <c r="D1001" s="24"/>
      <c r="N1001" s="94"/>
      <c r="O1001" s="94"/>
      <c r="R1001" s="24"/>
      <c r="AC1001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8"/>
  <sheetViews>
    <sheetView workbookViewId="0"/>
  </sheetViews>
  <sheetFormatPr defaultColWidth="14.42578125" defaultRowHeight="15.75" customHeight="1"/>
  <sheetData>
    <row r="1" spans="1:26" ht="15.75" customHeight="1">
      <c r="A1" s="1" t="s">
        <v>0</v>
      </c>
      <c r="B1" s="6" t="s">
        <v>369</v>
      </c>
      <c r="C1" s="99" t="s">
        <v>370</v>
      </c>
      <c r="D1" s="1" t="s">
        <v>371</v>
      </c>
      <c r="E1" s="100" t="s">
        <v>372</v>
      </c>
      <c r="F1" s="100" t="s">
        <v>373</v>
      </c>
      <c r="G1" s="9"/>
      <c r="H1" s="101" t="s">
        <v>374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31" t="s">
        <v>111</v>
      </c>
      <c r="B2" s="15">
        <v>1968163.8879851163</v>
      </c>
      <c r="C2" s="102">
        <v>5379480</v>
      </c>
      <c r="D2" s="12">
        <v>2426071</v>
      </c>
      <c r="E2" s="103">
        <f t="shared" ref="E2:E51" si="0">SUM(B2/C2)*100</f>
        <v>36.586508138056402</v>
      </c>
      <c r="F2" s="103">
        <f t="shared" ref="F2:F51" si="1">SUM(B2/D2)*100</f>
        <v>81.125568377228703</v>
      </c>
      <c r="H2" s="103">
        <f t="shared" ref="H2:H51" si="2">SUM(C2/D2)</f>
        <v>2.2173629708281415</v>
      </c>
    </row>
    <row r="3" spans="1:26" ht="15.75" customHeight="1">
      <c r="A3" s="31" t="s">
        <v>107</v>
      </c>
      <c r="B3" s="15">
        <v>1311696.496</v>
      </c>
      <c r="C3" s="102">
        <v>5084300</v>
      </c>
      <c r="D3" s="12">
        <v>1906474</v>
      </c>
      <c r="E3" s="103">
        <f t="shared" si="0"/>
        <v>25.798959463446298</v>
      </c>
      <c r="F3" s="103">
        <f t="shared" si="1"/>
        <v>68.802223161711098</v>
      </c>
      <c r="H3" s="103">
        <f t="shared" si="2"/>
        <v>2.6668603925361687</v>
      </c>
    </row>
    <row r="4" spans="1:26" ht="15.75" customHeight="1">
      <c r="A4" s="21" t="s">
        <v>32</v>
      </c>
      <c r="B4" s="15">
        <v>6405917.0345279993</v>
      </c>
      <c r="C4" s="104">
        <v>25687040</v>
      </c>
      <c r="D4" s="12">
        <v>10220186</v>
      </c>
      <c r="E4" s="103">
        <f t="shared" si="0"/>
        <v>24.93832311752541</v>
      </c>
      <c r="F4" s="103">
        <f t="shared" si="1"/>
        <v>62.679065082846819</v>
      </c>
      <c r="H4" s="103">
        <f t="shared" si="2"/>
        <v>2.5133632597293238</v>
      </c>
    </row>
    <row r="5" spans="1:26" ht="15.75" customHeight="1">
      <c r="A5" s="31" t="s">
        <v>154</v>
      </c>
      <c r="B5" s="15">
        <v>67278432.640799999</v>
      </c>
      <c r="C5" s="102">
        <v>329484120</v>
      </c>
      <c r="D5" s="12">
        <v>192736055</v>
      </c>
      <c r="E5" s="103">
        <f t="shared" si="0"/>
        <v>20.419324804121061</v>
      </c>
      <c r="F5" s="103">
        <f t="shared" si="1"/>
        <v>34.907030052472535</v>
      </c>
      <c r="H5" s="103">
        <f t="shared" si="2"/>
        <v>1.7095095154873852</v>
      </c>
    </row>
    <row r="6" spans="1:26" ht="15.75" customHeight="1">
      <c r="A6" s="16" t="s">
        <v>152</v>
      </c>
      <c r="B6" s="15">
        <v>12752005.919999998</v>
      </c>
      <c r="C6" s="102">
        <v>67215290</v>
      </c>
      <c r="D6" s="12">
        <v>29486179</v>
      </c>
      <c r="E6" s="103">
        <f t="shared" si="0"/>
        <v>18.971882617779372</v>
      </c>
      <c r="F6" s="103">
        <f t="shared" si="1"/>
        <v>43.247400485495248</v>
      </c>
      <c r="H6" s="103">
        <f t="shared" si="2"/>
        <v>2.279552396395613</v>
      </c>
    </row>
    <row r="7" spans="1:26" ht="15.75" customHeight="1">
      <c r="A7" s="31" t="s">
        <v>47</v>
      </c>
      <c r="B7" s="15">
        <v>6670163.3591999998</v>
      </c>
      <c r="C7" s="102">
        <v>38005240</v>
      </c>
      <c r="D7" s="12">
        <v>15618491</v>
      </c>
      <c r="E7" s="103">
        <f t="shared" si="0"/>
        <v>17.550641330511265</v>
      </c>
      <c r="F7" s="103">
        <f t="shared" si="1"/>
        <v>42.706836141852627</v>
      </c>
      <c r="H7" s="103">
        <f t="shared" si="2"/>
        <v>2.4333490348075242</v>
      </c>
    </row>
    <row r="8" spans="1:26" ht="15.75" customHeight="1">
      <c r="A8" s="16" t="s">
        <v>140</v>
      </c>
      <c r="B8" s="15">
        <v>1718057.1279999998</v>
      </c>
      <c r="C8" s="102">
        <v>10353440</v>
      </c>
      <c r="D8" s="12">
        <v>4776239</v>
      </c>
      <c r="E8" s="103">
        <f t="shared" si="0"/>
        <v>16.594070453878128</v>
      </c>
      <c r="F8" s="103">
        <f t="shared" si="1"/>
        <v>35.97092038317178</v>
      </c>
      <c r="H8" s="103">
        <f t="shared" si="2"/>
        <v>2.1676972195068127</v>
      </c>
    </row>
    <row r="9" spans="1:26" ht="15.75" customHeight="1">
      <c r="A9" s="16" t="s">
        <v>142</v>
      </c>
      <c r="B9" s="15">
        <v>1432631.3546043839</v>
      </c>
      <c r="C9" s="102">
        <v>8636900</v>
      </c>
      <c r="D9" s="12">
        <v>3901112</v>
      </c>
      <c r="E9" s="103">
        <f t="shared" si="0"/>
        <v>16.587332892639534</v>
      </c>
      <c r="F9" s="103">
        <f t="shared" si="1"/>
        <v>36.723666344477778</v>
      </c>
      <c r="H9" s="103">
        <f t="shared" si="2"/>
        <v>2.213958481581662</v>
      </c>
    </row>
    <row r="10" spans="1:26" ht="15.75" customHeight="1">
      <c r="A10" s="16" t="s">
        <v>105</v>
      </c>
      <c r="B10" s="15">
        <v>2757699.9999999995</v>
      </c>
      <c r="C10" s="102">
        <v>17441140</v>
      </c>
      <c r="D10" s="12">
        <v>7874258</v>
      </c>
      <c r="E10" s="103">
        <f t="shared" si="0"/>
        <v>15.811466452307588</v>
      </c>
      <c r="F10" s="103">
        <f t="shared" si="1"/>
        <v>35.021712521992541</v>
      </c>
      <c r="H10" s="103">
        <f t="shared" si="2"/>
        <v>2.2149566346441785</v>
      </c>
    </row>
    <row r="11" spans="1:26" ht="15.75" customHeight="1">
      <c r="A11" s="16" t="s">
        <v>67</v>
      </c>
      <c r="B11" s="15">
        <v>920811.07199999993</v>
      </c>
      <c r="C11" s="102">
        <v>5831400</v>
      </c>
      <c r="D11" s="50">
        <v>1987482</v>
      </c>
      <c r="E11" s="103">
        <f t="shared" si="0"/>
        <v>15.79056610762424</v>
      </c>
      <c r="F11" s="103">
        <f t="shared" si="1"/>
        <v>46.330536427499716</v>
      </c>
      <c r="H11" s="103">
        <f t="shared" si="2"/>
        <v>2.9340643085069451</v>
      </c>
    </row>
    <row r="12" spans="1:26" ht="15.75" customHeight="1">
      <c r="A12" s="16" t="s">
        <v>39</v>
      </c>
      <c r="B12" s="15">
        <v>1643629.3119999999</v>
      </c>
      <c r="C12" s="102">
        <v>11556000</v>
      </c>
      <c r="D12" s="12">
        <v>4883743</v>
      </c>
      <c r="E12" s="103">
        <f t="shared" si="0"/>
        <v>14.223168155070958</v>
      </c>
      <c r="F12" s="103">
        <f t="shared" si="1"/>
        <v>33.655114775695608</v>
      </c>
      <c r="H12" s="103">
        <f t="shared" si="2"/>
        <v>2.3662178783773018</v>
      </c>
    </row>
    <row r="13" spans="1:26" ht="15.75" customHeight="1">
      <c r="A13" s="16" t="s">
        <v>71</v>
      </c>
      <c r="B13" s="15">
        <v>737499.23199999996</v>
      </c>
      <c r="C13" s="102">
        <v>5530720</v>
      </c>
      <c r="D13" s="12">
        <v>2652262</v>
      </c>
      <c r="E13" s="103">
        <f t="shared" si="0"/>
        <v>13.334597159140218</v>
      </c>
      <c r="F13" s="103">
        <f t="shared" si="1"/>
        <v>27.806424553833669</v>
      </c>
      <c r="H13" s="103">
        <f t="shared" si="2"/>
        <v>2.085284183840058</v>
      </c>
    </row>
    <row r="14" spans="1:26" ht="15.75" customHeight="1">
      <c r="A14" s="16" t="s">
        <v>98</v>
      </c>
      <c r="B14" s="15">
        <v>83753.856</v>
      </c>
      <c r="C14" s="102">
        <v>632270</v>
      </c>
      <c r="D14" s="12">
        <v>259519</v>
      </c>
      <c r="E14" s="103">
        <f t="shared" si="0"/>
        <v>13.246533284830846</v>
      </c>
      <c r="F14" s="103">
        <f t="shared" si="1"/>
        <v>32.272726081712705</v>
      </c>
      <c r="H14" s="103">
        <f t="shared" si="2"/>
        <v>2.4363148748261207</v>
      </c>
    </row>
    <row r="15" spans="1:26" ht="15.75" customHeight="1">
      <c r="A15" s="31" t="s">
        <v>75</v>
      </c>
      <c r="B15" s="15">
        <v>10696426.367999999</v>
      </c>
      <c r="C15" s="102">
        <v>83240520</v>
      </c>
      <c r="D15" s="12">
        <v>40624971</v>
      </c>
      <c r="E15" s="103">
        <f t="shared" si="0"/>
        <v>12.850023483755265</v>
      </c>
      <c r="F15" s="103">
        <f t="shared" si="1"/>
        <v>26.329683701189595</v>
      </c>
      <c r="H15" s="103">
        <f t="shared" si="2"/>
        <v>2.0489988780545838</v>
      </c>
    </row>
    <row r="16" spans="1:26" ht="15.75" customHeight="1">
      <c r="A16" s="31" t="s">
        <v>73</v>
      </c>
      <c r="B16" s="15">
        <v>8367984.9359999988</v>
      </c>
      <c r="C16" s="102">
        <v>67391580</v>
      </c>
      <c r="D16" s="12">
        <v>30217950</v>
      </c>
      <c r="E16" s="103">
        <f t="shared" si="0"/>
        <v>12.416959115664003</v>
      </c>
      <c r="F16" s="103">
        <f t="shared" si="1"/>
        <v>27.692100013402627</v>
      </c>
      <c r="H16" s="103">
        <f t="shared" si="2"/>
        <v>2.2301837153082853</v>
      </c>
    </row>
    <row r="17" spans="1:8" ht="15.75" customHeight="1">
      <c r="A17" s="11" t="s">
        <v>28</v>
      </c>
      <c r="B17" s="15">
        <v>5069282.1785762599</v>
      </c>
      <c r="C17" s="105">
        <v>45376760</v>
      </c>
      <c r="D17" s="12">
        <v>13925275</v>
      </c>
      <c r="E17" s="103">
        <f t="shared" si="0"/>
        <v>11.171538423140523</v>
      </c>
      <c r="F17" s="103">
        <f t="shared" si="1"/>
        <v>36.403461896273214</v>
      </c>
      <c r="H17" s="103">
        <f t="shared" si="2"/>
        <v>3.2585898662683501</v>
      </c>
    </row>
    <row r="18" spans="1:8" ht="15.75" customHeight="1">
      <c r="A18" s="16" t="s">
        <v>87</v>
      </c>
      <c r="B18" s="15">
        <v>529598.73599999992</v>
      </c>
      <c r="C18" s="102">
        <v>4994720</v>
      </c>
      <c r="D18" s="12">
        <v>1799221</v>
      </c>
      <c r="E18" s="103">
        <f t="shared" si="0"/>
        <v>10.60317166928276</v>
      </c>
      <c r="F18" s="103">
        <f t="shared" si="1"/>
        <v>29.434890766615101</v>
      </c>
      <c r="H18" s="103">
        <f t="shared" si="2"/>
        <v>2.7760458554007541</v>
      </c>
    </row>
    <row r="19" spans="1:8" ht="15.75" customHeight="1">
      <c r="A19" s="16" t="s">
        <v>35</v>
      </c>
      <c r="B19" s="15">
        <v>930016.77599999995</v>
      </c>
      <c r="C19" s="105">
        <v>8917200</v>
      </c>
      <c r="D19" s="12">
        <v>3933516</v>
      </c>
      <c r="E19" s="103">
        <f t="shared" si="0"/>
        <v>10.429470865294038</v>
      </c>
      <c r="F19" s="103">
        <f t="shared" si="1"/>
        <v>23.643396289731626</v>
      </c>
      <c r="H19" s="103">
        <f t="shared" si="2"/>
        <v>2.2669794656993894</v>
      </c>
    </row>
    <row r="20" spans="1:8" ht="15.75" customHeight="1">
      <c r="A20" s="16" t="s">
        <v>138</v>
      </c>
      <c r="B20" s="15">
        <v>4775895.1679999996</v>
      </c>
      <c r="C20" s="102">
        <v>47351570</v>
      </c>
      <c r="D20" s="12">
        <v>17565288</v>
      </c>
      <c r="E20" s="103">
        <f t="shared" si="0"/>
        <v>10.086033405016982</v>
      </c>
      <c r="F20" s="103">
        <f t="shared" si="1"/>
        <v>27.189392898083991</v>
      </c>
      <c r="H20" s="103">
        <f t="shared" si="2"/>
        <v>2.6957468616512292</v>
      </c>
    </row>
    <row r="21" spans="1:8" ht="15.75" customHeight="1">
      <c r="A21" s="21" t="s">
        <v>41</v>
      </c>
      <c r="B21" s="15">
        <v>18221333.552340928</v>
      </c>
      <c r="C21" s="105">
        <v>212559410</v>
      </c>
      <c r="D21" s="12">
        <v>64124398</v>
      </c>
      <c r="E21" s="103">
        <f t="shared" si="0"/>
        <v>8.5723485741426018</v>
      </c>
      <c r="F21" s="103">
        <f t="shared" si="1"/>
        <v>28.41560173764271</v>
      </c>
      <c r="H21" s="103">
        <f t="shared" si="2"/>
        <v>3.314797746717248</v>
      </c>
    </row>
    <row r="22" spans="1:8" ht="15.75" customHeight="1">
      <c r="A22" s="16" t="s">
        <v>125</v>
      </c>
      <c r="B22" s="15">
        <v>463616.52480000001</v>
      </c>
      <c r="C22" s="102">
        <v>5685810</v>
      </c>
      <c r="D22" s="12">
        <v>1727455</v>
      </c>
      <c r="E22" s="103">
        <f t="shared" si="0"/>
        <v>8.1539222168873042</v>
      </c>
      <c r="F22" s="103">
        <f t="shared" si="1"/>
        <v>26.838124570538742</v>
      </c>
      <c r="H22" s="103">
        <f t="shared" si="2"/>
        <v>3.2914374035792537</v>
      </c>
    </row>
    <row r="23" spans="1:8" ht="15.75" customHeight="1">
      <c r="A23" s="31" t="s">
        <v>135</v>
      </c>
      <c r="B23" s="15">
        <v>4156632.1279999996</v>
      </c>
      <c r="C23" s="102">
        <v>51780580</v>
      </c>
      <c r="D23" s="12">
        <v>20495634</v>
      </c>
      <c r="E23" s="103">
        <f t="shared" si="0"/>
        <v>8.0273958460874706</v>
      </c>
      <c r="F23" s="103">
        <f t="shared" si="1"/>
        <v>20.280573550444934</v>
      </c>
      <c r="H23" s="103">
        <f t="shared" si="2"/>
        <v>2.5264200170631463</v>
      </c>
    </row>
    <row r="24" spans="1:8" ht="15.75" customHeight="1">
      <c r="A24" s="16" t="s">
        <v>117</v>
      </c>
      <c r="B24" s="15">
        <v>694248.46799999999</v>
      </c>
      <c r="C24" s="102">
        <v>10305560</v>
      </c>
      <c r="D24" s="12">
        <v>3876822</v>
      </c>
      <c r="E24" s="103">
        <f t="shared" si="0"/>
        <v>6.7366399108830581</v>
      </c>
      <c r="F24" s="103">
        <f t="shared" si="1"/>
        <v>17.907669426143372</v>
      </c>
      <c r="H24" s="103">
        <f t="shared" si="2"/>
        <v>2.6582494630911606</v>
      </c>
    </row>
    <row r="25" spans="1:8" ht="15.75" customHeight="1">
      <c r="A25" s="31" t="s">
        <v>102</v>
      </c>
      <c r="B25" s="15">
        <v>8346371.3495951053</v>
      </c>
      <c r="C25" s="102">
        <v>128932750</v>
      </c>
      <c r="D25" s="12">
        <v>34167462</v>
      </c>
      <c r="E25" s="103">
        <f t="shared" si="0"/>
        <v>6.4734300242530356</v>
      </c>
      <c r="F25" s="103">
        <f t="shared" si="1"/>
        <v>24.427835317692328</v>
      </c>
      <c r="H25" s="103">
        <f t="shared" si="2"/>
        <v>3.7735536224493349</v>
      </c>
    </row>
    <row r="26" spans="1:8" ht="15.75" customHeight="1">
      <c r="A26" s="16" t="s">
        <v>89</v>
      </c>
      <c r="B26" s="15">
        <v>3688378.6239999998</v>
      </c>
      <c r="C26" s="102">
        <v>59554020</v>
      </c>
      <c r="D26" s="12">
        <v>25020120</v>
      </c>
      <c r="E26" s="103">
        <f t="shared" si="0"/>
        <v>6.1933327489899082</v>
      </c>
      <c r="F26" s="103">
        <f t="shared" si="1"/>
        <v>14.741650415745408</v>
      </c>
      <c r="H26" s="103">
        <f t="shared" si="2"/>
        <v>2.3802451786801981</v>
      </c>
    </row>
    <row r="27" spans="1:8" ht="15.75" customHeight="1">
      <c r="A27" s="21" t="s">
        <v>58</v>
      </c>
      <c r="B27" s="15">
        <v>297777.07011676481</v>
      </c>
      <c r="C27" s="102">
        <v>5094110</v>
      </c>
      <c r="D27" s="12">
        <v>1476628</v>
      </c>
      <c r="E27" s="103">
        <f t="shared" si="0"/>
        <v>5.8455170798582046</v>
      </c>
      <c r="F27" s="103">
        <f t="shared" si="1"/>
        <v>20.166018124860479</v>
      </c>
      <c r="H27" s="103">
        <f t="shared" si="2"/>
        <v>3.4498262256980095</v>
      </c>
    </row>
    <row r="28" spans="1:8" ht="15.75" customHeight="1">
      <c r="A28" s="16" t="s">
        <v>100</v>
      </c>
      <c r="B28" s="15">
        <v>30174.251999999997</v>
      </c>
      <c r="C28" s="102">
        <v>525280</v>
      </c>
      <c r="D28" s="12">
        <v>180375</v>
      </c>
      <c r="E28" s="103">
        <f t="shared" si="0"/>
        <v>5.744412884556807</v>
      </c>
      <c r="F28" s="103">
        <f t="shared" si="1"/>
        <v>16.728622037422035</v>
      </c>
      <c r="H28" s="103">
        <f t="shared" si="2"/>
        <v>2.9121552321552322</v>
      </c>
    </row>
    <row r="29" spans="1:8" ht="15.75" customHeight="1">
      <c r="A29" s="16" t="s">
        <v>54</v>
      </c>
      <c r="B29" s="15">
        <v>2731350.3317759382</v>
      </c>
      <c r="C29" s="102">
        <v>50882880</v>
      </c>
      <c r="D29" s="12">
        <v>14282545</v>
      </c>
      <c r="E29" s="103">
        <f t="shared" si="0"/>
        <v>5.3679161473877617</v>
      </c>
      <c r="F29" s="103">
        <f t="shared" si="1"/>
        <v>19.12369491414827</v>
      </c>
      <c r="H29" s="103">
        <f t="shared" si="2"/>
        <v>3.5625919610265537</v>
      </c>
    </row>
    <row r="30" spans="1:8" ht="15.75" customHeight="1">
      <c r="A30" s="16" t="s">
        <v>96</v>
      </c>
      <c r="B30" s="15">
        <v>138416.484</v>
      </c>
      <c r="C30" s="102">
        <v>2794700</v>
      </c>
      <c r="D30" s="12">
        <v>1204383</v>
      </c>
      <c r="E30" s="103">
        <f t="shared" si="0"/>
        <v>4.952820839446094</v>
      </c>
      <c r="F30" s="103">
        <f t="shared" si="1"/>
        <v>11.492729804389468</v>
      </c>
      <c r="H30" s="103">
        <f t="shared" si="2"/>
        <v>2.3204412549828417</v>
      </c>
    </row>
    <row r="31" spans="1:8" ht="15.75" customHeight="1">
      <c r="A31" s="31" t="s">
        <v>51</v>
      </c>
      <c r="B31" s="15">
        <v>946242.0120652566</v>
      </c>
      <c r="C31" s="106">
        <v>19116210</v>
      </c>
      <c r="D31" s="12">
        <v>5440715</v>
      </c>
      <c r="E31" s="103">
        <f t="shared" si="0"/>
        <v>4.9499456851816159</v>
      </c>
      <c r="F31" s="103">
        <f t="shared" si="1"/>
        <v>17.391868753743886</v>
      </c>
      <c r="H31" s="103">
        <f t="shared" si="2"/>
        <v>3.5135473922085607</v>
      </c>
    </row>
    <row r="32" spans="1:8" ht="15.75" customHeight="1">
      <c r="A32" s="16" t="s">
        <v>77</v>
      </c>
      <c r="B32" s="15">
        <v>517896.05999999994</v>
      </c>
      <c r="C32" s="102">
        <v>10715550</v>
      </c>
      <c r="D32" s="12">
        <v>4394506</v>
      </c>
      <c r="E32" s="103">
        <f t="shared" si="0"/>
        <v>4.8331262511023692</v>
      </c>
      <c r="F32" s="103">
        <f t="shared" si="1"/>
        <v>11.785080279785713</v>
      </c>
      <c r="H32" s="103">
        <f t="shared" si="2"/>
        <v>2.4383969438203064</v>
      </c>
    </row>
    <row r="33" spans="1:8" ht="15.75" customHeight="1">
      <c r="A33" s="16" t="s">
        <v>115</v>
      </c>
      <c r="B33" s="15">
        <v>1738303.66</v>
      </c>
      <c r="C33" s="102">
        <v>37950800</v>
      </c>
      <c r="D33" s="12">
        <v>13666831</v>
      </c>
      <c r="E33" s="103">
        <f t="shared" si="0"/>
        <v>4.5804137462187882</v>
      </c>
      <c r="F33" s="103">
        <f t="shared" si="1"/>
        <v>12.719142133242153</v>
      </c>
      <c r="H33" s="103">
        <f t="shared" si="2"/>
        <v>2.7768544148969134</v>
      </c>
    </row>
    <row r="34" spans="1:8" ht="15.75" customHeight="1">
      <c r="A34" s="16" t="s">
        <v>130</v>
      </c>
      <c r="B34" s="15">
        <v>92598.551999999996</v>
      </c>
      <c r="C34" s="102">
        <v>2100130</v>
      </c>
      <c r="D34" s="12">
        <v>851149</v>
      </c>
      <c r="E34" s="103">
        <f t="shared" si="0"/>
        <v>4.4091819077866603</v>
      </c>
      <c r="F34" s="103">
        <f t="shared" si="1"/>
        <v>10.879241119944922</v>
      </c>
      <c r="H34" s="103">
        <f t="shared" si="2"/>
        <v>2.4674058243621269</v>
      </c>
    </row>
    <row r="35" spans="1:8" ht="15.75" customHeight="1">
      <c r="A35" s="16" t="s">
        <v>149</v>
      </c>
      <c r="B35" s="15">
        <v>427185.51088522136</v>
      </c>
      <c r="C35" s="102">
        <v>9890400</v>
      </c>
      <c r="D35" s="107">
        <v>1695200</v>
      </c>
      <c r="E35" s="103">
        <f t="shared" si="0"/>
        <v>4.319193469275473</v>
      </c>
      <c r="F35" s="103">
        <f t="shared" si="1"/>
        <v>25.199711590680824</v>
      </c>
      <c r="H35" s="103">
        <f t="shared" si="2"/>
        <v>5.8343558282208585</v>
      </c>
    </row>
    <row r="36" spans="1:8" ht="12.75">
      <c r="A36" s="16" t="s">
        <v>65</v>
      </c>
      <c r="B36" s="15">
        <v>456795.45599999995</v>
      </c>
      <c r="C36" s="102">
        <v>10698900</v>
      </c>
      <c r="D36" s="12">
        <v>4465680</v>
      </c>
      <c r="E36" s="103">
        <f t="shared" si="0"/>
        <v>4.2695553374645989</v>
      </c>
      <c r="F36" s="103">
        <f t="shared" si="1"/>
        <v>10.22902348578492</v>
      </c>
      <c r="H36" s="103">
        <f t="shared" si="2"/>
        <v>2.3958053420755632</v>
      </c>
    </row>
    <row r="37" spans="1:8" ht="12.75">
      <c r="A37" s="21" t="s">
        <v>91</v>
      </c>
      <c r="B37" s="15">
        <v>5192000</v>
      </c>
      <c r="C37" s="102">
        <v>125836020</v>
      </c>
      <c r="D37" s="12">
        <v>54011301</v>
      </c>
      <c r="E37" s="103">
        <f t="shared" si="0"/>
        <v>4.1260046209344505</v>
      </c>
      <c r="F37" s="103">
        <f t="shared" si="1"/>
        <v>9.6128030687503703</v>
      </c>
      <c r="H37" s="103">
        <f t="shared" si="2"/>
        <v>2.329809089397791</v>
      </c>
    </row>
    <row r="38" spans="1:8" ht="12.75">
      <c r="A38" s="16" t="s">
        <v>63</v>
      </c>
      <c r="B38" s="15">
        <v>49337.759999999995</v>
      </c>
      <c r="C38" s="102">
        <v>1207360</v>
      </c>
      <c r="D38" s="12">
        <v>318823</v>
      </c>
      <c r="E38" s="103">
        <f t="shared" si="0"/>
        <v>4.0864166445799093</v>
      </c>
      <c r="F38" s="103">
        <f t="shared" si="1"/>
        <v>15.474968869874505</v>
      </c>
      <c r="H38" s="103">
        <f t="shared" si="2"/>
        <v>3.7869287974832431</v>
      </c>
    </row>
    <row r="39" spans="1:8" ht="12.75">
      <c r="A39" s="16" t="s">
        <v>69</v>
      </c>
      <c r="B39" s="15">
        <v>52606.887999999999</v>
      </c>
      <c r="C39" s="102">
        <v>1331060</v>
      </c>
      <c r="D39" s="12">
        <v>578440</v>
      </c>
      <c r="E39" s="103">
        <f t="shared" si="0"/>
        <v>3.9522551951076581</v>
      </c>
      <c r="F39" s="103">
        <f t="shared" si="1"/>
        <v>9.0946144803263955</v>
      </c>
      <c r="H39" s="103">
        <f t="shared" si="2"/>
        <v>2.3011202544775604</v>
      </c>
    </row>
    <row r="40" spans="1:8" ht="12.75">
      <c r="A40" s="45" t="s">
        <v>146</v>
      </c>
      <c r="B40" s="15">
        <v>3089927.6399999992</v>
      </c>
      <c r="C40" s="102">
        <v>84339070</v>
      </c>
      <c r="D40" s="12">
        <v>20424610</v>
      </c>
      <c r="E40" s="103">
        <f t="shared" si="0"/>
        <v>3.6636965999269369</v>
      </c>
      <c r="F40" s="103">
        <f t="shared" si="1"/>
        <v>15.128453566555244</v>
      </c>
      <c r="H40" s="103">
        <f t="shared" si="2"/>
        <v>4.1292866791581329</v>
      </c>
    </row>
    <row r="41" spans="1:8" ht="12.75">
      <c r="A41" s="16" t="s">
        <v>128</v>
      </c>
      <c r="B41" s="15">
        <v>189950.37599999999</v>
      </c>
      <c r="C41" s="102">
        <v>5458830</v>
      </c>
      <c r="D41" s="12">
        <v>1948989</v>
      </c>
      <c r="E41" s="103">
        <f t="shared" si="0"/>
        <v>3.479690263298179</v>
      </c>
      <c r="F41" s="103">
        <f t="shared" si="1"/>
        <v>9.7460978999881469</v>
      </c>
      <c r="H41" s="103">
        <f t="shared" si="2"/>
        <v>2.8008521341064521</v>
      </c>
    </row>
    <row r="42" spans="1:8" ht="12.75">
      <c r="A42" s="16" t="s">
        <v>79</v>
      </c>
      <c r="B42" s="15">
        <v>339046.68</v>
      </c>
      <c r="C42" s="102">
        <v>9749760</v>
      </c>
      <c r="D42" s="12">
        <v>3753000</v>
      </c>
      <c r="E42" s="103">
        <f t="shared" si="0"/>
        <v>3.4774874458448206</v>
      </c>
      <c r="F42" s="103">
        <f t="shared" si="1"/>
        <v>9.0340175859312541</v>
      </c>
      <c r="H42" s="103">
        <f t="shared" si="2"/>
        <v>2.5978577138289367</v>
      </c>
    </row>
    <row r="43" spans="1:8" ht="12.75">
      <c r="A43" s="16" t="s">
        <v>94</v>
      </c>
      <c r="B43" s="15">
        <v>56858.759999999995</v>
      </c>
      <c r="C43" s="102">
        <v>1901550</v>
      </c>
      <c r="D43" s="12">
        <v>736370</v>
      </c>
      <c r="E43" s="103">
        <f t="shared" si="0"/>
        <v>2.9901270016565431</v>
      </c>
      <c r="F43" s="103">
        <f t="shared" si="1"/>
        <v>7.7214932710458051</v>
      </c>
      <c r="H43" s="103">
        <f t="shared" si="2"/>
        <v>2.5823295354237681</v>
      </c>
    </row>
    <row r="44" spans="1:8" ht="12.75">
      <c r="A44" s="16" t="s">
        <v>61</v>
      </c>
      <c r="B44" s="15">
        <v>115271.85999999999</v>
      </c>
      <c r="C44" s="102">
        <v>4047200</v>
      </c>
      <c r="D44" s="12">
        <v>1451732</v>
      </c>
      <c r="E44" s="103">
        <f t="shared" si="0"/>
        <v>2.848187882980826</v>
      </c>
      <c r="F44" s="103">
        <f t="shared" si="1"/>
        <v>7.9402988981437339</v>
      </c>
      <c r="H44" s="103">
        <f t="shared" si="2"/>
        <v>2.7878423841315065</v>
      </c>
    </row>
    <row r="45" spans="1:8" ht="12.75">
      <c r="A45" s="16" t="s">
        <v>45</v>
      </c>
      <c r="B45" s="15">
        <v>172080.47999999998</v>
      </c>
      <c r="C45" s="102">
        <v>6927290</v>
      </c>
      <c r="D45" s="12">
        <v>2973737</v>
      </c>
      <c r="E45" s="103">
        <f t="shared" si="0"/>
        <v>2.4840952233846134</v>
      </c>
      <c r="F45" s="103">
        <f t="shared" si="1"/>
        <v>5.7866744772654739</v>
      </c>
      <c r="H45" s="103">
        <f t="shared" si="2"/>
        <v>2.3294897968448454</v>
      </c>
    </row>
    <row r="46" spans="1:8" ht="12.75">
      <c r="A46" s="16" t="s">
        <v>119</v>
      </c>
      <c r="B46" s="15">
        <v>465299.19999999995</v>
      </c>
      <c r="C46" s="102">
        <v>19286120</v>
      </c>
      <c r="D46" s="12">
        <v>6709224</v>
      </c>
      <c r="E46" s="103">
        <f t="shared" si="0"/>
        <v>2.4126117643154763</v>
      </c>
      <c r="F46" s="103">
        <f t="shared" si="1"/>
        <v>6.9352163528896922</v>
      </c>
      <c r="H46" s="103">
        <f t="shared" si="2"/>
        <v>2.8745679083005724</v>
      </c>
    </row>
    <row r="47" spans="1:8" ht="12.75">
      <c r="A47" s="16" t="s">
        <v>132</v>
      </c>
      <c r="B47" s="15">
        <v>349977.19999999995</v>
      </c>
      <c r="C47" s="102">
        <v>59308690</v>
      </c>
      <c r="D47" s="12">
        <v>17733119</v>
      </c>
      <c r="E47" s="103">
        <f t="shared" si="0"/>
        <v>0.59009430152647102</v>
      </c>
      <c r="F47" s="103">
        <f t="shared" si="1"/>
        <v>1.9735794926995072</v>
      </c>
      <c r="H47" s="103">
        <f t="shared" si="2"/>
        <v>3.3445154233725045</v>
      </c>
    </row>
    <row r="48" spans="1:8" ht="12.75">
      <c r="A48" s="31" t="s">
        <v>81</v>
      </c>
      <c r="B48" s="15">
        <v>5031712.5759999994</v>
      </c>
      <c r="C48" s="102">
        <v>1380004390</v>
      </c>
      <c r="D48" s="12">
        <v>199584361</v>
      </c>
      <c r="E48" s="103">
        <f t="shared" si="0"/>
        <v>0.36461569343268535</v>
      </c>
      <c r="F48" s="103">
        <f t="shared" si="1"/>
        <v>2.5210956163043252</v>
      </c>
      <c r="H48" s="103">
        <f t="shared" si="2"/>
        <v>6.9143914036430942</v>
      </c>
    </row>
    <row r="49" spans="1:8" ht="12.75">
      <c r="A49" s="16" t="s">
        <v>155</v>
      </c>
      <c r="B49" s="15">
        <v>328155.16799999995</v>
      </c>
      <c r="C49" s="102">
        <v>97338580</v>
      </c>
      <c r="D49" s="12">
        <v>25503951</v>
      </c>
      <c r="E49" s="103">
        <f t="shared" si="0"/>
        <v>0.33712754798765293</v>
      </c>
      <c r="F49" s="103">
        <f t="shared" si="1"/>
        <v>1.2866836514859989</v>
      </c>
      <c r="H49" s="103">
        <f t="shared" si="2"/>
        <v>3.8166078659733937</v>
      </c>
    </row>
    <row r="50" spans="1:8" ht="12.75">
      <c r="A50" s="16" t="s">
        <v>85</v>
      </c>
      <c r="B50" s="15">
        <v>882640</v>
      </c>
      <c r="C50" s="102">
        <v>273523620</v>
      </c>
      <c r="D50" s="12">
        <v>69855344</v>
      </c>
      <c r="E50" s="103">
        <f t="shared" si="0"/>
        <v>0.32269242414969501</v>
      </c>
      <c r="F50" s="103">
        <f t="shared" si="1"/>
        <v>1.2635253789602696</v>
      </c>
      <c r="H50" s="103">
        <f t="shared" si="2"/>
        <v>3.9155718709222875</v>
      </c>
    </row>
    <row r="51" spans="1:8" ht="12.75">
      <c r="A51" s="16" t="s">
        <v>121</v>
      </c>
      <c r="B51" s="15">
        <v>185395.65839999996</v>
      </c>
      <c r="C51" s="102">
        <v>144104080</v>
      </c>
      <c r="D51" s="12">
        <v>56771478</v>
      </c>
      <c r="E51" s="103">
        <f t="shared" si="0"/>
        <v>0.12865399675012668</v>
      </c>
      <c r="F51" s="103">
        <f t="shared" si="1"/>
        <v>0.3265647908620592</v>
      </c>
      <c r="H51" s="103">
        <f t="shared" si="2"/>
        <v>2.5383182731300389</v>
      </c>
    </row>
    <row r="52" spans="1:8" ht="12.75">
      <c r="B52" s="26"/>
      <c r="C52" s="108"/>
      <c r="E52" s="103"/>
      <c r="F52" s="103"/>
      <c r="H52" s="103"/>
    </row>
    <row r="53" spans="1:8" ht="12.75">
      <c r="B53" s="26"/>
      <c r="C53" s="108"/>
      <c r="E53" s="103"/>
      <c r="F53" s="103"/>
      <c r="H53" s="103"/>
    </row>
    <row r="54" spans="1:8" ht="12.75">
      <c r="B54" s="26"/>
      <c r="C54" s="108"/>
      <c r="E54" s="103"/>
      <c r="F54" s="103"/>
      <c r="H54" s="103"/>
    </row>
    <row r="55" spans="1:8" ht="12.75">
      <c r="B55" s="26"/>
      <c r="C55" s="108"/>
      <c r="E55" s="103"/>
      <c r="F55" s="103"/>
      <c r="H55" s="103"/>
    </row>
    <row r="56" spans="1:8" ht="12.75">
      <c r="B56" s="26"/>
      <c r="C56" s="108"/>
      <c r="E56" s="103"/>
      <c r="F56" s="103"/>
      <c r="H56" s="103"/>
    </row>
    <row r="57" spans="1:8" ht="12.75">
      <c r="B57" s="26"/>
      <c r="C57" s="108"/>
      <c r="E57" s="103"/>
      <c r="F57" s="103"/>
      <c r="H57" s="103"/>
    </row>
    <row r="58" spans="1:8" ht="12.75">
      <c r="B58" s="26"/>
      <c r="C58" s="108"/>
      <c r="E58" s="103"/>
      <c r="F58" s="103"/>
      <c r="H58" s="103"/>
    </row>
    <row r="59" spans="1:8" ht="12.75">
      <c r="B59" s="26"/>
      <c r="C59" s="108"/>
      <c r="E59" s="103"/>
      <c r="F59" s="103"/>
      <c r="H59" s="103"/>
    </row>
    <row r="60" spans="1:8" ht="12.75">
      <c r="B60" s="26"/>
      <c r="C60" s="108"/>
      <c r="E60" s="103"/>
      <c r="F60" s="103"/>
      <c r="H60" s="103"/>
    </row>
    <row r="61" spans="1:8" ht="12.75">
      <c r="B61" s="26"/>
      <c r="C61" s="108"/>
      <c r="E61" s="103"/>
      <c r="F61" s="103"/>
      <c r="H61" s="103"/>
    </row>
    <row r="62" spans="1:8" ht="12.75">
      <c r="B62" s="26"/>
      <c r="C62" s="108"/>
      <c r="E62" s="103"/>
      <c r="F62" s="103"/>
      <c r="H62" s="103"/>
    </row>
    <row r="63" spans="1:8" ht="12.75">
      <c r="B63" s="26"/>
      <c r="C63" s="108"/>
      <c r="E63" s="103"/>
      <c r="F63" s="103"/>
      <c r="H63" s="103"/>
    </row>
    <row r="64" spans="1:8" ht="12.75">
      <c r="B64" s="26"/>
      <c r="C64" s="108"/>
      <c r="E64" s="103"/>
      <c r="F64" s="103"/>
      <c r="H64" s="103"/>
    </row>
    <row r="65" spans="2:8" ht="12.75">
      <c r="B65" s="26"/>
      <c r="C65" s="108"/>
      <c r="E65" s="103"/>
      <c r="F65" s="103"/>
      <c r="H65" s="103"/>
    </row>
    <row r="66" spans="2:8" ht="12.75">
      <c r="B66" s="26"/>
      <c r="C66" s="108"/>
      <c r="E66" s="103"/>
      <c r="F66" s="103"/>
      <c r="H66" s="103"/>
    </row>
    <row r="67" spans="2:8" ht="12.75">
      <c r="B67" s="26"/>
      <c r="C67" s="108"/>
      <c r="E67" s="103"/>
      <c r="F67" s="103"/>
      <c r="H67" s="103"/>
    </row>
    <row r="68" spans="2:8" ht="12.75">
      <c r="B68" s="26"/>
      <c r="C68" s="108"/>
      <c r="E68" s="103"/>
      <c r="F68" s="103"/>
      <c r="H68" s="103"/>
    </row>
    <row r="69" spans="2:8" ht="12.75">
      <c r="B69" s="26"/>
      <c r="C69" s="108"/>
      <c r="E69" s="103"/>
      <c r="F69" s="103"/>
      <c r="H69" s="103"/>
    </row>
    <row r="70" spans="2:8" ht="12.75">
      <c r="B70" s="26"/>
      <c r="C70" s="108"/>
      <c r="E70" s="103"/>
      <c r="F70" s="103"/>
      <c r="H70" s="103"/>
    </row>
    <row r="71" spans="2:8" ht="12.75">
      <c r="B71" s="26"/>
      <c r="C71" s="108"/>
      <c r="E71" s="103"/>
      <c r="F71" s="103"/>
      <c r="H71" s="103"/>
    </row>
    <row r="72" spans="2:8" ht="12.75">
      <c r="B72" s="26"/>
      <c r="C72" s="108"/>
      <c r="E72" s="103"/>
      <c r="F72" s="103"/>
      <c r="H72" s="103"/>
    </row>
    <row r="73" spans="2:8" ht="12.75">
      <c r="B73" s="26"/>
      <c r="C73" s="108"/>
      <c r="E73" s="103"/>
      <c r="F73" s="103"/>
      <c r="H73" s="103"/>
    </row>
    <row r="74" spans="2:8" ht="12.75">
      <c r="B74" s="26"/>
      <c r="C74" s="108"/>
      <c r="E74" s="103"/>
      <c r="F74" s="103"/>
      <c r="H74" s="103"/>
    </row>
    <row r="75" spans="2:8" ht="12.75">
      <c r="B75" s="26"/>
      <c r="C75" s="108"/>
      <c r="E75" s="103"/>
      <c r="F75" s="103"/>
      <c r="H75" s="103"/>
    </row>
    <row r="76" spans="2:8" ht="12.75">
      <c r="B76" s="26"/>
      <c r="C76" s="108"/>
      <c r="E76" s="103"/>
      <c r="F76" s="103"/>
      <c r="H76" s="103"/>
    </row>
    <row r="77" spans="2:8" ht="12.75">
      <c r="B77" s="26"/>
      <c r="C77" s="108"/>
      <c r="E77" s="103"/>
      <c r="F77" s="103"/>
      <c r="H77" s="103"/>
    </row>
    <row r="78" spans="2:8" ht="12.75">
      <c r="B78" s="26"/>
      <c r="C78" s="108"/>
      <c r="E78" s="103"/>
      <c r="F78" s="103"/>
      <c r="H78" s="103"/>
    </row>
    <row r="79" spans="2:8" ht="12.75">
      <c r="B79" s="26"/>
      <c r="C79" s="108"/>
      <c r="E79" s="103"/>
      <c r="F79" s="103"/>
      <c r="H79" s="103"/>
    </row>
    <row r="80" spans="2:8" ht="12.75">
      <c r="B80" s="26"/>
      <c r="C80" s="108"/>
      <c r="E80" s="103"/>
      <c r="F80" s="103"/>
      <c r="H80" s="103"/>
    </row>
    <row r="81" spans="2:8" ht="12.75">
      <c r="B81" s="26"/>
      <c r="C81" s="108"/>
      <c r="E81" s="103"/>
      <c r="F81" s="103"/>
      <c r="H81" s="103"/>
    </row>
    <row r="82" spans="2:8" ht="12.75">
      <c r="B82" s="26"/>
      <c r="C82" s="108"/>
      <c r="E82" s="103"/>
      <c r="F82" s="103"/>
      <c r="H82" s="103"/>
    </row>
    <row r="83" spans="2:8" ht="12.75">
      <c r="B83" s="26"/>
      <c r="C83" s="108"/>
      <c r="E83" s="103"/>
      <c r="F83" s="103"/>
      <c r="H83" s="103"/>
    </row>
    <row r="84" spans="2:8" ht="12.75">
      <c r="B84" s="26"/>
      <c r="C84" s="108"/>
      <c r="E84" s="103"/>
      <c r="F84" s="103"/>
      <c r="H84" s="103"/>
    </row>
    <row r="85" spans="2:8" ht="12.75">
      <c r="B85" s="26"/>
      <c r="C85" s="108"/>
      <c r="E85" s="103"/>
      <c r="F85" s="103"/>
      <c r="H85" s="103"/>
    </row>
    <row r="86" spans="2:8" ht="12.75">
      <c r="B86" s="26"/>
      <c r="C86" s="108"/>
      <c r="E86" s="103"/>
      <c r="F86" s="103"/>
      <c r="H86" s="103"/>
    </row>
    <row r="87" spans="2:8" ht="12.75">
      <c r="B87" s="26"/>
      <c r="C87" s="108"/>
      <c r="E87" s="103"/>
      <c r="F87" s="103"/>
      <c r="H87" s="103"/>
    </row>
    <row r="88" spans="2:8" ht="12.75">
      <c r="B88" s="26"/>
      <c r="C88" s="108"/>
      <c r="E88" s="103"/>
      <c r="F88" s="103"/>
      <c r="H88" s="103"/>
    </row>
    <row r="89" spans="2:8" ht="12.75">
      <c r="B89" s="26"/>
      <c r="C89" s="108"/>
      <c r="E89" s="103"/>
      <c r="F89" s="103"/>
      <c r="H89" s="103"/>
    </row>
    <row r="90" spans="2:8" ht="12.75">
      <c r="B90" s="26"/>
      <c r="C90" s="108"/>
      <c r="E90" s="103"/>
      <c r="F90" s="103"/>
      <c r="H90" s="103"/>
    </row>
    <row r="91" spans="2:8" ht="12.75">
      <c r="B91" s="26"/>
      <c r="C91" s="108"/>
      <c r="E91" s="103"/>
      <c r="F91" s="103"/>
      <c r="H91" s="103"/>
    </row>
    <row r="92" spans="2:8" ht="12.75">
      <c r="B92" s="26"/>
      <c r="C92" s="108"/>
      <c r="E92" s="103"/>
      <c r="F92" s="103"/>
      <c r="H92" s="103"/>
    </row>
    <row r="93" spans="2:8" ht="12.75">
      <c r="B93" s="26"/>
      <c r="C93" s="108"/>
      <c r="E93" s="103"/>
      <c r="F93" s="103"/>
      <c r="H93" s="103"/>
    </row>
    <row r="94" spans="2:8" ht="12.75">
      <c r="B94" s="26"/>
      <c r="C94" s="108"/>
      <c r="E94" s="103"/>
      <c r="F94" s="103"/>
      <c r="H94" s="103"/>
    </row>
    <row r="95" spans="2:8" ht="12.75">
      <c r="B95" s="26"/>
      <c r="C95" s="108"/>
      <c r="E95" s="103"/>
      <c r="F95" s="103"/>
      <c r="H95" s="103"/>
    </row>
    <row r="96" spans="2:8" ht="12.75">
      <c r="B96" s="26"/>
      <c r="C96" s="108"/>
      <c r="E96" s="103"/>
      <c r="F96" s="103"/>
      <c r="H96" s="103"/>
    </row>
    <row r="97" spans="2:8" ht="12.75">
      <c r="B97" s="26"/>
      <c r="C97" s="108"/>
      <c r="E97" s="103"/>
      <c r="F97" s="103"/>
      <c r="H97" s="103"/>
    </row>
    <row r="98" spans="2:8" ht="12.75">
      <c r="B98" s="26"/>
      <c r="C98" s="108"/>
      <c r="E98" s="103"/>
      <c r="F98" s="103"/>
      <c r="H98" s="103"/>
    </row>
    <row r="99" spans="2:8" ht="12.75">
      <c r="B99" s="26"/>
      <c r="C99" s="108"/>
      <c r="E99" s="103"/>
      <c r="F99" s="103"/>
      <c r="H99" s="103"/>
    </row>
    <row r="100" spans="2:8" ht="12.75">
      <c r="B100" s="26"/>
      <c r="C100" s="108"/>
      <c r="E100" s="103"/>
      <c r="F100" s="103"/>
      <c r="H100" s="103"/>
    </row>
    <row r="101" spans="2:8" ht="12.75">
      <c r="B101" s="26"/>
      <c r="C101" s="108"/>
      <c r="E101" s="103"/>
      <c r="F101" s="103"/>
      <c r="H101" s="103"/>
    </row>
    <row r="102" spans="2:8" ht="12.75">
      <c r="B102" s="26"/>
      <c r="C102" s="108"/>
      <c r="E102" s="103"/>
      <c r="F102" s="103"/>
      <c r="H102" s="103"/>
    </row>
    <row r="103" spans="2:8" ht="12.75">
      <c r="B103" s="26"/>
      <c r="C103" s="108"/>
      <c r="E103" s="103"/>
      <c r="F103" s="103"/>
      <c r="H103" s="103"/>
    </row>
    <row r="104" spans="2:8" ht="12.75">
      <c r="B104" s="26"/>
      <c r="C104" s="108"/>
      <c r="E104" s="103"/>
      <c r="F104" s="103"/>
      <c r="H104" s="103"/>
    </row>
    <row r="105" spans="2:8" ht="12.75">
      <c r="B105" s="26"/>
      <c r="C105" s="108"/>
      <c r="E105" s="103"/>
      <c r="F105" s="103"/>
      <c r="H105" s="103"/>
    </row>
    <row r="106" spans="2:8" ht="12.75">
      <c r="B106" s="26"/>
      <c r="C106" s="108"/>
      <c r="E106" s="103"/>
      <c r="F106" s="103"/>
      <c r="H106" s="103"/>
    </row>
    <row r="107" spans="2:8" ht="12.75">
      <c r="B107" s="26"/>
      <c r="C107" s="108"/>
      <c r="E107" s="103"/>
      <c r="F107" s="103"/>
      <c r="H107" s="103"/>
    </row>
    <row r="108" spans="2:8" ht="12.75">
      <c r="B108" s="26"/>
      <c r="C108" s="108"/>
      <c r="E108" s="103"/>
      <c r="F108" s="103"/>
      <c r="H108" s="103"/>
    </row>
    <row r="109" spans="2:8" ht="12.75">
      <c r="B109" s="26"/>
      <c r="C109" s="108"/>
      <c r="E109" s="103"/>
      <c r="F109" s="103"/>
      <c r="H109" s="103"/>
    </row>
    <row r="110" spans="2:8" ht="12.75">
      <c r="B110" s="26"/>
      <c r="C110" s="108"/>
      <c r="E110" s="103"/>
      <c r="F110" s="103"/>
      <c r="H110" s="103"/>
    </row>
    <row r="111" spans="2:8" ht="12.75">
      <c r="B111" s="26"/>
      <c r="C111" s="108"/>
      <c r="E111" s="103"/>
      <c r="F111" s="103"/>
      <c r="H111" s="103"/>
    </row>
    <row r="112" spans="2:8" ht="12.75">
      <c r="B112" s="26"/>
      <c r="C112" s="108"/>
      <c r="E112" s="103"/>
      <c r="F112" s="103"/>
      <c r="H112" s="103"/>
    </row>
    <row r="113" spans="2:8" ht="12.75">
      <c r="B113" s="26"/>
      <c r="C113" s="108"/>
      <c r="E113" s="103"/>
      <c r="F113" s="103"/>
      <c r="H113" s="103"/>
    </row>
    <row r="114" spans="2:8" ht="12.75">
      <c r="B114" s="26"/>
      <c r="C114" s="108"/>
      <c r="E114" s="103"/>
      <c r="F114" s="103"/>
      <c r="H114" s="103"/>
    </row>
    <row r="115" spans="2:8" ht="12.75">
      <c r="B115" s="26"/>
      <c r="C115" s="108"/>
      <c r="E115" s="103"/>
      <c r="F115" s="103"/>
      <c r="H115" s="103"/>
    </row>
    <row r="116" spans="2:8" ht="12.75">
      <c r="B116" s="26"/>
      <c r="C116" s="108"/>
      <c r="E116" s="103"/>
      <c r="F116" s="103"/>
      <c r="H116" s="103"/>
    </row>
    <row r="117" spans="2:8" ht="12.75">
      <c r="B117" s="26"/>
      <c r="C117" s="108"/>
      <c r="E117" s="103"/>
      <c r="F117" s="103"/>
      <c r="H117" s="103"/>
    </row>
    <row r="118" spans="2:8" ht="12.75">
      <c r="B118" s="26"/>
      <c r="C118" s="108"/>
      <c r="E118" s="103"/>
      <c r="F118" s="103"/>
      <c r="H118" s="103"/>
    </row>
    <row r="119" spans="2:8" ht="12.75">
      <c r="B119" s="26"/>
      <c r="C119" s="108"/>
      <c r="E119" s="103"/>
      <c r="F119" s="103"/>
      <c r="H119" s="103"/>
    </row>
    <row r="120" spans="2:8" ht="12.75">
      <c r="B120" s="26"/>
      <c r="C120" s="108"/>
      <c r="E120" s="103"/>
      <c r="F120" s="103"/>
      <c r="H120" s="103"/>
    </row>
    <row r="121" spans="2:8" ht="12.75">
      <c r="B121" s="26"/>
      <c r="C121" s="108"/>
      <c r="E121" s="103"/>
      <c r="F121" s="103"/>
      <c r="H121" s="103"/>
    </row>
    <row r="122" spans="2:8" ht="12.75">
      <c r="B122" s="26"/>
      <c r="C122" s="108"/>
      <c r="E122" s="103"/>
      <c r="F122" s="103"/>
      <c r="H122" s="103"/>
    </row>
    <row r="123" spans="2:8" ht="12.75">
      <c r="B123" s="26"/>
      <c r="C123" s="108"/>
      <c r="E123" s="103"/>
      <c r="F123" s="103"/>
      <c r="H123" s="103"/>
    </row>
    <row r="124" spans="2:8" ht="12.75">
      <c r="B124" s="26"/>
      <c r="C124" s="108"/>
      <c r="E124" s="103"/>
      <c r="F124" s="103"/>
      <c r="H124" s="103"/>
    </row>
    <row r="125" spans="2:8" ht="12.75">
      <c r="B125" s="26"/>
      <c r="C125" s="108"/>
      <c r="E125" s="103"/>
      <c r="F125" s="103"/>
      <c r="H125" s="103"/>
    </row>
    <row r="126" spans="2:8" ht="12.75">
      <c r="B126" s="26"/>
      <c r="C126" s="108"/>
      <c r="E126" s="103"/>
      <c r="F126" s="103"/>
      <c r="H126" s="103"/>
    </row>
    <row r="127" spans="2:8" ht="12.75">
      <c r="B127" s="26"/>
      <c r="C127" s="108"/>
      <c r="E127" s="103"/>
      <c r="F127" s="103"/>
      <c r="H127" s="103"/>
    </row>
    <row r="128" spans="2:8" ht="12.75">
      <c r="B128" s="26"/>
      <c r="C128" s="108"/>
      <c r="E128" s="103"/>
      <c r="F128" s="103"/>
      <c r="H128" s="103"/>
    </row>
    <row r="129" spans="2:8" ht="12.75">
      <c r="B129" s="26"/>
      <c r="C129" s="108"/>
      <c r="E129" s="103"/>
      <c r="F129" s="103"/>
      <c r="H129" s="103"/>
    </row>
    <row r="130" spans="2:8" ht="12.75">
      <c r="B130" s="26"/>
      <c r="C130" s="108"/>
      <c r="E130" s="103"/>
      <c r="F130" s="103"/>
      <c r="H130" s="103"/>
    </row>
    <row r="131" spans="2:8" ht="12.75">
      <c r="B131" s="26"/>
      <c r="C131" s="108"/>
      <c r="E131" s="103"/>
      <c r="F131" s="103"/>
      <c r="H131" s="103"/>
    </row>
    <row r="132" spans="2:8" ht="12.75">
      <c r="B132" s="26"/>
      <c r="C132" s="108"/>
      <c r="E132" s="103"/>
      <c r="F132" s="103"/>
      <c r="H132" s="103"/>
    </row>
    <row r="133" spans="2:8" ht="12.75">
      <c r="B133" s="26"/>
      <c r="C133" s="108"/>
      <c r="E133" s="103"/>
      <c r="F133" s="103"/>
      <c r="H133" s="103"/>
    </row>
    <row r="134" spans="2:8" ht="12.75">
      <c r="B134" s="26"/>
      <c r="C134" s="108"/>
      <c r="E134" s="103"/>
      <c r="F134" s="103"/>
      <c r="H134" s="103"/>
    </row>
    <row r="135" spans="2:8" ht="12.75">
      <c r="B135" s="26"/>
      <c r="C135" s="108"/>
      <c r="E135" s="103"/>
      <c r="F135" s="103"/>
      <c r="H135" s="103"/>
    </row>
    <row r="136" spans="2:8" ht="12.75">
      <c r="B136" s="26"/>
      <c r="C136" s="108"/>
      <c r="E136" s="103"/>
      <c r="F136" s="103"/>
      <c r="H136" s="103"/>
    </row>
    <row r="137" spans="2:8" ht="12.75">
      <c r="B137" s="26"/>
      <c r="C137" s="108"/>
      <c r="E137" s="103"/>
      <c r="F137" s="103"/>
      <c r="H137" s="103"/>
    </row>
    <row r="138" spans="2:8" ht="12.75">
      <c r="B138" s="26"/>
      <c r="C138" s="108"/>
      <c r="E138" s="103"/>
      <c r="F138" s="103"/>
      <c r="H138" s="103"/>
    </row>
    <row r="139" spans="2:8" ht="12.75">
      <c r="B139" s="26"/>
      <c r="C139" s="108"/>
      <c r="E139" s="103"/>
      <c r="F139" s="103"/>
      <c r="H139" s="103"/>
    </row>
    <row r="140" spans="2:8" ht="12.75">
      <c r="B140" s="26"/>
      <c r="C140" s="108"/>
      <c r="E140" s="103"/>
      <c r="F140" s="103"/>
      <c r="H140" s="103"/>
    </row>
    <row r="141" spans="2:8" ht="12.75">
      <c r="B141" s="26"/>
      <c r="C141" s="108"/>
      <c r="E141" s="103"/>
      <c r="F141" s="103"/>
      <c r="H141" s="103"/>
    </row>
    <row r="142" spans="2:8" ht="12.75">
      <c r="B142" s="26"/>
      <c r="C142" s="108"/>
      <c r="E142" s="103"/>
      <c r="F142" s="103"/>
      <c r="H142" s="103"/>
    </row>
    <row r="143" spans="2:8" ht="12.75">
      <c r="B143" s="26"/>
      <c r="C143" s="108"/>
      <c r="E143" s="103"/>
      <c r="F143" s="103"/>
      <c r="H143" s="103"/>
    </row>
    <row r="144" spans="2:8" ht="12.75">
      <c r="B144" s="26"/>
      <c r="C144" s="108"/>
      <c r="E144" s="103"/>
      <c r="F144" s="103"/>
      <c r="H144" s="103"/>
    </row>
    <row r="145" spans="2:8" ht="12.75">
      <c r="B145" s="26"/>
      <c r="C145" s="108"/>
      <c r="E145" s="103"/>
      <c r="F145" s="103"/>
      <c r="H145" s="103"/>
    </row>
    <row r="146" spans="2:8" ht="12.75">
      <c r="B146" s="26"/>
      <c r="C146" s="108"/>
      <c r="E146" s="103"/>
      <c r="F146" s="103"/>
      <c r="H146" s="103"/>
    </row>
    <row r="147" spans="2:8" ht="12.75">
      <c r="B147" s="26"/>
      <c r="C147" s="108"/>
      <c r="E147" s="103"/>
      <c r="F147" s="103"/>
      <c r="H147" s="103"/>
    </row>
    <row r="148" spans="2:8" ht="12.75">
      <c r="B148" s="26"/>
      <c r="C148" s="108"/>
      <c r="E148" s="103"/>
      <c r="F148" s="103"/>
      <c r="H148" s="103"/>
    </row>
    <row r="149" spans="2:8" ht="12.75">
      <c r="B149" s="26"/>
      <c r="C149" s="108"/>
      <c r="E149" s="103"/>
      <c r="F149" s="103"/>
      <c r="H149" s="103"/>
    </row>
    <row r="150" spans="2:8" ht="12.75">
      <c r="B150" s="26"/>
      <c r="C150" s="108"/>
      <c r="E150" s="103"/>
      <c r="F150" s="103"/>
      <c r="H150" s="103"/>
    </row>
    <row r="151" spans="2:8" ht="12.75">
      <c r="B151" s="26"/>
      <c r="C151" s="108"/>
      <c r="E151" s="103"/>
      <c r="F151" s="103"/>
      <c r="H151" s="103"/>
    </row>
    <row r="152" spans="2:8" ht="12.75">
      <c r="B152" s="26"/>
      <c r="C152" s="108"/>
      <c r="E152" s="103"/>
      <c r="F152" s="103"/>
      <c r="H152" s="103"/>
    </row>
    <row r="153" spans="2:8" ht="12.75">
      <c r="B153" s="26"/>
      <c r="C153" s="108"/>
      <c r="E153" s="103"/>
      <c r="F153" s="103"/>
      <c r="H153" s="103"/>
    </row>
    <row r="154" spans="2:8" ht="12.75">
      <c r="B154" s="26"/>
      <c r="C154" s="108"/>
      <c r="E154" s="103"/>
      <c r="F154" s="103"/>
      <c r="H154" s="103"/>
    </row>
    <row r="155" spans="2:8" ht="12.75">
      <c r="B155" s="26"/>
      <c r="C155" s="108"/>
      <c r="E155" s="103"/>
      <c r="F155" s="103"/>
      <c r="H155" s="103"/>
    </row>
    <row r="156" spans="2:8" ht="12.75">
      <c r="B156" s="26"/>
      <c r="C156" s="108"/>
      <c r="E156" s="103"/>
      <c r="F156" s="103"/>
      <c r="H156" s="103"/>
    </row>
    <row r="157" spans="2:8" ht="12.75">
      <c r="B157" s="26"/>
      <c r="C157" s="108"/>
      <c r="E157" s="103"/>
      <c r="F157" s="103"/>
      <c r="H157" s="103"/>
    </row>
    <row r="158" spans="2:8" ht="12.75">
      <c r="B158" s="26"/>
      <c r="C158" s="108"/>
      <c r="E158" s="103"/>
      <c r="F158" s="103"/>
      <c r="H158" s="103"/>
    </row>
    <row r="159" spans="2:8" ht="12.75">
      <c r="B159" s="26"/>
      <c r="C159" s="108"/>
      <c r="E159" s="103"/>
      <c r="F159" s="103"/>
      <c r="H159" s="103"/>
    </row>
    <row r="160" spans="2:8" ht="12.75">
      <c r="B160" s="26"/>
      <c r="C160" s="108"/>
      <c r="E160" s="103"/>
      <c r="F160" s="103"/>
      <c r="H160" s="103"/>
    </row>
    <row r="161" spans="2:8" ht="12.75">
      <c r="B161" s="26"/>
      <c r="C161" s="108"/>
      <c r="E161" s="103"/>
      <c r="F161" s="103"/>
      <c r="H161" s="103"/>
    </row>
    <row r="162" spans="2:8" ht="12.75">
      <c r="B162" s="26"/>
      <c r="C162" s="108"/>
      <c r="E162" s="103"/>
      <c r="F162" s="103"/>
      <c r="H162" s="103"/>
    </row>
    <row r="163" spans="2:8" ht="12.75">
      <c r="B163" s="26"/>
      <c r="C163" s="108"/>
      <c r="E163" s="103"/>
      <c r="F163" s="103"/>
      <c r="H163" s="103"/>
    </row>
    <row r="164" spans="2:8" ht="12.75">
      <c r="B164" s="26"/>
      <c r="C164" s="108"/>
      <c r="E164" s="103"/>
      <c r="F164" s="103"/>
      <c r="H164" s="103"/>
    </row>
    <row r="165" spans="2:8" ht="12.75">
      <c r="B165" s="26"/>
      <c r="C165" s="108"/>
      <c r="E165" s="103"/>
      <c r="F165" s="103"/>
      <c r="H165" s="103"/>
    </row>
    <row r="166" spans="2:8" ht="12.75">
      <c r="B166" s="26"/>
      <c r="C166" s="108"/>
      <c r="E166" s="103"/>
      <c r="F166" s="103"/>
      <c r="H166" s="103"/>
    </row>
    <row r="167" spans="2:8" ht="12.75">
      <c r="B167" s="26"/>
      <c r="C167" s="108"/>
      <c r="E167" s="103"/>
      <c r="F167" s="103"/>
      <c r="H167" s="103"/>
    </row>
    <row r="168" spans="2:8" ht="12.75">
      <c r="B168" s="26"/>
      <c r="C168" s="108"/>
      <c r="E168" s="103"/>
      <c r="F168" s="103"/>
      <c r="H168" s="103"/>
    </row>
    <row r="169" spans="2:8" ht="12.75">
      <c r="B169" s="26"/>
      <c r="C169" s="108"/>
      <c r="E169" s="103"/>
      <c r="F169" s="103"/>
      <c r="H169" s="103"/>
    </row>
    <row r="170" spans="2:8" ht="12.75">
      <c r="B170" s="26"/>
      <c r="C170" s="108"/>
      <c r="E170" s="103"/>
      <c r="F170" s="103"/>
      <c r="H170" s="103"/>
    </row>
    <row r="171" spans="2:8" ht="12.75">
      <c r="B171" s="26"/>
      <c r="C171" s="108"/>
      <c r="E171" s="103"/>
      <c r="F171" s="103"/>
      <c r="H171" s="103"/>
    </row>
    <row r="172" spans="2:8" ht="12.75">
      <c r="B172" s="26"/>
      <c r="C172" s="108"/>
      <c r="E172" s="103"/>
      <c r="F172" s="103"/>
      <c r="H172" s="103"/>
    </row>
    <row r="173" spans="2:8" ht="12.75">
      <c r="B173" s="26"/>
      <c r="C173" s="108"/>
      <c r="E173" s="103"/>
      <c r="F173" s="103"/>
      <c r="H173" s="103"/>
    </row>
    <row r="174" spans="2:8" ht="12.75">
      <c r="B174" s="26"/>
      <c r="C174" s="108"/>
      <c r="E174" s="103"/>
      <c r="F174" s="103"/>
      <c r="H174" s="103"/>
    </row>
    <row r="175" spans="2:8" ht="12.75">
      <c r="B175" s="26"/>
      <c r="C175" s="108"/>
      <c r="E175" s="103"/>
      <c r="F175" s="103"/>
      <c r="H175" s="103"/>
    </row>
    <row r="176" spans="2:8" ht="12.75">
      <c r="B176" s="26"/>
      <c r="C176" s="108"/>
      <c r="E176" s="103"/>
      <c r="F176" s="103"/>
      <c r="H176" s="103"/>
    </row>
    <row r="177" spans="2:8" ht="12.75">
      <c r="B177" s="26"/>
      <c r="C177" s="108"/>
      <c r="E177" s="103"/>
      <c r="F177" s="103"/>
      <c r="H177" s="103"/>
    </row>
    <row r="178" spans="2:8" ht="12.75">
      <c r="B178" s="26"/>
      <c r="C178" s="108"/>
      <c r="E178" s="103"/>
      <c r="F178" s="103"/>
      <c r="H178" s="103"/>
    </row>
    <row r="179" spans="2:8" ht="12.75">
      <c r="B179" s="26"/>
      <c r="C179" s="108"/>
      <c r="E179" s="103"/>
      <c r="F179" s="103"/>
      <c r="H179" s="103"/>
    </row>
    <row r="180" spans="2:8" ht="12.75">
      <c r="B180" s="26"/>
      <c r="C180" s="108"/>
      <c r="E180" s="103"/>
      <c r="F180" s="103"/>
      <c r="H180" s="103"/>
    </row>
    <row r="181" spans="2:8" ht="12.75">
      <c r="B181" s="26"/>
      <c r="C181" s="108"/>
      <c r="E181" s="103"/>
      <c r="F181" s="103"/>
      <c r="H181" s="103"/>
    </row>
    <row r="182" spans="2:8" ht="12.75">
      <c r="B182" s="26"/>
      <c r="C182" s="108"/>
      <c r="E182" s="103"/>
      <c r="F182" s="103"/>
      <c r="H182" s="103"/>
    </row>
    <row r="183" spans="2:8" ht="12.75">
      <c r="B183" s="26"/>
      <c r="C183" s="108"/>
      <c r="E183" s="103"/>
      <c r="F183" s="103"/>
      <c r="H183" s="103"/>
    </row>
    <row r="184" spans="2:8" ht="12.75">
      <c r="B184" s="26"/>
      <c r="C184" s="108"/>
      <c r="E184" s="103"/>
      <c r="F184" s="103"/>
      <c r="H184" s="103"/>
    </row>
    <row r="185" spans="2:8" ht="12.75">
      <c r="B185" s="26"/>
      <c r="C185" s="108"/>
      <c r="E185" s="103"/>
      <c r="F185" s="103"/>
      <c r="H185" s="103"/>
    </row>
    <row r="186" spans="2:8" ht="12.75">
      <c r="B186" s="26"/>
      <c r="C186" s="108"/>
      <c r="E186" s="103"/>
      <c r="F186" s="103"/>
      <c r="H186" s="103"/>
    </row>
    <row r="187" spans="2:8" ht="12.75">
      <c r="B187" s="26"/>
      <c r="C187" s="108"/>
      <c r="E187" s="103"/>
      <c r="F187" s="103"/>
      <c r="H187" s="103"/>
    </row>
    <row r="188" spans="2:8" ht="12.75">
      <c r="B188" s="26"/>
      <c r="C188" s="108"/>
      <c r="E188" s="103"/>
      <c r="F188" s="103"/>
      <c r="H188" s="103"/>
    </row>
    <row r="189" spans="2:8" ht="12.75">
      <c r="B189" s="26"/>
      <c r="C189" s="108"/>
      <c r="E189" s="103"/>
      <c r="F189" s="103"/>
      <c r="H189" s="103"/>
    </row>
    <row r="190" spans="2:8" ht="12.75">
      <c r="B190" s="26"/>
      <c r="C190" s="108"/>
      <c r="E190" s="103"/>
      <c r="F190" s="103"/>
      <c r="H190" s="103"/>
    </row>
    <row r="191" spans="2:8" ht="12.75">
      <c r="B191" s="26"/>
      <c r="C191" s="108"/>
      <c r="E191" s="103"/>
      <c r="F191" s="103"/>
      <c r="H191" s="103"/>
    </row>
    <row r="192" spans="2:8" ht="12.75">
      <c r="B192" s="26"/>
      <c r="C192" s="108"/>
      <c r="E192" s="103"/>
      <c r="F192" s="103"/>
      <c r="H192" s="103"/>
    </row>
    <row r="193" spans="2:8" ht="12.75">
      <c r="B193" s="26"/>
      <c r="C193" s="108"/>
      <c r="E193" s="103"/>
      <c r="F193" s="103"/>
      <c r="H193" s="103"/>
    </row>
    <row r="194" spans="2:8" ht="12.75">
      <c r="B194" s="26"/>
      <c r="C194" s="108"/>
      <c r="E194" s="103"/>
      <c r="F194" s="103"/>
      <c r="H194" s="103"/>
    </row>
    <row r="195" spans="2:8" ht="12.75">
      <c r="B195" s="26"/>
      <c r="C195" s="108"/>
      <c r="E195" s="103"/>
      <c r="F195" s="103"/>
      <c r="H195" s="103"/>
    </row>
    <row r="196" spans="2:8" ht="12.75">
      <c r="B196" s="26"/>
      <c r="C196" s="108"/>
      <c r="E196" s="103"/>
      <c r="F196" s="103"/>
      <c r="H196" s="103"/>
    </row>
    <row r="197" spans="2:8" ht="12.75">
      <c r="B197" s="26"/>
      <c r="C197" s="108"/>
      <c r="E197" s="103"/>
      <c r="F197" s="103"/>
      <c r="H197" s="103"/>
    </row>
    <row r="198" spans="2:8" ht="12.75">
      <c r="B198" s="26"/>
      <c r="C198" s="108"/>
      <c r="E198" s="103"/>
      <c r="F198" s="103"/>
      <c r="H198" s="103"/>
    </row>
    <row r="199" spans="2:8" ht="12.75">
      <c r="B199" s="26"/>
      <c r="C199" s="108"/>
      <c r="E199" s="103"/>
      <c r="F199" s="103"/>
      <c r="H199" s="103"/>
    </row>
    <row r="200" spans="2:8" ht="12.75">
      <c r="B200" s="26"/>
      <c r="C200" s="108"/>
      <c r="E200" s="103"/>
      <c r="F200" s="103"/>
      <c r="H200" s="103"/>
    </row>
    <row r="201" spans="2:8" ht="12.75">
      <c r="B201" s="26"/>
      <c r="C201" s="108"/>
      <c r="E201" s="103"/>
      <c r="F201" s="103"/>
      <c r="H201" s="103"/>
    </row>
    <row r="202" spans="2:8" ht="12.75">
      <c r="B202" s="26"/>
      <c r="C202" s="108"/>
      <c r="E202" s="103"/>
      <c r="F202" s="103"/>
      <c r="H202" s="103"/>
    </row>
    <row r="203" spans="2:8" ht="12.75">
      <c r="B203" s="26"/>
      <c r="C203" s="108"/>
      <c r="E203" s="103"/>
      <c r="F203" s="103"/>
      <c r="H203" s="103"/>
    </row>
    <row r="204" spans="2:8" ht="12.75">
      <c r="B204" s="26"/>
      <c r="C204" s="108"/>
      <c r="E204" s="103"/>
      <c r="F204" s="103"/>
      <c r="H204" s="103"/>
    </row>
    <row r="205" spans="2:8" ht="12.75">
      <c r="B205" s="26"/>
      <c r="C205" s="108"/>
      <c r="E205" s="103"/>
      <c r="F205" s="103"/>
      <c r="H205" s="103"/>
    </row>
    <row r="206" spans="2:8" ht="12.75">
      <c r="B206" s="26"/>
      <c r="C206" s="108"/>
      <c r="E206" s="103"/>
      <c r="F206" s="103"/>
      <c r="H206" s="103"/>
    </row>
    <row r="207" spans="2:8" ht="12.75">
      <c r="B207" s="26"/>
      <c r="C207" s="108"/>
      <c r="E207" s="103"/>
      <c r="F207" s="103"/>
      <c r="H207" s="103"/>
    </row>
    <row r="208" spans="2:8" ht="12.75">
      <c r="B208" s="26"/>
      <c r="C208" s="108"/>
      <c r="E208" s="103"/>
      <c r="F208" s="103"/>
      <c r="H208" s="103"/>
    </row>
    <row r="209" spans="2:8" ht="12.75">
      <c r="B209" s="26"/>
      <c r="C209" s="108"/>
      <c r="E209" s="103"/>
      <c r="F209" s="103"/>
      <c r="H209" s="103"/>
    </row>
    <row r="210" spans="2:8" ht="12.75">
      <c r="B210" s="26"/>
      <c r="C210" s="108"/>
      <c r="E210" s="103"/>
      <c r="F210" s="103"/>
      <c r="H210" s="103"/>
    </row>
    <row r="211" spans="2:8" ht="12.75">
      <c r="B211" s="26"/>
      <c r="C211" s="108"/>
      <c r="E211" s="103"/>
      <c r="F211" s="103"/>
      <c r="H211" s="103"/>
    </row>
    <row r="212" spans="2:8" ht="12.75">
      <c r="B212" s="26"/>
      <c r="C212" s="108"/>
      <c r="E212" s="103"/>
      <c r="F212" s="103"/>
      <c r="H212" s="103"/>
    </row>
    <row r="213" spans="2:8" ht="12.75">
      <c r="B213" s="26"/>
      <c r="C213" s="108"/>
      <c r="E213" s="103"/>
      <c r="F213" s="103"/>
      <c r="H213" s="103"/>
    </row>
    <row r="214" spans="2:8" ht="12.75">
      <c r="B214" s="26"/>
      <c r="C214" s="108"/>
      <c r="E214" s="103"/>
      <c r="F214" s="103"/>
      <c r="H214" s="103"/>
    </row>
    <row r="215" spans="2:8" ht="12.75">
      <c r="B215" s="26"/>
      <c r="C215" s="108"/>
      <c r="E215" s="103"/>
      <c r="F215" s="103"/>
      <c r="H215" s="103"/>
    </row>
    <row r="216" spans="2:8" ht="12.75">
      <c r="B216" s="26"/>
      <c r="C216" s="108"/>
      <c r="E216" s="103"/>
      <c r="F216" s="103"/>
      <c r="H216" s="103"/>
    </row>
    <row r="217" spans="2:8" ht="12.75">
      <c r="B217" s="26"/>
      <c r="C217" s="108"/>
      <c r="E217" s="103"/>
      <c r="F217" s="103"/>
      <c r="H217" s="103"/>
    </row>
    <row r="218" spans="2:8" ht="12.75">
      <c r="B218" s="26"/>
      <c r="C218" s="108"/>
      <c r="E218" s="103"/>
      <c r="F218" s="103"/>
      <c r="H218" s="103"/>
    </row>
    <row r="219" spans="2:8" ht="12.75">
      <c r="B219" s="26"/>
      <c r="C219" s="108"/>
      <c r="E219" s="103"/>
      <c r="F219" s="103"/>
      <c r="H219" s="103"/>
    </row>
    <row r="220" spans="2:8" ht="12.75">
      <c r="B220" s="26"/>
      <c r="C220" s="108"/>
      <c r="E220" s="103"/>
      <c r="F220" s="103"/>
      <c r="H220" s="103"/>
    </row>
    <row r="221" spans="2:8" ht="12.75">
      <c r="B221" s="26"/>
      <c r="C221" s="108"/>
      <c r="E221" s="103"/>
      <c r="F221" s="103"/>
      <c r="H221" s="103"/>
    </row>
    <row r="222" spans="2:8" ht="12.75">
      <c r="B222" s="26"/>
      <c r="C222" s="108"/>
      <c r="E222" s="103"/>
      <c r="F222" s="103"/>
      <c r="H222" s="103"/>
    </row>
    <row r="223" spans="2:8" ht="12.75">
      <c r="B223" s="26"/>
      <c r="C223" s="108"/>
      <c r="E223" s="103"/>
      <c r="F223" s="103"/>
      <c r="H223" s="103"/>
    </row>
    <row r="224" spans="2:8" ht="12.75">
      <c r="B224" s="26"/>
      <c r="C224" s="108"/>
      <c r="E224" s="103"/>
      <c r="F224" s="103"/>
      <c r="H224" s="103"/>
    </row>
    <row r="225" spans="2:8" ht="12.75">
      <c r="B225" s="26"/>
      <c r="C225" s="108"/>
      <c r="E225" s="103"/>
      <c r="F225" s="103"/>
      <c r="H225" s="103"/>
    </row>
    <row r="226" spans="2:8" ht="12.75">
      <c r="B226" s="26"/>
      <c r="C226" s="108"/>
      <c r="E226" s="103"/>
      <c r="F226" s="103"/>
      <c r="H226" s="103"/>
    </row>
    <row r="227" spans="2:8" ht="12.75">
      <c r="B227" s="26"/>
      <c r="C227" s="108"/>
      <c r="E227" s="103"/>
      <c r="F227" s="103"/>
      <c r="H227" s="103"/>
    </row>
    <row r="228" spans="2:8" ht="12.75">
      <c r="B228" s="26"/>
      <c r="C228" s="108"/>
      <c r="E228" s="103"/>
      <c r="F228" s="103"/>
      <c r="H228" s="103"/>
    </row>
    <row r="229" spans="2:8" ht="12.75">
      <c r="B229" s="26"/>
      <c r="C229" s="108"/>
      <c r="E229" s="103"/>
      <c r="F229" s="103"/>
      <c r="H229" s="103"/>
    </row>
    <row r="230" spans="2:8" ht="12.75">
      <c r="B230" s="26"/>
      <c r="C230" s="108"/>
      <c r="E230" s="103"/>
      <c r="F230" s="103"/>
      <c r="H230" s="103"/>
    </row>
    <row r="231" spans="2:8" ht="12.75">
      <c r="B231" s="26"/>
      <c r="C231" s="108"/>
      <c r="E231" s="103"/>
      <c r="F231" s="103"/>
      <c r="H231" s="103"/>
    </row>
    <row r="232" spans="2:8" ht="12.75">
      <c r="B232" s="26"/>
      <c r="C232" s="108"/>
      <c r="E232" s="103"/>
      <c r="F232" s="103"/>
      <c r="H232" s="103"/>
    </row>
    <row r="233" spans="2:8" ht="12.75">
      <c r="B233" s="26"/>
      <c r="C233" s="108"/>
      <c r="E233" s="103"/>
      <c r="F233" s="103"/>
      <c r="H233" s="103"/>
    </row>
    <row r="234" spans="2:8" ht="12.75">
      <c r="B234" s="26"/>
      <c r="C234" s="108"/>
      <c r="E234" s="103"/>
      <c r="F234" s="103"/>
      <c r="H234" s="103"/>
    </row>
    <row r="235" spans="2:8" ht="12.75">
      <c r="B235" s="26"/>
      <c r="C235" s="108"/>
      <c r="E235" s="103"/>
      <c r="F235" s="103"/>
      <c r="H235" s="103"/>
    </row>
    <row r="236" spans="2:8" ht="12.75">
      <c r="B236" s="26"/>
      <c r="C236" s="108"/>
      <c r="E236" s="103"/>
      <c r="F236" s="103"/>
      <c r="H236" s="103"/>
    </row>
    <row r="237" spans="2:8" ht="12.75">
      <c r="B237" s="26"/>
      <c r="C237" s="108"/>
      <c r="E237" s="103"/>
      <c r="F237" s="103"/>
      <c r="H237" s="103"/>
    </row>
    <row r="238" spans="2:8" ht="12.75">
      <c r="B238" s="26"/>
      <c r="C238" s="108"/>
      <c r="E238" s="103"/>
      <c r="F238" s="103"/>
      <c r="H238" s="103"/>
    </row>
    <row r="239" spans="2:8" ht="12.75">
      <c r="B239" s="26"/>
      <c r="C239" s="108"/>
      <c r="E239" s="103"/>
      <c r="F239" s="103"/>
      <c r="H239" s="103"/>
    </row>
    <row r="240" spans="2:8" ht="12.75">
      <c r="B240" s="26"/>
      <c r="C240" s="108"/>
      <c r="E240" s="103"/>
      <c r="F240" s="103"/>
      <c r="H240" s="103"/>
    </row>
    <row r="241" spans="2:8" ht="12.75">
      <c r="B241" s="26"/>
      <c r="C241" s="108"/>
      <c r="E241" s="103"/>
      <c r="F241" s="103"/>
      <c r="H241" s="103"/>
    </row>
    <row r="242" spans="2:8" ht="12.75">
      <c r="B242" s="26"/>
      <c r="C242" s="108"/>
      <c r="E242" s="103"/>
      <c r="F242" s="103"/>
      <c r="H242" s="103"/>
    </row>
    <row r="243" spans="2:8" ht="12.75">
      <c r="B243" s="26"/>
      <c r="C243" s="108"/>
      <c r="E243" s="103"/>
      <c r="F243" s="103"/>
      <c r="H243" s="103"/>
    </row>
    <row r="244" spans="2:8" ht="12.75">
      <c r="B244" s="26"/>
      <c r="C244" s="108"/>
      <c r="E244" s="103"/>
      <c r="F244" s="103"/>
      <c r="H244" s="103"/>
    </row>
    <row r="245" spans="2:8" ht="12.75">
      <c r="B245" s="26"/>
      <c r="C245" s="108"/>
      <c r="E245" s="103"/>
      <c r="F245" s="103"/>
      <c r="H245" s="103"/>
    </row>
    <row r="246" spans="2:8" ht="12.75">
      <c r="B246" s="26"/>
      <c r="C246" s="108"/>
      <c r="E246" s="103"/>
      <c r="F246" s="103"/>
      <c r="H246" s="103"/>
    </row>
    <row r="247" spans="2:8" ht="12.75">
      <c r="B247" s="26"/>
      <c r="C247" s="108"/>
      <c r="E247" s="103"/>
      <c r="F247" s="103"/>
      <c r="H247" s="103"/>
    </row>
    <row r="248" spans="2:8" ht="12.75">
      <c r="B248" s="26"/>
      <c r="C248" s="108"/>
      <c r="E248" s="103"/>
      <c r="F248" s="103"/>
      <c r="H248" s="103"/>
    </row>
    <row r="249" spans="2:8" ht="12.75">
      <c r="B249" s="26"/>
      <c r="C249" s="108"/>
      <c r="E249" s="103"/>
      <c r="F249" s="103"/>
      <c r="H249" s="103"/>
    </row>
    <row r="250" spans="2:8" ht="12.75">
      <c r="B250" s="26"/>
      <c r="C250" s="108"/>
      <c r="E250" s="103"/>
      <c r="F250" s="103"/>
      <c r="H250" s="103"/>
    </row>
    <row r="251" spans="2:8" ht="12.75">
      <c r="B251" s="26"/>
      <c r="C251" s="108"/>
      <c r="E251" s="103"/>
      <c r="F251" s="103"/>
      <c r="H251" s="103"/>
    </row>
    <row r="252" spans="2:8" ht="12.75">
      <c r="B252" s="26"/>
      <c r="C252" s="108"/>
      <c r="E252" s="103"/>
      <c r="F252" s="103"/>
      <c r="H252" s="103"/>
    </row>
    <row r="253" spans="2:8" ht="12.75">
      <c r="B253" s="26"/>
      <c r="C253" s="108"/>
      <c r="E253" s="103"/>
      <c r="F253" s="103"/>
      <c r="H253" s="103"/>
    </row>
    <row r="254" spans="2:8" ht="12.75">
      <c r="B254" s="26"/>
      <c r="C254" s="108"/>
      <c r="E254" s="103"/>
      <c r="F254" s="103"/>
      <c r="H254" s="103"/>
    </row>
    <row r="255" spans="2:8" ht="12.75">
      <c r="B255" s="26"/>
      <c r="C255" s="108"/>
      <c r="E255" s="103"/>
      <c r="F255" s="103"/>
      <c r="H255" s="103"/>
    </row>
    <row r="256" spans="2:8" ht="12.75">
      <c r="B256" s="26"/>
      <c r="C256" s="108"/>
      <c r="E256" s="103"/>
      <c r="F256" s="103"/>
      <c r="H256" s="103"/>
    </row>
    <row r="257" spans="2:8" ht="12.75">
      <c r="B257" s="26"/>
      <c r="C257" s="108"/>
      <c r="E257" s="103"/>
      <c r="F257" s="103"/>
      <c r="H257" s="103"/>
    </row>
    <row r="258" spans="2:8" ht="12.75">
      <c r="B258" s="26"/>
      <c r="C258" s="108"/>
      <c r="E258" s="103"/>
      <c r="F258" s="103"/>
      <c r="H258" s="103"/>
    </row>
    <row r="259" spans="2:8" ht="12.75">
      <c r="B259" s="26"/>
      <c r="C259" s="108"/>
      <c r="E259" s="103"/>
      <c r="F259" s="103"/>
      <c r="H259" s="103"/>
    </row>
    <row r="260" spans="2:8" ht="12.75">
      <c r="B260" s="26"/>
      <c r="C260" s="108"/>
      <c r="E260" s="103"/>
      <c r="F260" s="103"/>
      <c r="H260" s="103"/>
    </row>
    <row r="261" spans="2:8" ht="12.75">
      <c r="B261" s="26"/>
      <c r="C261" s="108"/>
      <c r="E261" s="103"/>
      <c r="F261" s="103"/>
      <c r="H261" s="103"/>
    </row>
    <row r="262" spans="2:8" ht="12.75">
      <c r="B262" s="26"/>
      <c r="C262" s="108"/>
      <c r="E262" s="103"/>
      <c r="F262" s="103"/>
      <c r="H262" s="103"/>
    </row>
    <row r="263" spans="2:8" ht="12.75">
      <c r="B263" s="26"/>
      <c r="C263" s="108"/>
      <c r="E263" s="103"/>
      <c r="F263" s="103"/>
      <c r="H263" s="103"/>
    </row>
    <row r="264" spans="2:8" ht="12.75">
      <c r="B264" s="26"/>
      <c r="C264" s="108"/>
      <c r="E264" s="103"/>
      <c r="F264" s="103"/>
      <c r="H264" s="103"/>
    </row>
    <row r="265" spans="2:8" ht="12.75">
      <c r="B265" s="26"/>
      <c r="C265" s="108"/>
      <c r="E265" s="103"/>
      <c r="F265" s="103"/>
      <c r="H265" s="103"/>
    </row>
    <row r="266" spans="2:8" ht="12.75">
      <c r="B266" s="26"/>
      <c r="C266" s="108"/>
      <c r="E266" s="103"/>
      <c r="F266" s="103"/>
      <c r="H266" s="103"/>
    </row>
    <row r="267" spans="2:8" ht="12.75">
      <c r="B267" s="26"/>
      <c r="C267" s="108"/>
      <c r="E267" s="103"/>
      <c r="F267" s="103"/>
      <c r="H267" s="103"/>
    </row>
    <row r="268" spans="2:8" ht="12.75">
      <c r="B268" s="26"/>
      <c r="C268" s="108"/>
      <c r="E268" s="103"/>
      <c r="F268" s="103"/>
      <c r="H268" s="103"/>
    </row>
    <row r="269" spans="2:8" ht="12.75">
      <c r="B269" s="26"/>
      <c r="C269" s="108"/>
      <c r="E269" s="103"/>
      <c r="F269" s="103"/>
      <c r="H269" s="103"/>
    </row>
    <row r="270" spans="2:8" ht="12.75">
      <c r="B270" s="26"/>
      <c r="C270" s="108"/>
      <c r="E270" s="103"/>
      <c r="F270" s="103"/>
      <c r="H270" s="103"/>
    </row>
    <row r="271" spans="2:8" ht="12.75">
      <c r="B271" s="26"/>
      <c r="C271" s="108"/>
      <c r="E271" s="103"/>
      <c r="F271" s="103"/>
      <c r="H271" s="103"/>
    </row>
    <row r="272" spans="2:8" ht="12.75">
      <c r="B272" s="26"/>
      <c r="C272" s="108"/>
      <c r="E272" s="103"/>
      <c r="F272" s="103"/>
      <c r="H272" s="103"/>
    </row>
    <row r="273" spans="2:8" ht="12.75">
      <c r="B273" s="26"/>
      <c r="C273" s="108"/>
      <c r="E273" s="103"/>
      <c r="F273" s="103"/>
      <c r="H273" s="103"/>
    </row>
    <row r="274" spans="2:8" ht="12.75">
      <c r="B274" s="26"/>
      <c r="C274" s="108"/>
      <c r="E274" s="103"/>
      <c r="F274" s="103"/>
      <c r="H274" s="103"/>
    </row>
    <row r="275" spans="2:8" ht="12.75">
      <c r="B275" s="26"/>
      <c r="C275" s="108"/>
      <c r="E275" s="103"/>
      <c r="F275" s="103"/>
      <c r="H275" s="103"/>
    </row>
    <row r="276" spans="2:8" ht="12.75">
      <c r="B276" s="26"/>
      <c r="C276" s="108"/>
      <c r="E276" s="103"/>
      <c r="F276" s="103"/>
      <c r="H276" s="103"/>
    </row>
    <row r="277" spans="2:8" ht="12.75">
      <c r="B277" s="26"/>
      <c r="C277" s="108"/>
      <c r="E277" s="103"/>
      <c r="F277" s="103"/>
      <c r="H277" s="103"/>
    </row>
    <row r="278" spans="2:8" ht="12.75">
      <c r="B278" s="26"/>
      <c r="C278" s="108"/>
      <c r="E278" s="103"/>
      <c r="F278" s="103"/>
      <c r="H278" s="103"/>
    </row>
    <row r="279" spans="2:8" ht="12.75">
      <c r="B279" s="26"/>
      <c r="C279" s="108"/>
      <c r="E279" s="103"/>
      <c r="F279" s="103"/>
      <c r="H279" s="103"/>
    </row>
    <row r="280" spans="2:8" ht="12.75">
      <c r="B280" s="26"/>
      <c r="C280" s="108"/>
      <c r="E280" s="103"/>
      <c r="F280" s="103"/>
      <c r="H280" s="103"/>
    </row>
    <row r="281" spans="2:8" ht="12.75">
      <c r="B281" s="26"/>
      <c r="C281" s="108"/>
      <c r="E281" s="103"/>
      <c r="F281" s="103"/>
      <c r="H281" s="103"/>
    </row>
    <row r="282" spans="2:8" ht="12.75">
      <c r="B282" s="26"/>
      <c r="C282" s="108"/>
      <c r="E282" s="103"/>
      <c r="F282" s="103"/>
      <c r="H282" s="103"/>
    </row>
    <row r="283" spans="2:8" ht="12.75">
      <c r="B283" s="26"/>
      <c r="C283" s="108"/>
      <c r="E283" s="103"/>
      <c r="F283" s="103"/>
      <c r="H283" s="103"/>
    </row>
    <row r="284" spans="2:8" ht="12.75">
      <c r="B284" s="26"/>
      <c r="C284" s="108"/>
      <c r="E284" s="103"/>
      <c r="F284" s="103"/>
      <c r="H284" s="103"/>
    </row>
    <row r="285" spans="2:8" ht="12.75">
      <c r="B285" s="26"/>
      <c r="C285" s="108"/>
      <c r="E285" s="103"/>
      <c r="F285" s="103"/>
      <c r="H285" s="103"/>
    </row>
    <row r="286" spans="2:8" ht="12.75">
      <c r="B286" s="26"/>
      <c r="C286" s="108"/>
      <c r="E286" s="103"/>
      <c r="F286" s="103"/>
      <c r="H286" s="103"/>
    </row>
    <row r="287" spans="2:8" ht="12.75">
      <c r="B287" s="26"/>
      <c r="C287" s="108"/>
      <c r="E287" s="103"/>
      <c r="F287" s="103"/>
      <c r="H287" s="103"/>
    </row>
    <row r="288" spans="2:8" ht="12.75">
      <c r="B288" s="26"/>
      <c r="C288" s="108"/>
      <c r="E288" s="103"/>
      <c r="F288" s="103"/>
      <c r="H288" s="103"/>
    </row>
    <row r="289" spans="2:8" ht="12.75">
      <c r="B289" s="26"/>
      <c r="C289" s="108"/>
      <c r="E289" s="103"/>
      <c r="F289" s="103"/>
      <c r="H289" s="103"/>
    </row>
    <row r="290" spans="2:8" ht="12.75">
      <c r="B290" s="26"/>
      <c r="C290" s="108"/>
      <c r="E290" s="103"/>
      <c r="F290" s="103"/>
      <c r="H290" s="103"/>
    </row>
    <row r="291" spans="2:8" ht="12.75">
      <c r="B291" s="26"/>
      <c r="C291" s="108"/>
      <c r="E291" s="103"/>
      <c r="F291" s="103"/>
      <c r="H291" s="103"/>
    </row>
    <row r="292" spans="2:8" ht="12.75">
      <c r="B292" s="26"/>
      <c r="C292" s="108"/>
      <c r="E292" s="103"/>
      <c r="F292" s="103"/>
      <c r="H292" s="103"/>
    </row>
    <row r="293" spans="2:8" ht="12.75">
      <c r="B293" s="26"/>
      <c r="C293" s="108"/>
      <c r="E293" s="103"/>
      <c r="F293" s="103"/>
      <c r="H293" s="103"/>
    </row>
    <row r="294" spans="2:8" ht="12.75">
      <c r="B294" s="26"/>
      <c r="C294" s="108"/>
      <c r="E294" s="103"/>
      <c r="F294" s="103"/>
      <c r="H294" s="103"/>
    </row>
    <row r="295" spans="2:8" ht="12.75">
      <c r="B295" s="26"/>
      <c r="C295" s="108"/>
      <c r="E295" s="103"/>
      <c r="F295" s="103"/>
      <c r="H295" s="103"/>
    </row>
    <row r="296" spans="2:8" ht="12.75">
      <c r="B296" s="26"/>
      <c r="C296" s="108"/>
      <c r="E296" s="103"/>
      <c r="F296" s="103"/>
      <c r="H296" s="103"/>
    </row>
    <row r="297" spans="2:8" ht="12.75">
      <c r="B297" s="26"/>
      <c r="C297" s="108"/>
      <c r="E297" s="103"/>
      <c r="F297" s="103"/>
      <c r="H297" s="103"/>
    </row>
    <row r="298" spans="2:8" ht="12.75">
      <c r="B298" s="26"/>
      <c r="C298" s="108"/>
      <c r="E298" s="103"/>
      <c r="F298" s="103"/>
      <c r="H298" s="103"/>
    </row>
    <row r="299" spans="2:8" ht="12.75">
      <c r="B299" s="26"/>
      <c r="C299" s="108"/>
      <c r="E299" s="103"/>
      <c r="F299" s="103"/>
      <c r="H299" s="103"/>
    </row>
    <row r="300" spans="2:8" ht="12.75">
      <c r="B300" s="26"/>
      <c r="C300" s="108"/>
      <c r="E300" s="103"/>
      <c r="F300" s="103"/>
      <c r="H300" s="103"/>
    </row>
    <row r="301" spans="2:8" ht="12.75">
      <c r="B301" s="26"/>
      <c r="C301" s="108"/>
      <c r="E301" s="103"/>
      <c r="F301" s="103"/>
      <c r="H301" s="103"/>
    </row>
    <row r="302" spans="2:8" ht="12.75">
      <c r="B302" s="26"/>
      <c r="C302" s="108"/>
      <c r="E302" s="103"/>
      <c r="F302" s="103"/>
      <c r="H302" s="103"/>
    </row>
    <row r="303" spans="2:8" ht="12.75">
      <c r="B303" s="26"/>
      <c r="C303" s="108"/>
      <c r="E303" s="103"/>
      <c r="F303" s="103"/>
      <c r="H303" s="103"/>
    </row>
    <row r="304" spans="2:8" ht="12.75">
      <c r="B304" s="26"/>
      <c r="C304" s="108"/>
      <c r="E304" s="103"/>
      <c r="F304" s="103"/>
      <c r="H304" s="103"/>
    </row>
    <row r="305" spans="2:8" ht="12.75">
      <c r="B305" s="26"/>
      <c r="C305" s="108"/>
      <c r="E305" s="103"/>
      <c r="F305" s="103"/>
      <c r="H305" s="103"/>
    </row>
    <row r="306" spans="2:8" ht="12.75">
      <c r="B306" s="26"/>
      <c r="C306" s="108"/>
      <c r="E306" s="103"/>
      <c r="F306" s="103"/>
      <c r="H306" s="103"/>
    </row>
    <row r="307" spans="2:8" ht="12.75">
      <c r="B307" s="26"/>
      <c r="C307" s="108"/>
      <c r="E307" s="103"/>
      <c r="F307" s="103"/>
      <c r="H307" s="103"/>
    </row>
    <row r="308" spans="2:8" ht="12.75">
      <c r="B308" s="26"/>
      <c r="C308" s="108"/>
      <c r="E308" s="103"/>
      <c r="F308" s="103"/>
      <c r="H308" s="103"/>
    </row>
    <row r="309" spans="2:8" ht="12.75">
      <c r="B309" s="26"/>
      <c r="C309" s="108"/>
      <c r="E309" s="103"/>
      <c r="F309" s="103"/>
      <c r="H309" s="103"/>
    </row>
    <row r="310" spans="2:8" ht="12.75">
      <c r="B310" s="26"/>
      <c r="C310" s="108"/>
      <c r="E310" s="103"/>
      <c r="F310" s="103"/>
      <c r="H310" s="103"/>
    </row>
    <row r="311" spans="2:8" ht="12.75">
      <c r="B311" s="26"/>
      <c r="C311" s="108"/>
      <c r="E311" s="103"/>
      <c r="F311" s="103"/>
      <c r="H311" s="103"/>
    </row>
    <row r="312" spans="2:8" ht="12.75">
      <c r="B312" s="26"/>
      <c r="C312" s="108"/>
      <c r="E312" s="103"/>
      <c r="F312" s="103"/>
      <c r="H312" s="103"/>
    </row>
    <row r="313" spans="2:8" ht="12.75">
      <c r="B313" s="26"/>
      <c r="C313" s="108"/>
      <c r="E313" s="103"/>
      <c r="F313" s="103"/>
      <c r="H313" s="103"/>
    </row>
    <row r="314" spans="2:8" ht="12.75">
      <c r="B314" s="26"/>
      <c r="C314" s="108"/>
      <c r="E314" s="103"/>
      <c r="F314" s="103"/>
      <c r="H314" s="103"/>
    </row>
    <row r="315" spans="2:8" ht="12.75">
      <c r="B315" s="26"/>
      <c r="C315" s="108"/>
      <c r="E315" s="103"/>
      <c r="F315" s="103"/>
      <c r="H315" s="103"/>
    </row>
    <row r="316" spans="2:8" ht="12.75">
      <c r="B316" s="26"/>
      <c r="C316" s="108"/>
      <c r="E316" s="103"/>
      <c r="F316" s="103"/>
      <c r="H316" s="103"/>
    </row>
    <row r="317" spans="2:8" ht="12.75">
      <c r="B317" s="26"/>
      <c r="C317" s="108"/>
      <c r="E317" s="103"/>
      <c r="F317" s="103"/>
      <c r="H317" s="103"/>
    </row>
    <row r="318" spans="2:8" ht="12.75">
      <c r="B318" s="26"/>
      <c r="C318" s="108"/>
      <c r="E318" s="103"/>
      <c r="F318" s="103"/>
      <c r="H318" s="103"/>
    </row>
    <row r="319" spans="2:8" ht="12.75">
      <c r="B319" s="26"/>
      <c r="C319" s="108"/>
      <c r="E319" s="103"/>
      <c r="F319" s="103"/>
      <c r="H319" s="103"/>
    </row>
    <row r="320" spans="2:8" ht="12.75">
      <c r="B320" s="26"/>
      <c r="C320" s="108"/>
      <c r="E320" s="103"/>
      <c r="F320" s="103"/>
      <c r="H320" s="103"/>
    </row>
    <row r="321" spans="2:8" ht="12.75">
      <c r="B321" s="26"/>
      <c r="C321" s="108"/>
      <c r="E321" s="103"/>
      <c r="F321" s="103"/>
      <c r="H321" s="103"/>
    </row>
    <row r="322" spans="2:8" ht="12.75">
      <c r="B322" s="26"/>
      <c r="C322" s="108"/>
      <c r="E322" s="103"/>
      <c r="F322" s="103"/>
      <c r="H322" s="103"/>
    </row>
    <row r="323" spans="2:8" ht="12.75">
      <c r="B323" s="26"/>
      <c r="C323" s="108"/>
      <c r="E323" s="103"/>
      <c r="F323" s="103"/>
      <c r="H323" s="103"/>
    </row>
    <row r="324" spans="2:8" ht="12.75">
      <c r="B324" s="26"/>
      <c r="C324" s="108"/>
      <c r="E324" s="103"/>
      <c r="F324" s="103"/>
      <c r="H324" s="103"/>
    </row>
    <row r="325" spans="2:8" ht="12.75">
      <c r="B325" s="26"/>
      <c r="C325" s="108"/>
      <c r="E325" s="103"/>
      <c r="F325" s="103"/>
      <c r="H325" s="103"/>
    </row>
    <row r="326" spans="2:8" ht="12.75">
      <c r="B326" s="26"/>
      <c r="C326" s="108"/>
      <c r="E326" s="103"/>
      <c r="F326" s="103"/>
      <c r="H326" s="103"/>
    </row>
    <row r="327" spans="2:8" ht="12.75">
      <c r="B327" s="26"/>
      <c r="C327" s="108"/>
      <c r="E327" s="103"/>
      <c r="F327" s="103"/>
      <c r="H327" s="103"/>
    </row>
    <row r="328" spans="2:8" ht="12.75">
      <c r="B328" s="26"/>
      <c r="C328" s="108"/>
      <c r="E328" s="103"/>
      <c r="F328" s="103"/>
      <c r="H328" s="103"/>
    </row>
    <row r="329" spans="2:8" ht="12.75">
      <c r="B329" s="26"/>
      <c r="C329" s="108"/>
      <c r="E329" s="103"/>
      <c r="F329" s="103"/>
      <c r="H329" s="103"/>
    </row>
    <row r="330" spans="2:8" ht="12.75">
      <c r="B330" s="26"/>
      <c r="C330" s="108"/>
      <c r="E330" s="103"/>
      <c r="F330" s="103"/>
      <c r="H330" s="103"/>
    </row>
    <row r="331" spans="2:8" ht="12.75">
      <c r="B331" s="26"/>
      <c r="C331" s="108"/>
      <c r="E331" s="103"/>
      <c r="F331" s="103"/>
      <c r="H331" s="103"/>
    </row>
    <row r="332" spans="2:8" ht="12.75">
      <c r="B332" s="26"/>
      <c r="C332" s="108"/>
      <c r="E332" s="103"/>
      <c r="F332" s="103"/>
      <c r="H332" s="103"/>
    </row>
    <row r="333" spans="2:8" ht="12.75">
      <c r="B333" s="26"/>
      <c r="C333" s="108"/>
      <c r="E333" s="103"/>
      <c r="F333" s="103"/>
      <c r="H333" s="103"/>
    </row>
    <row r="334" spans="2:8" ht="12.75">
      <c r="B334" s="26"/>
      <c r="C334" s="108"/>
      <c r="E334" s="103"/>
      <c r="F334" s="103"/>
      <c r="H334" s="103"/>
    </row>
    <row r="335" spans="2:8" ht="12.75">
      <c r="B335" s="26"/>
      <c r="C335" s="108"/>
      <c r="E335" s="103"/>
      <c r="F335" s="103"/>
      <c r="H335" s="103"/>
    </row>
    <row r="336" spans="2:8" ht="12.75">
      <c r="B336" s="26"/>
      <c r="C336" s="108"/>
      <c r="E336" s="103"/>
      <c r="F336" s="103"/>
      <c r="H336" s="103"/>
    </row>
    <row r="337" spans="2:8" ht="12.75">
      <c r="B337" s="26"/>
      <c r="C337" s="108"/>
      <c r="E337" s="103"/>
      <c r="F337" s="103"/>
      <c r="H337" s="103"/>
    </row>
    <row r="338" spans="2:8" ht="12.75">
      <c r="B338" s="26"/>
      <c r="C338" s="108"/>
      <c r="E338" s="103"/>
      <c r="F338" s="103"/>
      <c r="H338" s="103"/>
    </row>
    <row r="339" spans="2:8" ht="12.75">
      <c r="B339" s="26"/>
      <c r="C339" s="108"/>
      <c r="E339" s="103"/>
      <c r="F339" s="103"/>
      <c r="H339" s="103"/>
    </row>
    <row r="340" spans="2:8" ht="12.75">
      <c r="B340" s="26"/>
      <c r="C340" s="108"/>
      <c r="E340" s="103"/>
      <c r="F340" s="103"/>
      <c r="H340" s="103"/>
    </row>
    <row r="341" spans="2:8" ht="12.75">
      <c r="B341" s="26"/>
      <c r="C341" s="108"/>
      <c r="E341" s="103"/>
      <c r="F341" s="103"/>
      <c r="H341" s="103"/>
    </row>
    <row r="342" spans="2:8" ht="12.75">
      <c r="B342" s="26"/>
      <c r="C342" s="108"/>
      <c r="E342" s="103"/>
      <c r="F342" s="103"/>
      <c r="H342" s="103"/>
    </row>
    <row r="343" spans="2:8" ht="12.75">
      <c r="B343" s="26"/>
      <c r="C343" s="108"/>
      <c r="E343" s="103"/>
      <c r="F343" s="103"/>
      <c r="H343" s="103"/>
    </row>
    <row r="344" spans="2:8" ht="12.75">
      <c r="B344" s="26"/>
      <c r="C344" s="108"/>
      <c r="E344" s="103"/>
      <c r="F344" s="103"/>
      <c r="H344" s="103"/>
    </row>
    <row r="345" spans="2:8" ht="12.75">
      <c r="B345" s="26"/>
      <c r="C345" s="108"/>
      <c r="E345" s="103"/>
      <c r="F345" s="103"/>
      <c r="H345" s="103"/>
    </row>
    <row r="346" spans="2:8" ht="12.75">
      <c r="B346" s="26"/>
      <c r="C346" s="108"/>
      <c r="E346" s="103"/>
      <c r="F346" s="103"/>
      <c r="H346" s="103"/>
    </row>
    <row r="347" spans="2:8" ht="12.75">
      <c r="B347" s="26"/>
      <c r="C347" s="108"/>
      <c r="E347" s="103"/>
      <c r="F347" s="103"/>
      <c r="H347" s="103"/>
    </row>
    <row r="348" spans="2:8" ht="12.75">
      <c r="B348" s="26"/>
      <c r="C348" s="108"/>
      <c r="E348" s="103"/>
      <c r="F348" s="103"/>
      <c r="H348" s="103"/>
    </row>
    <row r="349" spans="2:8" ht="12.75">
      <c r="B349" s="26"/>
      <c r="C349" s="108"/>
      <c r="E349" s="103"/>
      <c r="F349" s="103"/>
      <c r="H349" s="103"/>
    </row>
    <row r="350" spans="2:8" ht="12.75">
      <c r="B350" s="26"/>
      <c r="C350" s="108"/>
      <c r="E350" s="103"/>
      <c r="F350" s="103"/>
      <c r="H350" s="103"/>
    </row>
    <row r="351" spans="2:8" ht="12.75">
      <c r="B351" s="26"/>
      <c r="C351" s="108"/>
      <c r="E351" s="103"/>
      <c r="F351" s="103"/>
      <c r="H351" s="103"/>
    </row>
    <row r="352" spans="2:8" ht="12.75">
      <c r="B352" s="26"/>
      <c r="C352" s="108"/>
      <c r="E352" s="103"/>
      <c r="F352" s="103"/>
      <c r="H352" s="103"/>
    </row>
    <row r="353" spans="2:8" ht="12.75">
      <c r="B353" s="26"/>
      <c r="C353" s="108"/>
      <c r="E353" s="103"/>
      <c r="F353" s="103"/>
      <c r="H353" s="103"/>
    </row>
    <row r="354" spans="2:8" ht="12.75">
      <c r="B354" s="26"/>
      <c r="C354" s="108"/>
      <c r="E354" s="103"/>
      <c r="F354" s="103"/>
      <c r="H354" s="103"/>
    </row>
    <row r="355" spans="2:8" ht="12.75">
      <c r="B355" s="26"/>
      <c r="C355" s="108"/>
      <c r="E355" s="103"/>
      <c r="F355" s="103"/>
      <c r="H355" s="103"/>
    </row>
    <row r="356" spans="2:8" ht="12.75">
      <c r="B356" s="26"/>
      <c r="C356" s="108"/>
      <c r="E356" s="103"/>
      <c r="F356" s="103"/>
      <c r="H356" s="103"/>
    </row>
    <row r="357" spans="2:8" ht="12.75">
      <c r="B357" s="26"/>
      <c r="C357" s="108"/>
      <c r="E357" s="103"/>
      <c r="F357" s="103"/>
      <c r="H357" s="103"/>
    </row>
    <row r="358" spans="2:8" ht="12.75">
      <c r="B358" s="26"/>
      <c r="C358" s="108"/>
      <c r="E358" s="103"/>
      <c r="F358" s="103"/>
      <c r="H358" s="103"/>
    </row>
    <row r="359" spans="2:8" ht="12.75">
      <c r="B359" s="26"/>
      <c r="C359" s="108"/>
      <c r="E359" s="103"/>
      <c r="F359" s="103"/>
      <c r="H359" s="103"/>
    </row>
    <row r="360" spans="2:8" ht="12.75">
      <c r="B360" s="26"/>
      <c r="C360" s="108"/>
      <c r="E360" s="103"/>
      <c r="F360" s="103"/>
      <c r="H360" s="103"/>
    </row>
    <row r="361" spans="2:8" ht="12.75">
      <c r="B361" s="26"/>
      <c r="C361" s="108"/>
      <c r="E361" s="103"/>
      <c r="F361" s="103"/>
      <c r="H361" s="103"/>
    </row>
    <row r="362" spans="2:8" ht="12.75">
      <c r="B362" s="26"/>
      <c r="C362" s="108"/>
      <c r="E362" s="103"/>
      <c r="F362" s="103"/>
      <c r="H362" s="103"/>
    </row>
    <row r="363" spans="2:8" ht="12.75">
      <c r="B363" s="26"/>
      <c r="C363" s="108"/>
      <c r="E363" s="103"/>
      <c r="F363" s="103"/>
      <c r="H363" s="103"/>
    </row>
    <row r="364" spans="2:8" ht="12.75">
      <c r="B364" s="26"/>
      <c r="C364" s="108"/>
      <c r="E364" s="103"/>
      <c r="F364" s="103"/>
      <c r="H364" s="103"/>
    </row>
    <row r="365" spans="2:8" ht="12.75">
      <c r="B365" s="26"/>
      <c r="C365" s="108"/>
      <c r="E365" s="103"/>
      <c r="F365" s="103"/>
      <c r="H365" s="103"/>
    </row>
    <row r="366" spans="2:8" ht="12.75">
      <c r="B366" s="26"/>
      <c r="C366" s="108"/>
      <c r="E366" s="103"/>
      <c r="F366" s="103"/>
      <c r="H366" s="103"/>
    </row>
    <row r="367" spans="2:8" ht="12.75">
      <c r="B367" s="26"/>
      <c r="C367" s="108"/>
      <c r="E367" s="103"/>
      <c r="F367" s="103"/>
      <c r="H367" s="103"/>
    </row>
    <row r="368" spans="2:8" ht="12.75">
      <c r="B368" s="26"/>
      <c r="C368" s="108"/>
      <c r="E368" s="103"/>
      <c r="F368" s="103"/>
      <c r="H368" s="103"/>
    </row>
    <row r="369" spans="2:8" ht="12.75">
      <c r="B369" s="26"/>
      <c r="C369" s="108"/>
      <c r="E369" s="103"/>
      <c r="F369" s="103"/>
      <c r="H369" s="103"/>
    </row>
    <row r="370" spans="2:8" ht="12.75">
      <c r="B370" s="26"/>
      <c r="C370" s="108"/>
      <c r="E370" s="103"/>
      <c r="F370" s="103"/>
      <c r="H370" s="103"/>
    </row>
    <row r="371" spans="2:8" ht="12.75">
      <c r="B371" s="26"/>
      <c r="C371" s="108"/>
      <c r="E371" s="103"/>
      <c r="F371" s="103"/>
      <c r="H371" s="103"/>
    </row>
    <row r="372" spans="2:8" ht="12.75">
      <c r="B372" s="26"/>
      <c r="C372" s="108"/>
      <c r="E372" s="103"/>
      <c r="F372" s="103"/>
      <c r="H372" s="103"/>
    </row>
    <row r="373" spans="2:8" ht="12.75">
      <c r="B373" s="26"/>
      <c r="C373" s="108"/>
      <c r="E373" s="103"/>
      <c r="F373" s="103"/>
      <c r="H373" s="103"/>
    </row>
    <row r="374" spans="2:8" ht="12.75">
      <c r="B374" s="26"/>
      <c r="C374" s="108"/>
      <c r="E374" s="103"/>
      <c r="F374" s="103"/>
      <c r="H374" s="103"/>
    </row>
    <row r="375" spans="2:8" ht="12.75">
      <c r="B375" s="26"/>
      <c r="C375" s="108"/>
      <c r="E375" s="103"/>
      <c r="F375" s="103"/>
      <c r="H375" s="103"/>
    </row>
    <row r="376" spans="2:8" ht="12.75">
      <c r="B376" s="26"/>
      <c r="C376" s="108"/>
      <c r="E376" s="103"/>
      <c r="F376" s="103"/>
      <c r="H376" s="103"/>
    </row>
    <row r="377" spans="2:8" ht="12.75">
      <c r="B377" s="26"/>
      <c r="C377" s="108"/>
      <c r="E377" s="103"/>
      <c r="F377" s="103"/>
      <c r="H377" s="103"/>
    </row>
    <row r="378" spans="2:8" ht="12.75">
      <c r="B378" s="26"/>
      <c r="C378" s="108"/>
      <c r="E378" s="103"/>
      <c r="F378" s="103"/>
      <c r="H378" s="103"/>
    </row>
    <row r="379" spans="2:8" ht="12.75">
      <c r="B379" s="26"/>
      <c r="C379" s="108"/>
      <c r="E379" s="103"/>
      <c r="F379" s="103"/>
      <c r="H379" s="103"/>
    </row>
    <row r="380" spans="2:8" ht="12.75">
      <c r="B380" s="26"/>
      <c r="C380" s="108"/>
      <c r="E380" s="103"/>
      <c r="F380" s="103"/>
      <c r="H380" s="103"/>
    </row>
    <row r="381" spans="2:8" ht="12.75">
      <c r="B381" s="26"/>
      <c r="C381" s="108"/>
      <c r="E381" s="103"/>
      <c r="F381" s="103"/>
      <c r="H381" s="103"/>
    </row>
    <row r="382" spans="2:8" ht="12.75">
      <c r="B382" s="26"/>
      <c r="C382" s="108"/>
      <c r="E382" s="103"/>
      <c r="F382" s="103"/>
      <c r="H382" s="103"/>
    </row>
    <row r="383" spans="2:8" ht="12.75">
      <c r="B383" s="26"/>
      <c r="C383" s="108"/>
      <c r="E383" s="103"/>
      <c r="F383" s="103"/>
      <c r="H383" s="103"/>
    </row>
    <row r="384" spans="2:8" ht="12.75">
      <c r="B384" s="26"/>
      <c r="C384" s="108"/>
      <c r="E384" s="103"/>
      <c r="F384" s="103"/>
      <c r="H384" s="103"/>
    </row>
    <row r="385" spans="2:8" ht="12.75">
      <c r="B385" s="26"/>
      <c r="C385" s="108"/>
      <c r="E385" s="103"/>
      <c r="F385" s="103"/>
      <c r="H385" s="103"/>
    </row>
    <row r="386" spans="2:8" ht="12.75">
      <c r="B386" s="26"/>
      <c r="C386" s="108"/>
      <c r="E386" s="103"/>
      <c r="F386" s="103"/>
      <c r="H386" s="103"/>
    </row>
    <row r="387" spans="2:8" ht="12.75">
      <c r="B387" s="26"/>
      <c r="C387" s="108"/>
      <c r="E387" s="103"/>
      <c r="F387" s="103"/>
      <c r="H387" s="103"/>
    </row>
    <row r="388" spans="2:8" ht="12.75">
      <c r="B388" s="26"/>
      <c r="C388" s="108"/>
      <c r="E388" s="103"/>
      <c r="F388" s="103"/>
      <c r="H388" s="103"/>
    </row>
    <row r="389" spans="2:8" ht="12.75">
      <c r="B389" s="26"/>
      <c r="C389" s="108"/>
      <c r="E389" s="103"/>
      <c r="F389" s="103"/>
      <c r="H389" s="103"/>
    </row>
    <row r="390" spans="2:8" ht="12.75">
      <c r="B390" s="26"/>
      <c r="C390" s="108"/>
      <c r="E390" s="103"/>
      <c r="F390" s="103"/>
      <c r="H390" s="103"/>
    </row>
    <row r="391" spans="2:8" ht="12.75">
      <c r="B391" s="26"/>
      <c r="C391" s="108"/>
      <c r="E391" s="103"/>
      <c r="F391" s="103"/>
      <c r="H391" s="103"/>
    </row>
    <row r="392" spans="2:8" ht="12.75">
      <c r="B392" s="26"/>
      <c r="C392" s="108"/>
      <c r="E392" s="103"/>
      <c r="F392" s="103"/>
      <c r="H392" s="103"/>
    </row>
    <row r="393" spans="2:8" ht="12.75">
      <c r="B393" s="26"/>
      <c r="C393" s="108"/>
      <c r="E393" s="103"/>
      <c r="F393" s="103"/>
      <c r="H393" s="103"/>
    </row>
    <row r="394" spans="2:8" ht="12.75">
      <c r="B394" s="26"/>
      <c r="C394" s="108"/>
      <c r="E394" s="103"/>
      <c r="F394" s="103"/>
      <c r="H394" s="103"/>
    </row>
    <row r="395" spans="2:8" ht="12.75">
      <c r="B395" s="26"/>
      <c r="C395" s="108"/>
      <c r="E395" s="103"/>
      <c r="F395" s="103"/>
      <c r="H395" s="103"/>
    </row>
    <row r="396" spans="2:8" ht="12.75">
      <c r="B396" s="26"/>
      <c r="C396" s="108"/>
      <c r="E396" s="103"/>
      <c r="F396" s="103"/>
      <c r="H396" s="103"/>
    </row>
    <row r="397" spans="2:8" ht="12.75">
      <c r="B397" s="26"/>
      <c r="C397" s="108"/>
      <c r="E397" s="103"/>
      <c r="F397" s="103"/>
      <c r="H397" s="103"/>
    </row>
    <row r="398" spans="2:8" ht="12.75">
      <c r="B398" s="26"/>
      <c r="C398" s="108"/>
      <c r="E398" s="103"/>
      <c r="F398" s="103"/>
      <c r="H398" s="103"/>
    </row>
    <row r="399" spans="2:8" ht="12.75">
      <c r="B399" s="26"/>
      <c r="C399" s="108"/>
      <c r="E399" s="103"/>
      <c r="F399" s="103"/>
      <c r="H399" s="103"/>
    </row>
    <row r="400" spans="2:8" ht="12.75">
      <c r="B400" s="26"/>
      <c r="C400" s="108"/>
      <c r="E400" s="103"/>
      <c r="F400" s="103"/>
      <c r="H400" s="103"/>
    </row>
    <row r="401" spans="2:8" ht="12.75">
      <c r="B401" s="26"/>
      <c r="C401" s="108"/>
      <c r="E401" s="103"/>
      <c r="F401" s="103"/>
      <c r="H401" s="103"/>
    </row>
    <row r="402" spans="2:8" ht="12.75">
      <c r="B402" s="26"/>
      <c r="C402" s="108"/>
      <c r="E402" s="103"/>
      <c r="F402" s="103"/>
      <c r="H402" s="103"/>
    </row>
    <row r="403" spans="2:8" ht="12.75">
      <c r="B403" s="26"/>
      <c r="C403" s="108"/>
      <c r="E403" s="103"/>
      <c r="F403" s="103"/>
      <c r="H403" s="103"/>
    </row>
    <row r="404" spans="2:8" ht="12.75">
      <c r="B404" s="26"/>
      <c r="C404" s="108"/>
      <c r="E404" s="103"/>
      <c r="F404" s="103"/>
      <c r="H404" s="103"/>
    </row>
    <row r="405" spans="2:8" ht="12.75">
      <c r="B405" s="26"/>
      <c r="C405" s="108"/>
      <c r="E405" s="103"/>
      <c r="F405" s="103"/>
      <c r="H405" s="103"/>
    </row>
    <row r="406" spans="2:8" ht="12.75">
      <c r="B406" s="26"/>
      <c r="C406" s="108"/>
      <c r="E406" s="103"/>
      <c r="F406" s="103"/>
      <c r="H406" s="103"/>
    </row>
    <row r="407" spans="2:8" ht="12.75">
      <c r="B407" s="26"/>
      <c r="C407" s="108"/>
      <c r="E407" s="103"/>
      <c r="F407" s="103"/>
      <c r="H407" s="103"/>
    </row>
    <row r="408" spans="2:8" ht="12.75">
      <c r="B408" s="26"/>
      <c r="C408" s="108"/>
      <c r="E408" s="103"/>
      <c r="F408" s="103"/>
      <c r="H408" s="103"/>
    </row>
    <row r="409" spans="2:8" ht="12.75">
      <c r="B409" s="26"/>
      <c r="C409" s="108"/>
      <c r="E409" s="103"/>
      <c r="F409" s="103"/>
      <c r="H409" s="103"/>
    </row>
    <row r="410" spans="2:8" ht="12.75">
      <c r="B410" s="26"/>
      <c r="C410" s="108"/>
      <c r="E410" s="103"/>
      <c r="F410" s="103"/>
      <c r="H410" s="103"/>
    </row>
    <row r="411" spans="2:8" ht="12.75">
      <c r="B411" s="26"/>
      <c r="C411" s="108"/>
      <c r="E411" s="103"/>
      <c r="F411" s="103"/>
      <c r="H411" s="103"/>
    </row>
    <row r="412" spans="2:8" ht="12.75">
      <c r="B412" s="26"/>
      <c r="C412" s="108"/>
      <c r="E412" s="103"/>
      <c r="F412" s="103"/>
      <c r="H412" s="103"/>
    </row>
    <row r="413" spans="2:8" ht="12.75">
      <c r="B413" s="26"/>
      <c r="C413" s="108"/>
      <c r="E413" s="103"/>
      <c r="F413" s="103"/>
      <c r="H413" s="103"/>
    </row>
    <row r="414" spans="2:8" ht="12.75">
      <c r="B414" s="26"/>
      <c r="C414" s="108"/>
      <c r="E414" s="103"/>
      <c r="F414" s="103"/>
      <c r="H414" s="103"/>
    </row>
    <row r="415" spans="2:8" ht="12.75">
      <c r="B415" s="26"/>
      <c r="C415" s="108"/>
      <c r="E415" s="103"/>
      <c r="F415" s="103"/>
      <c r="H415" s="103"/>
    </row>
    <row r="416" spans="2:8" ht="12.75">
      <c r="B416" s="26"/>
      <c r="C416" s="108"/>
      <c r="E416" s="103"/>
      <c r="F416" s="103"/>
      <c r="H416" s="103"/>
    </row>
    <row r="417" spans="2:8" ht="12.75">
      <c r="B417" s="26"/>
      <c r="C417" s="108"/>
      <c r="E417" s="103"/>
      <c r="F417" s="103"/>
      <c r="H417" s="103"/>
    </row>
    <row r="418" spans="2:8" ht="12.75">
      <c r="B418" s="26"/>
      <c r="C418" s="108"/>
      <c r="E418" s="103"/>
      <c r="F418" s="103"/>
      <c r="H418" s="103"/>
    </row>
    <row r="419" spans="2:8" ht="12.75">
      <c r="B419" s="26"/>
      <c r="C419" s="108"/>
      <c r="E419" s="103"/>
      <c r="F419" s="103"/>
      <c r="H419" s="103"/>
    </row>
    <row r="420" spans="2:8" ht="12.75">
      <c r="B420" s="26"/>
      <c r="C420" s="108"/>
      <c r="E420" s="103"/>
      <c r="F420" s="103"/>
      <c r="H420" s="103"/>
    </row>
    <row r="421" spans="2:8" ht="12.75">
      <c r="B421" s="26"/>
      <c r="C421" s="108"/>
      <c r="E421" s="103"/>
      <c r="F421" s="103"/>
      <c r="H421" s="103"/>
    </row>
    <row r="422" spans="2:8" ht="12.75">
      <c r="B422" s="26"/>
      <c r="C422" s="108"/>
      <c r="E422" s="103"/>
      <c r="F422" s="103"/>
      <c r="H422" s="103"/>
    </row>
    <row r="423" spans="2:8" ht="12.75">
      <c r="B423" s="26"/>
      <c r="C423" s="108"/>
      <c r="E423" s="103"/>
      <c r="F423" s="103"/>
      <c r="H423" s="103"/>
    </row>
    <row r="424" spans="2:8" ht="12.75">
      <c r="B424" s="26"/>
      <c r="C424" s="108"/>
      <c r="E424" s="103"/>
      <c r="F424" s="103"/>
      <c r="H424" s="103"/>
    </row>
    <row r="425" spans="2:8" ht="12.75">
      <c r="B425" s="26"/>
      <c r="C425" s="108"/>
      <c r="E425" s="103"/>
      <c r="F425" s="103"/>
      <c r="H425" s="103"/>
    </row>
    <row r="426" spans="2:8" ht="12.75">
      <c r="B426" s="26"/>
      <c r="C426" s="108"/>
      <c r="E426" s="103"/>
      <c r="F426" s="103"/>
      <c r="H426" s="103"/>
    </row>
    <row r="427" spans="2:8" ht="12.75">
      <c r="B427" s="26"/>
      <c r="C427" s="108"/>
      <c r="E427" s="103"/>
      <c r="F427" s="103"/>
      <c r="H427" s="103"/>
    </row>
    <row r="428" spans="2:8" ht="12.75">
      <c r="B428" s="26"/>
      <c r="C428" s="108"/>
      <c r="E428" s="103"/>
      <c r="F428" s="103"/>
      <c r="H428" s="103"/>
    </row>
    <row r="429" spans="2:8" ht="12.75">
      <c r="B429" s="26"/>
      <c r="C429" s="108"/>
      <c r="E429" s="103"/>
      <c r="F429" s="103"/>
      <c r="H429" s="103"/>
    </row>
    <row r="430" spans="2:8" ht="12.75">
      <c r="B430" s="26"/>
      <c r="C430" s="108"/>
      <c r="E430" s="103"/>
      <c r="F430" s="103"/>
      <c r="H430" s="103"/>
    </row>
    <row r="431" spans="2:8" ht="12.75">
      <c r="B431" s="26"/>
      <c r="C431" s="108"/>
      <c r="E431" s="103"/>
      <c r="F431" s="103"/>
      <c r="H431" s="103"/>
    </row>
    <row r="432" spans="2:8" ht="12.75">
      <c r="B432" s="26"/>
      <c r="C432" s="108"/>
      <c r="E432" s="103"/>
      <c r="F432" s="103"/>
      <c r="H432" s="103"/>
    </row>
    <row r="433" spans="2:8" ht="12.75">
      <c r="B433" s="26"/>
      <c r="C433" s="108"/>
      <c r="E433" s="103"/>
      <c r="F433" s="103"/>
      <c r="H433" s="103"/>
    </row>
    <row r="434" spans="2:8" ht="12.75">
      <c r="B434" s="26"/>
      <c r="C434" s="108"/>
      <c r="E434" s="103"/>
      <c r="F434" s="103"/>
      <c r="H434" s="103"/>
    </row>
    <row r="435" spans="2:8" ht="12.75">
      <c r="B435" s="26"/>
      <c r="C435" s="108"/>
      <c r="E435" s="103"/>
      <c r="F435" s="103"/>
      <c r="H435" s="103"/>
    </row>
    <row r="436" spans="2:8" ht="12.75">
      <c r="B436" s="26"/>
      <c r="C436" s="108"/>
      <c r="E436" s="103"/>
      <c r="F436" s="103"/>
      <c r="H436" s="103"/>
    </row>
    <row r="437" spans="2:8" ht="12.75">
      <c r="B437" s="26"/>
      <c r="C437" s="108"/>
      <c r="E437" s="103"/>
      <c r="F437" s="103"/>
      <c r="H437" s="103"/>
    </row>
    <row r="438" spans="2:8" ht="12.75">
      <c r="B438" s="26"/>
      <c r="C438" s="108"/>
      <c r="E438" s="103"/>
      <c r="F438" s="103"/>
      <c r="H438" s="103"/>
    </row>
    <row r="439" spans="2:8" ht="12.75">
      <c r="B439" s="26"/>
      <c r="C439" s="108"/>
      <c r="E439" s="103"/>
      <c r="F439" s="103"/>
      <c r="H439" s="103"/>
    </row>
    <row r="440" spans="2:8" ht="12.75">
      <c r="B440" s="26"/>
      <c r="C440" s="108"/>
      <c r="E440" s="103"/>
      <c r="F440" s="103"/>
      <c r="H440" s="103"/>
    </row>
    <row r="441" spans="2:8" ht="12.75">
      <c r="B441" s="26"/>
      <c r="C441" s="108"/>
      <c r="E441" s="103"/>
      <c r="F441" s="103"/>
      <c r="H441" s="103"/>
    </row>
    <row r="442" spans="2:8" ht="12.75">
      <c r="B442" s="26"/>
      <c r="C442" s="108"/>
      <c r="E442" s="103"/>
      <c r="F442" s="103"/>
      <c r="H442" s="103"/>
    </row>
    <row r="443" spans="2:8" ht="12.75">
      <c r="B443" s="26"/>
      <c r="C443" s="108"/>
      <c r="E443" s="103"/>
      <c r="F443" s="103"/>
      <c r="H443" s="103"/>
    </row>
    <row r="444" spans="2:8" ht="12.75">
      <c r="B444" s="26"/>
      <c r="C444" s="108"/>
      <c r="E444" s="103"/>
      <c r="F444" s="103"/>
      <c r="H444" s="103"/>
    </row>
    <row r="445" spans="2:8" ht="12.75">
      <c r="B445" s="26"/>
      <c r="C445" s="108"/>
      <c r="E445" s="103"/>
      <c r="F445" s="103"/>
      <c r="H445" s="103"/>
    </row>
    <row r="446" spans="2:8" ht="12.75">
      <c r="B446" s="26"/>
      <c r="C446" s="108"/>
      <c r="E446" s="103"/>
      <c r="F446" s="103"/>
      <c r="H446" s="103"/>
    </row>
    <row r="447" spans="2:8" ht="12.75">
      <c r="B447" s="26"/>
      <c r="C447" s="108"/>
      <c r="E447" s="103"/>
      <c r="F447" s="103"/>
      <c r="H447" s="103"/>
    </row>
    <row r="448" spans="2:8" ht="12.75">
      <c r="B448" s="26"/>
      <c r="C448" s="108"/>
      <c r="E448" s="103"/>
      <c r="F448" s="103"/>
      <c r="H448" s="103"/>
    </row>
    <row r="449" spans="2:8" ht="12.75">
      <c r="B449" s="26"/>
      <c r="C449" s="108"/>
      <c r="E449" s="103"/>
      <c r="F449" s="103"/>
      <c r="H449" s="103"/>
    </row>
    <row r="450" spans="2:8" ht="12.75">
      <c r="B450" s="26"/>
      <c r="C450" s="108"/>
      <c r="E450" s="103"/>
      <c r="F450" s="103"/>
      <c r="H450" s="103"/>
    </row>
    <row r="451" spans="2:8" ht="12.75">
      <c r="B451" s="26"/>
      <c r="C451" s="108"/>
      <c r="E451" s="103"/>
      <c r="F451" s="103"/>
      <c r="H451" s="103"/>
    </row>
    <row r="452" spans="2:8" ht="12.75">
      <c r="B452" s="26"/>
      <c r="C452" s="108"/>
      <c r="E452" s="103"/>
      <c r="F452" s="103"/>
      <c r="H452" s="103"/>
    </row>
    <row r="453" spans="2:8" ht="12.75">
      <c r="B453" s="26"/>
      <c r="C453" s="108"/>
      <c r="E453" s="103"/>
      <c r="F453" s="103"/>
      <c r="H453" s="103"/>
    </row>
    <row r="454" spans="2:8" ht="12.75">
      <c r="B454" s="26"/>
      <c r="C454" s="108"/>
      <c r="E454" s="103"/>
      <c r="F454" s="103"/>
      <c r="H454" s="103"/>
    </row>
    <row r="455" spans="2:8" ht="12.75">
      <c r="B455" s="26"/>
      <c r="C455" s="108"/>
      <c r="E455" s="103"/>
      <c r="F455" s="103"/>
      <c r="H455" s="103"/>
    </row>
    <row r="456" spans="2:8" ht="12.75">
      <c r="B456" s="26"/>
      <c r="C456" s="108"/>
      <c r="E456" s="103"/>
      <c r="F456" s="103"/>
      <c r="H456" s="103"/>
    </row>
    <row r="457" spans="2:8" ht="12.75">
      <c r="B457" s="26"/>
      <c r="C457" s="108"/>
      <c r="E457" s="103"/>
      <c r="F457" s="103"/>
      <c r="H457" s="103"/>
    </row>
    <row r="458" spans="2:8" ht="12.75">
      <c r="B458" s="26"/>
      <c r="C458" s="108"/>
      <c r="E458" s="103"/>
      <c r="F458" s="103"/>
      <c r="H458" s="103"/>
    </row>
    <row r="459" spans="2:8" ht="12.75">
      <c r="B459" s="26"/>
      <c r="C459" s="108"/>
      <c r="E459" s="103"/>
      <c r="F459" s="103"/>
      <c r="H459" s="103"/>
    </row>
    <row r="460" spans="2:8" ht="12.75">
      <c r="B460" s="26"/>
      <c r="C460" s="108"/>
      <c r="E460" s="103"/>
      <c r="F460" s="103"/>
      <c r="H460" s="103"/>
    </row>
    <row r="461" spans="2:8" ht="12.75">
      <c r="B461" s="26"/>
      <c r="C461" s="108"/>
      <c r="E461" s="103"/>
      <c r="F461" s="103"/>
      <c r="H461" s="103"/>
    </row>
    <row r="462" spans="2:8" ht="12.75">
      <c r="B462" s="26"/>
      <c r="C462" s="108"/>
      <c r="E462" s="103"/>
      <c r="F462" s="103"/>
      <c r="H462" s="103"/>
    </row>
    <row r="463" spans="2:8" ht="12.75">
      <c r="B463" s="26"/>
      <c r="C463" s="108"/>
      <c r="E463" s="103"/>
      <c r="F463" s="103"/>
      <c r="H463" s="103"/>
    </row>
    <row r="464" spans="2:8" ht="12.75">
      <c r="B464" s="26"/>
      <c r="C464" s="108"/>
      <c r="E464" s="103"/>
      <c r="F464" s="103"/>
      <c r="H464" s="103"/>
    </row>
    <row r="465" spans="2:8" ht="12.75">
      <c r="B465" s="26"/>
      <c r="C465" s="108"/>
      <c r="E465" s="103"/>
      <c r="F465" s="103"/>
      <c r="H465" s="103"/>
    </row>
    <row r="466" spans="2:8" ht="12.75">
      <c r="B466" s="26"/>
      <c r="C466" s="108"/>
      <c r="E466" s="103"/>
      <c r="F466" s="103"/>
      <c r="H466" s="103"/>
    </row>
    <row r="467" spans="2:8" ht="12.75">
      <c r="B467" s="26"/>
      <c r="C467" s="108"/>
      <c r="E467" s="103"/>
      <c r="F467" s="103"/>
      <c r="H467" s="103"/>
    </row>
    <row r="468" spans="2:8" ht="12.75">
      <c r="B468" s="26"/>
      <c r="C468" s="108"/>
      <c r="E468" s="103"/>
      <c r="F468" s="103"/>
      <c r="H468" s="103"/>
    </row>
    <row r="469" spans="2:8" ht="12.75">
      <c r="B469" s="26"/>
      <c r="C469" s="108"/>
      <c r="E469" s="103"/>
      <c r="F469" s="103"/>
      <c r="H469" s="103"/>
    </row>
    <row r="470" spans="2:8" ht="12.75">
      <c r="B470" s="26"/>
      <c r="C470" s="108"/>
      <c r="E470" s="103"/>
      <c r="F470" s="103"/>
      <c r="H470" s="103"/>
    </row>
    <row r="471" spans="2:8" ht="12.75">
      <c r="B471" s="26"/>
      <c r="C471" s="108"/>
      <c r="E471" s="103"/>
      <c r="F471" s="103"/>
      <c r="H471" s="103"/>
    </row>
    <row r="472" spans="2:8" ht="12.75">
      <c r="B472" s="26"/>
      <c r="C472" s="108"/>
      <c r="E472" s="103"/>
      <c r="F472" s="103"/>
      <c r="H472" s="103"/>
    </row>
    <row r="473" spans="2:8" ht="12.75">
      <c r="B473" s="26"/>
      <c r="C473" s="108"/>
      <c r="E473" s="103"/>
      <c r="F473" s="103"/>
      <c r="H473" s="103"/>
    </row>
    <row r="474" spans="2:8" ht="12.75">
      <c r="B474" s="26"/>
      <c r="C474" s="108"/>
      <c r="E474" s="103"/>
      <c r="F474" s="103"/>
      <c r="H474" s="103"/>
    </row>
    <row r="475" spans="2:8" ht="12.75">
      <c r="B475" s="26"/>
      <c r="C475" s="108"/>
      <c r="E475" s="103"/>
      <c r="F475" s="103"/>
      <c r="H475" s="103"/>
    </row>
    <row r="476" spans="2:8" ht="12.75">
      <c r="B476" s="26"/>
      <c r="C476" s="108"/>
      <c r="E476" s="103"/>
      <c r="F476" s="103"/>
      <c r="H476" s="103"/>
    </row>
    <row r="477" spans="2:8" ht="12.75">
      <c r="B477" s="26"/>
      <c r="C477" s="108"/>
      <c r="E477" s="103"/>
      <c r="F477" s="103"/>
      <c r="H477" s="103"/>
    </row>
    <row r="478" spans="2:8" ht="12.75">
      <c r="B478" s="26"/>
      <c r="C478" s="108"/>
      <c r="E478" s="103"/>
      <c r="F478" s="103"/>
      <c r="H478" s="103"/>
    </row>
    <row r="479" spans="2:8" ht="12.75">
      <c r="B479" s="26"/>
      <c r="C479" s="108"/>
      <c r="E479" s="103"/>
      <c r="F479" s="103"/>
      <c r="H479" s="103"/>
    </row>
    <row r="480" spans="2:8" ht="12.75">
      <c r="B480" s="26"/>
      <c r="C480" s="108"/>
      <c r="E480" s="103"/>
      <c r="F480" s="103"/>
      <c r="H480" s="103"/>
    </row>
    <row r="481" spans="2:8" ht="12.75">
      <c r="B481" s="26"/>
      <c r="C481" s="108"/>
      <c r="E481" s="103"/>
      <c r="F481" s="103"/>
      <c r="H481" s="103"/>
    </row>
    <row r="482" spans="2:8" ht="12.75">
      <c r="B482" s="26"/>
      <c r="C482" s="108"/>
      <c r="E482" s="103"/>
      <c r="F482" s="103"/>
      <c r="H482" s="103"/>
    </row>
    <row r="483" spans="2:8" ht="12.75">
      <c r="B483" s="26"/>
      <c r="C483" s="108"/>
      <c r="E483" s="103"/>
      <c r="F483" s="103"/>
      <c r="H483" s="103"/>
    </row>
    <row r="484" spans="2:8" ht="12.75">
      <c r="B484" s="26"/>
      <c r="C484" s="108"/>
      <c r="E484" s="103"/>
      <c r="F484" s="103"/>
      <c r="H484" s="103"/>
    </row>
    <row r="485" spans="2:8" ht="12.75">
      <c r="B485" s="26"/>
      <c r="C485" s="108"/>
      <c r="E485" s="103"/>
      <c r="F485" s="103"/>
      <c r="H485" s="103"/>
    </row>
    <row r="486" spans="2:8" ht="12.75">
      <c r="B486" s="26"/>
      <c r="C486" s="108"/>
      <c r="E486" s="103"/>
      <c r="F486" s="103"/>
      <c r="H486" s="103"/>
    </row>
    <row r="487" spans="2:8" ht="12.75">
      <c r="B487" s="26"/>
      <c r="C487" s="108"/>
      <c r="E487" s="103"/>
      <c r="F487" s="103"/>
      <c r="H487" s="103"/>
    </row>
    <row r="488" spans="2:8" ht="12.75">
      <c r="B488" s="26"/>
      <c r="C488" s="108"/>
      <c r="E488" s="103"/>
      <c r="F488" s="103"/>
      <c r="H488" s="103"/>
    </row>
    <row r="489" spans="2:8" ht="12.75">
      <c r="B489" s="26"/>
      <c r="C489" s="108"/>
      <c r="E489" s="103"/>
      <c r="F489" s="103"/>
      <c r="H489" s="103"/>
    </row>
    <row r="490" spans="2:8" ht="12.75">
      <c r="B490" s="26"/>
      <c r="C490" s="108"/>
      <c r="E490" s="103"/>
      <c r="F490" s="103"/>
      <c r="H490" s="103"/>
    </row>
    <row r="491" spans="2:8" ht="12.75">
      <c r="B491" s="26"/>
      <c r="C491" s="108"/>
      <c r="E491" s="103"/>
      <c r="F491" s="103"/>
      <c r="H491" s="103"/>
    </row>
    <row r="492" spans="2:8" ht="12.75">
      <c r="B492" s="26"/>
      <c r="C492" s="108"/>
      <c r="E492" s="103"/>
      <c r="F492" s="103"/>
      <c r="H492" s="103"/>
    </row>
    <row r="493" spans="2:8" ht="12.75">
      <c r="B493" s="26"/>
      <c r="C493" s="108"/>
      <c r="E493" s="103"/>
      <c r="F493" s="103"/>
      <c r="H493" s="103"/>
    </row>
    <row r="494" spans="2:8" ht="12.75">
      <c r="B494" s="26"/>
      <c r="C494" s="108"/>
      <c r="E494" s="103"/>
      <c r="F494" s="103"/>
      <c r="H494" s="103"/>
    </row>
    <row r="495" spans="2:8" ht="12.75">
      <c r="B495" s="26"/>
      <c r="C495" s="108"/>
      <c r="E495" s="103"/>
      <c r="F495" s="103"/>
      <c r="H495" s="103"/>
    </row>
    <row r="496" spans="2:8" ht="12.75">
      <c r="B496" s="26"/>
      <c r="C496" s="108"/>
      <c r="E496" s="103"/>
      <c r="F496" s="103"/>
      <c r="H496" s="103"/>
    </row>
    <row r="497" spans="2:8" ht="12.75">
      <c r="B497" s="26"/>
      <c r="C497" s="108"/>
      <c r="E497" s="103"/>
      <c r="F497" s="103"/>
      <c r="H497" s="103"/>
    </row>
    <row r="498" spans="2:8" ht="12.75">
      <c r="B498" s="26"/>
      <c r="C498" s="108"/>
      <c r="E498" s="103"/>
      <c r="F498" s="103"/>
      <c r="H498" s="103"/>
    </row>
    <row r="499" spans="2:8" ht="12.75">
      <c r="B499" s="26"/>
      <c r="C499" s="108"/>
      <c r="E499" s="103"/>
      <c r="F499" s="103"/>
      <c r="H499" s="103"/>
    </row>
    <row r="500" spans="2:8" ht="12.75">
      <c r="B500" s="26"/>
      <c r="C500" s="108"/>
      <c r="E500" s="103"/>
      <c r="F500" s="103"/>
      <c r="H500" s="103"/>
    </row>
    <row r="501" spans="2:8" ht="12.75">
      <c r="B501" s="26"/>
      <c r="C501" s="108"/>
      <c r="E501" s="103"/>
      <c r="F501" s="103"/>
      <c r="H501" s="103"/>
    </row>
    <row r="502" spans="2:8" ht="12.75">
      <c r="B502" s="26"/>
      <c r="C502" s="108"/>
      <c r="E502" s="103"/>
      <c r="F502" s="103"/>
      <c r="H502" s="103"/>
    </row>
    <row r="503" spans="2:8" ht="12.75">
      <c r="B503" s="26"/>
      <c r="C503" s="108"/>
      <c r="E503" s="103"/>
      <c r="F503" s="103"/>
      <c r="H503" s="103"/>
    </row>
    <row r="504" spans="2:8" ht="12.75">
      <c r="B504" s="26"/>
      <c r="C504" s="108"/>
      <c r="E504" s="103"/>
      <c r="F504" s="103"/>
      <c r="H504" s="103"/>
    </row>
    <row r="505" spans="2:8" ht="12.75">
      <c r="B505" s="26"/>
      <c r="C505" s="108"/>
      <c r="E505" s="103"/>
      <c r="F505" s="103"/>
      <c r="H505" s="103"/>
    </row>
    <row r="506" spans="2:8" ht="12.75">
      <c r="B506" s="26"/>
      <c r="C506" s="108"/>
      <c r="E506" s="103"/>
      <c r="F506" s="103"/>
      <c r="H506" s="103"/>
    </row>
    <row r="507" spans="2:8" ht="12.75">
      <c r="B507" s="26"/>
      <c r="C507" s="108"/>
      <c r="E507" s="103"/>
      <c r="F507" s="103"/>
      <c r="H507" s="103"/>
    </row>
    <row r="508" spans="2:8" ht="12.75">
      <c r="B508" s="26"/>
      <c r="C508" s="108"/>
      <c r="E508" s="103"/>
      <c r="F508" s="103"/>
      <c r="H508" s="103"/>
    </row>
    <row r="509" spans="2:8" ht="12.75">
      <c r="B509" s="26"/>
      <c r="C509" s="108"/>
      <c r="E509" s="103"/>
      <c r="F509" s="103"/>
      <c r="H509" s="103"/>
    </row>
    <row r="510" spans="2:8" ht="12.75">
      <c r="B510" s="26"/>
      <c r="C510" s="108"/>
      <c r="E510" s="103"/>
      <c r="F510" s="103"/>
      <c r="H510" s="103"/>
    </row>
    <row r="511" spans="2:8" ht="12.75">
      <c r="B511" s="26"/>
      <c r="C511" s="108"/>
      <c r="E511" s="103"/>
      <c r="F511" s="103"/>
      <c r="H511" s="103"/>
    </row>
    <row r="512" spans="2:8" ht="12.75">
      <c r="B512" s="26"/>
      <c r="C512" s="108"/>
      <c r="E512" s="103"/>
      <c r="F512" s="103"/>
      <c r="H512" s="103"/>
    </row>
    <row r="513" spans="2:8" ht="12.75">
      <c r="B513" s="26"/>
      <c r="C513" s="108"/>
      <c r="E513" s="103"/>
      <c r="F513" s="103"/>
      <c r="H513" s="103"/>
    </row>
    <row r="514" spans="2:8" ht="12.75">
      <c r="B514" s="26"/>
      <c r="C514" s="108"/>
      <c r="E514" s="103"/>
      <c r="F514" s="103"/>
      <c r="H514" s="103"/>
    </row>
    <row r="515" spans="2:8" ht="12.75">
      <c r="B515" s="26"/>
      <c r="C515" s="108"/>
      <c r="E515" s="103"/>
      <c r="F515" s="103"/>
      <c r="H515" s="103"/>
    </row>
    <row r="516" spans="2:8" ht="12.75">
      <c r="B516" s="26"/>
      <c r="C516" s="108"/>
      <c r="E516" s="103"/>
      <c r="F516" s="103"/>
      <c r="H516" s="103"/>
    </row>
    <row r="517" spans="2:8" ht="12.75">
      <c r="B517" s="26"/>
      <c r="C517" s="108"/>
      <c r="E517" s="103"/>
      <c r="F517" s="103"/>
      <c r="H517" s="103"/>
    </row>
    <row r="518" spans="2:8" ht="12.75">
      <c r="B518" s="26"/>
      <c r="C518" s="108"/>
      <c r="E518" s="103"/>
      <c r="F518" s="103"/>
      <c r="H518" s="103"/>
    </row>
    <row r="519" spans="2:8" ht="12.75">
      <c r="B519" s="26"/>
      <c r="C519" s="108"/>
      <c r="E519" s="103"/>
      <c r="F519" s="103"/>
      <c r="H519" s="103"/>
    </row>
    <row r="520" spans="2:8" ht="12.75">
      <c r="B520" s="26"/>
      <c r="C520" s="108"/>
      <c r="E520" s="103"/>
      <c r="F520" s="103"/>
      <c r="H520" s="103"/>
    </row>
    <row r="521" spans="2:8" ht="12.75">
      <c r="B521" s="26"/>
      <c r="C521" s="108"/>
      <c r="E521" s="103"/>
      <c r="F521" s="103"/>
      <c r="H521" s="103"/>
    </row>
    <row r="522" spans="2:8" ht="12.75">
      <c r="B522" s="26"/>
      <c r="C522" s="108"/>
      <c r="E522" s="103"/>
      <c r="F522" s="103"/>
      <c r="H522" s="103"/>
    </row>
    <row r="523" spans="2:8" ht="12.75">
      <c r="B523" s="26"/>
      <c r="C523" s="108"/>
      <c r="E523" s="103"/>
      <c r="F523" s="103"/>
      <c r="H523" s="103"/>
    </row>
    <row r="524" spans="2:8" ht="12.75">
      <c r="B524" s="26"/>
      <c r="C524" s="108"/>
      <c r="E524" s="103"/>
      <c r="F524" s="103"/>
      <c r="H524" s="103"/>
    </row>
    <row r="525" spans="2:8" ht="12.75">
      <c r="B525" s="26"/>
      <c r="C525" s="108"/>
      <c r="E525" s="103"/>
      <c r="F525" s="103"/>
      <c r="H525" s="103"/>
    </row>
    <row r="526" spans="2:8" ht="12.75">
      <c r="B526" s="26"/>
      <c r="C526" s="108"/>
      <c r="E526" s="103"/>
      <c r="F526" s="103"/>
      <c r="H526" s="103"/>
    </row>
    <row r="527" spans="2:8" ht="12.75">
      <c r="B527" s="26"/>
      <c r="C527" s="108"/>
      <c r="E527" s="103"/>
      <c r="F527" s="103"/>
      <c r="H527" s="103"/>
    </row>
    <row r="528" spans="2:8" ht="12.75">
      <c r="B528" s="26"/>
      <c r="C528" s="108"/>
      <c r="E528" s="103"/>
      <c r="F528" s="103"/>
      <c r="H528" s="103"/>
    </row>
    <row r="529" spans="2:8" ht="12.75">
      <c r="B529" s="26"/>
      <c r="C529" s="108"/>
      <c r="E529" s="103"/>
      <c r="F529" s="103"/>
      <c r="H529" s="103"/>
    </row>
    <row r="530" spans="2:8" ht="12.75">
      <c r="B530" s="26"/>
      <c r="C530" s="108"/>
      <c r="E530" s="103"/>
      <c r="F530" s="103"/>
      <c r="H530" s="103"/>
    </row>
    <row r="531" spans="2:8" ht="12.75">
      <c r="B531" s="26"/>
      <c r="C531" s="108"/>
      <c r="E531" s="103"/>
      <c r="F531" s="103"/>
      <c r="H531" s="103"/>
    </row>
    <row r="532" spans="2:8" ht="12.75">
      <c r="B532" s="26"/>
      <c r="C532" s="108"/>
      <c r="E532" s="103"/>
      <c r="F532" s="103"/>
      <c r="H532" s="103"/>
    </row>
    <row r="533" spans="2:8" ht="12.75">
      <c r="B533" s="26"/>
      <c r="C533" s="108"/>
      <c r="E533" s="103"/>
      <c r="F533" s="103"/>
      <c r="H533" s="103"/>
    </row>
    <row r="534" spans="2:8" ht="12.75">
      <c r="B534" s="26"/>
      <c r="C534" s="108"/>
      <c r="E534" s="103"/>
      <c r="F534" s="103"/>
      <c r="H534" s="103"/>
    </row>
    <row r="535" spans="2:8" ht="12.75">
      <c r="B535" s="26"/>
      <c r="C535" s="108"/>
      <c r="E535" s="103"/>
      <c r="F535" s="103"/>
      <c r="H535" s="103"/>
    </row>
    <row r="536" spans="2:8" ht="12.75">
      <c r="B536" s="26"/>
      <c r="C536" s="108"/>
      <c r="E536" s="103"/>
      <c r="F536" s="103"/>
      <c r="H536" s="103"/>
    </row>
    <row r="537" spans="2:8" ht="12.75">
      <c r="B537" s="26"/>
      <c r="C537" s="108"/>
      <c r="E537" s="103"/>
      <c r="F537" s="103"/>
      <c r="H537" s="103"/>
    </row>
    <row r="538" spans="2:8" ht="12.75">
      <c r="B538" s="26"/>
      <c r="C538" s="108"/>
      <c r="E538" s="103"/>
      <c r="F538" s="103"/>
      <c r="H538" s="103"/>
    </row>
    <row r="539" spans="2:8" ht="12.75">
      <c r="B539" s="26"/>
      <c r="C539" s="108"/>
      <c r="E539" s="103"/>
      <c r="F539" s="103"/>
      <c r="H539" s="103"/>
    </row>
    <row r="540" spans="2:8" ht="12.75">
      <c r="B540" s="26"/>
      <c r="C540" s="108"/>
      <c r="E540" s="103"/>
      <c r="F540" s="103"/>
      <c r="H540" s="103"/>
    </row>
    <row r="541" spans="2:8" ht="12.75">
      <c r="B541" s="26"/>
      <c r="C541" s="108"/>
      <c r="E541" s="103"/>
      <c r="F541" s="103"/>
      <c r="H541" s="103"/>
    </row>
    <row r="542" spans="2:8" ht="12.75">
      <c r="B542" s="26"/>
      <c r="C542" s="108"/>
      <c r="E542" s="103"/>
      <c r="F542" s="103"/>
      <c r="H542" s="103"/>
    </row>
    <row r="543" spans="2:8" ht="12.75">
      <c r="B543" s="26"/>
      <c r="C543" s="108"/>
      <c r="E543" s="103"/>
      <c r="F543" s="103"/>
      <c r="H543" s="103"/>
    </row>
    <row r="544" spans="2:8" ht="12.75">
      <c r="B544" s="26"/>
      <c r="C544" s="108"/>
      <c r="E544" s="103"/>
      <c r="F544" s="103"/>
      <c r="H544" s="103"/>
    </row>
    <row r="545" spans="2:8" ht="12.75">
      <c r="B545" s="26"/>
      <c r="C545" s="108"/>
      <c r="E545" s="103"/>
      <c r="F545" s="103"/>
      <c r="H545" s="103"/>
    </row>
    <row r="546" spans="2:8" ht="12.75">
      <c r="B546" s="26"/>
      <c r="C546" s="108"/>
      <c r="E546" s="103"/>
      <c r="F546" s="103"/>
      <c r="H546" s="103"/>
    </row>
    <row r="547" spans="2:8" ht="12.75">
      <c r="B547" s="26"/>
      <c r="C547" s="108"/>
      <c r="E547" s="103"/>
      <c r="F547" s="103"/>
      <c r="H547" s="103"/>
    </row>
    <row r="548" spans="2:8" ht="12.75">
      <c r="B548" s="26"/>
      <c r="C548" s="108"/>
      <c r="E548" s="103"/>
      <c r="F548" s="103"/>
      <c r="H548" s="103"/>
    </row>
    <row r="549" spans="2:8" ht="12.75">
      <c r="B549" s="26"/>
      <c r="C549" s="108"/>
      <c r="E549" s="103"/>
      <c r="F549" s="103"/>
      <c r="H549" s="103"/>
    </row>
    <row r="550" spans="2:8" ht="12.75">
      <c r="B550" s="26"/>
      <c r="C550" s="108"/>
      <c r="E550" s="103"/>
      <c r="F550" s="103"/>
      <c r="H550" s="103"/>
    </row>
    <row r="551" spans="2:8" ht="12.75">
      <c r="B551" s="26"/>
      <c r="C551" s="108"/>
      <c r="E551" s="103"/>
      <c r="F551" s="103"/>
      <c r="H551" s="103"/>
    </row>
    <row r="552" spans="2:8" ht="12.75">
      <c r="B552" s="26"/>
      <c r="C552" s="108"/>
      <c r="E552" s="103"/>
      <c r="F552" s="103"/>
      <c r="H552" s="103"/>
    </row>
    <row r="553" spans="2:8" ht="12.75">
      <c r="B553" s="26"/>
      <c r="C553" s="108"/>
      <c r="E553" s="103"/>
      <c r="F553" s="103"/>
      <c r="H553" s="103"/>
    </row>
    <row r="554" spans="2:8" ht="12.75">
      <c r="B554" s="26"/>
      <c r="C554" s="108"/>
      <c r="E554" s="103"/>
      <c r="F554" s="103"/>
      <c r="H554" s="103"/>
    </row>
    <row r="555" spans="2:8" ht="12.75">
      <c r="B555" s="26"/>
      <c r="C555" s="108"/>
      <c r="E555" s="103"/>
      <c r="F555" s="103"/>
      <c r="H555" s="103"/>
    </row>
    <row r="556" spans="2:8" ht="12.75">
      <c r="B556" s="26"/>
      <c r="C556" s="108"/>
      <c r="E556" s="103"/>
      <c r="F556" s="103"/>
      <c r="H556" s="103"/>
    </row>
    <row r="557" spans="2:8" ht="12.75">
      <c r="B557" s="26"/>
      <c r="C557" s="108"/>
      <c r="E557" s="103"/>
      <c r="F557" s="103"/>
      <c r="H557" s="103"/>
    </row>
    <row r="558" spans="2:8" ht="12.75">
      <c r="B558" s="26"/>
      <c r="C558" s="108"/>
      <c r="E558" s="103"/>
      <c r="F558" s="103"/>
      <c r="H558" s="103"/>
    </row>
    <row r="559" spans="2:8" ht="12.75">
      <c r="B559" s="26"/>
      <c r="C559" s="108"/>
      <c r="E559" s="103"/>
      <c r="F559" s="103"/>
      <c r="H559" s="103"/>
    </row>
    <row r="560" spans="2:8" ht="12.75">
      <c r="B560" s="26"/>
      <c r="C560" s="108"/>
      <c r="E560" s="103"/>
      <c r="F560" s="103"/>
      <c r="H560" s="103"/>
    </row>
    <row r="561" spans="2:8" ht="12.75">
      <c r="B561" s="26"/>
      <c r="C561" s="108"/>
      <c r="E561" s="103"/>
      <c r="F561" s="103"/>
      <c r="H561" s="103"/>
    </row>
    <row r="562" spans="2:8" ht="12.75">
      <c r="B562" s="26"/>
      <c r="C562" s="108"/>
      <c r="E562" s="103"/>
      <c r="F562" s="103"/>
      <c r="H562" s="103"/>
    </row>
    <row r="563" spans="2:8" ht="12.75">
      <c r="B563" s="26"/>
      <c r="C563" s="108"/>
      <c r="E563" s="103"/>
      <c r="F563" s="103"/>
      <c r="H563" s="103"/>
    </row>
    <row r="564" spans="2:8" ht="12.75">
      <c r="B564" s="26"/>
      <c r="C564" s="108"/>
      <c r="E564" s="103"/>
      <c r="F564" s="103"/>
      <c r="H564" s="103"/>
    </row>
    <row r="565" spans="2:8" ht="12.75">
      <c r="B565" s="26"/>
      <c r="C565" s="108"/>
      <c r="E565" s="103"/>
      <c r="F565" s="103"/>
      <c r="H565" s="103"/>
    </row>
    <row r="566" spans="2:8" ht="12.75">
      <c r="B566" s="26"/>
      <c r="C566" s="108"/>
      <c r="E566" s="103"/>
      <c r="F566" s="103"/>
      <c r="H566" s="103"/>
    </row>
    <row r="567" spans="2:8" ht="12.75">
      <c r="B567" s="26"/>
      <c r="C567" s="108"/>
      <c r="E567" s="103"/>
      <c r="F567" s="103"/>
      <c r="H567" s="103"/>
    </row>
    <row r="568" spans="2:8" ht="12.75">
      <c r="B568" s="26"/>
      <c r="C568" s="108"/>
      <c r="E568" s="103"/>
      <c r="F568" s="103"/>
      <c r="H568" s="103"/>
    </row>
    <row r="569" spans="2:8" ht="12.75">
      <c r="B569" s="26"/>
      <c r="C569" s="108"/>
      <c r="E569" s="103"/>
      <c r="F569" s="103"/>
      <c r="H569" s="103"/>
    </row>
    <row r="570" spans="2:8" ht="12.75">
      <c r="B570" s="26"/>
      <c r="C570" s="108"/>
      <c r="E570" s="103"/>
      <c r="F570" s="103"/>
      <c r="H570" s="103"/>
    </row>
    <row r="571" spans="2:8" ht="12.75">
      <c r="B571" s="26"/>
      <c r="C571" s="108"/>
      <c r="E571" s="103"/>
      <c r="F571" s="103"/>
      <c r="H571" s="103"/>
    </row>
    <row r="572" spans="2:8" ht="12.75">
      <c r="B572" s="26"/>
      <c r="C572" s="108"/>
      <c r="E572" s="103"/>
      <c r="F572" s="103"/>
      <c r="H572" s="103"/>
    </row>
    <row r="573" spans="2:8" ht="12.75">
      <c r="B573" s="26"/>
      <c r="C573" s="108"/>
      <c r="E573" s="103"/>
      <c r="F573" s="103"/>
      <c r="H573" s="103"/>
    </row>
    <row r="574" spans="2:8" ht="12.75">
      <c r="B574" s="26"/>
      <c r="C574" s="108"/>
      <c r="E574" s="103"/>
      <c r="F574" s="103"/>
      <c r="H574" s="103"/>
    </row>
    <row r="575" spans="2:8" ht="12.75">
      <c r="B575" s="26"/>
      <c r="C575" s="108"/>
      <c r="E575" s="103"/>
      <c r="F575" s="103"/>
      <c r="H575" s="103"/>
    </row>
    <row r="576" spans="2:8" ht="12.75">
      <c r="B576" s="26"/>
      <c r="C576" s="108"/>
      <c r="E576" s="103"/>
      <c r="F576" s="103"/>
      <c r="H576" s="103"/>
    </row>
    <row r="577" spans="2:8" ht="12.75">
      <c r="B577" s="26"/>
      <c r="C577" s="108"/>
      <c r="E577" s="103"/>
      <c r="F577" s="103"/>
      <c r="H577" s="103"/>
    </row>
    <row r="578" spans="2:8" ht="12.75">
      <c r="B578" s="26"/>
      <c r="C578" s="108"/>
      <c r="E578" s="103"/>
      <c r="F578" s="103"/>
      <c r="H578" s="103"/>
    </row>
    <row r="579" spans="2:8" ht="12.75">
      <c r="B579" s="26"/>
      <c r="C579" s="108"/>
      <c r="E579" s="103"/>
      <c r="F579" s="103"/>
      <c r="H579" s="103"/>
    </row>
    <row r="580" spans="2:8" ht="12.75">
      <c r="B580" s="26"/>
      <c r="C580" s="108"/>
      <c r="E580" s="103"/>
      <c r="F580" s="103"/>
      <c r="H580" s="103"/>
    </row>
    <row r="581" spans="2:8" ht="12.75">
      <c r="B581" s="26"/>
      <c r="C581" s="108"/>
      <c r="E581" s="103"/>
      <c r="F581" s="103"/>
      <c r="H581" s="103"/>
    </row>
    <row r="582" spans="2:8" ht="12.75">
      <c r="B582" s="26"/>
      <c r="C582" s="108"/>
      <c r="E582" s="103"/>
      <c r="F582" s="103"/>
      <c r="H582" s="103"/>
    </row>
    <row r="583" spans="2:8" ht="12.75">
      <c r="B583" s="26"/>
      <c r="C583" s="108"/>
      <c r="E583" s="103"/>
      <c r="F583" s="103"/>
      <c r="H583" s="103"/>
    </row>
    <row r="584" spans="2:8" ht="12.75">
      <c r="B584" s="26"/>
      <c r="C584" s="108"/>
      <c r="E584" s="103"/>
      <c r="F584" s="103"/>
      <c r="H584" s="103"/>
    </row>
    <row r="585" spans="2:8" ht="12.75">
      <c r="B585" s="26"/>
      <c r="C585" s="108"/>
      <c r="E585" s="103"/>
      <c r="F585" s="103"/>
      <c r="H585" s="103"/>
    </row>
    <row r="586" spans="2:8" ht="12.75">
      <c r="B586" s="26"/>
      <c r="C586" s="108"/>
      <c r="E586" s="103"/>
      <c r="F586" s="103"/>
      <c r="H586" s="103"/>
    </row>
    <row r="587" spans="2:8" ht="12.75">
      <c r="B587" s="26"/>
      <c r="C587" s="108"/>
      <c r="E587" s="103"/>
      <c r="F587" s="103"/>
      <c r="H587" s="103"/>
    </row>
    <row r="588" spans="2:8" ht="12.75">
      <c r="B588" s="26"/>
      <c r="C588" s="108"/>
      <c r="E588" s="103"/>
      <c r="F588" s="103"/>
      <c r="H588" s="103"/>
    </row>
    <row r="589" spans="2:8" ht="12.75">
      <c r="B589" s="26"/>
      <c r="C589" s="108"/>
      <c r="E589" s="103"/>
      <c r="F589" s="103"/>
      <c r="H589" s="103"/>
    </row>
    <row r="590" spans="2:8" ht="12.75">
      <c r="B590" s="26"/>
      <c r="C590" s="108"/>
      <c r="E590" s="103"/>
      <c r="F590" s="103"/>
      <c r="H590" s="103"/>
    </row>
    <row r="591" spans="2:8" ht="12.75">
      <c r="B591" s="26"/>
      <c r="C591" s="108"/>
      <c r="E591" s="103"/>
      <c r="F591" s="103"/>
      <c r="H591" s="103"/>
    </row>
    <row r="592" spans="2:8" ht="12.75">
      <c r="B592" s="26"/>
      <c r="C592" s="108"/>
      <c r="E592" s="103"/>
      <c r="F592" s="103"/>
      <c r="H592" s="103"/>
    </row>
    <row r="593" spans="2:8" ht="12.75">
      <c r="B593" s="26"/>
      <c r="C593" s="108"/>
      <c r="E593" s="103"/>
      <c r="F593" s="103"/>
      <c r="H593" s="103"/>
    </row>
    <row r="594" spans="2:8" ht="12.75">
      <c r="B594" s="26"/>
      <c r="C594" s="108"/>
      <c r="E594" s="103"/>
      <c r="F594" s="103"/>
      <c r="H594" s="103"/>
    </row>
    <row r="595" spans="2:8" ht="12.75">
      <c r="B595" s="26"/>
      <c r="C595" s="108"/>
      <c r="E595" s="103"/>
      <c r="F595" s="103"/>
      <c r="H595" s="103"/>
    </row>
    <row r="596" spans="2:8" ht="12.75">
      <c r="B596" s="26"/>
      <c r="C596" s="108"/>
      <c r="E596" s="103"/>
      <c r="F596" s="103"/>
      <c r="H596" s="103"/>
    </row>
    <row r="597" spans="2:8" ht="12.75">
      <c r="B597" s="26"/>
      <c r="C597" s="108"/>
      <c r="E597" s="103"/>
      <c r="F597" s="103"/>
      <c r="H597" s="103"/>
    </row>
    <row r="598" spans="2:8" ht="12.75">
      <c r="B598" s="26"/>
      <c r="C598" s="108"/>
      <c r="E598" s="103"/>
      <c r="F598" s="103"/>
      <c r="H598" s="103"/>
    </row>
    <row r="599" spans="2:8" ht="12.75">
      <c r="B599" s="26"/>
      <c r="C599" s="108"/>
      <c r="E599" s="103"/>
      <c r="F599" s="103"/>
      <c r="H599" s="103"/>
    </row>
    <row r="600" spans="2:8" ht="12.75">
      <c r="B600" s="26"/>
      <c r="C600" s="108"/>
      <c r="E600" s="103"/>
      <c r="F600" s="103"/>
      <c r="H600" s="103"/>
    </row>
    <row r="601" spans="2:8" ht="12.75">
      <c r="B601" s="26"/>
      <c r="C601" s="108"/>
      <c r="E601" s="103"/>
      <c r="F601" s="103"/>
      <c r="H601" s="103"/>
    </row>
    <row r="602" spans="2:8" ht="12.75">
      <c r="B602" s="26"/>
      <c r="C602" s="108"/>
      <c r="E602" s="103"/>
      <c r="F602" s="103"/>
      <c r="H602" s="103"/>
    </row>
    <row r="603" spans="2:8" ht="12.75">
      <c r="B603" s="26"/>
      <c r="C603" s="108"/>
      <c r="E603" s="103"/>
      <c r="F603" s="103"/>
      <c r="H603" s="103"/>
    </row>
    <row r="604" spans="2:8" ht="12.75">
      <c r="B604" s="26"/>
      <c r="C604" s="108"/>
      <c r="E604" s="103"/>
      <c r="F604" s="103"/>
      <c r="H604" s="103"/>
    </row>
    <row r="605" spans="2:8" ht="12.75">
      <c r="B605" s="26"/>
      <c r="C605" s="108"/>
      <c r="E605" s="103"/>
      <c r="F605" s="103"/>
      <c r="H605" s="103"/>
    </row>
    <row r="606" spans="2:8" ht="12.75">
      <c r="B606" s="26"/>
      <c r="C606" s="108"/>
      <c r="E606" s="103"/>
      <c r="F606" s="103"/>
      <c r="H606" s="103"/>
    </row>
    <row r="607" spans="2:8" ht="12.75">
      <c r="B607" s="26"/>
      <c r="C607" s="108"/>
      <c r="E607" s="103"/>
      <c r="F607" s="103"/>
      <c r="H607" s="103"/>
    </row>
    <row r="608" spans="2:8" ht="12.75">
      <c r="B608" s="26"/>
      <c r="C608" s="108"/>
      <c r="E608" s="103"/>
      <c r="F608" s="103"/>
      <c r="H608" s="103"/>
    </row>
    <row r="609" spans="2:8" ht="12.75">
      <c r="B609" s="26"/>
      <c r="C609" s="108"/>
      <c r="E609" s="103"/>
      <c r="F609" s="103"/>
      <c r="H609" s="103"/>
    </row>
    <row r="610" spans="2:8" ht="12.75">
      <c r="B610" s="26"/>
      <c r="C610" s="108"/>
      <c r="E610" s="103"/>
      <c r="F610" s="103"/>
      <c r="H610" s="103"/>
    </row>
    <row r="611" spans="2:8" ht="12.75">
      <c r="B611" s="26"/>
      <c r="C611" s="108"/>
      <c r="E611" s="103"/>
      <c r="F611" s="103"/>
      <c r="H611" s="103"/>
    </row>
    <row r="612" spans="2:8" ht="12.75">
      <c r="B612" s="26"/>
      <c r="C612" s="108"/>
      <c r="E612" s="103"/>
      <c r="F612" s="103"/>
      <c r="H612" s="103"/>
    </row>
    <row r="613" spans="2:8" ht="12.75">
      <c r="B613" s="26"/>
      <c r="C613" s="108"/>
      <c r="E613" s="103"/>
      <c r="F613" s="103"/>
      <c r="H613" s="103"/>
    </row>
    <row r="614" spans="2:8" ht="12.75">
      <c r="B614" s="26"/>
      <c r="C614" s="108"/>
      <c r="E614" s="103"/>
      <c r="F614" s="103"/>
      <c r="H614" s="103"/>
    </row>
    <row r="615" spans="2:8" ht="12.75">
      <c r="B615" s="26"/>
      <c r="C615" s="108"/>
      <c r="E615" s="103"/>
      <c r="F615" s="103"/>
      <c r="H615" s="103"/>
    </row>
    <row r="616" spans="2:8" ht="12.75">
      <c r="B616" s="26"/>
      <c r="C616" s="108"/>
      <c r="E616" s="103"/>
      <c r="F616" s="103"/>
      <c r="H616" s="103"/>
    </row>
    <row r="617" spans="2:8" ht="12.75">
      <c r="B617" s="26"/>
      <c r="C617" s="108"/>
      <c r="E617" s="103"/>
      <c r="F617" s="103"/>
      <c r="H617" s="103"/>
    </row>
    <row r="618" spans="2:8" ht="12.75">
      <c r="B618" s="26"/>
      <c r="C618" s="108"/>
      <c r="E618" s="103"/>
      <c r="F618" s="103"/>
      <c r="H618" s="103"/>
    </row>
    <row r="619" spans="2:8" ht="12.75">
      <c r="B619" s="26"/>
      <c r="C619" s="108"/>
      <c r="E619" s="103"/>
      <c r="F619" s="103"/>
      <c r="H619" s="103"/>
    </row>
    <row r="620" spans="2:8" ht="12.75">
      <c r="B620" s="26"/>
      <c r="C620" s="108"/>
      <c r="E620" s="103"/>
      <c r="F620" s="103"/>
      <c r="H620" s="103"/>
    </row>
    <row r="621" spans="2:8" ht="12.75">
      <c r="B621" s="26"/>
      <c r="C621" s="108"/>
      <c r="E621" s="103"/>
      <c r="F621" s="103"/>
      <c r="H621" s="103"/>
    </row>
    <row r="622" spans="2:8" ht="12.75">
      <c r="B622" s="26"/>
      <c r="C622" s="108"/>
      <c r="E622" s="103"/>
      <c r="F622" s="103"/>
      <c r="H622" s="103"/>
    </row>
    <row r="623" spans="2:8" ht="12.75">
      <c r="B623" s="26"/>
      <c r="C623" s="108"/>
      <c r="E623" s="103"/>
      <c r="F623" s="103"/>
      <c r="H623" s="103"/>
    </row>
    <row r="624" spans="2:8" ht="12.75">
      <c r="B624" s="26"/>
      <c r="C624" s="108"/>
      <c r="E624" s="103"/>
      <c r="F624" s="103"/>
      <c r="H624" s="103"/>
    </row>
    <row r="625" spans="2:8" ht="12.75">
      <c r="B625" s="26"/>
      <c r="C625" s="108"/>
      <c r="E625" s="103"/>
      <c r="F625" s="103"/>
      <c r="H625" s="103"/>
    </row>
    <row r="626" spans="2:8" ht="12.75">
      <c r="B626" s="26"/>
      <c r="C626" s="108"/>
      <c r="E626" s="103"/>
      <c r="F626" s="103"/>
      <c r="H626" s="103"/>
    </row>
    <row r="627" spans="2:8" ht="12.75">
      <c r="B627" s="26"/>
      <c r="C627" s="108"/>
      <c r="E627" s="103"/>
      <c r="F627" s="103"/>
      <c r="H627" s="103"/>
    </row>
    <row r="628" spans="2:8" ht="12.75">
      <c r="B628" s="26"/>
      <c r="C628" s="108"/>
      <c r="E628" s="103"/>
      <c r="F628" s="103"/>
      <c r="H628" s="103"/>
    </row>
    <row r="629" spans="2:8" ht="12.75">
      <c r="B629" s="26"/>
      <c r="C629" s="108"/>
      <c r="E629" s="103"/>
      <c r="F629" s="103"/>
      <c r="H629" s="103"/>
    </row>
    <row r="630" spans="2:8" ht="12.75">
      <c r="B630" s="26"/>
      <c r="C630" s="108"/>
      <c r="E630" s="103"/>
      <c r="F630" s="103"/>
      <c r="H630" s="103"/>
    </row>
    <row r="631" spans="2:8" ht="12.75">
      <c r="B631" s="26"/>
      <c r="C631" s="108"/>
      <c r="E631" s="103"/>
      <c r="F631" s="103"/>
      <c r="H631" s="103"/>
    </row>
    <row r="632" spans="2:8" ht="12.75">
      <c r="B632" s="26"/>
      <c r="C632" s="108"/>
      <c r="E632" s="103"/>
      <c r="F632" s="103"/>
      <c r="H632" s="103"/>
    </row>
    <row r="633" spans="2:8" ht="12.75">
      <c r="B633" s="26"/>
      <c r="C633" s="108"/>
      <c r="E633" s="103"/>
      <c r="F633" s="103"/>
      <c r="H633" s="103"/>
    </row>
    <row r="634" spans="2:8" ht="12.75">
      <c r="B634" s="26"/>
      <c r="C634" s="108"/>
      <c r="E634" s="103"/>
      <c r="F634" s="103"/>
      <c r="H634" s="103"/>
    </row>
    <row r="635" spans="2:8" ht="12.75">
      <c r="B635" s="26"/>
      <c r="C635" s="108"/>
      <c r="E635" s="103"/>
      <c r="F635" s="103"/>
      <c r="H635" s="103"/>
    </row>
    <row r="636" spans="2:8" ht="12.75">
      <c r="B636" s="26"/>
      <c r="C636" s="108"/>
      <c r="E636" s="103"/>
      <c r="F636" s="103"/>
      <c r="H636" s="103"/>
    </row>
    <row r="637" spans="2:8" ht="12.75">
      <c r="B637" s="26"/>
      <c r="C637" s="108"/>
      <c r="E637" s="103"/>
      <c r="F637" s="103"/>
      <c r="H637" s="103"/>
    </row>
    <row r="638" spans="2:8" ht="12.75">
      <c r="B638" s="26"/>
      <c r="C638" s="108"/>
      <c r="E638" s="103"/>
      <c r="F638" s="103"/>
      <c r="H638" s="103"/>
    </row>
    <row r="639" spans="2:8" ht="12.75">
      <c r="B639" s="26"/>
      <c r="C639" s="108"/>
      <c r="E639" s="103"/>
      <c r="F639" s="103"/>
      <c r="H639" s="103"/>
    </row>
    <row r="640" spans="2:8" ht="12.75">
      <c r="B640" s="26"/>
      <c r="C640" s="108"/>
      <c r="E640" s="103"/>
      <c r="F640" s="103"/>
      <c r="H640" s="103"/>
    </row>
    <row r="641" spans="2:8" ht="12.75">
      <c r="B641" s="26"/>
      <c r="C641" s="108"/>
      <c r="E641" s="103"/>
      <c r="F641" s="103"/>
      <c r="H641" s="103"/>
    </row>
    <row r="642" spans="2:8" ht="12.75">
      <c r="B642" s="26"/>
      <c r="C642" s="108"/>
      <c r="E642" s="103"/>
      <c r="F642" s="103"/>
      <c r="H642" s="103"/>
    </row>
    <row r="643" spans="2:8" ht="12.75">
      <c r="B643" s="26"/>
      <c r="C643" s="108"/>
      <c r="E643" s="103"/>
      <c r="F643" s="103"/>
      <c r="H643" s="103"/>
    </row>
    <row r="644" spans="2:8" ht="12.75">
      <c r="B644" s="26"/>
      <c r="C644" s="108"/>
      <c r="E644" s="103"/>
      <c r="F644" s="103"/>
      <c r="H644" s="103"/>
    </row>
    <row r="645" spans="2:8" ht="12.75">
      <c r="B645" s="26"/>
      <c r="C645" s="108"/>
      <c r="E645" s="103"/>
      <c r="F645" s="103"/>
      <c r="H645" s="103"/>
    </row>
    <row r="646" spans="2:8" ht="12.75">
      <c r="B646" s="26"/>
      <c r="C646" s="108"/>
      <c r="E646" s="103"/>
      <c r="F646" s="103"/>
      <c r="H646" s="103"/>
    </row>
    <row r="647" spans="2:8" ht="12.75">
      <c r="B647" s="26"/>
      <c r="C647" s="108"/>
      <c r="E647" s="103"/>
      <c r="F647" s="103"/>
      <c r="H647" s="103"/>
    </row>
    <row r="648" spans="2:8" ht="12.75">
      <c r="B648" s="26"/>
      <c r="C648" s="108"/>
      <c r="E648" s="103"/>
      <c r="F648" s="103"/>
      <c r="H648" s="103"/>
    </row>
    <row r="649" spans="2:8" ht="12.75">
      <c r="B649" s="26"/>
      <c r="C649" s="108"/>
      <c r="E649" s="103"/>
      <c r="F649" s="103"/>
      <c r="H649" s="103"/>
    </row>
    <row r="650" spans="2:8" ht="12.75">
      <c r="B650" s="26"/>
      <c r="C650" s="108"/>
      <c r="E650" s="103"/>
      <c r="F650" s="103"/>
      <c r="H650" s="103"/>
    </row>
    <row r="651" spans="2:8" ht="12.75">
      <c r="B651" s="26"/>
      <c r="C651" s="108"/>
      <c r="E651" s="103"/>
      <c r="F651" s="103"/>
      <c r="H651" s="103"/>
    </row>
    <row r="652" spans="2:8" ht="12.75">
      <c r="B652" s="26"/>
      <c r="C652" s="108"/>
      <c r="E652" s="103"/>
      <c r="F652" s="103"/>
      <c r="H652" s="103"/>
    </row>
    <row r="653" spans="2:8" ht="12.75">
      <c r="B653" s="26"/>
      <c r="C653" s="108"/>
      <c r="E653" s="103"/>
      <c r="F653" s="103"/>
      <c r="H653" s="103"/>
    </row>
    <row r="654" spans="2:8" ht="12.75">
      <c r="B654" s="26"/>
      <c r="C654" s="108"/>
      <c r="E654" s="103"/>
      <c r="F654" s="103"/>
      <c r="H654" s="103"/>
    </row>
    <row r="655" spans="2:8" ht="12.75">
      <c r="B655" s="26"/>
      <c r="C655" s="108"/>
      <c r="E655" s="103"/>
      <c r="F655" s="103"/>
      <c r="H655" s="103"/>
    </row>
    <row r="656" spans="2:8" ht="12.75">
      <c r="B656" s="26"/>
      <c r="C656" s="108"/>
      <c r="E656" s="103"/>
      <c r="F656" s="103"/>
      <c r="H656" s="103"/>
    </row>
    <row r="657" spans="2:8" ht="12.75">
      <c r="B657" s="26"/>
      <c r="C657" s="108"/>
      <c r="E657" s="103"/>
      <c r="F657" s="103"/>
      <c r="H657" s="103"/>
    </row>
    <row r="658" spans="2:8" ht="12.75">
      <c r="B658" s="26"/>
      <c r="C658" s="108"/>
      <c r="E658" s="103"/>
      <c r="F658" s="103"/>
      <c r="H658" s="103"/>
    </row>
    <row r="659" spans="2:8" ht="12.75">
      <c r="B659" s="26"/>
      <c r="C659" s="108"/>
      <c r="E659" s="103"/>
      <c r="F659" s="103"/>
      <c r="H659" s="103"/>
    </row>
    <row r="660" spans="2:8" ht="12.75">
      <c r="B660" s="26"/>
      <c r="C660" s="108"/>
      <c r="E660" s="103"/>
      <c r="F660" s="103"/>
      <c r="H660" s="103"/>
    </row>
    <row r="661" spans="2:8" ht="12.75">
      <c r="B661" s="26"/>
      <c r="C661" s="108"/>
      <c r="E661" s="103"/>
      <c r="F661" s="103"/>
      <c r="H661" s="103"/>
    </row>
    <row r="662" spans="2:8" ht="12.75">
      <c r="B662" s="26"/>
      <c r="C662" s="108"/>
      <c r="E662" s="103"/>
      <c r="F662" s="103"/>
      <c r="H662" s="103"/>
    </row>
    <row r="663" spans="2:8" ht="12.75">
      <c r="B663" s="26"/>
      <c r="C663" s="108"/>
      <c r="E663" s="103"/>
      <c r="F663" s="103"/>
      <c r="H663" s="103"/>
    </row>
    <row r="664" spans="2:8" ht="12.75">
      <c r="B664" s="26"/>
      <c r="C664" s="108"/>
      <c r="E664" s="103"/>
      <c r="F664" s="103"/>
      <c r="H664" s="103"/>
    </row>
    <row r="665" spans="2:8" ht="12.75">
      <c r="B665" s="26"/>
      <c r="C665" s="108"/>
      <c r="E665" s="103"/>
      <c r="F665" s="103"/>
      <c r="H665" s="103"/>
    </row>
    <row r="666" spans="2:8" ht="12.75">
      <c r="B666" s="26"/>
      <c r="C666" s="108"/>
      <c r="E666" s="103"/>
      <c r="F666" s="103"/>
      <c r="H666" s="103"/>
    </row>
    <row r="667" spans="2:8" ht="12.75">
      <c r="B667" s="26"/>
      <c r="C667" s="108"/>
      <c r="E667" s="103"/>
      <c r="F667" s="103"/>
      <c r="H667" s="103"/>
    </row>
    <row r="668" spans="2:8" ht="12.75">
      <c r="B668" s="26"/>
      <c r="C668" s="108"/>
      <c r="E668" s="103"/>
      <c r="F668" s="103"/>
      <c r="H668" s="103"/>
    </row>
    <row r="669" spans="2:8" ht="12.75">
      <c r="B669" s="26"/>
      <c r="C669" s="108"/>
      <c r="E669" s="103"/>
      <c r="F669" s="103"/>
      <c r="H669" s="103"/>
    </row>
    <row r="670" spans="2:8" ht="12.75">
      <c r="B670" s="26"/>
      <c r="C670" s="108"/>
      <c r="E670" s="103"/>
      <c r="F670" s="103"/>
      <c r="H670" s="103"/>
    </row>
    <row r="671" spans="2:8" ht="12.75">
      <c r="B671" s="26"/>
      <c r="C671" s="108"/>
      <c r="E671" s="103"/>
      <c r="F671" s="103"/>
      <c r="H671" s="103"/>
    </row>
    <row r="672" spans="2:8" ht="12.75">
      <c r="B672" s="26"/>
      <c r="C672" s="108"/>
      <c r="E672" s="103"/>
      <c r="F672" s="103"/>
      <c r="H672" s="103"/>
    </row>
    <row r="673" spans="2:8" ht="12.75">
      <c r="B673" s="26"/>
      <c r="C673" s="108"/>
      <c r="E673" s="103"/>
      <c r="F673" s="103"/>
      <c r="H673" s="103"/>
    </row>
    <row r="674" spans="2:8" ht="12.75">
      <c r="B674" s="26"/>
      <c r="C674" s="108"/>
      <c r="E674" s="103"/>
      <c r="F674" s="103"/>
      <c r="H674" s="103"/>
    </row>
    <row r="675" spans="2:8" ht="12.75">
      <c r="B675" s="26"/>
      <c r="C675" s="108"/>
      <c r="E675" s="103"/>
      <c r="F675" s="103"/>
      <c r="H675" s="103"/>
    </row>
    <row r="676" spans="2:8" ht="12.75">
      <c r="B676" s="26"/>
      <c r="C676" s="108"/>
      <c r="E676" s="103"/>
      <c r="F676" s="103"/>
      <c r="H676" s="103"/>
    </row>
    <row r="677" spans="2:8" ht="12.75">
      <c r="B677" s="26"/>
      <c r="C677" s="108"/>
      <c r="E677" s="103"/>
      <c r="F677" s="103"/>
      <c r="H677" s="103"/>
    </row>
    <row r="678" spans="2:8" ht="12.75">
      <c r="B678" s="26"/>
      <c r="C678" s="108"/>
      <c r="E678" s="103"/>
      <c r="F678" s="103"/>
      <c r="H678" s="103"/>
    </row>
    <row r="679" spans="2:8" ht="12.75">
      <c r="B679" s="26"/>
      <c r="C679" s="108"/>
      <c r="E679" s="103"/>
      <c r="F679" s="103"/>
      <c r="H679" s="103"/>
    </row>
    <row r="680" spans="2:8" ht="12.75">
      <c r="B680" s="26"/>
      <c r="C680" s="108"/>
      <c r="E680" s="103"/>
      <c r="F680" s="103"/>
      <c r="H680" s="103"/>
    </row>
    <row r="681" spans="2:8" ht="12.75">
      <c r="B681" s="26"/>
      <c r="C681" s="108"/>
      <c r="E681" s="103"/>
      <c r="F681" s="103"/>
      <c r="H681" s="103"/>
    </row>
    <row r="682" spans="2:8" ht="12.75">
      <c r="B682" s="26"/>
      <c r="C682" s="108"/>
      <c r="E682" s="103"/>
      <c r="F682" s="103"/>
      <c r="H682" s="103"/>
    </row>
    <row r="683" spans="2:8" ht="12.75">
      <c r="B683" s="26"/>
      <c r="C683" s="108"/>
      <c r="E683" s="103"/>
      <c r="F683" s="103"/>
      <c r="H683" s="103"/>
    </row>
    <row r="684" spans="2:8" ht="12.75">
      <c r="B684" s="26"/>
      <c r="C684" s="108"/>
      <c r="E684" s="103"/>
      <c r="F684" s="103"/>
      <c r="H684" s="103"/>
    </row>
    <row r="685" spans="2:8" ht="12.75">
      <c r="B685" s="26"/>
      <c r="C685" s="108"/>
      <c r="E685" s="103"/>
      <c r="F685" s="103"/>
      <c r="H685" s="103"/>
    </row>
    <row r="686" spans="2:8" ht="12.75">
      <c r="B686" s="26"/>
      <c r="C686" s="108"/>
      <c r="E686" s="103"/>
      <c r="F686" s="103"/>
      <c r="H686" s="103"/>
    </row>
    <row r="687" spans="2:8" ht="12.75">
      <c r="B687" s="26"/>
      <c r="C687" s="108"/>
      <c r="E687" s="103"/>
      <c r="F687" s="103"/>
      <c r="H687" s="103"/>
    </row>
    <row r="688" spans="2:8" ht="12.75">
      <c r="B688" s="26"/>
      <c r="C688" s="108"/>
      <c r="E688" s="103"/>
      <c r="F688" s="103"/>
      <c r="H688" s="103"/>
    </row>
    <row r="689" spans="2:8" ht="12.75">
      <c r="B689" s="26"/>
      <c r="C689" s="108"/>
      <c r="E689" s="103"/>
      <c r="F689" s="103"/>
      <c r="H689" s="103"/>
    </row>
    <row r="690" spans="2:8" ht="12.75">
      <c r="B690" s="26"/>
      <c r="C690" s="108"/>
      <c r="E690" s="103"/>
      <c r="F690" s="103"/>
      <c r="H690" s="103"/>
    </row>
    <row r="691" spans="2:8" ht="12.75">
      <c r="B691" s="26"/>
      <c r="C691" s="108"/>
      <c r="E691" s="103"/>
      <c r="F691" s="103"/>
      <c r="H691" s="103"/>
    </row>
    <row r="692" spans="2:8" ht="12.75">
      <c r="B692" s="26"/>
      <c r="C692" s="108"/>
      <c r="E692" s="103"/>
      <c r="F692" s="103"/>
      <c r="H692" s="103"/>
    </row>
    <row r="693" spans="2:8" ht="12.75">
      <c r="B693" s="26"/>
      <c r="C693" s="108"/>
      <c r="E693" s="103"/>
      <c r="F693" s="103"/>
      <c r="H693" s="103"/>
    </row>
    <row r="694" spans="2:8" ht="12.75">
      <c r="B694" s="26"/>
      <c r="C694" s="108"/>
      <c r="E694" s="103"/>
      <c r="F694" s="103"/>
      <c r="H694" s="103"/>
    </row>
    <row r="695" spans="2:8" ht="12.75">
      <c r="B695" s="26"/>
      <c r="C695" s="108"/>
      <c r="E695" s="103"/>
      <c r="F695" s="103"/>
      <c r="H695" s="103"/>
    </row>
    <row r="696" spans="2:8" ht="12.75">
      <c r="B696" s="26"/>
      <c r="C696" s="108"/>
      <c r="E696" s="103"/>
      <c r="F696" s="103"/>
      <c r="H696" s="103"/>
    </row>
    <row r="697" spans="2:8" ht="12.75">
      <c r="B697" s="26"/>
      <c r="C697" s="108"/>
      <c r="E697" s="103"/>
      <c r="F697" s="103"/>
      <c r="H697" s="103"/>
    </row>
    <row r="698" spans="2:8" ht="12.75">
      <c r="B698" s="26"/>
      <c r="C698" s="108"/>
      <c r="E698" s="103"/>
      <c r="F698" s="103"/>
      <c r="H698" s="103"/>
    </row>
    <row r="699" spans="2:8" ht="12.75">
      <c r="B699" s="26"/>
      <c r="C699" s="108"/>
      <c r="E699" s="103"/>
      <c r="F699" s="103"/>
      <c r="H699" s="103"/>
    </row>
    <row r="700" spans="2:8" ht="12.75">
      <c r="B700" s="26"/>
      <c r="C700" s="108"/>
      <c r="E700" s="103"/>
      <c r="F700" s="103"/>
      <c r="H700" s="103"/>
    </row>
    <row r="701" spans="2:8" ht="12.75">
      <c r="B701" s="26"/>
      <c r="C701" s="108"/>
      <c r="E701" s="103"/>
      <c r="F701" s="103"/>
      <c r="H701" s="103"/>
    </row>
    <row r="702" spans="2:8" ht="12.75">
      <c r="B702" s="26"/>
      <c r="C702" s="108"/>
      <c r="E702" s="103"/>
      <c r="F702" s="103"/>
      <c r="H702" s="103"/>
    </row>
    <row r="703" spans="2:8" ht="12.75">
      <c r="B703" s="26"/>
      <c r="C703" s="108"/>
      <c r="E703" s="103"/>
      <c r="F703" s="103"/>
      <c r="H703" s="103"/>
    </row>
    <row r="704" spans="2:8" ht="12.75">
      <c r="B704" s="26"/>
      <c r="C704" s="108"/>
      <c r="E704" s="103"/>
      <c r="F704" s="103"/>
      <c r="H704" s="103"/>
    </row>
    <row r="705" spans="2:8" ht="12.75">
      <c r="B705" s="26"/>
      <c r="C705" s="108"/>
      <c r="E705" s="103"/>
      <c r="F705" s="103"/>
      <c r="H705" s="103"/>
    </row>
    <row r="706" spans="2:8" ht="12.75">
      <c r="B706" s="26"/>
      <c r="C706" s="108"/>
      <c r="E706" s="103"/>
      <c r="F706" s="103"/>
      <c r="H706" s="103"/>
    </row>
    <row r="707" spans="2:8" ht="12.75">
      <c r="B707" s="26"/>
      <c r="C707" s="108"/>
      <c r="E707" s="103"/>
      <c r="F707" s="103"/>
      <c r="H707" s="103"/>
    </row>
    <row r="708" spans="2:8" ht="12.75">
      <c r="B708" s="26"/>
      <c r="C708" s="108"/>
      <c r="E708" s="103"/>
      <c r="F708" s="103"/>
      <c r="H708" s="103"/>
    </row>
    <row r="709" spans="2:8" ht="12.75">
      <c r="B709" s="26"/>
      <c r="C709" s="108"/>
      <c r="E709" s="103"/>
      <c r="F709" s="103"/>
      <c r="H709" s="103"/>
    </row>
    <row r="710" spans="2:8" ht="12.75">
      <c r="B710" s="26"/>
      <c r="C710" s="108"/>
      <c r="E710" s="103"/>
      <c r="F710" s="103"/>
      <c r="H710" s="103"/>
    </row>
    <row r="711" spans="2:8" ht="12.75">
      <c r="B711" s="26"/>
      <c r="C711" s="108"/>
      <c r="E711" s="103"/>
      <c r="F711" s="103"/>
      <c r="H711" s="103"/>
    </row>
    <row r="712" spans="2:8" ht="12.75">
      <c r="B712" s="26"/>
      <c r="C712" s="108"/>
      <c r="E712" s="103"/>
      <c r="F712" s="103"/>
      <c r="H712" s="103"/>
    </row>
    <row r="713" spans="2:8" ht="12.75">
      <c r="B713" s="26"/>
      <c r="C713" s="108"/>
      <c r="E713" s="103"/>
      <c r="F713" s="103"/>
      <c r="H713" s="103"/>
    </row>
    <row r="714" spans="2:8" ht="12.75">
      <c r="B714" s="26"/>
      <c r="C714" s="108"/>
      <c r="E714" s="103"/>
      <c r="F714" s="103"/>
      <c r="H714" s="103"/>
    </row>
    <row r="715" spans="2:8" ht="12.75">
      <c r="B715" s="26"/>
      <c r="C715" s="108"/>
      <c r="E715" s="103"/>
      <c r="F715" s="103"/>
      <c r="H715" s="103"/>
    </row>
    <row r="716" spans="2:8" ht="12.75">
      <c r="B716" s="26"/>
      <c r="C716" s="108"/>
      <c r="E716" s="103"/>
      <c r="F716" s="103"/>
      <c r="H716" s="103"/>
    </row>
    <row r="717" spans="2:8" ht="12.75">
      <c r="B717" s="26"/>
      <c r="C717" s="108"/>
      <c r="E717" s="103"/>
      <c r="F717" s="103"/>
      <c r="H717" s="103"/>
    </row>
    <row r="718" spans="2:8" ht="12.75">
      <c r="B718" s="26"/>
      <c r="C718" s="108"/>
      <c r="E718" s="103"/>
      <c r="F718" s="103"/>
      <c r="H718" s="103"/>
    </row>
    <row r="719" spans="2:8" ht="12.75">
      <c r="B719" s="26"/>
      <c r="C719" s="108"/>
      <c r="E719" s="103"/>
      <c r="F719" s="103"/>
      <c r="H719" s="103"/>
    </row>
    <row r="720" spans="2:8" ht="12.75">
      <c r="B720" s="26"/>
      <c r="C720" s="108"/>
      <c r="E720" s="103"/>
      <c r="F720" s="103"/>
      <c r="H720" s="103"/>
    </row>
    <row r="721" spans="2:8" ht="12.75">
      <c r="B721" s="26"/>
      <c r="C721" s="108"/>
      <c r="E721" s="103"/>
      <c r="F721" s="103"/>
      <c r="H721" s="103"/>
    </row>
    <row r="722" spans="2:8" ht="12.75">
      <c r="B722" s="26"/>
      <c r="C722" s="108"/>
      <c r="E722" s="103"/>
      <c r="F722" s="103"/>
      <c r="H722" s="103"/>
    </row>
    <row r="723" spans="2:8" ht="12.75">
      <c r="B723" s="26"/>
      <c r="C723" s="108"/>
      <c r="E723" s="103"/>
      <c r="F723" s="103"/>
      <c r="H723" s="103"/>
    </row>
    <row r="724" spans="2:8" ht="12.75">
      <c r="B724" s="26"/>
      <c r="C724" s="108"/>
      <c r="E724" s="103"/>
      <c r="F724" s="103"/>
      <c r="H724" s="103"/>
    </row>
    <row r="725" spans="2:8" ht="12.75">
      <c r="B725" s="26"/>
      <c r="C725" s="108"/>
      <c r="E725" s="103"/>
      <c r="F725" s="103"/>
      <c r="H725" s="103"/>
    </row>
    <row r="726" spans="2:8" ht="12.75">
      <c r="B726" s="26"/>
      <c r="C726" s="108"/>
      <c r="E726" s="103"/>
      <c r="F726" s="103"/>
      <c r="H726" s="103"/>
    </row>
    <row r="727" spans="2:8" ht="12.75">
      <c r="B727" s="26"/>
      <c r="C727" s="108"/>
      <c r="E727" s="103"/>
      <c r="F727" s="103"/>
      <c r="H727" s="103"/>
    </row>
    <row r="728" spans="2:8" ht="12.75">
      <c r="B728" s="26"/>
      <c r="C728" s="108"/>
      <c r="E728" s="103"/>
      <c r="F728" s="103"/>
      <c r="H728" s="103"/>
    </row>
    <row r="729" spans="2:8" ht="12.75">
      <c r="B729" s="26"/>
      <c r="C729" s="108"/>
      <c r="E729" s="103"/>
      <c r="F729" s="103"/>
      <c r="H729" s="103"/>
    </row>
    <row r="730" spans="2:8" ht="12.75">
      <c r="B730" s="26"/>
      <c r="C730" s="108"/>
      <c r="E730" s="103"/>
      <c r="F730" s="103"/>
      <c r="H730" s="103"/>
    </row>
    <row r="731" spans="2:8" ht="12.75">
      <c r="B731" s="26"/>
      <c r="C731" s="108"/>
      <c r="E731" s="103"/>
      <c r="F731" s="103"/>
      <c r="H731" s="103"/>
    </row>
    <row r="732" spans="2:8" ht="12.75">
      <c r="B732" s="26"/>
      <c r="C732" s="108"/>
      <c r="E732" s="103"/>
      <c r="F732" s="103"/>
      <c r="H732" s="103"/>
    </row>
    <row r="733" spans="2:8" ht="12.75">
      <c r="B733" s="26"/>
      <c r="C733" s="108"/>
      <c r="E733" s="103"/>
      <c r="F733" s="103"/>
      <c r="H733" s="103"/>
    </row>
    <row r="734" spans="2:8" ht="12.75">
      <c r="B734" s="26"/>
      <c r="C734" s="108"/>
      <c r="E734" s="103"/>
      <c r="F734" s="103"/>
      <c r="H734" s="103"/>
    </row>
    <row r="735" spans="2:8" ht="12.75">
      <c r="B735" s="26"/>
      <c r="C735" s="108"/>
      <c r="E735" s="103"/>
      <c r="F735" s="103"/>
      <c r="H735" s="103"/>
    </row>
    <row r="736" spans="2:8" ht="12.75">
      <c r="B736" s="26"/>
      <c r="C736" s="108"/>
      <c r="E736" s="103"/>
      <c r="F736" s="103"/>
      <c r="H736" s="103"/>
    </row>
    <row r="737" spans="2:8" ht="12.75">
      <c r="B737" s="26"/>
      <c r="C737" s="108"/>
      <c r="E737" s="103"/>
      <c r="F737" s="103"/>
      <c r="H737" s="103"/>
    </row>
    <row r="738" spans="2:8" ht="12.75">
      <c r="B738" s="26"/>
      <c r="C738" s="108"/>
      <c r="E738" s="103"/>
      <c r="F738" s="103"/>
      <c r="H738" s="103"/>
    </row>
    <row r="739" spans="2:8" ht="12.75">
      <c r="B739" s="26"/>
      <c r="C739" s="108"/>
      <c r="E739" s="103"/>
      <c r="F739" s="103"/>
      <c r="H739" s="103"/>
    </row>
    <row r="740" spans="2:8" ht="12.75">
      <c r="B740" s="26"/>
      <c r="C740" s="108"/>
      <c r="E740" s="103"/>
      <c r="F740" s="103"/>
      <c r="H740" s="103"/>
    </row>
    <row r="741" spans="2:8" ht="12.75">
      <c r="B741" s="26"/>
      <c r="C741" s="108"/>
      <c r="E741" s="103"/>
      <c r="F741" s="103"/>
      <c r="H741" s="103"/>
    </row>
    <row r="742" spans="2:8" ht="12.75">
      <c r="B742" s="26"/>
      <c r="C742" s="108"/>
      <c r="E742" s="103"/>
      <c r="F742" s="103"/>
      <c r="H742" s="103"/>
    </row>
    <row r="743" spans="2:8" ht="12.75">
      <c r="B743" s="26"/>
      <c r="C743" s="108"/>
      <c r="E743" s="103"/>
      <c r="F743" s="103"/>
      <c r="H743" s="103"/>
    </row>
    <row r="744" spans="2:8" ht="12.75">
      <c r="B744" s="26"/>
      <c r="C744" s="108"/>
      <c r="E744" s="103"/>
      <c r="F744" s="103"/>
      <c r="H744" s="103"/>
    </row>
    <row r="745" spans="2:8" ht="12.75">
      <c r="B745" s="26"/>
      <c r="C745" s="108"/>
      <c r="E745" s="103"/>
      <c r="F745" s="103"/>
      <c r="H745" s="103"/>
    </row>
    <row r="746" spans="2:8" ht="12.75">
      <c r="B746" s="26"/>
      <c r="C746" s="108"/>
      <c r="E746" s="103"/>
      <c r="F746" s="103"/>
      <c r="H746" s="103"/>
    </row>
    <row r="747" spans="2:8" ht="12.75">
      <c r="B747" s="26"/>
      <c r="C747" s="108"/>
      <c r="E747" s="103"/>
      <c r="F747" s="103"/>
      <c r="H747" s="103"/>
    </row>
    <row r="748" spans="2:8" ht="12.75">
      <c r="B748" s="26"/>
      <c r="C748" s="108"/>
      <c r="E748" s="103"/>
      <c r="F748" s="103"/>
      <c r="H748" s="103"/>
    </row>
    <row r="749" spans="2:8" ht="12.75">
      <c r="B749" s="26"/>
      <c r="C749" s="108"/>
      <c r="E749" s="103"/>
      <c r="F749" s="103"/>
      <c r="H749" s="103"/>
    </row>
    <row r="750" spans="2:8" ht="12.75">
      <c r="B750" s="26"/>
      <c r="C750" s="108"/>
      <c r="E750" s="103"/>
      <c r="F750" s="103"/>
      <c r="H750" s="103"/>
    </row>
    <row r="751" spans="2:8" ht="12.75">
      <c r="B751" s="26"/>
      <c r="C751" s="108"/>
      <c r="E751" s="103"/>
      <c r="F751" s="103"/>
      <c r="H751" s="103"/>
    </row>
    <row r="752" spans="2:8" ht="12.75">
      <c r="B752" s="26"/>
      <c r="C752" s="108"/>
      <c r="E752" s="103"/>
      <c r="F752" s="103"/>
      <c r="H752" s="103"/>
    </row>
    <row r="753" spans="2:8" ht="12.75">
      <c r="B753" s="26"/>
      <c r="C753" s="108"/>
      <c r="E753" s="103"/>
      <c r="F753" s="103"/>
      <c r="H753" s="103"/>
    </row>
    <row r="754" spans="2:8" ht="12.75">
      <c r="B754" s="26"/>
      <c r="C754" s="108"/>
      <c r="E754" s="103"/>
      <c r="F754" s="103"/>
      <c r="H754" s="103"/>
    </row>
    <row r="755" spans="2:8" ht="12.75">
      <c r="B755" s="26"/>
      <c r="C755" s="108"/>
      <c r="E755" s="103"/>
      <c r="F755" s="103"/>
      <c r="H755" s="103"/>
    </row>
    <row r="756" spans="2:8" ht="12.75">
      <c r="B756" s="26"/>
      <c r="C756" s="108"/>
      <c r="E756" s="103"/>
      <c r="F756" s="103"/>
      <c r="H756" s="103"/>
    </row>
    <row r="757" spans="2:8" ht="12.75">
      <c r="B757" s="26"/>
      <c r="C757" s="108"/>
      <c r="E757" s="103"/>
      <c r="F757" s="103"/>
      <c r="H757" s="103"/>
    </row>
    <row r="758" spans="2:8" ht="12.75">
      <c r="B758" s="26"/>
      <c r="C758" s="108"/>
      <c r="E758" s="103"/>
      <c r="F758" s="103"/>
      <c r="H758" s="103"/>
    </row>
    <row r="759" spans="2:8" ht="12.75">
      <c r="B759" s="26"/>
      <c r="C759" s="108"/>
      <c r="E759" s="103"/>
      <c r="F759" s="103"/>
      <c r="H759" s="103"/>
    </row>
    <row r="760" spans="2:8" ht="12.75">
      <c r="B760" s="26"/>
      <c r="C760" s="108"/>
      <c r="E760" s="103"/>
      <c r="F760" s="103"/>
      <c r="H760" s="103"/>
    </row>
    <row r="761" spans="2:8" ht="12.75">
      <c r="B761" s="26"/>
      <c r="C761" s="108"/>
      <c r="E761" s="103"/>
      <c r="F761" s="103"/>
      <c r="H761" s="103"/>
    </row>
    <row r="762" spans="2:8" ht="12.75">
      <c r="B762" s="26"/>
      <c r="C762" s="108"/>
      <c r="E762" s="103"/>
      <c r="F762" s="103"/>
      <c r="H762" s="103"/>
    </row>
    <row r="763" spans="2:8" ht="12.75">
      <c r="B763" s="26"/>
      <c r="C763" s="108"/>
      <c r="E763" s="103"/>
      <c r="F763" s="103"/>
      <c r="H763" s="103"/>
    </row>
    <row r="764" spans="2:8" ht="12.75">
      <c r="B764" s="26"/>
      <c r="C764" s="108"/>
      <c r="E764" s="103"/>
      <c r="F764" s="103"/>
      <c r="H764" s="103"/>
    </row>
    <row r="765" spans="2:8" ht="12.75">
      <c r="B765" s="26"/>
      <c r="C765" s="108"/>
      <c r="E765" s="103"/>
      <c r="F765" s="103"/>
      <c r="H765" s="103"/>
    </row>
    <row r="766" spans="2:8" ht="12.75">
      <c r="B766" s="26"/>
      <c r="C766" s="108"/>
      <c r="E766" s="103"/>
      <c r="F766" s="103"/>
      <c r="H766" s="103"/>
    </row>
    <row r="767" spans="2:8" ht="12.75">
      <c r="B767" s="26"/>
      <c r="C767" s="108"/>
      <c r="E767" s="103"/>
      <c r="F767" s="103"/>
      <c r="H767" s="103"/>
    </row>
    <row r="768" spans="2:8" ht="12.75">
      <c r="B768" s="26"/>
      <c r="C768" s="108"/>
      <c r="E768" s="103"/>
      <c r="F768" s="103"/>
      <c r="H768" s="103"/>
    </row>
    <row r="769" spans="2:8" ht="12.75">
      <c r="B769" s="26"/>
      <c r="C769" s="108"/>
      <c r="E769" s="103"/>
      <c r="F769" s="103"/>
      <c r="H769" s="103"/>
    </row>
    <row r="770" spans="2:8" ht="12.75">
      <c r="B770" s="26"/>
      <c r="C770" s="108"/>
      <c r="E770" s="103"/>
      <c r="F770" s="103"/>
      <c r="H770" s="103"/>
    </row>
    <row r="771" spans="2:8" ht="12.75">
      <c r="B771" s="26"/>
      <c r="C771" s="108"/>
      <c r="E771" s="103"/>
      <c r="F771" s="103"/>
      <c r="H771" s="103"/>
    </row>
    <row r="772" spans="2:8" ht="12.75">
      <c r="B772" s="26"/>
      <c r="C772" s="108"/>
      <c r="E772" s="103"/>
      <c r="F772" s="103"/>
      <c r="H772" s="103"/>
    </row>
    <row r="773" spans="2:8" ht="12.75">
      <c r="B773" s="26"/>
      <c r="C773" s="108"/>
      <c r="E773" s="103"/>
      <c r="F773" s="103"/>
      <c r="H773" s="103"/>
    </row>
    <row r="774" spans="2:8" ht="12.75">
      <c r="B774" s="26"/>
      <c r="C774" s="108"/>
      <c r="E774" s="103"/>
      <c r="F774" s="103"/>
      <c r="H774" s="103"/>
    </row>
    <row r="775" spans="2:8" ht="12.75">
      <c r="B775" s="26"/>
      <c r="C775" s="108"/>
      <c r="E775" s="103"/>
      <c r="F775" s="103"/>
      <c r="H775" s="103"/>
    </row>
    <row r="776" spans="2:8" ht="12.75">
      <c r="B776" s="26"/>
      <c r="C776" s="108"/>
      <c r="E776" s="103"/>
      <c r="F776" s="103"/>
      <c r="H776" s="103"/>
    </row>
    <row r="777" spans="2:8" ht="12.75">
      <c r="B777" s="26"/>
      <c r="C777" s="108"/>
      <c r="E777" s="103"/>
      <c r="F777" s="103"/>
      <c r="H777" s="103"/>
    </row>
    <row r="778" spans="2:8" ht="12.75">
      <c r="B778" s="26"/>
      <c r="C778" s="108"/>
      <c r="E778" s="103"/>
      <c r="F778" s="103"/>
      <c r="H778" s="103"/>
    </row>
    <row r="779" spans="2:8" ht="12.75">
      <c r="B779" s="26"/>
      <c r="C779" s="108"/>
      <c r="E779" s="103"/>
      <c r="F779" s="103"/>
      <c r="H779" s="103"/>
    </row>
    <row r="780" spans="2:8" ht="12.75">
      <c r="B780" s="26"/>
      <c r="C780" s="108"/>
      <c r="E780" s="103"/>
      <c r="F780" s="103"/>
      <c r="H780" s="103"/>
    </row>
    <row r="781" spans="2:8" ht="12.75">
      <c r="B781" s="26"/>
      <c r="C781" s="108"/>
      <c r="E781" s="103"/>
      <c r="F781" s="103"/>
      <c r="H781" s="103"/>
    </row>
    <row r="782" spans="2:8" ht="12.75">
      <c r="B782" s="26"/>
      <c r="C782" s="108"/>
      <c r="E782" s="103"/>
      <c r="F782" s="103"/>
      <c r="H782" s="103"/>
    </row>
    <row r="783" spans="2:8" ht="12.75">
      <c r="B783" s="26"/>
      <c r="C783" s="108"/>
      <c r="E783" s="103"/>
      <c r="F783" s="103"/>
      <c r="H783" s="103"/>
    </row>
    <row r="784" spans="2:8" ht="12.75">
      <c r="B784" s="26"/>
      <c r="C784" s="108"/>
      <c r="E784" s="103"/>
      <c r="F784" s="103"/>
      <c r="H784" s="103"/>
    </row>
    <row r="785" spans="2:8" ht="12.75">
      <c r="B785" s="26"/>
      <c r="C785" s="108"/>
      <c r="E785" s="103"/>
      <c r="F785" s="103"/>
      <c r="H785" s="103"/>
    </row>
    <row r="786" spans="2:8" ht="12.75">
      <c r="B786" s="26"/>
      <c r="C786" s="108"/>
      <c r="E786" s="103"/>
      <c r="F786" s="103"/>
      <c r="H786" s="103"/>
    </row>
    <row r="787" spans="2:8" ht="12.75">
      <c r="B787" s="26"/>
      <c r="C787" s="108"/>
      <c r="E787" s="103"/>
      <c r="F787" s="103"/>
      <c r="H787" s="103"/>
    </row>
    <row r="788" spans="2:8" ht="12.75">
      <c r="B788" s="26"/>
      <c r="C788" s="108"/>
      <c r="E788" s="103"/>
      <c r="F788" s="103"/>
      <c r="H788" s="103"/>
    </row>
    <row r="789" spans="2:8" ht="12.75">
      <c r="B789" s="26"/>
      <c r="C789" s="108"/>
      <c r="E789" s="103"/>
      <c r="F789" s="103"/>
      <c r="H789" s="103"/>
    </row>
    <row r="790" spans="2:8" ht="12.75">
      <c r="B790" s="26"/>
      <c r="C790" s="108"/>
      <c r="E790" s="103"/>
      <c r="F790" s="103"/>
      <c r="H790" s="103"/>
    </row>
    <row r="791" spans="2:8" ht="12.75">
      <c r="B791" s="26"/>
      <c r="C791" s="108"/>
      <c r="E791" s="103"/>
      <c r="F791" s="103"/>
      <c r="H791" s="103"/>
    </row>
    <row r="792" spans="2:8" ht="12.75">
      <c r="B792" s="26"/>
      <c r="C792" s="108"/>
      <c r="E792" s="103"/>
      <c r="F792" s="103"/>
      <c r="H792" s="103"/>
    </row>
    <row r="793" spans="2:8" ht="12.75">
      <c r="B793" s="26"/>
      <c r="C793" s="108"/>
      <c r="E793" s="103"/>
      <c r="F793" s="103"/>
      <c r="H793" s="103"/>
    </row>
    <row r="794" spans="2:8" ht="12.75">
      <c r="B794" s="26"/>
      <c r="C794" s="108"/>
      <c r="E794" s="103"/>
      <c r="F794" s="103"/>
      <c r="H794" s="103"/>
    </row>
    <row r="795" spans="2:8" ht="12.75">
      <c r="B795" s="26"/>
      <c r="C795" s="108"/>
      <c r="E795" s="103"/>
      <c r="F795" s="103"/>
      <c r="H795" s="103"/>
    </row>
    <row r="796" spans="2:8" ht="12.75">
      <c r="B796" s="26"/>
      <c r="C796" s="108"/>
      <c r="E796" s="103"/>
      <c r="F796" s="103"/>
      <c r="H796" s="103"/>
    </row>
    <row r="797" spans="2:8" ht="12.75">
      <c r="B797" s="26"/>
      <c r="C797" s="108"/>
      <c r="E797" s="103"/>
      <c r="F797" s="103"/>
      <c r="H797" s="103"/>
    </row>
    <row r="798" spans="2:8" ht="12.75">
      <c r="B798" s="26"/>
      <c r="C798" s="108"/>
      <c r="E798" s="103"/>
      <c r="F798" s="103"/>
      <c r="H798" s="103"/>
    </row>
    <row r="799" spans="2:8" ht="12.75">
      <c r="B799" s="26"/>
      <c r="C799" s="108"/>
      <c r="E799" s="103"/>
      <c r="F799" s="103"/>
      <c r="H799" s="103"/>
    </row>
    <row r="800" spans="2:8" ht="12.75">
      <c r="B800" s="26"/>
      <c r="C800" s="108"/>
      <c r="E800" s="103"/>
      <c r="F800" s="103"/>
      <c r="H800" s="103"/>
    </row>
    <row r="801" spans="2:8" ht="12.75">
      <c r="B801" s="26"/>
      <c r="C801" s="108"/>
      <c r="E801" s="103"/>
      <c r="F801" s="103"/>
      <c r="H801" s="103"/>
    </row>
    <row r="802" spans="2:8" ht="12.75">
      <c r="B802" s="26"/>
      <c r="C802" s="108"/>
      <c r="E802" s="103"/>
      <c r="F802" s="103"/>
      <c r="H802" s="103"/>
    </row>
    <row r="803" spans="2:8" ht="12.75">
      <c r="B803" s="26"/>
      <c r="C803" s="108"/>
      <c r="E803" s="103"/>
      <c r="F803" s="103"/>
      <c r="H803" s="103"/>
    </row>
    <row r="804" spans="2:8" ht="12.75">
      <c r="B804" s="26"/>
      <c r="C804" s="108"/>
      <c r="E804" s="103"/>
      <c r="F804" s="103"/>
      <c r="H804" s="103"/>
    </row>
    <row r="805" spans="2:8" ht="12.75">
      <c r="B805" s="26"/>
      <c r="C805" s="108"/>
      <c r="E805" s="103"/>
      <c r="F805" s="103"/>
      <c r="H805" s="103"/>
    </row>
    <row r="806" spans="2:8" ht="12.75">
      <c r="B806" s="26"/>
      <c r="C806" s="108"/>
      <c r="E806" s="103"/>
      <c r="F806" s="103"/>
      <c r="H806" s="103"/>
    </row>
    <row r="807" spans="2:8" ht="12.75">
      <c r="B807" s="26"/>
      <c r="C807" s="108"/>
      <c r="E807" s="103"/>
      <c r="F807" s="103"/>
      <c r="H807" s="103"/>
    </row>
    <row r="808" spans="2:8" ht="12.75">
      <c r="B808" s="26"/>
      <c r="C808" s="108"/>
      <c r="E808" s="103"/>
      <c r="F808" s="103"/>
      <c r="H808" s="103"/>
    </row>
    <row r="809" spans="2:8" ht="12.75">
      <c r="B809" s="26"/>
      <c r="C809" s="108"/>
      <c r="E809" s="103"/>
      <c r="F809" s="103"/>
      <c r="H809" s="103"/>
    </row>
    <row r="810" spans="2:8" ht="12.75">
      <c r="B810" s="26"/>
      <c r="C810" s="108"/>
      <c r="E810" s="103"/>
      <c r="F810" s="103"/>
      <c r="H810" s="103"/>
    </row>
    <row r="811" spans="2:8" ht="12.75">
      <c r="B811" s="26"/>
      <c r="C811" s="108"/>
      <c r="E811" s="103"/>
      <c r="F811" s="103"/>
      <c r="H811" s="103"/>
    </row>
    <row r="812" spans="2:8" ht="12.75">
      <c r="B812" s="26"/>
      <c r="C812" s="108"/>
      <c r="E812" s="103"/>
      <c r="F812" s="103"/>
      <c r="H812" s="103"/>
    </row>
    <row r="813" spans="2:8" ht="12.75">
      <c r="B813" s="26"/>
      <c r="C813" s="108"/>
      <c r="E813" s="103"/>
      <c r="F813" s="103"/>
      <c r="H813" s="103"/>
    </row>
    <row r="814" spans="2:8" ht="12.75">
      <c r="B814" s="26"/>
      <c r="C814" s="108"/>
      <c r="E814" s="103"/>
      <c r="F814" s="103"/>
      <c r="H814" s="103"/>
    </row>
    <row r="815" spans="2:8" ht="12.75">
      <c r="B815" s="26"/>
      <c r="C815" s="108"/>
      <c r="E815" s="103"/>
      <c r="F815" s="103"/>
      <c r="H815" s="103"/>
    </row>
    <row r="816" spans="2:8" ht="12.75">
      <c r="B816" s="26"/>
      <c r="C816" s="108"/>
      <c r="E816" s="103"/>
      <c r="F816" s="103"/>
      <c r="H816" s="103"/>
    </row>
    <row r="817" spans="2:8" ht="12.75">
      <c r="B817" s="26"/>
      <c r="C817" s="108"/>
      <c r="E817" s="103"/>
      <c r="F817" s="103"/>
      <c r="H817" s="103"/>
    </row>
    <row r="818" spans="2:8" ht="12.75">
      <c r="B818" s="26"/>
      <c r="C818" s="108"/>
      <c r="E818" s="103"/>
      <c r="F818" s="103"/>
      <c r="H818" s="103"/>
    </row>
    <row r="819" spans="2:8" ht="12.75">
      <c r="B819" s="26"/>
      <c r="C819" s="108"/>
      <c r="E819" s="103"/>
      <c r="F819" s="103"/>
      <c r="H819" s="103"/>
    </row>
    <row r="820" spans="2:8" ht="12.75">
      <c r="B820" s="26"/>
      <c r="C820" s="108"/>
      <c r="E820" s="103"/>
      <c r="F820" s="103"/>
      <c r="H820" s="103"/>
    </row>
    <row r="821" spans="2:8" ht="12.75">
      <c r="B821" s="26"/>
      <c r="C821" s="108"/>
      <c r="E821" s="103"/>
      <c r="F821" s="103"/>
      <c r="H821" s="103"/>
    </row>
    <row r="822" spans="2:8" ht="12.75">
      <c r="B822" s="26"/>
      <c r="C822" s="108"/>
      <c r="E822" s="103"/>
      <c r="F822" s="103"/>
      <c r="H822" s="103"/>
    </row>
    <row r="823" spans="2:8" ht="12.75">
      <c r="B823" s="26"/>
      <c r="C823" s="108"/>
      <c r="E823" s="103"/>
      <c r="F823" s="103"/>
      <c r="H823" s="103"/>
    </row>
    <row r="824" spans="2:8" ht="12.75">
      <c r="B824" s="26"/>
      <c r="C824" s="108"/>
      <c r="E824" s="103"/>
      <c r="F824" s="103"/>
      <c r="H824" s="103"/>
    </row>
    <row r="825" spans="2:8" ht="12.75">
      <c r="B825" s="26"/>
      <c r="C825" s="108"/>
      <c r="E825" s="103"/>
      <c r="F825" s="103"/>
      <c r="H825" s="103"/>
    </row>
    <row r="826" spans="2:8" ht="12.75">
      <c r="B826" s="26"/>
      <c r="C826" s="108"/>
      <c r="E826" s="103"/>
      <c r="F826" s="103"/>
      <c r="H826" s="103"/>
    </row>
    <row r="827" spans="2:8" ht="12.75">
      <c r="B827" s="26"/>
      <c r="C827" s="108"/>
      <c r="E827" s="103"/>
      <c r="F827" s="103"/>
      <c r="H827" s="103"/>
    </row>
    <row r="828" spans="2:8" ht="12.75">
      <c r="B828" s="26"/>
      <c r="C828" s="108"/>
      <c r="E828" s="103"/>
      <c r="F828" s="103"/>
      <c r="H828" s="103"/>
    </row>
    <row r="829" spans="2:8" ht="12.75">
      <c r="B829" s="26"/>
      <c r="C829" s="108"/>
      <c r="E829" s="103"/>
      <c r="F829" s="103"/>
      <c r="H829" s="103"/>
    </row>
    <row r="830" spans="2:8" ht="12.75">
      <c r="B830" s="26"/>
      <c r="C830" s="108"/>
      <c r="E830" s="103"/>
      <c r="F830" s="103"/>
      <c r="H830" s="103"/>
    </row>
    <row r="831" spans="2:8" ht="12.75">
      <c r="B831" s="26"/>
      <c r="C831" s="108"/>
      <c r="E831" s="103"/>
      <c r="F831" s="103"/>
      <c r="H831" s="103"/>
    </row>
    <row r="832" spans="2:8" ht="12.75">
      <c r="B832" s="26"/>
      <c r="C832" s="108"/>
      <c r="E832" s="103"/>
      <c r="F832" s="103"/>
      <c r="H832" s="103"/>
    </row>
    <row r="833" spans="2:8" ht="12.75">
      <c r="B833" s="26"/>
      <c r="C833" s="108"/>
      <c r="E833" s="103"/>
      <c r="F833" s="103"/>
      <c r="H833" s="103"/>
    </row>
    <row r="834" spans="2:8" ht="12.75">
      <c r="B834" s="26"/>
      <c r="C834" s="108"/>
      <c r="E834" s="103"/>
      <c r="F834" s="103"/>
      <c r="H834" s="103"/>
    </row>
    <row r="835" spans="2:8" ht="12.75">
      <c r="B835" s="26"/>
      <c r="C835" s="108"/>
      <c r="E835" s="103"/>
      <c r="F835" s="103"/>
      <c r="H835" s="103"/>
    </row>
    <row r="836" spans="2:8" ht="12.75">
      <c r="B836" s="26"/>
      <c r="C836" s="108"/>
      <c r="E836" s="103"/>
      <c r="F836" s="103"/>
      <c r="H836" s="103"/>
    </row>
    <row r="837" spans="2:8" ht="12.75">
      <c r="B837" s="26"/>
      <c r="C837" s="108"/>
      <c r="E837" s="103"/>
      <c r="F837" s="103"/>
      <c r="H837" s="103"/>
    </row>
    <row r="838" spans="2:8" ht="12.75">
      <c r="B838" s="26"/>
      <c r="C838" s="108"/>
      <c r="E838" s="103"/>
      <c r="F838" s="103"/>
      <c r="H838" s="103"/>
    </row>
    <row r="839" spans="2:8" ht="12.75">
      <c r="B839" s="26"/>
      <c r="C839" s="108"/>
      <c r="E839" s="103"/>
      <c r="F839" s="103"/>
      <c r="H839" s="103"/>
    </row>
    <row r="840" spans="2:8" ht="12.75">
      <c r="B840" s="26"/>
      <c r="C840" s="108"/>
      <c r="E840" s="103"/>
      <c r="F840" s="103"/>
      <c r="H840" s="103"/>
    </row>
    <row r="841" spans="2:8" ht="12.75">
      <c r="B841" s="26"/>
      <c r="C841" s="108"/>
      <c r="E841" s="103"/>
      <c r="F841" s="103"/>
      <c r="H841" s="103"/>
    </row>
    <row r="842" spans="2:8" ht="12.75">
      <c r="B842" s="26"/>
      <c r="C842" s="108"/>
      <c r="E842" s="103"/>
      <c r="F842" s="103"/>
      <c r="H842" s="103"/>
    </row>
    <row r="843" spans="2:8" ht="12.75">
      <c r="B843" s="26"/>
      <c r="C843" s="108"/>
      <c r="E843" s="103"/>
      <c r="F843" s="103"/>
      <c r="H843" s="103"/>
    </row>
    <row r="844" spans="2:8" ht="12.75">
      <c r="B844" s="26"/>
      <c r="C844" s="108"/>
      <c r="E844" s="103"/>
      <c r="F844" s="103"/>
      <c r="H844" s="103"/>
    </row>
    <row r="845" spans="2:8" ht="12.75">
      <c r="B845" s="26"/>
      <c r="C845" s="108"/>
      <c r="E845" s="103"/>
      <c r="F845" s="103"/>
      <c r="H845" s="103"/>
    </row>
    <row r="846" spans="2:8" ht="12.75">
      <c r="B846" s="26"/>
      <c r="C846" s="108"/>
      <c r="E846" s="103"/>
      <c r="F846" s="103"/>
      <c r="H846" s="103"/>
    </row>
    <row r="847" spans="2:8" ht="12.75">
      <c r="B847" s="26"/>
      <c r="C847" s="108"/>
      <c r="E847" s="103"/>
      <c r="F847" s="103"/>
      <c r="H847" s="103"/>
    </row>
    <row r="848" spans="2:8" ht="12.75">
      <c r="B848" s="26"/>
      <c r="C848" s="108"/>
      <c r="E848" s="103"/>
      <c r="F848" s="103"/>
      <c r="H848" s="103"/>
    </row>
    <row r="849" spans="2:8" ht="12.75">
      <c r="B849" s="26"/>
      <c r="C849" s="108"/>
      <c r="E849" s="103"/>
      <c r="F849" s="103"/>
      <c r="H849" s="103"/>
    </row>
    <row r="850" spans="2:8" ht="12.75">
      <c r="B850" s="26"/>
      <c r="C850" s="108"/>
      <c r="E850" s="103"/>
      <c r="F850" s="103"/>
      <c r="H850" s="103"/>
    </row>
    <row r="851" spans="2:8" ht="12.75">
      <c r="B851" s="26"/>
      <c r="C851" s="108"/>
      <c r="E851" s="103"/>
      <c r="F851" s="103"/>
      <c r="H851" s="103"/>
    </row>
    <row r="852" spans="2:8" ht="12.75">
      <c r="B852" s="26"/>
      <c r="C852" s="108"/>
      <c r="E852" s="103"/>
      <c r="F852" s="103"/>
      <c r="H852" s="103"/>
    </row>
    <row r="853" spans="2:8" ht="12.75">
      <c r="B853" s="26"/>
      <c r="C853" s="108"/>
      <c r="E853" s="103"/>
      <c r="F853" s="103"/>
      <c r="H853" s="103"/>
    </row>
    <row r="854" spans="2:8" ht="12.75">
      <c r="B854" s="26"/>
      <c r="C854" s="108"/>
      <c r="E854" s="103"/>
      <c r="F854" s="103"/>
      <c r="H854" s="103"/>
    </row>
    <row r="855" spans="2:8" ht="12.75">
      <c r="B855" s="26"/>
      <c r="C855" s="108"/>
      <c r="E855" s="103"/>
      <c r="F855" s="103"/>
      <c r="H855" s="103"/>
    </row>
    <row r="856" spans="2:8" ht="12.75">
      <c r="B856" s="26"/>
      <c r="C856" s="108"/>
      <c r="E856" s="103"/>
      <c r="F856" s="103"/>
      <c r="H856" s="103"/>
    </row>
    <row r="857" spans="2:8" ht="12.75">
      <c r="B857" s="26"/>
      <c r="C857" s="108"/>
      <c r="E857" s="103"/>
      <c r="F857" s="103"/>
      <c r="H857" s="103"/>
    </row>
    <row r="858" spans="2:8" ht="12.75">
      <c r="B858" s="26"/>
      <c r="C858" s="108"/>
      <c r="E858" s="103"/>
      <c r="F858" s="103"/>
      <c r="H858" s="103"/>
    </row>
    <row r="859" spans="2:8" ht="12.75">
      <c r="B859" s="26"/>
      <c r="C859" s="108"/>
      <c r="E859" s="103"/>
      <c r="F859" s="103"/>
      <c r="H859" s="103"/>
    </row>
    <row r="860" spans="2:8" ht="12.75">
      <c r="B860" s="26"/>
      <c r="C860" s="108"/>
      <c r="E860" s="103"/>
      <c r="F860" s="103"/>
      <c r="H860" s="103"/>
    </row>
    <row r="861" spans="2:8" ht="12.75">
      <c r="B861" s="26"/>
      <c r="C861" s="108"/>
      <c r="E861" s="103"/>
      <c r="F861" s="103"/>
      <c r="H861" s="103"/>
    </row>
    <row r="862" spans="2:8" ht="12.75">
      <c r="B862" s="26"/>
      <c r="C862" s="108"/>
      <c r="E862" s="103"/>
      <c r="F862" s="103"/>
      <c r="H862" s="103"/>
    </row>
    <row r="863" spans="2:8" ht="12.75">
      <c r="B863" s="26"/>
      <c r="C863" s="108"/>
      <c r="E863" s="103"/>
      <c r="F863" s="103"/>
      <c r="H863" s="103"/>
    </row>
    <row r="864" spans="2:8" ht="12.75">
      <c r="B864" s="26"/>
      <c r="C864" s="108"/>
      <c r="E864" s="103"/>
      <c r="F864" s="103"/>
      <c r="H864" s="103"/>
    </row>
    <row r="865" spans="2:8" ht="12.75">
      <c r="B865" s="26"/>
      <c r="C865" s="108"/>
      <c r="E865" s="103"/>
      <c r="F865" s="103"/>
      <c r="H865" s="103"/>
    </row>
    <row r="866" spans="2:8" ht="12.75">
      <c r="B866" s="26"/>
      <c r="C866" s="108"/>
      <c r="E866" s="103"/>
      <c r="F866" s="103"/>
      <c r="H866" s="103"/>
    </row>
    <row r="867" spans="2:8" ht="12.75">
      <c r="B867" s="26"/>
      <c r="C867" s="108"/>
      <c r="E867" s="103"/>
      <c r="F867" s="103"/>
      <c r="H867" s="103"/>
    </row>
    <row r="868" spans="2:8" ht="12.75">
      <c r="B868" s="26"/>
      <c r="C868" s="108"/>
      <c r="E868" s="103"/>
      <c r="F868" s="103"/>
      <c r="H868" s="103"/>
    </row>
    <row r="869" spans="2:8" ht="12.75">
      <c r="B869" s="26"/>
      <c r="C869" s="108"/>
      <c r="E869" s="103"/>
      <c r="F869" s="103"/>
      <c r="H869" s="103"/>
    </row>
    <row r="870" spans="2:8" ht="12.75">
      <c r="B870" s="26"/>
      <c r="C870" s="108"/>
      <c r="E870" s="103"/>
      <c r="F870" s="103"/>
      <c r="H870" s="103"/>
    </row>
    <row r="871" spans="2:8" ht="12.75">
      <c r="B871" s="26"/>
      <c r="C871" s="108"/>
      <c r="E871" s="103"/>
      <c r="F871" s="103"/>
      <c r="H871" s="103"/>
    </row>
    <row r="872" spans="2:8" ht="12.75">
      <c r="B872" s="26"/>
      <c r="C872" s="108"/>
      <c r="E872" s="103"/>
      <c r="F872" s="103"/>
      <c r="H872" s="103"/>
    </row>
    <row r="873" spans="2:8" ht="12.75">
      <c r="B873" s="26"/>
      <c r="C873" s="108"/>
      <c r="E873" s="103"/>
      <c r="F873" s="103"/>
      <c r="H873" s="103"/>
    </row>
    <row r="874" spans="2:8" ht="12.75">
      <c r="B874" s="26"/>
      <c r="C874" s="108"/>
      <c r="E874" s="103"/>
      <c r="F874" s="103"/>
      <c r="H874" s="103"/>
    </row>
    <row r="875" spans="2:8" ht="12.75">
      <c r="B875" s="26"/>
      <c r="C875" s="108"/>
      <c r="E875" s="103"/>
      <c r="F875" s="103"/>
      <c r="H875" s="103"/>
    </row>
    <row r="876" spans="2:8" ht="12.75">
      <c r="B876" s="26"/>
      <c r="C876" s="108"/>
      <c r="E876" s="103"/>
      <c r="F876" s="103"/>
      <c r="H876" s="103"/>
    </row>
    <row r="877" spans="2:8" ht="12.75">
      <c r="B877" s="26"/>
      <c r="C877" s="108"/>
      <c r="E877" s="103"/>
      <c r="F877" s="103"/>
      <c r="H877" s="103"/>
    </row>
    <row r="878" spans="2:8" ht="12.75">
      <c r="B878" s="26"/>
      <c r="C878" s="108"/>
      <c r="E878" s="103"/>
      <c r="F878" s="103"/>
      <c r="H878" s="103"/>
    </row>
    <row r="879" spans="2:8" ht="12.75">
      <c r="B879" s="26"/>
      <c r="C879" s="108"/>
      <c r="E879" s="103"/>
      <c r="F879" s="103"/>
      <c r="H879" s="103"/>
    </row>
    <row r="880" spans="2:8" ht="12.75">
      <c r="B880" s="26"/>
      <c r="C880" s="108"/>
      <c r="E880" s="103"/>
      <c r="F880" s="103"/>
      <c r="H880" s="103"/>
    </row>
    <row r="881" spans="2:8" ht="12.75">
      <c r="B881" s="26"/>
      <c r="C881" s="108"/>
      <c r="E881" s="103"/>
      <c r="F881" s="103"/>
      <c r="H881" s="103"/>
    </row>
    <row r="882" spans="2:8" ht="12.75">
      <c r="B882" s="26"/>
      <c r="C882" s="108"/>
      <c r="E882" s="103"/>
      <c r="F882" s="103"/>
      <c r="H882" s="103"/>
    </row>
    <row r="883" spans="2:8" ht="12.75">
      <c r="B883" s="26"/>
      <c r="C883" s="108"/>
      <c r="E883" s="103"/>
      <c r="F883" s="103"/>
      <c r="H883" s="103"/>
    </row>
    <row r="884" spans="2:8" ht="12.75">
      <c r="B884" s="26"/>
      <c r="C884" s="108"/>
      <c r="E884" s="103"/>
      <c r="F884" s="103"/>
      <c r="H884" s="103"/>
    </row>
    <row r="885" spans="2:8" ht="12.75">
      <c r="B885" s="26"/>
      <c r="C885" s="108"/>
      <c r="E885" s="103"/>
      <c r="F885" s="103"/>
      <c r="H885" s="103"/>
    </row>
    <row r="886" spans="2:8" ht="12.75">
      <c r="B886" s="26"/>
      <c r="C886" s="108"/>
      <c r="E886" s="103"/>
      <c r="F886" s="103"/>
      <c r="H886" s="103"/>
    </row>
    <row r="887" spans="2:8" ht="12.75">
      <c r="B887" s="26"/>
      <c r="C887" s="108"/>
      <c r="E887" s="103"/>
      <c r="F887" s="103"/>
      <c r="H887" s="103"/>
    </row>
    <row r="888" spans="2:8" ht="12.75">
      <c r="B888" s="26"/>
      <c r="C888" s="108"/>
      <c r="E888" s="103"/>
      <c r="F888" s="103"/>
      <c r="H888" s="103"/>
    </row>
    <row r="889" spans="2:8" ht="12.75">
      <c r="B889" s="26"/>
      <c r="C889" s="108"/>
      <c r="E889" s="103"/>
      <c r="F889" s="103"/>
      <c r="H889" s="103"/>
    </row>
    <row r="890" spans="2:8" ht="12.75">
      <c r="B890" s="26"/>
      <c r="C890" s="108"/>
      <c r="E890" s="103"/>
      <c r="F890" s="103"/>
      <c r="H890" s="103"/>
    </row>
    <row r="891" spans="2:8" ht="12.75">
      <c r="B891" s="26"/>
      <c r="C891" s="108"/>
      <c r="E891" s="103"/>
      <c r="F891" s="103"/>
      <c r="H891" s="103"/>
    </row>
    <row r="892" spans="2:8" ht="12.75">
      <c r="B892" s="26"/>
      <c r="C892" s="108"/>
      <c r="E892" s="103"/>
      <c r="F892" s="103"/>
      <c r="H892" s="103"/>
    </row>
    <row r="893" spans="2:8" ht="12.75">
      <c r="B893" s="26"/>
      <c r="C893" s="108"/>
      <c r="E893" s="103"/>
      <c r="F893" s="103"/>
      <c r="H893" s="103"/>
    </row>
    <row r="894" spans="2:8" ht="12.75">
      <c r="B894" s="26"/>
      <c r="C894" s="108"/>
      <c r="E894" s="103"/>
      <c r="F894" s="103"/>
      <c r="H894" s="103"/>
    </row>
    <row r="895" spans="2:8" ht="12.75">
      <c r="B895" s="26"/>
      <c r="C895" s="108"/>
      <c r="E895" s="103"/>
      <c r="F895" s="103"/>
      <c r="H895" s="103"/>
    </row>
    <row r="896" spans="2:8" ht="12.75">
      <c r="B896" s="26"/>
      <c r="C896" s="108"/>
      <c r="E896" s="103"/>
      <c r="F896" s="103"/>
      <c r="H896" s="103"/>
    </row>
    <row r="897" spans="2:8" ht="12.75">
      <c r="B897" s="26"/>
      <c r="C897" s="108"/>
      <c r="E897" s="103"/>
      <c r="F897" s="103"/>
      <c r="H897" s="103"/>
    </row>
    <row r="898" spans="2:8" ht="12.75">
      <c r="B898" s="26"/>
      <c r="C898" s="108"/>
      <c r="E898" s="103"/>
      <c r="F898" s="103"/>
      <c r="H898" s="103"/>
    </row>
    <row r="899" spans="2:8" ht="12.75">
      <c r="B899" s="26"/>
      <c r="C899" s="108"/>
      <c r="E899" s="103"/>
      <c r="F899" s="103"/>
      <c r="H899" s="103"/>
    </row>
    <row r="900" spans="2:8" ht="12.75">
      <c r="B900" s="26"/>
      <c r="C900" s="108"/>
      <c r="E900" s="103"/>
      <c r="F900" s="103"/>
      <c r="H900" s="103"/>
    </row>
    <row r="901" spans="2:8" ht="12.75">
      <c r="B901" s="26"/>
      <c r="C901" s="108"/>
      <c r="E901" s="103"/>
      <c r="F901" s="103"/>
      <c r="H901" s="103"/>
    </row>
    <row r="902" spans="2:8" ht="12.75">
      <c r="B902" s="26"/>
      <c r="C902" s="108"/>
      <c r="E902" s="103"/>
      <c r="F902" s="103"/>
      <c r="H902" s="103"/>
    </row>
    <row r="903" spans="2:8" ht="12.75">
      <c r="B903" s="26"/>
      <c r="C903" s="108"/>
      <c r="E903" s="103"/>
      <c r="F903" s="103"/>
      <c r="H903" s="103"/>
    </row>
    <row r="904" spans="2:8" ht="12.75">
      <c r="B904" s="26"/>
      <c r="C904" s="108"/>
      <c r="E904" s="103"/>
      <c r="F904" s="103"/>
      <c r="H904" s="103"/>
    </row>
    <row r="905" spans="2:8" ht="12.75">
      <c r="B905" s="26"/>
      <c r="C905" s="108"/>
      <c r="E905" s="103"/>
      <c r="F905" s="103"/>
      <c r="H905" s="103"/>
    </row>
    <row r="906" spans="2:8" ht="12.75">
      <c r="B906" s="26"/>
      <c r="C906" s="108"/>
      <c r="E906" s="103"/>
      <c r="F906" s="103"/>
      <c r="H906" s="103"/>
    </row>
    <row r="907" spans="2:8" ht="12.75">
      <c r="B907" s="26"/>
      <c r="C907" s="108"/>
      <c r="E907" s="103"/>
      <c r="F907" s="103"/>
      <c r="H907" s="103"/>
    </row>
    <row r="908" spans="2:8" ht="12.75">
      <c r="B908" s="26"/>
      <c r="C908" s="108"/>
      <c r="E908" s="103"/>
      <c r="F908" s="103"/>
      <c r="H908" s="103"/>
    </row>
    <row r="909" spans="2:8" ht="12.75">
      <c r="B909" s="26"/>
      <c r="C909" s="108"/>
      <c r="E909" s="103"/>
      <c r="F909" s="103"/>
      <c r="H909" s="103"/>
    </row>
    <row r="910" spans="2:8" ht="12.75">
      <c r="B910" s="26"/>
      <c r="C910" s="108"/>
      <c r="E910" s="103"/>
      <c r="F910" s="103"/>
      <c r="H910" s="103"/>
    </row>
    <row r="911" spans="2:8" ht="12.75">
      <c r="B911" s="26"/>
      <c r="C911" s="108"/>
      <c r="E911" s="103"/>
      <c r="F911" s="103"/>
      <c r="H911" s="103"/>
    </row>
    <row r="912" spans="2:8" ht="12.75">
      <c r="B912" s="26"/>
      <c r="C912" s="108"/>
      <c r="E912" s="103"/>
      <c r="F912" s="103"/>
      <c r="H912" s="103"/>
    </row>
    <row r="913" spans="2:8" ht="12.75">
      <c r="B913" s="26"/>
      <c r="C913" s="108"/>
      <c r="E913" s="103"/>
      <c r="F913" s="103"/>
      <c r="H913" s="103"/>
    </row>
    <row r="914" spans="2:8" ht="12.75">
      <c r="B914" s="26"/>
      <c r="C914" s="108"/>
      <c r="E914" s="103"/>
      <c r="F914" s="103"/>
      <c r="H914" s="103"/>
    </row>
    <row r="915" spans="2:8" ht="12.75">
      <c r="B915" s="26"/>
      <c r="C915" s="108"/>
      <c r="E915" s="103"/>
      <c r="F915" s="103"/>
      <c r="H915" s="103"/>
    </row>
    <row r="916" spans="2:8" ht="12.75">
      <c r="B916" s="26"/>
      <c r="C916" s="108"/>
      <c r="E916" s="103"/>
      <c r="F916" s="103"/>
      <c r="H916" s="103"/>
    </row>
    <row r="917" spans="2:8" ht="12.75">
      <c r="B917" s="26"/>
      <c r="C917" s="108"/>
      <c r="E917" s="103"/>
      <c r="F917" s="103"/>
      <c r="H917" s="103"/>
    </row>
    <row r="918" spans="2:8" ht="12.75">
      <c r="B918" s="26"/>
      <c r="C918" s="108"/>
      <c r="E918" s="103"/>
      <c r="F918" s="103"/>
      <c r="H918" s="103"/>
    </row>
    <row r="919" spans="2:8" ht="12.75">
      <c r="B919" s="26"/>
      <c r="C919" s="108"/>
      <c r="E919" s="103"/>
      <c r="F919" s="103"/>
      <c r="H919" s="103"/>
    </row>
    <row r="920" spans="2:8" ht="12.75">
      <c r="B920" s="26"/>
      <c r="C920" s="108"/>
      <c r="E920" s="103"/>
      <c r="F920" s="103"/>
      <c r="H920" s="103"/>
    </row>
    <row r="921" spans="2:8" ht="12.75">
      <c r="B921" s="26"/>
      <c r="C921" s="108"/>
      <c r="E921" s="103"/>
      <c r="F921" s="103"/>
      <c r="H921" s="103"/>
    </row>
    <row r="922" spans="2:8" ht="12.75">
      <c r="B922" s="26"/>
      <c r="C922" s="108"/>
      <c r="E922" s="103"/>
      <c r="F922" s="103"/>
      <c r="H922" s="103"/>
    </row>
    <row r="923" spans="2:8" ht="12.75">
      <c r="B923" s="26"/>
      <c r="C923" s="108"/>
      <c r="E923" s="103"/>
      <c r="F923" s="103"/>
      <c r="H923" s="103"/>
    </row>
    <row r="924" spans="2:8" ht="12.75">
      <c r="B924" s="26"/>
      <c r="C924" s="108"/>
      <c r="E924" s="103"/>
      <c r="F924" s="103"/>
      <c r="H924" s="103"/>
    </row>
    <row r="925" spans="2:8" ht="12.75">
      <c r="B925" s="26"/>
      <c r="C925" s="108"/>
      <c r="E925" s="103"/>
      <c r="F925" s="103"/>
      <c r="H925" s="103"/>
    </row>
    <row r="926" spans="2:8" ht="12.75">
      <c r="B926" s="26"/>
      <c r="C926" s="108"/>
      <c r="E926" s="103"/>
      <c r="F926" s="103"/>
      <c r="H926" s="103"/>
    </row>
    <row r="927" spans="2:8" ht="12.75">
      <c r="B927" s="26"/>
      <c r="C927" s="108"/>
      <c r="E927" s="103"/>
      <c r="F927" s="103"/>
      <c r="H927" s="103"/>
    </row>
    <row r="928" spans="2:8" ht="12.75">
      <c r="B928" s="26"/>
      <c r="C928" s="108"/>
      <c r="E928" s="103"/>
      <c r="F928" s="103"/>
      <c r="H928" s="103"/>
    </row>
    <row r="929" spans="2:8" ht="12.75">
      <c r="B929" s="26"/>
      <c r="C929" s="108"/>
      <c r="E929" s="103"/>
      <c r="F929" s="103"/>
      <c r="H929" s="103"/>
    </row>
    <row r="930" spans="2:8" ht="12.75">
      <c r="B930" s="26"/>
      <c r="C930" s="108"/>
      <c r="E930" s="103"/>
      <c r="F930" s="103"/>
      <c r="H930" s="103"/>
    </row>
    <row r="931" spans="2:8" ht="12.75">
      <c r="B931" s="26"/>
      <c r="C931" s="108"/>
      <c r="E931" s="103"/>
      <c r="F931" s="103"/>
      <c r="H931" s="103"/>
    </row>
    <row r="932" spans="2:8" ht="12.75">
      <c r="B932" s="26"/>
      <c r="C932" s="108"/>
      <c r="E932" s="103"/>
      <c r="F932" s="103"/>
      <c r="H932" s="103"/>
    </row>
    <row r="933" spans="2:8" ht="12.75">
      <c r="B933" s="26"/>
      <c r="C933" s="108"/>
      <c r="E933" s="103"/>
      <c r="F933" s="103"/>
      <c r="H933" s="103"/>
    </row>
    <row r="934" spans="2:8" ht="12.75">
      <c r="B934" s="26"/>
      <c r="C934" s="108"/>
      <c r="E934" s="103"/>
      <c r="F934" s="103"/>
      <c r="H934" s="103"/>
    </row>
    <row r="935" spans="2:8" ht="12.75">
      <c r="B935" s="26"/>
      <c r="C935" s="108"/>
      <c r="E935" s="103"/>
      <c r="F935" s="103"/>
      <c r="H935" s="103"/>
    </row>
    <row r="936" spans="2:8" ht="12.75">
      <c r="B936" s="26"/>
      <c r="C936" s="108"/>
      <c r="E936" s="103"/>
      <c r="F936" s="103"/>
      <c r="H936" s="103"/>
    </row>
    <row r="937" spans="2:8" ht="12.75">
      <c r="B937" s="26"/>
      <c r="C937" s="108"/>
      <c r="E937" s="103"/>
      <c r="F937" s="103"/>
      <c r="H937" s="103"/>
    </row>
    <row r="938" spans="2:8" ht="12.75">
      <c r="B938" s="26"/>
      <c r="C938" s="108"/>
      <c r="E938" s="103"/>
      <c r="F938" s="103"/>
      <c r="H938" s="103"/>
    </row>
    <row r="939" spans="2:8" ht="12.75">
      <c r="B939" s="26"/>
      <c r="C939" s="108"/>
      <c r="E939" s="103"/>
      <c r="F939" s="103"/>
      <c r="H939" s="103"/>
    </row>
    <row r="940" spans="2:8" ht="12.75">
      <c r="B940" s="26"/>
      <c r="C940" s="108"/>
      <c r="E940" s="103"/>
      <c r="F940" s="103"/>
      <c r="H940" s="103"/>
    </row>
    <row r="941" spans="2:8" ht="12.75">
      <c r="B941" s="26"/>
      <c r="C941" s="108"/>
      <c r="E941" s="103"/>
      <c r="F941" s="103"/>
      <c r="H941" s="103"/>
    </row>
    <row r="942" spans="2:8" ht="12.75">
      <c r="B942" s="26"/>
      <c r="C942" s="108"/>
      <c r="E942" s="103"/>
      <c r="F942" s="103"/>
      <c r="H942" s="103"/>
    </row>
    <row r="943" spans="2:8" ht="12.75">
      <c r="B943" s="26"/>
      <c r="C943" s="108"/>
      <c r="E943" s="103"/>
      <c r="F943" s="103"/>
      <c r="H943" s="103"/>
    </row>
    <row r="944" spans="2:8" ht="12.75">
      <c r="B944" s="26"/>
      <c r="C944" s="108"/>
      <c r="E944" s="103"/>
      <c r="F944" s="103"/>
      <c r="H944" s="103"/>
    </row>
    <row r="945" spans="2:8" ht="12.75">
      <c r="B945" s="26"/>
      <c r="C945" s="108"/>
      <c r="E945" s="103"/>
      <c r="F945" s="103"/>
      <c r="H945" s="103"/>
    </row>
    <row r="946" spans="2:8" ht="12.75">
      <c r="B946" s="26"/>
      <c r="C946" s="108"/>
      <c r="E946" s="103"/>
      <c r="F946" s="103"/>
      <c r="H946" s="103"/>
    </row>
    <row r="947" spans="2:8" ht="12.75">
      <c r="B947" s="26"/>
      <c r="C947" s="108"/>
      <c r="E947" s="103"/>
      <c r="F947" s="103"/>
      <c r="H947" s="103"/>
    </row>
    <row r="948" spans="2:8" ht="12.75">
      <c r="B948" s="26"/>
      <c r="C948" s="108"/>
      <c r="E948" s="103"/>
      <c r="F948" s="103"/>
      <c r="H948" s="103"/>
    </row>
    <row r="949" spans="2:8" ht="12.75">
      <c r="B949" s="26"/>
      <c r="C949" s="108"/>
      <c r="E949" s="103"/>
      <c r="F949" s="103"/>
      <c r="H949" s="103"/>
    </row>
    <row r="950" spans="2:8" ht="12.75">
      <c r="B950" s="26"/>
      <c r="C950" s="108"/>
      <c r="E950" s="103"/>
      <c r="F950" s="103"/>
      <c r="H950" s="103"/>
    </row>
    <row r="951" spans="2:8" ht="12.75">
      <c r="B951" s="26"/>
      <c r="C951" s="108"/>
      <c r="E951" s="103"/>
      <c r="F951" s="103"/>
      <c r="H951" s="103"/>
    </row>
    <row r="952" spans="2:8" ht="12.75">
      <c r="B952" s="26"/>
      <c r="C952" s="108"/>
      <c r="E952" s="103"/>
      <c r="F952" s="103"/>
      <c r="H952" s="103"/>
    </row>
    <row r="953" spans="2:8" ht="12.75">
      <c r="B953" s="26"/>
      <c r="C953" s="108"/>
      <c r="E953" s="103"/>
      <c r="F953" s="103"/>
      <c r="H953" s="103"/>
    </row>
    <row r="954" spans="2:8" ht="12.75">
      <c r="B954" s="26"/>
      <c r="C954" s="108"/>
      <c r="E954" s="103"/>
      <c r="F954" s="103"/>
      <c r="H954" s="103"/>
    </row>
    <row r="955" spans="2:8" ht="12.75">
      <c r="B955" s="26"/>
      <c r="C955" s="108"/>
      <c r="E955" s="103"/>
      <c r="F955" s="103"/>
      <c r="H955" s="103"/>
    </row>
    <row r="956" spans="2:8" ht="12.75">
      <c r="B956" s="26"/>
      <c r="C956" s="108"/>
      <c r="E956" s="103"/>
      <c r="F956" s="103"/>
      <c r="H956" s="103"/>
    </row>
    <row r="957" spans="2:8" ht="12.75">
      <c r="B957" s="26"/>
      <c r="C957" s="108"/>
      <c r="E957" s="103"/>
      <c r="F957" s="103"/>
      <c r="H957" s="103"/>
    </row>
    <row r="958" spans="2:8" ht="12.75">
      <c r="B958" s="26"/>
      <c r="C958" s="108"/>
      <c r="E958" s="103"/>
      <c r="F958" s="103"/>
      <c r="H958" s="103"/>
    </row>
    <row r="959" spans="2:8" ht="12.75">
      <c r="B959" s="26"/>
      <c r="C959" s="108"/>
      <c r="E959" s="103"/>
      <c r="F959" s="103"/>
      <c r="H959" s="103"/>
    </row>
    <row r="960" spans="2:8" ht="12.75">
      <c r="B960" s="26"/>
      <c r="C960" s="108"/>
      <c r="E960" s="103"/>
      <c r="F960" s="103"/>
      <c r="H960" s="103"/>
    </row>
    <row r="961" spans="2:8" ht="12.75">
      <c r="B961" s="26"/>
      <c r="C961" s="108"/>
      <c r="E961" s="103"/>
      <c r="F961" s="103"/>
      <c r="H961" s="103"/>
    </row>
    <row r="962" spans="2:8" ht="12.75">
      <c r="B962" s="26"/>
      <c r="C962" s="108"/>
      <c r="E962" s="103"/>
      <c r="F962" s="103"/>
      <c r="H962" s="103"/>
    </row>
    <row r="963" spans="2:8" ht="12.75">
      <c r="B963" s="26"/>
      <c r="C963" s="108"/>
      <c r="E963" s="103"/>
      <c r="F963" s="103"/>
      <c r="H963" s="103"/>
    </row>
    <row r="964" spans="2:8" ht="12.75">
      <c r="B964" s="26"/>
      <c r="C964" s="108"/>
      <c r="E964" s="103"/>
      <c r="F964" s="103"/>
      <c r="H964" s="103"/>
    </row>
    <row r="965" spans="2:8" ht="12.75">
      <c r="B965" s="26"/>
      <c r="C965" s="108"/>
      <c r="E965" s="103"/>
      <c r="F965" s="103"/>
      <c r="H965" s="103"/>
    </row>
    <row r="966" spans="2:8" ht="12.75">
      <c r="B966" s="26"/>
      <c r="C966" s="108"/>
      <c r="E966" s="103"/>
      <c r="F966" s="103"/>
      <c r="H966" s="103"/>
    </row>
    <row r="967" spans="2:8" ht="12.75">
      <c r="B967" s="26"/>
      <c r="C967" s="108"/>
      <c r="E967" s="103"/>
      <c r="F967" s="103"/>
      <c r="H967" s="103"/>
    </row>
    <row r="968" spans="2:8" ht="12.75">
      <c r="B968" s="26"/>
      <c r="C968" s="108"/>
      <c r="E968" s="103"/>
      <c r="F968" s="103"/>
      <c r="H968" s="103"/>
    </row>
    <row r="969" spans="2:8" ht="12.75">
      <c r="B969" s="26"/>
      <c r="C969" s="108"/>
      <c r="E969" s="103"/>
      <c r="F969" s="103"/>
      <c r="H969" s="103"/>
    </row>
    <row r="970" spans="2:8" ht="12.75">
      <c r="B970" s="26"/>
      <c r="C970" s="108"/>
      <c r="E970" s="103"/>
      <c r="F970" s="103"/>
      <c r="H970" s="103"/>
    </row>
    <row r="971" spans="2:8" ht="12.75">
      <c r="B971" s="26"/>
      <c r="C971" s="108"/>
      <c r="E971" s="103"/>
      <c r="F971" s="103"/>
      <c r="H971" s="103"/>
    </row>
    <row r="972" spans="2:8" ht="12.75">
      <c r="B972" s="26"/>
      <c r="C972" s="108"/>
      <c r="E972" s="103"/>
      <c r="F972" s="103"/>
      <c r="H972" s="103"/>
    </row>
    <row r="973" spans="2:8" ht="12.75">
      <c r="B973" s="26"/>
      <c r="C973" s="108"/>
      <c r="E973" s="103"/>
      <c r="F973" s="103"/>
      <c r="H973" s="103"/>
    </row>
    <row r="974" spans="2:8" ht="12.75">
      <c r="B974" s="26"/>
      <c r="C974" s="108"/>
      <c r="E974" s="103"/>
      <c r="F974" s="103"/>
      <c r="H974" s="103"/>
    </row>
    <row r="975" spans="2:8" ht="12.75">
      <c r="B975" s="26"/>
      <c r="C975" s="108"/>
      <c r="E975" s="103"/>
      <c r="F975" s="103"/>
      <c r="H975" s="103"/>
    </row>
    <row r="976" spans="2:8" ht="12.75">
      <c r="B976" s="26"/>
      <c r="C976" s="108"/>
      <c r="E976" s="103"/>
      <c r="F976" s="103"/>
      <c r="H976" s="103"/>
    </row>
    <row r="977" spans="2:8" ht="12.75">
      <c r="B977" s="26"/>
      <c r="C977" s="108"/>
      <c r="E977" s="103"/>
      <c r="F977" s="103"/>
      <c r="H977" s="103"/>
    </row>
    <row r="978" spans="2:8" ht="12.75">
      <c r="B978" s="26"/>
      <c r="C978" s="108"/>
      <c r="E978" s="103"/>
      <c r="F978" s="103"/>
      <c r="H978" s="103"/>
    </row>
    <row r="979" spans="2:8" ht="12.75">
      <c r="B979" s="26"/>
      <c r="C979" s="108"/>
      <c r="E979" s="103"/>
      <c r="F979" s="103"/>
      <c r="H979" s="103"/>
    </row>
    <row r="980" spans="2:8" ht="12.75">
      <c r="B980" s="26"/>
      <c r="C980" s="108"/>
      <c r="E980" s="103"/>
      <c r="F980" s="103"/>
      <c r="H980" s="103"/>
    </row>
    <row r="981" spans="2:8" ht="12.75">
      <c r="B981" s="26"/>
      <c r="C981" s="108"/>
      <c r="E981" s="103"/>
      <c r="F981" s="103"/>
      <c r="H981" s="103"/>
    </row>
    <row r="982" spans="2:8" ht="12.75">
      <c r="B982" s="26"/>
      <c r="C982" s="108"/>
      <c r="E982" s="103"/>
      <c r="F982" s="103"/>
      <c r="H982" s="103"/>
    </row>
    <row r="983" spans="2:8" ht="12.75">
      <c r="B983" s="26"/>
      <c r="C983" s="108"/>
      <c r="E983" s="103"/>
      <c r="F983" s="103"/>
      <c r="H983" s="103"/>
    </row>
    <row r="984" spans="2:8" ht="12.75">
      <c r="B984" s="26"/>
      <c r="C984" s="108"/>
      <c r="E984" s="103"/>
      <c r="F984" s="103"/>
      <c r="H984" s="103"/>
    </row>
    <row r="985" spans="2:8" ht="12.75">
      <c r="B985" s="26"/>
      <c r="C985" s="108"/>
      <c r="E985" s="103"/>
      <c r="F985" s="103"/>
      <c r="H985" s="103"/>
    </row>
    <row r="986" spans="2:8" ht="12.75">
      <c r="B986" s="26"/>
      <c r="C986" s="108"/>
      <c r="E986" s="103"/>
      <c r="F986" s="103"/>
      <c r="H986" s="103"/>
    </row>
    <row r="987" spans="2:8" ht="12.75">
      <c r="B987" s="26"/>
      <c r="C987" s="108"/>
      <c r="E987" s="103"/>
      <c r="F987" s="103"/>
      <c r="H987" s="103"/>
    </row>
    <row r="988" spans="2:8" ht="12.75">
      <c r="B988" s="26"/>
      <c r="C988" s="108"/>
      <c r="E988" s="103"/>
      <c r="F988" s="103"/>
      <c r="H988" s="103"/>
    </row>
    <row r="989" spans="2:8" ht="12.75">
      <c r="B989" s="26"/>
      <c r="C989" s="108"/>
      <c r="E989" s="103"/>
      <c r="F989" s="103"/>
      <c r="H989" s="103"/>
    </row>
    <row r="990" spans="2:8" ht="12.75">
      <c r="B990" s="26"/>
      <c r="C990" s="108"/>
      <c r="E990" s="103"/>
      <c r="F990" s="103"/>
      <c r="H990" s="103"/>
    </row>
    <row r="991" spans="2:8" ht="12.75">
      <c r="B991" s="26"/>
      <c r="C991" s="108"/>
      <c r="E991" s="103"/>
      <c r="F991" s="103"/>
      <c r="H991" s="103"/>
    </row>
    <row r="992" spans="2:8" ht="12.75">
      <c r="B992" s="26"/>
      <c r="C992" s="108"/>
      <c r="E992" s="103"/>
      <c r="F992" s="103"/>
      <c r="H992" s="103"/>
    </row>
    <row r="993" spans="2:8" ht="12.75">
      <c r="B993" s="26"/>
      <c r="C993" s="108"/>
      <c r="E993" s="103"/>
      <c r="F993" s="103"/>
      <c r="H993" s="103"/>
    </row>
    <row r="994" spans="2:8" ht="12.75">
      <c r="B994" s="26"/>
      <c r="C994" s="108"/>
      <c r="E994" s="103"/>
      <c r="F994" s="103"/>
      <c r="H994" s="103"/>
    </row>
    <row r="995" spans="2:8" ht="12.75">
      <c r="B995" s="26"/>
      <c r="C995" s="108"/>
      <c r="E995" s="103"/>
      <c r="F995" s="103"/>
      <c r="H995" s="103"/>
    </row>
    <row r="996" spans="2:8" ht="12.75">
      <c r="B996" s="26"/>
      <c r="C996" s="108"/>
      <c r="E996" s="103"/>
      <c r="F996" s="103"/>
      <c r="H996" s="103"/>
    </row>
    <row r="997" spans="2:8" ht="12.75">
      <c r="B997" s="26"/>
      <c r="C997" s="108"/>
      <c r="E997" s="103"/>
      <c r="F997" s="103"/>
      <c r="H997" s="103"/>
    </row>
    <row r="998" spans="2:8" ht="12.75">
      <c r="B998" s="26"/>
      <c r="C998" s="108"/>
      <c r="E998" s="103"/>
      <c r="F998" s="103"/>
      <c r="H998" s="103"/>
    </row>
  </sheetData>
  <hyperlinks>
    <hyperlink ref="D11" r:id="rId1" display="https://www.dst.dk/en/Statistik/emner/befolkning-og-valg/husstande-familier-boern/husstande" xr:uid="{00000000-0004-0000-0300-000000000000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K1000"/>
  <sheetViews>
    <sheetView workbookViewId="0"/>
  </sheetViews>
  <sheetFormatPr defaultColWidth="14.42578125" defaultRowHeight="15.75" customHeight="1"/>
  <sheetData>
    <row r="1" spans="1:37" ht="15.75" customHeight="1">
      <c r="A1" s="73" t="s">
        <v>244</v>
      </c>
      <c r="B1" s="109" t="s">
        <v>255</v>
      </c>
      <c r="C1" s="109"/>
      <c r="D1" s="109"/>
      <c r="E1" s="2" t="s">
        <v>375</v>
      </c>
      <c r="G1" s="24"/>
      <c r="H1" s="110" t="s">
        <v>376</v>
      </c>
      <c r="I1" s="25"/>
      <c r="J1" s="24"/>
    </row>
    <row r="2" spans="1:37" ht="15.75" customHeight="1">
      <c r="A2" s="73"/>
      <c r="B2" s="109" t="s">
        <v>262</v>
      </c>
      <c r="C2" s="109" t="s">
        <v>263</v>
      </c>
      <c r="D2" s="109" t="s">
        <v>264</v>
      </c>
      <c r="E2" s="111" t="s">
        <v>262</v>
      </c>
      <c r="F2" s="109" t="s">
        <v>263</v>
      </c>
      <c r="G2" s="111" t="s">
        <v>264</v>
      </c>
      <c r="H2" s="109" t="s">
        <v>262</v>
      </c>
      <c r="I2" s="109" t="s">
        <v>263</v>
      </c>
      <c r="J2" s="111" t="s">
        <v>264</v>
      </c>
    </row>
    <row r="3" spans="1:37" ht="15.75" customHeight="1">
      <c r="A3" s="73" t="s">
        <v>267</v>
      </c>
      <c r="B3" s="24">
        <v>69969000</v>
      </c>
      <c r="C3" s="25">
        <v>13.09</v>
      </c>
      <c r="D3" s="24">
        <v>2702776000</v>
      </c>
      <c r="E3" s="79" t="s">
        <v>286</v>
      </c>
      <c r="F3" s="79" t="s">
        <v>287</v>
      </c>
      <c r="G3" s="79" t="s">
        <v>288</v>
      </c>
      <c r="H3" s="25">
        <f>SUM(E3*1.0419)</f>
        <v>75958677.600000009</v>
      </c>
      <c r="I3" s="25">
        <f>SUM(F3*1.0122)</f>
        <v>13.41165</v>
      </c>
      <c r="J3" s="24">
        <f>SUM(H3*I3)*3</f>
        <v>3056193595.3021202</v>
      </c>
    </row>
    <row r="4" spans="1:37" ht="15.75" customHeight="1">
      <c r="A4" s="112" t="s">
        <v>377</v>
      </c>
      <c r="B4" s="25">
        <v>3.4095947503768729</v>
      </c>
      <c r="C4" s="25">
        <v>-0.98335854765507391</v>
      </c>
      <c r="D4" s="25">
        <v>1.1552792985387221</v>
      </c>
      <c r="E4" s="103">
        <f t="shared" ref="E4:G4" si="0">SUM((E3-B3)/B3)*100</f>
        <v>4.1947148022695764</v>
      </c>
      <c r="F4" s="103">
        <f t="shared" si="0"/>
        <v>1.2223071046600469</v>
      </c>
      <c r="G4" s="103">
        <f t="shared" si="0"/>
        <v>5.0649406388098752</v>
      </c>
      <c r="H4" s="25"/>
      <c r="I4" s="25"/>
      <c r="J4" s="24"/>
    </row>
    <row r="5" spans="1:37" ht="15.75" customHeight="1">
      <c r="A5" s="73" t="s">
        <v>293</v>
      </c>
      <c r="B5" s="24">
        <v>58734000</v>
      </c>
      <c r="C5" s="25">
        <v>10.4</v>
      </c>
      <c r="D5" s="24">
        <v>1723474000</v>
      </c>
      <c r="E5" s="79" t="s">
        <v>312</v>
      </c>
      <c r="F5" s="79" t="s">
        <v>313</v>
      </c>
      <c r="G5" s="79" t="s">
        <v>314</v>
      </c>
      <c r="H5" s="25">
        <f>SUM(E5*1.0468)</f>
        <v>64360404.399999999</v>
      </c>
      <c r="I5" s="25">
        <f>SUM(F5*1.096)</f>
        <v>11.508000000000001</v>
      </c>
      <c r="J5" s="24">
        <f>SUM(H5*I5)*3</f>
        <v>2221978601.5056</v>
      </c>
    </row>
    <row r="6" spans="1:37" ht="15.75" customHeight="1">
      <c r="A6" s="112" t="s">
        <v>377</v>
      </c>
      <c r="B6" s="25">
        <v>13.43427710610684</v>
      </c>
      <c r="C6" s="25">
        <v>-1.0466222645099852</v>
      </c>
      <c r="D6" s="25">
        <v>10.298029964910169</v>
      </c>
      <c r="E6" s="103">
        <f t="shared" ref="E6:G6" si="1">SUM((E5-B5)/B5)*100</f>
        <v>4.6804236047263936</v>
      </c>
      <c r="F6" s="103">
        <f t="shared" si="1"/>
        <v>0.96153846153845812</v>
      </c>
      <c r="G6" s="103">
        <f t="shared" si="1"/>
        <v>9.8094314158496143</v>
      </c>
      <c r="H6" s="25"/>
      <c r="I6" s="25"/>
      <c r="J6" s="24"/>
    </row>
    <row r="7" spans="1:37" ht="15.75" customHeight="1">
      <c r="A7" s="73" t="s">
        <v>318</v>
      </c>
      <c r="B7" s="24">
        <v>34318000</v>
      </c>
      <c r="C7" s="25">
        <v>8.0500000000000007</v>
      </c>
      <c r="D7" s="24">
        <v>793453000</v>
      </c>
      <c r="E7" s="79" t="s">
        <v>337</v>
      </c>
      <c r="F7" s="79" t="s">
        <v>338</v>
      </c>
      <c r="G7" s="79" t="s">
        <v>339</v>
      </c>
      <c r="H7" s="25">
        <f>SUM(E7*1.051)</f>
        <v>37907468</v>
      </c>
      <c r="I7" s="25">
        <f>SUM(F7*0.9242)</f>
        <v>6.8760480000000008</v>
      </c>
      <c r="J7" s="24">
        <f>SUM(H7*I7)*3</f>
        <v>781960708.57939219</v>
      </c>
    </row>
    <row r="8" spans="1:37" ht="15.75" customHeight="1">
      <c r="A8" s="112" t="s">
        <v>377</v>
      </c>
      <c r="B8" s="25">
        <v>9.23385428271318</v>
      </c>
      <c r="C8" s="25">
        <v>-1.5892420537897189</v>
      </c>
      <c r="D8" s="25">
        <v>6.3051318878015836</v>
      </c>
      <c r="E8" s="103">
        <f t="shared" ref="E8:G8" si="2">SUM((E7-B7)/B7)*100</f>
        <v>5.0993647648464364</v>
      </c>
      <c r="F8" s="103">
        <f t="shared" si="2"/>
        <v>-7.5776397515527973</v>
      </c>
      <c r="G8" s="103">
        <f t="shared" si="2"/>
        <v>-1.0189639461946707</v>
      </c>
      <c r="H8" s="25"/>
      <c r="I8" s="25"/>
      <c r="J8" s="24"/>
    </row>
    <row r="9" spans="1:37" ht="15.75" customHeight="1">
      <c r="A9" s="73" t="s">
        <v>343</v>
      </c>
      <c r="B9" s="24">
        <v>19835000</v>
      </c>
      <c r="C9" s="25">
        <v>8.94</v>
      </c>
      <c r="D9" s="24">
        <v>483660000</v>
      </c>
      <c r="E9" s="79" t="s">
        <v>362</v>
      </c>
      <c r="F9" s="79" t="s">
        <v>363</v>
      </c>
      <c r="G9" s="79" t="s">
        <v>364</v>
      </c>
      <c r="H9" s="25">
        <f>SUM(E9*1.134)</f>
        <v>25505927.999999996</v>
      </c>
      <c r="I9" s="25">
        <f>SUM(F9*1.0022)</f>
        <v>8.979712000000001</v>
      </c>
      <c r="J9" s="24">
        <f>SUM(H9*I9)*3</f>
        <v>687107663.19820797</v>
      </c>
    </row>
    <row r="10" spans="1:37" ht="15.75" customHeight="1">
      <c r="A10" s="112" t="s">
        <v>377</v>
      </c>
      <c r="B10" s="25">
        <v>22.189367338138361</v>
      </c>
      <c r="C10" s="25">
        <v>-1.4332965821389281</v>
      </c>
      <c r="D10" s="25">
        <v>15.674649204416905</v>
      </c>
      <c r="E10" s="103">
        <f t="shared" ref="E10:G10" si="3">SUM((E9-B9)/B9)*100</f>
        <v>13.395512982102344</v>
      </c>
      <c r="F10" s="103">
        <f t="shared" si="3"/>
        <v>0.2237136465324536</v>
      </c>
      <c r="G10" s="103">
        <f t="shared" si="3"/>
        <v>17.67357234420874</v>
      </c>
      <c r="H10" s="25"/>
      <c r="I10" s="25"/>
      <c r="J10" s="24"/>
    </row>
    <row r="11" spans="1:37" ht="15.75" customHeight="1">
      <c r="B11" s="25"/>
      <c r="C11" s="25"/>
      <c r="D11" s="25"/>
      <c r="E11" s="24"/>
      <c r="G11" s="24"/>
      <c r="H11" s="25"/>
      <c r="I11" s="25"/>
      <c r="J11" s="24"/>
    </row>
    <row r="12" spans="1:37" ht="15.75" customHeight="1">
      <c r="A12" s="113" t="s">
        <v>368</v>
      </c>
      <c r="B12" s="48">
        <f>SUM(B3+B5+B7+B9)</f>
        <v>182856000</v>
      </c>
      <c r="C12" s="48"/>
      <c r="D12" s="48">
        <f t="shared" ref="D12:E12" si="4">SUM(D3+D5+D7+D9)</f>
        <v>5703363000</v>
      </c>
      <c r="E12" s="48">
        <f t="shared" si="4"/>
        <v>192947000</v>
      </c>
      <c r="F12" s="48"/>
      <c r="G12" s="48">
        <f t="shared" ref="G12:H12" si="5">SUM(G3+G5+G7+G9)</f>
        <v>6086715000</v>
      </c>
      <c r="H12" s="48">
        <f t="shared" si="5"/>
        <v>203732478</v>
      </c>
      <c r="I12" s="114"/>
      <c r="J12" s="48">
        <f>SUM(J3+J5+J7+J9)</f>
        <v>6747240568.5853205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</row>
    <row r="13" spans="1:37" ht="15.75" customHeight="1">
      <c r="B13" s="25"/>
      <c r="C13" s="25"/>
      <c r="D13" s="25"/>
      <c r="E13" s="24"/>
      <c r="G13" s="24"/>
      <c r="H13" s="25"/>
      <c r="I13" s="25"/>
      <c r="J13" s="24"/>
    </row>
    <row r="14" spans="1:37" ht="15.75" customHeight="1">
      <c r="B14" s="25"/>
      <c r="C14" s="25"/>
      <c r="D14" s="25"/>
      <c r="E14" s="24"/>
      <c r="G14" s="24"/>
      <c r="H14" s="25"/>
      <c r="I14" s="25"/>
      <c r="J14" s="24"/>
    </row>
    <row r="15" spans="1:37" ht="15.75" customHeight="1">
      <c r="B15" s="25"/>
      <c r="C15" s="25"/>
      <c r="D15" s="25"/>
      <c r="E15" s="24"/>
      <c r="G15" s="24"/>
      <c r="H15" s="25"/>
      <c r="I15" s="25"/>
      <c r="J15" s="24"/>
    </row>
    <row r="16" spans="1:37" ht="15.75" customHeight="1">
      <c r="B16" s="25"/>
      <c r="C16" s="25"/>
      <c r="D16" s="25"/>
      <c r="E16" s="24"/>
      <c r="G16" s="24"/>
      <c r="H16" s="25"/>
      <c r="I16" s="25"/>
      <c r="J16" s="24"/>
    </row>
    <row r="17" spans="2:37" ht="15.75" customHeight="1">
      <c r="B17" s="25"/>
      <c r="C17" s="25"/>
      <c r="D17" s="25"/>
      <c r="E17" s="24"/>
      <c r="G17" s="24"/>
      <c r="H17" s="25"/>
      <c r="I17" s="25"/>
      <c r="J17" s="24"/>
    </row>
    <row r="18" spans="2:37" ht="15.75" customHeight="1">
      <c r="B18" s="25"/>
      <c r="C18" s="25"/>
      <c r="D18" s="25"/>
      <c r="E18" s="24"/>
      <c r="G18" s="24"/>
      <c r="H18" s="25"/>
      <c r="I18" s="25"/>
      <c r="J18" s="24"/>
    </row>
    <row r="19" spans="2:37" ht="15.75" customHeight="1">
      <c r="B19" s="25"/>
      <c r="C19" s="25"/>
      <c r="D19" s="25"/>
      <c r="E19" s="24"/>
      <c r="G19" s="24"/>
      <c r="H19" s="25"/>
      <c r="I19" s="25"/>
      <c r="J19" s="24"/>
    </row>
    <row r="20" spans="2:37" ht="15.75" customHeight="1">
      <c r="B20" s="25"/>
      <c r="C20" s="25"/>
      <c r="D20" s="25"/>
      <c r="E20" s="24"/>
      <c r="G20" s="24"/>
      <c r="H20" s="25"/>
      <c r="I20" s="25"/>
      <c r="J20" s="24"/>
    </row>
    <row r="21" spans="2:37" ht="15.75" customHeight="1">
      <c r="B21" s="25"/>
      <c r="C21" s="25"/>
      <c r="D21" s="25"/>
      <c r="E21" s="24"/>
      <c r="G21" s="24"/>
      <c r="H21" s="25"/>
      <c r="I21" s="25"/>
      <c r="J21" s="24"/>
    </row>
    <row r="22" spans="2:37" ht="15.75" customHeight="1">
      <c r="B22" s="25"/>
      <c r="C22" s="25"/>
      <c r="D22" s="25"/>
      <c r="E22" s="24"/>
      <c r="G22" s="24"/>
      <c r="H22" s="25"/>
      <c r="I22" s="25"/>
      <c r="J22" s="24"/>
    </row>
    <row r="23" spans="2:37" ht="15.75" customHeight="1">
      <c r="B23" s="25"/>
      <c r="C23" s="25"/>
      <c r="D23" s="25"/>
      <c r="E23" s="24"/>
      <c r="G23" s="24"/>
      <c r="H23" s="25"/>
      <c r="I23" s="25"/>
      <c r="J23" s="24"/>
    </row>
    <row r="24" spans="2:37" ht="15.75" customHeight="1">
      <c r="B24" s="25"/>
      <c r="C24" s="25"/>
      <c r="D24" s="25"/>
      <c r="E24" s="24"/>
      <c r="F24" t="s">
        <v>244</v>
      </c>
      <c r="G24" s="12" t="s">
        <v>245</v>
      </c>
      <c r="H24" s="14"/>
      <c r="I24" s="14"/>
      <c r="J24" s="12" t="s">
        <v>246</v>
      </c>
      <c r="K24" s="115"/>
      <c r="L24" s="115"/>
      <c r="M24" s="115" t="s">
        <v>247</v>
      </c>
      <c r="N24" s="115"/>
      <c r="O24" s="115"/>
      <c r="P24" s="115" t="s">
        <v>248</v>
      </c>
      <c r="Q24" s="115"/>
      <c r="R24" s="115"/>
      <c r="S24" s="115" t="s">
        <v>249</v>
      </c>
      <c r="T24" s="115"/>
      <c r="U24" s="115" t="s">
        <v>250</v>
      </c>
      <c r="V24" s="115"/>
      <c r="W24" s="115"/>
      <c r="X24" s="115" t="s">
        <v>251</v>
      </c>
      <c r="Y24" s="115"/>
      <c r="Z24" s="115"/>
      <c r="AA24" s="115" t="s">
        <v>252</v>
      </c>
      <c r="AB24" s="115"/>
      <c r="AC24" s="115"/>
      <c r="AD24" s="115" t="s">
        <v>253</v>
      </c>
      <c r="AE24" s="115"/>
      <c r="AF24" s="115"/>
      <c r="AG24" s="115" t="s">
        <v>254</v>
      </c>
      <c r="AH24" s="115"/>
      <c r="AI24" s="115" t="s">
        <v>255</v>
      </c>
    </row>
    <row r="25" spans="2:37" ht="15.75" customHeight="1">
      <c r="B25" s="25"/>
      <c r="C25" s="25"/>
      <c r="D25" s="25"/>
      <c r="E25" s="24"/>
      <c r="G25" s="12" t="s">
        <v>262</v>
      </c>
      <c r="H25" s="14" t="s">
        <v>263</v>
      </c>
      <c r="I25" s="14" t="s">
        <v>264</v>
      </c>
      <c r="J25" s="12" t="s">
        <v>262</v>
      </c>
      <c r="K25" s="115" t="s">
        <v>263</v>
      </c>
      <c r="L25" s="115" t="s">
        <v>264</v>
      </c>
      <c r="M25" s="115" t="s">
        <v>262</v>
      </c>
      <c r="N25" s="115" t="s">
        <v>263</v>
      </c>
      <c r="O25" s="115" t="s">
        <v>264</v>
      </c>
      <c r="P25" s="115" t="s">
        <v>262</v>
      </c>
      <c r="Q25" s="115" t="s">
        <v>263</v>
      </c>
      <c r="R25" s="115" t="s">
        <v>264</v>
      </c>
      <c r="S25" s="115" t="s">
        <v>265</v>
      </c>
      <c r="T25" s="115" t="s">
        <v>266</v>
      </c>
      <c r="U25" s="115" t="s">
        <v>262</v>
      </c>
      <c r="V25" s="115" t="s">
        <v>263</v>
      </c>
      <c r="W25" s="115" t="s">
        <v>264</v>
      </c>
      <c r="X25" s="115" t="s">
        <v>262</v>
      </c>
      <c r="Y25" s="115" t="s">
        <v>263</v>
      </c>
      <c r="Z25" s="115" t="s">
        <v>264</v>
      </c>
      <c r="AA25" s="115" t="s">
        <v>262</v>
      </c>
      <c r="AB25" s="115" t="s">
        <v>263</v>
      </c>
      <c r="AC25" s="115" t="s">
        <v>264</v>
      </c>
      <c r="AD25" s="115" t="s">
        <v>262</v>
      </c>
      <c r="AE25" s="115" t="s">
        <v>263</v>
      </c>
      <c r="AF25" s="115" t="s">
        <v>264</v>
      </c>
      <c r="AG25" s="115" t="s">
        <v>265</v>
      </c>
      <c r="AH25" s="115" t="s">
        <v>266</v>
      </c>
      <c r="AI25" s="115" t="s">
        <v>262</v>
      </c>
      <c r="AJ25" s="115" t="s">
        <v>263</v>
      </c>
      <c r="AK25" s="115" t="s">
        <v>264</v>
      </c>
    </row>
    <row r="26" spans="2:37" ht="15.75" customHeight="1">
      <c r="B26" s="25"/>
      <c r="C26" s="25"/>
      <c r="D26" s="25"/>
      <c r="E26" s="24"/>
      <c r="F26" s="115" t="s">
        <v>267</v>
      </c>
      <c r="G26" s="12" t="s">
        <v>268</v>
      </c>
      <c r="H26" s="14">
        <v>11.04</v>
      </c>
      <c r="I26" s="14">
        <v>1976157000</v>
      </c>
      <c r="J26" s="12">
        <v>61870000</v>
      </c>
      <c r="K26" s="115">
        <v>11.13</v>
      </c>
      <c r="L26" s="115" t="s">
        <v>271</v>
      </c>
      <c r="M26" s="115" t="s">
        <v>272</v>
      </c>
      <c r="N26" s="115">
        <v>11.18</v>
      </c>
      <c r="O26" s="115" t="s">
        <v>273</v>
      </c>
      <c r="P26" s="115" t="s">
        <v>274</v>
      </c>
      <c r="Q26" s="115">
        <v>11.28</v>
      </c>
      <c r="R26" s="115" t="s">
        <v>275</v>
      </c>
      <c r="S26" s="115" t="s">
        <v>274</v>
      </c>
      <c r="T26">
        <v>8281532000</v>
      </c>
      <c r="U26" s="115" t="s">
        <v>276</v>
      </c>
      <c r="V26" s="115">
        <v>11.45</v>
      </c>
      <c r="W26" s="115" t="s">
        <v>277</v>
      </c>
      <c r="X26" s="115" t="s">
        <v>278</v>
      </c>
      <c r="Y26" s="115">
        <v>12.52</v>
      </c>
      <c r="Z26" s="115" t="s">
        <v>279</v>
      </c>
      <c r="AA26" s="115" t="s">
        <v>280</v>
      </c>
      <c r="AB26" s="115">
        <v>13.08</v>
      </c>
      <c r="AC26" s="115" t="s">
        <v>281</v>
      </c>
      <c r="AD26" s="115" t="s">
        <v>282</v>
      </c>
      <c r="AE26" s="115">
        <v>13.22</v>
      </c>
      <c r="AF26" s="115" t="s">
        <v>283</v>
      </c>
      <c r="AG26" s="115" t="s">
        <v>282</v>
      </c>
      <c r="AH26">
        <v>10051208000</v>
      </c>
      <c r="AI26" s="115" t="s">
        <v>284</v>
      </c>
      <c r="AJ26" s="115">
        <v>13.09</v>
      </c>
      <c r="AK26" s="115" t="s">
        <v>285</v>
      </c>
    </row>
    <row r="27" spans="2:37" ht="15.75" customHeight="1">
      <c r="B27" s="25"/>
      <c r="C27" s="25"/>
      <c r="D27" s="25"/>
      <c r="E27" s="24"/>
      <c r="F27" s="115" t="s">
        <v>292</v>
      </c>
      <c r="G27" s="24"/>
      <c r="H27" s="25"/>
      <c r="I27" s="25"/>
      <c r="J27" s="24">
        <v>1.5777635489008193</v>
      </c>
      <c r="K27">
        <v>0.81521739130436277</v>
      </c>
      <c r="L27">
        <v>3.7137231505391526</v>
      </c>
      <c r="M27">
        <v>1.8425731372232099</v>
      </c>
      <c r="N27">
        <v>0.44923629829289247</v>
      </c>
      <c r="O27">
        <v>2.2104407512688176</v>
      </c>
      <c r="P27">
        <v>2.7725757816219647</v>
      </c>
      <c r="Q27">
        <v>0.89445438282647272</v>
      </c>
      <c r="R27">
        <v>3.1567415328066453</v>
      </c>
      <c r="U27">
        <v>2.8969841098259645</v>
      </c>
      <c r="V27">
        <v>1.5070921985815597</v>
      </c>
      <c r="W27">
        <v>4.4365077124766135</v>
      </c>
      <c r="X27">
        <v>-0.19810004052046282</v>
      </c>
      <c r="Y27">
        <v>9.3449781659388673</v>
      </c>
      <c r="Z27">
        <v>10.826944268806402</v>
      </c>
      <c r="AA27">
        <v>0.92179064976466529</v>
      </c>
      <c r="AB27">
        <v>4.4728434504792371</v>
      </c>
      <c r="AC27">
        <v>4.7997380456333145</v>
      </c>
      <c r="AD27">
        <v>0.81652114312960045</v>
      </c>
      <c r="AE27">
        <v>1.0703363914373132</v>
      </c>
      <c r="AF27">
        <v>1.9325894134477823</v>
      </c>
      <c r="AG27">
        <v>4.4860015133499083</v>
      </c>
      <c r="AH27">
        <v>21.368944779782293</v>
      </c>
      <c r="AI27">
        <v>3.4095947503768729</v>
      </c>
      <c r="AJ27">
        <v>-0.98335854765507391</v>
      </c>
      <c r="AK27">
        <v>1.1552792985387221</v>
      </c>
    </row>
    <row r="28" spans="2:37" ht="15.75" customHeight="1">
      <c r="B28" s="25"/>
      <c r="C28" s="25"/>
      <c r="D28" s="25"/>
      <c r="E28" s="24"/>
      <c r="F28" s="115" t="s">
        <v>293</v>
      </c>
      <c r="G28" s="12" t="s">
        <v>294</v>
      </c>
      <c r="H28" s="14">
        <v>10.68</v>
      </c>
      <c r="I28" s="14">
        <v>886649000</v>
      </c>
      <c r="J28" s="12">
        <v>31317000</v>
      </c>
      <c r="K28" s="115">
        <v>10.72</v>
      </c>
      <c r="L28" s="115" t="s">
        <v>297</v>
      </c>
      <c r="M28" s="115" t="s">
        <v>298</v>
      </c>
      <c r="N28" s="115">
        <v>10.28</v>
      </c>
      <c r="O28" s="115" t="s">
        <v>299</v>
      </c>
      <c r="P28" s="115" t="s">
        <v>300</v>
      </c>
      <c r="Q28" s="115">
        <v>10.199999999999999</v>
      </c>
      <c r="R28" s="115" t="s">
        <v>301</v>
      </c>
      <c r="S28" s="115" t="s">
        <v>300</v>
      </c>
      <c r="T28">
        <v>3963707000</v>
      </c>
      <c r="U28" s="115" t="s">
        <v>302</v>
      </c>
      <c r="V28" s="115">
        <v>10.23</v>
      </c>
      <c r="W28" s="115" t="s">
        <v>303</v>
      </c>
      <c r="X28" s="115" t="s">
        <v>304</v>
      </c>
      <c r="Y28" s="115">
        <v>10.130000000000001</v>
      </c>
      <c r="Z28" s="115" t="s">
        <v>305</v>
      </c>
      <c r="AA28" s="115" t="s">
        <v>306</v>
      </c>
      <c r="AB28" s="115">
        <v>10.4</v>
      </c>
      <c r="AC28" s="115" t="s">
        <v>307</v>
      </c>
      <c r="AD28" s="115" t="s">
        <v>308</v>
      </c>
      <c r="AE28" s="115">
        <v>10.51</v>
      </c>
      <c r="AF28" s="115" t="s">
        <v>309</v>
      </c>
      <c r="AG28" s="115" t="s">
        <v>308</v>
      </c>
      <c r="AH28">
        <v>5543067000</v>
      </c>
      <c r="AI28" s="115" t="s">
        <v>310</v>
      </c>
      <c r="AJ28" s="115">
        <v>10.4</v>
      </c>
      <c r="AK28" s="115" t="s">
        <v>311</v>
      </c>
    </row>
    <row r="29" spans="2:37" ht="15.75" customHeight="1">
      <c r="B29" s="25"/>
      <c r="C29" s="25"/>
      <c r="D29" s="25"/>
      <c r="E29" s="24"/>
      <c r="F29" s="115" t="s">
        <v>292</v>
      </c>
      <c r="G29" s="24"/>
      <c r="H29" s="25"/>
      <c r="I29" s="25"/>
      <c r="J29" s="24">
        <v>6.7418794096594974</v>
      </c>
      <c r="K29">
        <v>0.3745318352060012</v>
      </c>
      <c r="L29">
        <v>10.020650787402907</v>
      </c>
      <c r="M29">
        <v>8.043554618897085</v>
      </c>
      <c r="N29">
        <v>-4.1044776119403101</v>
      </c>
      <c r="O29">
        <v>2.9986765720448139</v>
      </c>
      <c r="P29">
        <v>11.76853055916775</v>
      </c>
      <c r="Q29">
        <v>-0.77821011673151819</v>
      </c>
      <c r="R29">
        <v>9.1627859296202327</v>
      </c>
      <c r="U29">
        <v>12.491406208683696</v>
      </c>
      <c r="V29">
        <v>0.2941176470588347</v>
      </c>
      <c r="W29">
        <v>12.451267856296248</v>
      </c>
      <c r="X29">
        <v>3.9654929246391801</v>
      </c>
      <c r="Y29">
        <v>-0.97751710654936119</v>
      </c>
      <c r="Z29">
        <v>6.9490399950055899</v>
      </c>
      <c r="AA29">
        <v>7.0677609713084175</v>
      </c>
      <c r="AB29">
        <v>2.6653504442250697</v>
      </c>
      <c r="AC29">
        <v>8.2597281301384964</v>
      </c>
      <c r="AD29">
        <v>9.3400908035054382</v>
      </c>
      <c r="AE29">
        <v>1.0576923076923022</v>
      </c>
      <c r="AF29">
        <v>9.4199742304137128</v>
      </c>
      <c r="AG29">
        <v>36.913639007879844</v>
      </c>
      <c r="AH29">
        <v>39.845528440926635</v>
      </c>
      <c r="AI29">
        <v>13.43427710610684</v>
      </c>
      <c r="AJ29">
        <v>-1.0466222645099852</v>
      </c>
      <c r="AK29">
        <v>10.298029964910169</v>
      </c>
    </row>
    <row r="30" spans="2:37" ht="15.75" customHeight="1">
      <c r="B30" s="25"/>
      <c r="C30" s="25"/>
      <c r="D30" s="25"/>
      <c r="E30" s="24"/>
      <c r="F30" s="115" t="s">
        <v>318</v>
      </c>
      <c r="G30" s="12" t="s">
        <v>319</v>
      </c>
      <c r="H30" s="14">
        <v>8.7899999999999991</v>
      </c>
      <c r="I30" s="14">
        <v>540182000</v>
      </c>
      <c r="J30" s="12">
        <v>22795000</v>
      </c>
      <c r="K30" s="115">
        <v>8.6</v>
      </c>
      <c r="L30" s="115" t="s">
        <v>322</v>
      </c>
      <c r="M30" s="115" t="s">
        <v>323</v>
      </c>
      <c r="N30" s="115">
        <v>7.99</v>
      </c>
      <c r="O30" s="115" t="s">
        <v>324</v>
      </c>
      <c r="P30" s="115" t="s">
        <v>325</v>
      </c>
      <c r="Q30" s="115">
        <v>7.53</v>
      </c>
      <c r="R30" s="115" t="s">
        <v>326</v>
      </c>
      <c r="S30" s="115" t="s">
        <v>325</v>
      </c>
      <c r="T30">
        <v>2237697000</v>
      </c>
      <c r="U30" s="115" t="s">
        <v>327</v>
      </c>
      <c r="V30" s="115">
        <v>7.84</v>
      </c>
      <c r="W30" s="115" t="s">
        <v>328</v>
      </c>
      <c r="X30" s="115" t="s">
        <v>329</v>
      </c>
      <c r="Y30" s="115">
        <v>8.14</v>
      </c>
      <c r="Z30" s="115" t="s">
        <v>330</v>
      </c>
      <c r="AA30" s="115" t="s">
        <v>331</v>
      </c>
      <c r="AB30" s="115">
        <v>8.6300000000000008</v>
      </c>
      <c r="AC30" s="115" t="s">
        <v>332</v>
      </c>
      <c r="AD30" s="115" t="s">
        <v>333</v>
      </c>
      <c r="AE30" s="115">
        <v>8.18</v>
      </c>
      <c r="AF30" s="115" t="s">
        <v>334</v>
      </c>
      <c r="AG30" s="115" t="s">
        <v>333</v>
      </c>
      <c r="AH30">
        <v>2795434000</v>
      </c>
      <c r="AI30" s="115" t="s">
        <v>335</v>
      </c>
      <c r="AJ30" s="115">
        <v>8.0500000000000007</v>
      </c>
      <c r="AK30" s="115" t="s">
        <v>336</v>
      </c>
    </row>
    <row r="31" spans="2:37" ht="15.75" customHeight="1">
      <c r="B31" s="25"/>
      <c r="C31" s="25"/>
      <c r="D31" s="25"/>
      <c r="E31" s="24"/>
      <c r="F31" s="115" t="s">
        <v>292</v>
      </c>
      <c r="G31" s="24"/>
      <c r="H31" s="25"/>
      <c r="I31" s="25"/>
      <c r="J31" s="24">
        <v>7.2201317027281275</v>
      </c>
      <c r="K31">
        <v>-2.1615472127417465</v>
      </c>
      <c r="L31">
        <v>5.1628895446349565</v>
      </c>
      <c r="M31">
        <v>5.7907435841193244</v>
      </c>
      <c r="N31">
        <v>-7.0930232558139474</v>
      </c>
      <c r="O31">
        <v>-1.014661899656909</v>
      </c>
      <c r="P31">
        <v>8.1360149284677572</v>
      </c>
      <c r="Q31">
        <v>-5.7571964956195236</v>
      </c>
      <c r="R31">
        <v>0.8589613858621713</v>
      </c>
      <c r="U31">
        <v>5.6371515128273959</v>
      </c>
      <c r="V31">
        <v>4.1168658698539122</v>
      </c>
      <c r="W31">
        <v>11.167495684464248</v>
      </c>
      <c r="X31">
        <v>1.2451446618506552</v>
      </c>
      <c r="Y31">
        <v>3.8265306122449072</v>
      </c>
      <c r="Z31">
        <v>7.4014389219505388</v>
      </c>
      <c r="AA31">
        <v>5.3424166367873793</v>
      </c>
      <c r="AB31">
        <v>6.0196560196560212</v>
      </c>
      <c r="AC31">
        <v>9.4955813898537365</v>
      </c>
      <c r="AD31">
        <v>6.933287950987066</v>
      </c>
      <c r="AE31">
        <v>-5.2143684820394096</v>
      </c>
      <c r="AF31">
        <v>0.66870415977686481</v>
      </c>
      <c r="AG31">
        <v>20.477815699658702</v>
      </c>
      <c r="AH31">
        <v>24.924598817444899</v>
      </c>
      <c r="AI31">
        <v>9.23385428271318</v>
      </c>
      <c r="AJ31">
        <v>-1.5892420537897189</v>
      </c>
      <c r="AK31">
        <v>6.3051318878015836</v>
      </c>
    </row>
    <row r="32" spans="2:37" ht="15.75" customHeight="1">
      <c r="B32" s="25"/>
      <c r="C32" s="25"/>
      <c r="D32" s="25"/>
      <c r="E32" s="24"/>
      <c r="F32" s="115" t="s">
        <v>343</v>
      </c>
      <c r="G32" s="12" t="s">
        <v>344</v>
      </c>
      <c r="H32" s="14">
        <v>9.5500000000000007</v>
      </c>
      <c r="I32" s="14">
        <v>199117000</v>
      </c>
      <c r="J32" s="12">
        <v>8372000</v>
      </c>
      <c r="K32" s="115">
        <v>9.36</v>
      </c>
      <c r="L32" s="115" t="s">
        <v>347</v>
      </c>
      <c r="M32" s="115" t="s">
        <v>348</v>
      </c>
      <c r="N32" s="115">
        <v>9.3000000000000007</v>
      </c>
      <c r="O32" s="115" t="s">
        <v>349</v>
      </c>
      <c r="P32" s="115" t="s">
        <v>350</v>
      </c>
      <c r="Q32" s="115">
        <v>9.19</v>
      </c>
      <c r="R32" s="115" t="s">
        <v>351</v>
      </c>
      <c r="S32" s="115" t="s">
        <v>350</v>
      </c>
      <c r="T32">
        <v>945816000</v>
      </c>
      <c r="U32" s="115" t="s">
        <v>352</v>
      </c>
      <c r="V32" s="115">
        <v>9.3699999999999992</v>
      </c>
      <c r="W32" s="115" t="s">
        <v>353</v>
      </c>
      <c r="X32" s="115" t="s">
        <v>354</v>
      </c>
      <c r="Y32" s="115">
        <v>9.2899999999999991</v>
      </c>
      <c r="Z32" s="115" t="s">
        <v>355</v>
      </c>
      <c r="AA32" s="115" t="s">
        <v>356</v>
      </c>
      <c r="AB32" s="115">
        <v>9.2899999999999991</v>
      </c>
      <c r="AC32" s="115" t="s">
        <v>357</v>
      </c>
      <c r="AD32" s="115" t="s">
        <v>358</v>
      </c>
      <c r="AE32" s="115">
        <v>9.07</v>
      </c>
      <c r="AF32" s="115" t="s">
        <v>359</v>
      </c>
      <c r="AG32" s="115" t="s">
        <v>358</v>
      </c>
      <c r="AH32">
        <v>1469521000</v>
      </c>
      <c r="AI32" s="115" t="s">
        <v>360</v>
      </c>
      <c r="AJ32" s="115">
        <v>8.94</v>
      </c>
      <c r="AK32" s="115" t="s">
        <v>361</v>
      </c>
    </row>
    <row r="33" spans="2:37" ht="15.75" customHeight="1">
      <c r="B33" s="25"/>
      <c r="C33" s="25"/>
      <c r="D33" s="25"/>
      <c r="E33" s="24"/>
      <c r="F33" s="115" t="s">
        <v>292</v>
      </c>
      <c r="G33" s="24"/>
      <c r="H33" s="25"/>
      <c r="I33" s="25"/>
      <c r="J33" s="24">
        <v>13.226940762780634</v>
      </c>
      <c r="K33">
        <v>-1.9895287958115317</v>
      </c>
      <c r="L33">
        <v>11.11657969937273</v>
      </c>
      <c r="M33">
        <v>13.007644529383661</v>
      </c>
      <c r="N33">
        <v>-0.64102564102562742</v>
      </c>
      <c r="O33">
        <v>12.40169580387974</v>
      </c>
      <c r="P33">
        <v>12.112884473100095</v>
      </c>
      <c r="Q33">
        <v>-1.1827956989247441</v>
      </c>
      <c r="R33">
        <v>11.285088724561804</v>
      </c>
      <c r="U33">
        <v>14.462147638352032</v>
      </c>
      <c r="V33">
        <v>1.9586507072905304</v>
      </c>
      <c r="W33">
        <v>15.481507175996184</v>
      </c>
      <c r="X33">
        <v>6.5974796145292807</v>
      </c>
      <c r="Y33">
        <v>-0.85378868729989399</v>
      </c>
      <c r="Z33">
        <v>9.3528826477931926</v>
      </c>
      <c r="AA33">
        <v>11.922423118528821</v>
      </c>
      <c r="AB33">
        <v>0</v>
      </c>
      <c r="AC33">
        <v>9.3878578745271746</v>
      </c>
      <c r="AD33">
        <v>12.067656196064895</v>
      </c>
      <c r="AE33">
        <v>-2.3681377825618823</v>
      </c>
      <c r="AF33">
        <v>9.36872227337407</v>
      </c>
      <c r="AG33">
        <v>53.040444989158111</v>
      </c>
      <c r="AH33">
        <v>55.37070635303273</v>
      </c>
      <c r="AI33">
        <v>22.189367338138361</v>
      </c>
      <c r="AJ33">
        <v>-1.4332965821389281</v>
      </c>
      <c r="AK33">
        <v>15.674649204416905</v>
      </c>
    </row>
    <row r="34" spans="2:37" ht="15.75" customHeight="1">
      <c r="B34" s="25"/>
      <c r="C34" s="25"/>
      <c r="D34" s="25"/>
      <c r="E34" s="24"/>
      <c r="G34" s="24"/>
      <c r="H34" s="25"/>
      <c r="I34" s="25"/>
      <c r="J34" s="24"/>
    </row>
    <row r="35" spans="2:37" ht="15.75" customHeight="1">
      <c r="B35" s="25"/>
      <c r="C35" s="25"/>
      <c r="D35" s="25"/>
      <c r="E35" s="24"/>
      <c r="F35" s="115" t="s">
        <v>368</v>
      </c>
      <c r="G35" s="24"/>
      <c r="H35" s="25"/>
      <c r="I35" s="25"/>
      <c r="J35" s="24"/>
      <c r="S35">
        <v>139259000</v>
      </c>
      <c r="T35">
        <v>15428752000</v>
      </c>
      <c r="AG35">
        <v>167090000</v>
      </c>
      <c r="AH35">
        <v>19859230000</v>
      </c>
      <c r="AI35">
        <v>182856000</v>
      </c>
    </row>
    <row r="36" spans="2:37" ht="12.75">
      <c r="B36" s="25"/>
      <c r="C36" s="25"/>
      <c r="D36" s="25"/>
      <c r="E36" s="24"/>
      <c r="G36" s="24"/>
      <c r="H36" s="25"/>
      <c r="I36" s="25"/>
      <c r="J36" s="24"/>
    </row>
    <row r="37" spans="2:37" ht="12.75">
      <c r="B37" s="25"/>
      <c r="C37" s="25"/>
      <c r="D37" s="25"/>
      <c r="E37" s="24"/>
      <c r="G37" s="24"/>
      <c r="H37" s="25"/>
      <c r="I37" s="25"/>
      <c r="J37" s="24"/>
    </row>
    <row r="38" spans="2:37" ht="12.75">
      <c r="B38" s="25"/>
      <c r="C38" s="25"/>
      <c r="D38" s="25"/>
      <c r="E38" s="24"/>
      <c r="G38" s="24"/>
      <c r="H38" s="25"/>
      <c r="I38" s="25"/>
      <c r="J38" s="24"/>
    </row>
    <row r="39" spans="2:37" ht="12.75">
      <c r="B39" s="25"/>
      <c r="C39" s="25"/>
      <c r="D39" s="25"/>
      <c r="E39" s="24"/>
      <c r="G39" s="24"/>
      <c r="H39" s="25"/>
      <c r="I39" s="25"/>
      <c r="J39" s="24"/>
    </row>
    <row r="40" spans="2:37" ht="12.75">
      <c r="B40" s="25"/>
      <c r="C40" s="25"/>
      <c r="D40" s="25"/>
      <c r="E40" s="24"/>
      <c r="G40" s="24"/>
      <c r="H40" s="25"/>
      <c r="I40" s="25"/>
      <c r="J40" s="24"/>
    </row>
    <row r="41" spans="2:37" ht="12.75">
      <c r="B41" s="25"/>
      <c r="C41" s="25"/>
      <c r="D41" s="25"/>
      <c r="E41" s="24"/>
      <c r="G41" s="24"/>
      <c r="H41" s="25"/>
      <c r="I41" s="25"/>
      <c r="J41" s="24"/>
    </row>
    <row r="42" spans="2:37" ht="12.75">
      <c r="B42" s="25"/>
      <c r="C42" s="25"/>
      <c r="D42" s="25"/>
      <c r="E42" s="24"/>
      <c r="G42" s="24"/>
      <c r="H42" s="25"/>
      <c r="I42" s="25"/>
      <c r="J42" s="24"/>
    </row>
    <row r="43" spans="2:37" ht="12.75">
      <c r="B43" s="25"/>
      <c r="C43" s="25"/>
      <c r="D43" s="25"/>
      <c r="E43" s="24"/>
      <c r="G43" s="24"/>
      <c r="H43" s="25"/>
      <c r="I43" s="25"/>
      <c r="J43" s="24"/>
    </row>
    <row r="44" spans="2:37" ht="12.75">
      <c r="B44" s="25"/>
      <c r="C44" s="25"/>
      <c r="D44" s="25"/>
      <c r="E44" s="24"/>
      <c r="G44" s="24"/>
      <c r="H44" s="25"/>
      <c r="I44" s="25"/>
      <c r="J44" s="24"/>
    </row>
    <row r="45" spans="2:37" ht="12.75">
      <c r="B45" s="25"/>
      <c r="C45" s="25"/>
      <c r="D45" s="25"/>
      <c r="E45" s="24"/>
      <c r="G45" s="24"/>
      <c r="H45" s="25"/>
      <c r="I45" s="25"/>
      <c r="J45" s="24"/>
    </row>
    <row r="46" spans="2:37" ht="12.75">
      <c r="B46" s="25"/>
      <c r="C46" s="25"/>
      <c r="D46" s="25"/>
      <c r="E46" s="24"/>
      <c r="G46" s="24"/>
      <c r="H46" s="25"/>
      <c r="I46" s="25"/>
      <c r="J46" s="24"/>
    </row>
    <row r="47" spans="2:37" ht="12.75">
      <c r="B47" s="25"/>
      <c r="C47" s="25"/>
      <c r="D47" s="25"/>
      <c r="E47" s="24"/>
      <c r="G47" s="24"/>
      <c r="H47" s="25"/>
      <c r="I47" s="25"/>
      <c r="J47" s="24"/>
    </row>
    <row r="48" spans="2:37" ht="12.75">
      <c r="B48" s="25"/>
      <c r="C48" s="25"/>
      <c r="D48" s="25"/>
      <c r="E48" s="24"/>
      <c r="G48" s="24"/>
      <c r="H48" s="25"/>
      <c r="I48" s="25"/>
      <c r="J48" s="24"/>
    </row>
    <row r="49" spans="2:10" ht="12.75">
      <c r="B49" s="25"/>
      <c r="C49" s="25"/>
      <c r="D49" s="25"/>
      <c r="E49" s="24"/>
      <c r="G49" s="24"/>
      <c r="H49" s="25"/>
      <c r="I49" s="25"/>
      <c r="J49" s="24"/>
    </row>
    <row r="50" spans="2:10" ht="12.75">
      <c r="B50" s="25"/>
      <c r="C50" s="25"/>
      <c r="D50" s="25"/>
      <c r="E50" s="24"/>
      <c r="G50" s="24"/>
      <c r="H50" s="25"/>
      <c r="I50" s="25"/>
      <c r="J50" s="24"/>
    </row>
    <row r="51" spans="2:10" ht="12.75">
      <c r="B51" s="25"/>
      <c r="C51" s="25"/>
      <c r="D51" s="25"/>
      <c r="E51" s="24"/>
      <c r="G51" s="24"/>
      <c r="H51" s="25"/>
      <c r="I51" s="25"/>
      <c r="J51" s="24"/>
    </row>
    <row r="52" spans="2:10" ht="12.75">
      <c r="B52" s="25"/>
      <c r="C52" s="25"/>
      <c r="D52" s="25"/>
      <c r="E52" s="24"/>
      <c r="G52" s="24"/>
      <c r="H52" s="25"/>
      <c r="I52" s="25"/>
      <c r="J52" s="24"/>
    </row>
    <row r="53" spans="2:10" ht="12.75">
      <c r="B53" s="25"/>
      <c r="C53" s="25"/>
      <c r="D53" s="25"/>
      <c r="E53" s="24"/>
      <c r="G53" s="24"/>
      <c r="H53" s="25"/>
      <c r="I53" s="25"/>
      <c r="J53" s="24"/>
    </row>
    <row r="54" spans="2:10" ht="12.75">
      <c r="B54" s="25"/>
      <c r="C54" s="25"/>
      <c r="D54" s="25"/>
      <c r="E54" s="24"/>
      <c r="G54" s="24"/>
      <c r="H54" s="25"/>
      <c r="I54" s="25"/>
      <c r="J54" s="24"/>
    </row>
    <row r="55" spans="2:10" ht="12.75">
      <c r="B55" s="25"/>
      <c r="C55" s="25"/>
      <c r="D55" s="25"/>
      <c r="E55" s="24"/>
      <c r="G55" s="24"/>
      <c r="H55" s="25"/>
      <c r="I55" s="25"/>
      <c r="J55" s="24"/>
    </row>
    <row r="56" spans="2:10" ht="12.75">
      <c r="B56" s="25"/>
      <c r="C56" s="25"/>
      <c r="D56" s="25"/>
      <c r="E56" s="24"/>
      <c r="G56" s="24"/>
      <c r="H56" s="25"/>
      <c r="I56" s="25"/>
      <c r="J56" s="24"/>
    </row>
    <row r="57" spans="2:10" ht="12.75">
      <c r="B57" s="25"/>
      <c r="C57" s="25"/>
      <c r="D57" s="25"/>
      <c r="E57" s="24"/>
      <c r="G57" s="24"/>
      <c r="H57" s="25"/>
      <c r="I57" s="25"/>
      <c r="J57" s="24"/>
    </row>
    <row r="58" spans="2:10" ht="12.75">
      <c r="B58" s="25"/>
      <c r="C58" s="25"/>
      <c r="D58" s="25"/>
      <c r="E58" s="24"/>
      <c r="G58" s="24"/>
      <c r="H58" s="25"/>
      <c r="I58" s="25"/>
      <c r="J58" s="24"/>
    </row>
    <row r="59" spans="2:10" ht="12.75">
      <c r="B59" s="25"/>
      <c r="C59" s="25"/>
      <c r="D59" s="25"/>
      <c r="E59" s="24"/>
      <c r="G59" s="24"/>
      <c r="H59" s="25"/>
      <c r="I59" s="25"/>
      <c r="J59" s="24"/>
    </row>
    <row r="60" spans="2:10" ht="12.75">
      <c r="B60" s="25"/>
      <c r="C60" s="25"/>
      <c r="D60" s="25"/>
      <c r="E60" s="24"/>
      <c r="G60" s="24"/>
      <c r="H60" s="25"/>
      <c r="I60" s="25"/>
      <c r="J60" s="24"/>
    </row>
    <row r="61" spans="2:10" ht="12.75">
      <c r="B61" s="25"/>
      <c r="C61" s="25"/>
      <c r="D61" s="25"/>
      <c r="E61" s="24"/>
      <c r="G61" s="24"/>
      <c r="H61" s="25"/>
      <c r="I61" s="25"/>
      <c r="J61" s="24"/>
    </row>
    <row r="62" spans="2:10" ht="12.75">
      <c r="B62" s="25"/>
      <c r="C62" s="25"/>
      <c r="D62" s="25"/>
      <c r="E62" s="24"/>
      <c r="G62" s="24"/>
      <c r="H62" s="25"/>
      <c r="I62" s="25"/>
      <c r="J62" s="24"/>
    </row>
    <row r="63" spans="2:10" ht="12.75">
      <c r="B63" s="25"/>
      <c r="C63" s="25"/>
      <c r="D63" s="25"/>
      <c r="E63" s="24"/>
      <c r="G63" s="24"/>
      <c r="H63" s="25"/>
      <c r="I63" s="25"/>
      <c r="J63" s="24"/>
    </row>
    <row r="64" spans="2:10" ht="12.75">
      <c r="B64" s="25"/>
      <c r="C64" s="25"/>
      <c r="D64" s="25"/>
      <c r="E64" s="24"/>
      <c r="G64" s="24"/>
      <c r="H64" s="25"/>
      <c r="I64" s="25"/>
      <c r="J64" s="24"/>
    </row>
    <row r="65" spans="2:10" ht="12.75">
      <c r="B65" s="25"/>
      <c r="C65" s="25"/>
      <c r="D65" s="25"/>
      <c r="E65" s="24"/>
      <c r="G65" s="24"/>
      <c r="H65" s="25"/>
      <c r="I65" s="25"/>
      <c r="J65" s="24"/>
    </row>
    <row r="66" spans="2:10" ht="12.75">
      <c r="B66" s="25"/>
      <c r="C66" s="25"/>
      <c r="D66" s="25"/>
      <c r="E66" s="24"/>
      <c r="G66" s="24"/>
      <c r="H66" s="25"/>
      <c r="I66" s="25"/>
      <c r="J66" s="24"/>
    </row>
    <row r="67" spans="2:10" ht="12.75">
      <c r="B67" s="25"/>
      <c r="C67" s="25"/>
      <c r="D67" s="25"/>
      <c r="E67" s="24"/>
      <c r="G67" s="24"/>
      <c r="H67" s="25"/>
      <c r="I67" s="25"/>
      <c r="J67" s="24"/>
    </row>
    <row r="68" spans="2:10" ht="12.75">
      <c r="B68" s="25"/>
      <c r="C68" s="25"/>
      <c r="D68" s="25"/>
      <c r="E68" s="24"/>
      <c r="G68" s="24"/>
      <c r="H68" s="25"/>
      <c r="I68" s="25"/>
      <c r="J68" s="24"/>
    </row>
    <row r="69" spans="2:10" ht="12.75">
      <c r="B69" s="25"/>
      <c r="C69" s="25"/>
      <c r="D69" s="25"/>
      <c r="E69" s="24"/>
      <c r="G69" s="24"/>
      <c r="H69" s="25"/>
      <c r="I69" s="25"/>
      <c r="J69" s="24"/>
    </row>
    <row r="70" spans="2:10" ht="12.75">
      <c r="B70" s="25"/>
      <c r="C70" s="25"/>
      <c r="D70" s="25"/>
      <c r="E70" s="24"/>
      <c r="G70" s="24"/>
      <c r="H70" s="25"/>
      <c r="I70" s="25"/>
      <c r="J70" s="24"/>
    </row>
    <row r="71" spans="2:10" ht="12.75">
      <c r="B71" s="25"/>
      <c r="C71" s="25"/>
      <c r="D71" s="25"/>
      <c r="E71" s="24"/>
      <c r="G71" s="24"/>
      <c r="H71" s="25"/>
      <c r="I71" s="25"/>
      <c r="J71" s="24"/>
    </row>
    <row r="72" spans="2:10" ht="12.75">
      <c r="B72" s="25"/>
      <c r="C72" s="25"/>
      <c r="D72" s="25"/>
      <c r="E72" s="24"/>
      <c r="G72" s="24"/>
      <c r="H72" s="25"/>
      <c r="I72" s="25"/>
      <c r="J72" s="24"/>
    </row>
    <row r="73" spans="2:10" ht="12.75">
      <c r="B73" s="25"/>
      <c r="C73" s="25"/>
      <c r="D73" s="25"/>
      <c r="E73" s="24"/>
      <c r="G73" s="24"/>
      <c r="H73" s="25"/>
      <c r="I73" s="25"/>
      <c r="J73" s="24"/>
    </row>
    <row r="74" spans="2:10" ht="12.75">
      <c r="B74" s="25"/>
      <c r="C74" s="25"/>
      <c r="D74" s="25"/>
      <c r="E74" s="24"/>
      <c r="G74" s="24"/>
      <c r="H74" s="25"/>
      <c r="I74" s="25"/>
      <c r="J74" s="24"/>
    </row>
    <row r="75" spans="2:10" ht="12.75">
      <c r="B75" s="25"/>
      <c r="C75" s="25"/>
      <c r="D75" s="25"/>
      <c r="E75" s="24"/>
      <c r="G75" s="24"/>
      <c r="H75" s="25"/>
      <c r="I75" s="25"/>
      <c r="J75" s="24"/>
    </row>
    <row r="76" spans="2:10" ht="12.75">
      <c r="B76" s="25"/>
      <c r="C76" s="25"/>
      <c r="D76" s="25"/>
      <c r="E76" s="24"/>
      <c r="G76" s="24"/>
      <c r="H76" s="25"/>
      <c r="I76" s="25"/>
      <c r="J76" s="24"/>
    </row>
    <row r="77" spans="2:10" ht="12.75">
      <c r="B77" s="25"/>
      <c r="C77" s="25"/>
      <c r="D77" s="25"/>
      <c r="E77" s="24"/>
      <c r="G77" s="24"/>
      <c r="H77" s="25"/>
      <c r="I77" s="25"/>
      <c r="J77" s="24"/>
    </row>
    <row r="78" spans="2:10" ht="12.75">
      <c r="B78" s="25"/>
      <c r="C78" s="25"/>
      <c r="D78" s="25"/>
      <c r="E78" s="24"/>
      <c r="G78" s="24"/>
      <c r="H78" s="25"/>
      <c r="I78" s="25"/>
      <c r="J78" s="24"/>
    </row>
    <row r="79" spans="2:10" ht="12.75">
      <c r="B79" s="25"/>
      <c r="C79" s="25"/>
      <c r="D79" s="25"/>
      <c r="E79" s="24"/>
      <c r="G79" s="24"/>
      <c r="H79" s="25"/>
      <c r="I79" s="25"/>
      <c r="J79" s="24"/>
    </row>
    <row r="80" spans="2:10" ht="12.75">
      <c r="B80" s="25"/>
      <c r="C80" s="25"/>
      <c r="D80" s="25"/>
      <c r="E80" s="24"/>
      <c r="G80" s="24"/>
      <c r="H80" s="25"/>
      <c r="I80" s="25"/>
      <c r="J80" s="24"/>
    </row>
    <row r="81" spans="2:10" ht="12.75">
      <c r="B81" s="25"/>
      <c r="C81" s="25"/>
      <c r="D81" s="25"/>
      <c r="E81" s="24"/>
      <c r="G81" s="24"/>
      <c r="H81" s="25"/>
      <c r="I81" s="25"/>
      <c r="J81" s="24"/>
    </row>
    <row r="82" spans="2:10" ht="12.75">
      <c r="B82" s="25"/>
      <c r="C82" s="25"/>
      <c r="D82" s="25"/>
      <c r="E82" s="24"/>
      <c r="G82" s="24"/>
      <c r="H82" s="25"/>
      <c r="I82" s="25"/>
      <c r="J82" s="24"/>
    </row>
    <row r="83" spans="2:10" ht="12.75">
      <c r="B83" s="25"/>
      <c r="C83" s="25"/>
      <c r="D83" s="25"/>
      <c r="E83" s="24"/>
      <c r="G83" s="24"/>
      <c r="H83" s="25"/>
      <c r="I83" s="25"/>
      <c r="J83" s="24"/>
    </row>
    <row r="84" spans="2:10" ht="12.75">
      <c r="B84" s="25"/>
      <c r="C84" s="25"/>
      <c r="D84" s="25"/>
      <c r="E84" s="24"/>
      <c r="G84" s="24"/>
      <c r="H84" s="25"/>
      <c r="I84" s="25"/>
      <c r="J84" s="24"/>
    </row>
    <row r="85" spans="2:10" ht="12.75">
      <c r="B85" s="25"/>
      <c r="C85" s="25"/>
      <c r="D85" s="25"/>
      <c r="E85" s="24"/>
      <c r="G85" s="24"/>
      <c r="H85" s="25"/>
      <c r="I85" s="25"/>
      <c r="J85" s="24"/>
    </row>
    <row r="86" spans="2:10" ht="12.75">
      <c r="B86" s="25"/>
      <c r="C86" s="25"/>
      <c r="D86" s="25"/>
      <c r="E86" s="24"/>
      <c r="G86" s="24"/>
      <c r="H86" s="25"/>
      <c r="I86" s="25"/>
      <c r="J86" s="24"/>
    </row>
    <row r="87" spans="2:10" ht="12.75">
      <c r="B87" s="25"/>
      <c r="C87" s="25"/>
      <c r="D87" s="25"/>
      <c r="E87" s="24"/>
      <c r="G87" s="24"/>
      <c r="H87" s="25"/>
      <c r="I87" s="25"/>
      <c r="J87" s="24"/>
    </row>
    <row r="88" spans="2:10" ht="12.75">
      <c r="B88" s="25"/>
      <c r="C88" s="25"/>
      <c r="D88" s="25"/>
      <c r="E88" s="24"/>
      <c r="G88" s="24"/>
      <c r="H88" s="25"/>
      <c r="I88" s="25"/>
      <c r="J88" s="24"/>
    </row>
    <row r="89" spans="2:10" ht="12.75">
      <c r="B89" s="25"/>
      <c r="C89" s="25"/>
      <c r="D89" s="25"/>
      <c r="E89" s="24"/>
      <c r="G89" s="24"/>
      <c r="H89" s="25"/>
      <c r="I89" s="25"/>
      <c r="J89" s="24"/>
    </row>
    <row r="90" spans="2:10" ht="12.75">
      <c r="B90" s="25"/>
      <c r="C90" s="25"/>
      <c r="D90" s="25"/>
      <c r="E90" s="24"/>
      <c r="G90" s="24"/>
      <c r="H90" s="25"/>
      <c r="I90" s="25"/>
      <c r="J90" s="24"/>
    </row>
    <row r="91" spans="2:10" ht="12.75">
      <c r="B91" s="25"/>
      <c r="C91" s="25"/>
      <c r="D91" s="25"/>
      <c r="E91" s="24"/>
      <c r="G91" s="24"/>
      <c r="H91" s="25"/>
      <c r="I91" s="25"/>
      <c r="J91" s="24"/>
    </row>
    <row r="92" spans="2:10" ht="12.75">
      <c r="B92" s="25"/>
      <c r="C92" s="25"/>
      <c r="D92" s="25"/>
      <c r="E92" s="24"/>
      <c r="G92" s="24"/>
      <c r="H92" s="25"/>
      <c r="I92" s="25"/>
      <c r="J92" s="24"/>
    </row>
    <row r="93" spans="2:10" ht="12.75">
      <c r="B93" s="25"/>
      <c r="C93" s="25"/>
      <c r="D93" s="25"/>
      <c r="E93" s="24"/>
      <c r="G93" s="24"/>
      <c r="H93" s="25"/>
      <c r="I93" s="25"/>
      <c r="J93" s="24"/>
    </row>
    <row r="94" spans="2:10" ht="12.75">
      <c r="B94" s="25"/>
      <c r="C94" s="25"/>
      <c r="D94" s="25"/>
      <c r="E94" s="24"/>
      <c r="G94" s="24"/>
      <c r="H94" s="25"/>
      <c r="I94" s="25"/>
      <c r="J94" s="24"/>
    </row>
    <row r="95" spans="2:10" ht="12.75">
      <c r="B95" s="25"/>
      <c r="C95" s="25"/>
      <c r="D95" s="25"/>
      <c r="E95" s="24"/>
      <c r="G95" s="24"/>
      <c r="H95" s="25"/>
      <c r="I95" s="25"/>
      <c r="J95" s="24"/>
    </row>
    <row r="96" spans="2:10" ht="12.75">
      <c r="B96" s="25"/>
      <c r="C96" s="25"/>
      <c r="D96" s="25"/>
      <c r="E96" s="24"/>
      <c r="G96" s="24"/>
      <c r="H96" s="25"/>
      <c r="I96" s="25"/>
      <c r="J96" s="24"/>
    </row>
    <row r="97" spans="2:10" ht="12.75">
      <c r="B97" s="25"/>
      <c r="C97" s="25"/>
      <c r="D97" s="25"/>
      <c r="E97" s="24"/>
      <c r="G97" s="24"/>
      <c r="H97" s="25"/>
      <c r="I97" s="25"/>
      <c r="J97" s="24"/>
    </row>
    <row r="98" spans="2:10" ht="12.75">
      <c r="B98" s="25"/>
      <c r="C98" s="25"/>
      <c r="D98" s="25"/>
      <c r="E98" s="24"/>
      <c r="G98" s="24"/>
      <c r="H98" s="25"/>
      <c r="I98" s="25"/>
      <c r="J98" s="24"/>
    </row>
    <row r="99" spans="2:10" ht="12.75">
      <c r="B99" s="25"/>
      <c r="C99" s="25"/>
      <c r="D99" s="25"/>
      <c r="E99" s="24"/>
      <c r="G99" s="24"/>
      <c r="H99" s="25"/>
      <c r="I99" s="25"/>
      <c r="J99" s="24"/>
    </row>
    <row r="100" spans="2:10" ht="12.75">
      <c r="B100" s="25"/>
      <c r="C100" s="25"/>
      <c r="D100" s="25"/>
      <c r="E100" s="24"/>
      <c r="G100" s="24"/>
      <c r="H100" s="25"/>
      <c r="I100" s="25"/>
      <c r="J100" s="24"/>
    </row>
    <row r="101" spans="2:10" ht="12.75">
      <c r="B101" s="25"/>
      <c r="C101" s="25"/>
      <c r="D101" s="25"/>
      <c r="E101" s="24"/>
      <c r="G101" s="24"/>
      <c r="H101" s="25"/>
      <c r="I101" s="25"/>
      <c r="J101" s="24"/>
    </row>
    <row r="102" spans="2:10" ht="12.75">
      <c r="B102" s="25"/>
      <c r="C102" s="25"/>
      <c r="D102" s="25"/>
      <c r="E102" s="24"/>
      <c r="G102" s="24"/>
      <c r="H102" s="25"/>
      <c r="I102" s="25"/>
      <c r="J102" s="24"/>
    </row>
    <row r="103" spans="2:10" ht="12.75">
      <c r="B103" s="25"/>
      <c r="C103" s="25"/>
      <c r="D103" s="25"/>
      <c r="E103" s="24"/>
      <c r="G103" s="24"/>
      <c r="H103" s="25"/>
      <c r="I103" s="25"/>
      <c r="J103" s="24"/>
    </row>
    <row r="104" spans="2:10" ht="12.75">
      <c r="B104" s="25"/>
      <c r="C104" s="25"/>
      <c r="D104" s="25"/>
      <c r="E104" s="24"/>
      <c r="G104" s="24"/>
      <c r="H104" s="25"/>
      <c r="I104" s="25"/>
      <c r="J104" s="24"/>
    </row>
    <row r="105" spans="2:10" ht="12.75">
      <c r="B105" s="25"/>
      <c r="C105" s="25"/>
      <c r="D105" s="25"/>
      <c r="E105" s="24"/>
      <c r="G105" s="24"/>
      <c r="H105" s="25"/>
      <c r="I105" s="25"/>
      <c r="J105" s="24"/>
    </row>
    <row r="106" spans="2:10" ht="12.75">
      <c r="B106" s="25"/>
      <c r="C106" s="25"/>
      <c r="D106" s="25"/>
      <c r="E106" s="24"/>
      <c r="G106" s="24"/>
      <c r="H106" s="25"/>
      <c r="I106" s="25"/>
      <c r="J106" s="24"/>
    </row>
    <row r="107" spans="2:10" ht="12.75">
      <c r="B107" s="25"/>
      <c r="C107" s="25"/>
      <c r="D107" s="25"/>
      <c r="E107" s="24"/>
      <c r="G107" s="24"/>
      <c r="H107" s="25"/>
      <c r="I107" s="25"/>
      <c r="J107" s="24"/>
    </row>
    <row r="108" spans="2:10" ht="12.75">
      <c r="B108" s="25"/>
      <c r="C108" s="25"/>
      <c r="D108" s="25"/>
      <c r="E108" s="24"/>
      <c r="G108" s="24"/>
      <c r="H108" s="25"/>
      <c r="I108" s="25"/>
      <c r="J108" s="24"/>
    </row>
    <row r="109" spans="2:10" ht="12.75">
      <c r="B109" s="25"/>
      <c r="C109" s="25"/>
      <c r="D109" s="25"/>
      <c r="E109" s="24"/>
      <c r="G109" s="24"/>
      <c r="H109" s="25"/>
      <c r="I109" s="25"/>
      <c r="J109" s="24"/>
    </row>
    <row r="110" spans="2:10" ht="12.75">
      <c r="B110" s="25"/>
      <c r="C110" s="25"/>
      <c r="D110" s="25"/>
      <c r="E110" s="24"/>
      <c r="G110" s="24"/>
      <c r="H110" s="25"/>
      <c r="I110" s="25"/>
      <c r="J110" s="24"/>
    </row>
    <row r="111" spans="2:10" ht="12.75">
      <c r="B111" s="25"/>
      <c r="C111" s="25"/>
      <c r="D111" s="25"/>
      <c r="E111" s="24"/>
      <c r="G111" s="24"/>
      <c r="H111" s="25"/>
      <c r="I111" s="25"/>
      <c r="J111" s="24"/>
    </row>
    <row r="112" spans="2:10" ht="12.75">
      <c r="B112" s="25"/>
      <c r="C112" s="25"/>
      <c r="D112" s="25"/>
      <c r="E112" s="24"/>
      <c r="G112" s="24"/>
      <c r="H112" s="25"/>
      <c r="I112" s="25"/>
      <c r="J112" s="24"/>
    </row>
    <row r="113" spans="2:10" ht="12.75">
      <c r="B113" s="25"/>
      <c r="C113" s="25"/>
      <c r="D113" s="25"/>
      <c r="E113" s="24"/>
      <c r="G113" s="24"/>
      <c r="H113" s="25"/>
      <c r="I113" s="25"/>
      <c r="J113" s="24"/>
    </row>
    <row r="114" spans="2:10" ht="12.75">
      <c r="B114" s="25"/>
      <c r="C114" s="25"/>
      <c r="D114" s="25"/>
      <c r="E114" s="24"/>
      <c r="G114" s="24"/>
      <c r="H114" s="25"/>
      <c r="I114" s="25"/>
      <c r="J114" s="24"/>
    </row>
    <row r="115" spans="2:10" ht="12.75">
      <c r="B115" s="25"/>
      <c r="C115" s="25"/>
      <c r="D115" s="25"/>
      <c r="E115" s="24"/>
      <c r="G115" s="24"/>
      <c r="H115" s="25"/>
      <c r="I115" s="25"/>
      <c r="J115" s="24"/>
    </row>
    <row r="116" spans="2:10" ht="12.75">
      <c r="B116" s="25"/>
      <c r="C116" s="25"/>
      <c r="D116" s="25"/>
      <c r="E116" s="24"/>
      <c r="G116" s="24"/>
      <c r="H116" s="25"/>
      <c r="I116" s="25"/>
      <c r="J116" s="24"/>
    </row>
    <row r="117" spans="2:10" ht="12.75">
      <c r="B117" s="25"/>
      <c r="C117" s="25"/>
      <c r="D117" s="25"/>
      <c r="E117" s="24"/>
      <c r="G117" s="24"/>
      <c r="H117" s="25"/>
      <c r="I117" s="25"/>
      <c r="J117" s="24"/>
    </row>
    <row r="118" spans="2:10" ht="12.75">
      <c r="B118" s="25"/>
      <c r="C118" s="25"/>
      <c r="D118" s="25"/>
      <c r="E118" s="24"/>
      <c r="G118" s="24"/>
      <c r="H118" s="25"/>
      <c r="I118" s="25"/>
      <c r="J118" s="24"/>
    </row>
    <row r="119" spans="2:10" ht="12.75">
      <c r="B119" s="25"/>
      <c r="C119" s="25"/>
      <c r="D119" s="25"/>
      <c r="E119" s="24"/>
      <c r="G119" s="24"/>
      <c r="H119" s="25"/>
      <c r="I119" s="25"/>
      <c r="J119" s="24"/>
    </row>
    <row r="120" spans="2:10" ht="12.75">
      <c r="B120" s="25"/>
      <c r="C120" s="25"/>
      <c r="D120" s="25"/>
      <c r="E120" s="24"/>
      <c r="G120" s="24"/>
      <c r="H120" s="25"/>
      <c r="I120" s="25"/>
      <c r="J120" s="24"/>
    </row>
    <row r="121" spans="2:10" ht="12.75">
      <c r="B121" s="25"/>
      <c r="C121" s="25"/>
      <c r="D121" s="25"/>
      <c r="E121" s="24"/>
      <c r="G121" s="24"/>
      <c r="H121" s="25"/>
      <c r="I121" s="25"/>
      <c r="J121" s="24"/>
    </row>
    <row r="122" spans="2:10" ht="12.75">
      <c r="B122" s="25"/>
      <c r="C122" s="25"/>
      <c r="D122" s="25"/>
      <c r="E122" s="24"/>
      <c r="G122" s="24"/>
      <c r="H122" s="25"/>
      <c r="I122" s="25"/>
      <c r="J122" s="24"/>
    </row>
    <row r="123" spans="2:10" ht="12.75">
      <c r="B123" s="25"/>
      <c r="C123" s="25"/>
      <c r="D123" s="25"/>
      <c r="E123" s="24"/>
      <c r="G123" s="24"/>
      <c r="H123" s="25"/>
      <c r="I123" s="25"/>
      <c r="J123" s="24"/>
    </row>
    <row r="124" spans="2:10" ht="12.75">
      <c r="B124" s="25"/>
      <c r="C124" s="25"/>
      <c r="D124" s="25"/>
      <c r="E124" s="24"/>
      <c r="G124" s="24"/>
      <c r="H124" s="25"/>
      <c r="I124" s="25"/>
      <c r="J124" s="24"/>
    </row>
    <row r="125" spans="2:10" ht="12.75">
      <c r="B125" s="25"/>
      <c r="C125" s="25"/>
      <c r="D125" s="25"/>
      <c r="E125" s="24"/>
      <c r="G125" s="24"/>
      <c r="H125" s="25"/>
      <c r="I125" s="25"/>
      <c r="J125" s="24"/>
    </row>
    <row r="126" spans="2:10" ht="12.75">
      <c r="B126" s="25"/>
      <c r="C126" s="25"/>
      <c r="D126" s="25"/>
      <c r="E126" s="24"/>
      <c r="G126" s="24"/>
      <c r="H126" s="25"/>
      <c r="I126" s="25"/>
      <c r="J126" s="24"/>
    </row>
    <row r="127" spans="2:10" ht="12.75">
      <c r="B127" s="25"/>
      <c r="C127" s="25"/>
      <c r="D127" s="25"/>
      <c r="E127" s="24"/>
      <c r="G127" s="24"/>
      <c r="H127" s="25"/>
      <c r="I127" s="25"/>
      <c r="J127" s="24"/>
    </row>
    <row r="128" spans="2:10" ht="12.75">
      <c r="B128" s="25"/>
      <c r="C128" s="25"/>
      <c r="D128" s="25"/>
      <c r="E128" s="24"/>
      <c r="G128" s="24"/>
      <c r="H128" s="25"/>
      <c r="I128" s="25"/>
      <c r="J128" s="24"/>
    </row>
    <row r="129" spans="2:10" ht="12.75">
      <c r="B129" s="25"/>
      <c r="C129" s="25"/>
      <c r="D129" s="25"/>
      <c r="E129" s="24"/>
      <c r="G129" s="24"/>
      <c r="H129" s="25"/>
      <c r="I129" s="25"/>
      <c r="J129" s="24"/>
    </row>
    <row r="130" spans="2:10" ht="12.75">
      <c r="B130" s="25"/>
      <c r="C130" s="25"/>
      <c r="D130" s="25"/>
      <c r="E130" s="24"/>
      <c r="G130" s="24"/>
      <c r="H130" s="25"/>
      <c r="I130" s="25"/>
      <c r="J130" s="24"/>
    </row>
    <row r="131" spans="2:10" ht="12.75">
      <c r="B131" s="25"/>
      <c r="C131" s="25"/>
      <c r="D131" s="25"/>
      <c r="E131" s="24"/>
      <c r="G131" s="24"/>
      <c r="H131" s="25"/>
      <c r="I131" s="25"/>
      <c r="J131" s="24"/>
    </row>
    <row r="132" spans="2:10" ht="12.75">
      <c r="B132" s="25"/>
      <c r="C132" s="25"/>
      <c r="D132" s="25"/>
      <c r="E132" s="24"/>
      <c r="G132" s="24"/>
      <c r="H132" s="25"/>
      <c r="I132" s="25"/>
      <c r="J132" s="24"/>
    </row>
    <row r="133" spans="2:10" ht="12.75">
      <c r="B133" s="25"/>
      <c r="C133" s="25"/>
      <c r="D133" s="25"/>
      <c r="E133" s="24"/>
      <c r="G133" s="24"/>
      <c r="H133" s="25"/>
      <c r="I133" s="25"/>
      <c r="J133" s="24"/>
    </row>
    <row r="134" spans="2:10" ht="12.75">
      <c r="B134" s="25"/>
      <c r="C134" s="25"/>
      <c r="D134" s="25"/>
      <c r="E134" s="24"/>
      <c r="G134" s="24"/>
      <c r="H134" s="25"/>
      <c r="I134" s="25"/>
      <c r="J134" s="24"/>
    </row>
    <row r="135" spans="2:10" ht="12.75">
      <c r="B135" s="25"/>
      <c r="C135" s="25"/>
      <c r="D135" s="25"/>
      <c r="E135" s="24"/>
      <c r="G135" s="24"/>
      <c r="H135" s="25"/>
      <c r="I135" s="25"/>
      <c r="J135" s="24"/>
    </row>
    <row r="136" spans="2:10" ht="12.75">
      <c r="B136" s="25"/>
      <c r="C136" s="25"/>
      <c r="D136" s="25"/>
      <c r="E136" s="24"/>
      <c r="G136" s="24"/>
      <c r="H136" s="25"/>
      <c r="I136" s="25"/>
      <c r="J136" s="24"/>
    </row>
    <row r="137" spans="2:10" ht="12.75">
      <c r="B137" s="25"/>
      <c r="C137" s="25"/>
      <c r="D137" s="25"/>
      <c r="E137" s="24"/>
      <c r="G137" s="24"/>
      <c r="H137" s="25"/>
      <c r="I137" s="25"/>
      <c r="J137" s="24"/>
    </row>
    <row r="138" spans="2:10" ht="12.75">
      <c r="B138" s="25"/>
      <c r="C138" s="25"/>
      <c r="D138" s="25"/>
      <c r="E138" s="24"/>
      <c r="G138" s="24"/>
      <c r="H138" s="25"/>
      <c r="I138" s="25"/>
      <c r="J138" s="24"/>
    </row>
    <row r="139" spans="2:10" ht="12.75">
      <c r="B139" s="25"/>
      <c r="C139" s="25"/>
      <c r="D139" s="25"/>
      <c r="E139" s="24"/>
      <c r="G139" s="24"/>
      <c r="H139" s="25"/>
      <c r="I139" s="25"/>
      <c r="J139" s="24"/>
    </row>
    <row r="140" spans="2:10" ht="12.75">
      <c r="B140" s="25"/>
      <c r="C140" s="25"/>
      <c r="D140" s="25"/>
      <c r="E140" s="24"/>
      <c r="G140" s="24"/>
      <c r="H140" s="25"/>
      <c r="I140" s="25"/>
      <c r="J140" s="24"/>
    </row>
    <row r="141" spans="2:10" ht="12.75">
      <c r="B141" s="25"/>
      <c r="C141" s="25"/>
      <c r="D141" s="25"/>
      <c r="E141" s="24"/>
      <c r="G141" s="24"/>
      <c r="H141" s="25"/>
      <c r="I141" s="25"/>
      <c r="J141" s="24"/>
    </row>
    <row r="142" spans="2:10" ht="12.75">
      <c r="B142" s="25"/>
      <c r="C142" s="25"/>
      <c r="D142" s="25"/>
      <c r="E142" s="24"/>
      <c r="G142" s="24"/>
      <c r="H142" s="25"/>
      <c r="I142" s="25"/>
      <c r="J142" s="24"/>
    </row>
    <row r="143" spans="2:10" ht="12.75">
      <c r="B143" s="25"/>
      <c r="C143" s="25"/>
      <c r="D143" s="25"/>
      <c r="E143" s="24"/>
      <c r="G143" s="24"/>
      <c r="H143" s="25"/>
      <c r="I143" s="25"/>
      <c r="J143" s="24"/>
    </row>
    <row r="144" spans="2:10" ht="12.75">
      <c r="B144" s="25"/>
      <c r="C144" s="25"/>
      <c r="D144" s="25"/>
      <c r="E144" s="24"/>
      <c r="G144" s="24"/>
      <c r="H144" s="25"/>
      <c r="I144" s="25"/>
      <c r="J144" s="24"/>
    </row>
    <row r="145" spans="2:10" ht="12.75">
      <c r="B145" s="25"/>
      <c r="C145" s="25"/>
      <c r="D145" s="25"/>
      <c r="E145" s="24"/>
      <c r="G145" s="24"/>
      <c r="H145" s="25"/>
      <c r="I145" s="25"/>
      <c r="J145" s="24"/>
    </row>
    <row r="146" spans="2:10" ht="12.75">
      <c r="B146" s="25"/>
      <c r="C146" s="25"/>
      <c r="D146" s="25"/>
      <c r="E146" s="24"/>
      <c r="G146" s="24"/>
      <c r="H146" s="25"/>
      <c r="I146" s="25"/>
      <c r="J146" s="24"/>
    </row>
    <row r="147" spans="2:10" ht="12.75">
      <c r="B147" s="25"/>
      <c r="C147" s="25"/>
      <c r="D147" s="25"/>
      <c r="E147" s="24"/>
      <c r="G147" s="24"/>
      <c r="H147" s="25"/>
      <c r="I147" s="25"/>
      <c r="J147" s="24"/>
    </row>
    <row r="148" spans="2:10" ht="12.75">
      <c r="B148" s="25"/>
      <c r="C148" s="25"/>
      <c r="D148" s="25"/>
      <c r="E148" s="24"/>
      <c r="G148" s="24"/>
      <c r="H148" s="25"/>
      <c r="I148" s="25"/>
      <c r="J148" s="24"/>
    </row>
    <row r="149" spans="2:10" ht="12.75">
      <c r="B149" s="25"/>
      <c r="C149" s="25"/>
      <c r="D149" s="25"/>
      <c r="E149" s="24"/>
      <c r="G149" s="24"/>
      <c r="H149" s="25"/>
      <c r="I149" s="25"/>
      <c r="J149" s="24"/>
    </row>
    <row r="150" spans="2:10" ht="12.75">
      <c r="B150" s="25"/>
      <c r="C150" s="25"/>
      <c r="D150" s="25"/>
      <c r="E150" s="24"/>
      <c r="G150" s="24"/>
      <c r="H150" s="25"/>
      <c r="I150" s="25"/>
      <c r="J150" s="24"/>
    </row>
    <row r="151" spans="2:10" ht="12.75">
      <c r="B151" s="25"/>
      <c r="C151" s="25"/>
      <c r="D151" s="25"/>
      <c r="E151" s="24"/>
      <c r="G151" s="24"/>
      <c r="H151" s="25"/>
      <c r="I151" s="25"/>
      <c r="J151" s="24"/>
    </row>
    <row r="152" spans="2:10" ht="12.75">
      <c r="B152" s="25"/>
      <c r="C152" s="25"/>
      <c r="D152" s="25"/>
      <c r="E152" s="24"/>
      <c r="G152" s="24"/>
      <c r="H152" s="25"/>
      <c r="I152" s="25"/>
      <c r="J152" s="24"/>
    </row>
    <row r="153" spans="2:10" ht="12.75">
      <c r="B153" s="25"/>
      <c r="C153" s="25"/>
      <c r="D153" s="25"/>
      <c r="E153" s="24"/>
      <c r="G153" s="24"/>
      <c r="H153" s="25"/>
      <c r="I153" s="25"/>
      <c r="J153" s="24"/>
    </row>
    <row r="154" spans="2:10" ht="12.75">
      <c r="B154" s="25"/>
      <c r="C154" s="25"/>
      <c r="D154" s="25"/>
      <c r="E154" s="24"/>
      <c r="G154" s="24"/>
      <c r="H154" s="25"/>
      <c r="I154" s="25"/>
      <c r="J154" s="24"/>
    </row>
    <row r="155" spans="2:10" ht="12.75">
      <c r="B155" s="25"/>
      <c r="C155" s="25"/>
      <c r="D155" s="25"/>
      <c r="E155" s="24"/>
      <c r="G155" s="24"/>
      <c r="H155" s="25"/>
      <c r="I155" s="25"/>
      <c r="J155" s="24"/>
    </row>
    <row r="156" spans="2:10" ht="12.75">
      <c r="B156" s="25"/>
      <c r="C156" s="25"/>
      <c r="D156" s="25"/>
      <c r="E156" s="24"/>
      <c r="G156" s="24"/>
      <c r="H156" s="25"/>
      <c r="I156" s="25"/>
      <c r="J156" s="24"/>
    </row>
    <row r="157" spans="2:10" ht="12.75">
      <c r="B157" s="25"/>
      <c r="C157" s="25"/>
      <c r="D157" s="25"/>
      <c r="E157" s="24"/>
      <c r="G157" s="24"/>
      <c r="H157" s="25"/>
      <c r="I157" s="25"/>
      <c r="J157" s="24"/>
    </row>
    <row r="158" spans="2:10" ht="12.75">
      <c r="B158" s="25"/>
      <c r="C158" s="25"/>
      <c r="D158" s="25"/>
      <c r="E158" s="24"/>
      <c r="G158" s="24"/>
      <c r="H158" s="25"/>
      <c r="I158" s="25"/>
      <c r="J158" s="24"/>
    </row>
    <row r="159" spans="2:10" ht="12.75">
      <c r="B159" s="25"/>
      <c r="C159" s="25"/>
      <c r="D159" s="25"/>
      <c r="E159" s="24"/>
      <c r="G159" s="24"/>
      <c r="H159" s="25"/>
      <c r="I159" s="25"/>
      <c r="J159" s="24"/>
    </row>
    <row r="160" spans="2:10" ht="12.75">
      <c r="B160" s="25"/>
      <c r="C160" s="25"/>
      <c r="D160" s="25"/>
      <c r="E160" s="24"/>
      <c r="G160" s="24"/>
      <c r="H160" s="25"/>
      <c r="I160" s="25"/>
      <c r="J160" s="24"/>
    </row>
    <row r="161" spans="2:10" ht="12.75">
      <c r="B161" s="25"/>
      <c r="C161" s="25"/>
      <c r="D161" s="25"/>
      <c r="E161" s="24"/>
      <c r="G161" s="24"/>
      <c r="H161" s="25"/>
      <c r="I161" s="25"/>
      <c r="J161" s="24"/>
    </row>
    <row r="162" spans="2:10" ht="12.75">
      <c r="B162" s="25"/>
      <c r="C162" s="25"/>
      <c r="D162" s="25"/>
      <c r="E162" s="24"/>
      <c r="G162" s="24"/>
      <c r="H162" s="25"/>
      <c r="I162" s="25"/>
      <c r="J162" s="24"/>
    </row>
    <row r="163" spans="2:10" ht="12.75">
      <c r="B163" s="25"/>
      <c r="C163" s="25"/>
      <c r="D163" s="25"/>
      <c r="E163" s="24"/>
      <c r="G163" s="24"/>
      <c r="H163" s="25"/>
      <c r="I163" s="25"/>
      <c r="J163" s="24"/>
    </row>
    <row r="164" spans="2:10" ht="12.75">
      <c r="B164" s="25"/>
      <c r="C164" s="25"/>
      <c r="D164" s="25"/>
      <c r="E164" s="24"/>
      <c r="G164" s="24"/>
      <c r="H164" s="25"/>
      <c r="I164" s="25"/>
      <c r="J164" s="24"/>
    </row>
    <row r="165" spans="2:10" ht="12.75">
      <c r="B165" s="25"/>
      <c r="C165" s="25"/>
      <c r="D165" s="25"/>
      <c r="E165" s="24"/>
      <c r="G165" s="24"/>
      <c r="H165" s="25"/>
      <c r="I165" s="25"/>
      <c r="J165" s="24"/>
    </row>
    <row r="166" spans="2:10" ht="12.75">
      <c r="B166" s="25"/>
      <c r="C166" s="25"/>
      <c r="D166" s="25"/>
      <c r="E166" s="24"/>
      <c r="G166" s="24"/>
      <c r="H166" s="25"/>
      <c r="I166" s="25"/>
      <c r="J166" s="24"/>
    </row>
    <row r="167" spans="2:10" ht="12.75">
      <c r="B167" s="25"/>
      <c r="C167" s="25"/>
      <c r="D167" s="25"/>
      <c r="E167" s="24"/>
      <c r="G167" s="24"/>
      <c r="H167" s="25"/>
      <c r="I167" s="25"/>
      <c r="J167" s="24"/>
    </row>
    <row r="168" spans="2:10" ht="12.75">
      <c r="B168" s="25"/>
      <c r="C168" s="25"/>
      <c r="D168" s="25"/>
      <c r="E168" s="24"/>
      <c r="G168" s="24"/>
      <c r="H168" s="25"/>
      <c r="I168" s="25"/>
      <c r="J168" s="24"/>
    </row>
    <row r="169" spans="2:10" ht="12.75">
      <c r="B169" s="25"/>
      <c r="C169" s="25"/>
      <c r="D169" s="25"/>
      <c r="E169" s="24"/>
      <c r="G169" s="24"/>
      <c r="H169" s="25"/>
      <c r="I169" s="25"/>
      <c r="J169" s="24"/>
    </row>
    <row r="170" spans="2:10" ht="12.75">
      <c r="B170" s="25"/>
      <c r="C170" s="25"/>
      <c r="D170" s="25"/>
      <c r="E170" s="24"/>
      <c r="G170" s="24"/>
      <c r="H170" s="25"/>
      <c r="I170" s="25"/>
      <c r="J170" s="24"/>
    </row>
    <row r="171" spans="2:10" ht="12.75">
      <c r="B171" s="25"/>
      <c r="C171" s="25"/>
      <c r="D171" s="25"/>
      <c r="E171" s="24"/>
      <c r="G171" s="24"/>
      <c r="H171" s="25"/>
      <c r="I171" s="25"/>
      <c r="J171" s="24"/>
    </row>
    <row r="172" spans="2:10" ht="12.75">
      <c r="B172" s="25"/>
      <c r="C172" s="25"/>
      <c r="D172" s="25"/>
      <c r="E172" s="24"/>
      <c r="G172" s="24"/>
      <c r="H172" s="25"/>
      <c r="I172" s="25"/>
      <c r="J172" s="24"/>
    </row>
    <row r="173" spans="2:10" ht="12.75">
      <c r="B173" s="25"/>
      <c r="C173" s="25"/>
      <c r="D173" s="25"/>
      <c r="E173" s="24"/>
      <c r="G173" s="24"/>
      <c r="H173" s="25"/>
      <c r="I173" s="25"/>
      <c r="J173" s="24"/>
    </row>
    <row r="174" spans="2:10" ht="12.75">
      <c r="B174" s="25"/>
      <c r="C174" s="25"/>
      <c r="D174" s="25"/>
      <c r="E174" s="24"/>
      <c r="G174" s="24"/>
      <c r="H174" s="25"/>
      <c r="I174" s="25"/>
      <c r="J174" s="24"/>
    </row>
    <row r="175" spans="2:10" ht="12.75">
      <c r="B175" s="25"/>
      <c r="C175" s="25"/>
      <c r="D175" s="25"/>
      <c r="E175" s="24"/>
      <c r="G175" s="24"/>
      <c r="H175" s="25"/>
      <c r="I175" s="25"/>
      <c r="J175" s="24"/>
    </row>
    <row r="176" spans="2:10" ht="12.75">
      <c r="B176" s="25"/>
      <c r="C176" s="25"/>
      <c r="D176" s="25"/>
      <c r="E176" s="24"/>
      <c r="G176" s="24"/>
      <c r="H176" s="25"/>
      <c r="I176" s="25"/>
      <c r="J176" s="24"/>
    </row>
    <row r="177" spans="2:10" ht="12.75">
      <c r="B177" s="25"/>
      <c r="C177" s="25"/>
      <c r="D177" s="25"/>
      <c r="E177" s="24"/>
      <c r="G177" s="24"/>
      <c r="H177" s="25"/>
      <c r="I177" s="25"/>
      <c r="J177" s="24"/>
    </row>
    <row r="178" spans="2:10" ht="12.75">
      <c r="B178" s="25"/>
      <c r="C178" s="25"/>
      <c r="D178" s="25"/>
      <c r="E178" s="24"/>
      <c r="G178" s="24"/>
      <c r="H178" s="25"/>
      <c r="I178" s="25"/>
      <c r="J178" s="24"/>
    </row>
    <row r="179" spans="2:10" ht="12.75">
      <c r="B179" s="25"/>
      <c r="C179" s="25"/>
      <c r="D179" s="25"/>
      <c r="E179" s="24"/>
      <c r="G179" s="24"/>
      <c r="H179" s="25"/>
      <c r="I179" s="25"/>
      <c r="J179" s="24"/>
    </row>
    <row r="180" spans="2:10" ht="12.75">
      <c r="B180" s="25"/>
      <c r="C180" s="25"/>
      <c r="D180" s="25"/>
      <c r="E180" s="24"/>
      <c r="G180" s="24"/>
      <c r="H180" s="25"/>
      <c r="I180" s="25"/>
      <c r="J180" s="24"/>
    </row>
    <row r="181" spans="2:10" ht="12.75">
      <c r="B181" s="25"/>
      <c r="C181" s="25"/>
      <c r="D181" s="25"/>
      <c r="E181" s="24"/>
      <c r="G181" s="24"/>
      <c r="H181" s="25"/>
      <c r="I181" s="25"/>
      <c r="J181" s="24"/>
    </row>
    <row r="182" spans="2:10" ht="12.75">
      <c r="B182" s="25"/>
      <c r="C182" s="25"/>
      <c r="D182" s="25"/>
      <c r="E182" s="24"/>
      <c r="G182" s="24"/>
      <c r="H182" s="25"/>
      <c r="I182" s="25"/>
      <c r="J182" s="24"/>
    </row>
    <row r="183" spans="2:10" ht="12.75">
      <c r="B183" s="25"/>
      <c r="C183" s="25"/>
      <c r="D183" s="25"/>
      <c r="E183" s="24"/>
      <c r="G183" s="24"/>
      <c r="H183" s="25"/>
      <c r="I183" s="25"/>
      <c r="J183" s="24"/>
    </row>
    <row r="184" spans="2:10" ht="12.75">
      <c r="B184" s="25"/>
      <c r="C184" s="25"/>
      <c r="D184" s="25"/>
      <c r="E184" s="24"/>
      <c r="G184" s="24"/>
      <c r="H184" s="25"/>
      <c r="I184" s="25"/>
      <c r="J184" s="24"/>
    </row>
    <row r="185" spans="2:10" ht="12.75">
      <c r="B185" s="25"/>
      <c r="C185" s="25"/>
      <c r="D185" s="25"/>
      <c r="E185" s="24"/>
      <c r="G185" s="24"/>
      <c r="H185" s="25"/>
      <c r="I185" s="25"/>
      <c r="J185" s="24"/>
    </row>
    <row r="186" spans="2:10" ht="12.75">
      <c r="B186" s="25"/>
      <c r="C186" s="25"/>
      <c r="D186" s="25"/>
      <c r="E186" s="24"/>
      <c r="G186" s="24"/>
      <c r="H186" s="25"/>
      <c r="I186" s="25"/>
      <c r="J186" s="24"/>
    </row>
    <row r="187" spans="2:10" ht="12.75">
      <c r="B187" s="25"/>
      <c r="C187" s="25"/>
      <c r="D187" s="25"/>
      <c r="E187" s="24"/>
      <c r="G187" s="24"/>
      <c r="H187" s="25"/>
      <c r="I187" s="25"/>
      <c r="J187" s="24"/>
    </row>
    <row r="188" spans="2:10" ht="12.75">
      <c r="B188" s="25"/>
      <c r="C188" s="25"/>
      <c r="D188" s="25"/>
      <c r="E188" s="24"/>
      <c r="G188" s="24"/>
      <c r="H188" s="25"/>
      <c r="I188" s="25"/>
      <c r="J188" s="24"/>
    </row>
    <row r="189" spans="2:10" ht="12.75">
      <c r="B189" s="25"/>
      <c r="C189" s="25"/>
      <c r="D189" s="25"/>
      <c r="E189" s="24"/>
      <c r="G189" s="24"/>
      <c r="H189" s="25"/>
      <c r="I189" s="25"/>
      <c r="J189" s="24"/>
    </row>
    <row r="190" spans="2:10" ht="12.75">
      <c r="B190" s="25"/>
      <c r="C190" s="25"/>
      <c r="D190" s="25"/>
      <c r="E190" s="24"/>
      <c r="G190" s="24"/>
      <c r="H190" s="25"/>
      <c r="I190" s="25"/>
      <c r="J190" s="24"/>
    </row>
    <row r="191" spans="2:10" ht="12.75">
      <c r="B191" s="25"/>
      <c r="C191" s="25"/>
      <c r="D191" s="25"/>
      <c r="E191" s="24"/>
      <c r="G191" s="24"/>
      <c r="H191" s="25"/>
      <c r="I191" s="25"/>
      <c r="J191" s="24"/>
    </row>
    <row r="192" spans="2:10" ht="12.75">
      <c r="B192" s="25"/>
      <c r="C192" s="25"/>
      <c r="D192" s="25"/>
      <c r="E192" s="24"/>
      <c r="G192" s="24"/>
      <c r="H192" s="25"/>
      <c r="I192" s="25"/>
      <c r="J192" s="24"/>
    </row>
    <row r="193" spans="2:10" ht="12.75">
      <c r="B193" s="25"/>
      <c r="C193" s="25"/>
      <c r="D193" s="25"/>
      <c r="E193" s="24"/>
      <c r="G193" s="24"/>
      <c r="H193" s="25"/>
      <c r="I193" s="25"/>
      <c r="J193" s="24"/>
    </row>
    <row r="194" spans="2:10" ht="12.75">
      <c r="B194" s="25"/>
      <c r="C194" s="25"/>
      <c r="D194" s="25"/>
      <c r="E194" s="24"/>
      <c r="G194" s="24"/>
      <c r="H194" s="25"/>
      <c r="I194" s="25"/>
      <c r="J194" s="24"/>
    </row>
    <row r="195" spans="2:10" ht="12.75">
      <c r="B195" s="25"/>
      <c r="C195" s="25"/>
      <c r="D195" s="25"/>
      <c r="E195" s="24"/>
      <c r="G195" s="24"/>
      <c r="H195" s="25"/>
      <c r="I195" s="25"/>
      <c r="J195" s="24"/>
    </row>
    <row r="196" spans="2:10" ht="12.75">
      <c r="B196" s="25"/>
      <c r="C196" s="25"/>
      <c r="D196" s="25"/>
      <c r="E196" s="24"/>
      <c r="G196" s="24"/>
      <c r="H196" s="25"/>
      <c r="I196" s="25"/>
      <c r="J196" s="24"/>
    </row>
    <row r="197" spans="2:10" ht="12.75">
      <c r="B197" s="25"/>
      <c r="C197" s="25"/>
      <c r="D197" s="25"/>
      <c r="E197" s="24"/>
      <c r="G197" s="24"/>
      <c r="H197" s="25"/>
      <c r="I197" s="25"/>
      <c r="J197" s="24"/>
    </row>
    <row r="198" spans="2:10" ht="12.75">
      <c r="B198" s="25"/>
      <c r="C198" s="25"/>
      <c r="D198" s="25"/>
      <c r="E198" s="24"/>
      <c r="G198" s="24"/>
      <c r="H198" s="25"/>
      <c r="I198" s="25"/>
      <c r="J198" s="24"/>
    </row>
    <row r="199" spans="2:10" ht="12.75">
      <c r="B199" s="25"/>
      <c r="C199" s="25"/>
      <c r="D199" s="25"/>
      <c r="E199" s="24"/>
      <c r="G199" s="24"/>
      <c r="H199" s="25"/>
      <c r="I199" s="25"/>
      <c r="J199" s="24"/>
    </row>
    <row r="200" spans="2:10" ht="12.75">
      <c r="B200" s="25"/>
      <c r="C200" s="25"/>
      <c r="D200" s="25"/>
      <c r="E200" s="24"/>
      <c r="G200" s="24"/>
      <c r="H200" s="25"/>
      <c r="I200" s="25"/>
      <c r="J200" s="24"/>
    </row>
    <row r="201" spans="2:10" ht="12.75">
      <c r="B201" s="25"/>
      <c r="C201" s="25"/>
      <c r="D201" s="25"/>
      <c r="E201" s="24"/>
      <c r="G201" s="24"/>
      <c r="H201" s="25"/>
      <c r="I201" s="25"/>
      <c r="J201" s="24"/>
    </row>
    <row r="202" spans="2:10" ht="12.75">
      <c r="B202" s="25"/>
      <c r="C202" s="25"/>
      <c r="D202" s="25"/>
      <c r="E202" s="24"/>
      <c r="G202" s="24"/>
      <c r="H202" s="25"/>
      <c r="I202" s="25"/>
      <c r="J202" s="24"/>
    </row>
    <row r="203" spans="2:10" ht="12.75">
      <c r="B203" s="25"/>
      <c r="C203" s="25"/>
      <c r="D203" s="25"/>
      <c r="E203" s="24"/>
      <c r="G203" s="24"/>
      <c r="H203" s="25"/>
      <c r="I203" s="25"/>
      <c r="J203" s="24"/>
    </row>
    <row r="204" spans="2:10" ht="12.75">
      <c r="B204" s="25"/>
      <c r="C204" s="25"/>
      <c r="D204" s="25"/>
      <c r="E204" s="24"/>
      <c r="G204" s="24"/>
      <c r="H204" s="25"/>
      <c r="I204" s="25"/>
      <c r="J204" s="24"/>
    </row>
    <row r="205" spans="2:10" ht="12.75">
      <c r="B205" s="25"/>
      <c r="C205" s="25"/>
      <c r="D205" s="25"/>
      <c r="E205" s="24"/>
      <c r="G205" s="24"/>
      <c r="H205" s="25"/>
      <c r="I205" s="25"/>
      <c r="J205" s="24"/>
    </row>
    <row r="206" spans="2:10" ht="12.75">
      <c r="B206" s="25"/>
      <c r="C206" s="25"/>
      <c r="D206" s="25"/>
      <c r="E206" s="24"/>
      <c r="G206" s="24"/>
      <c r="H206" s="25"/>
      <c r="I206" s="25"/>
      <c r="J206" s="24"/>
    </row>
    <row r="207" spans="2:10" ht="12.75">
      <c r="B207" s="25"/>
      <c r="C207" s="25"/>
      <c r="D207" s="25"/>
      <c r="E207" s="24"/>
      <c r="G207" s="24"/>
      <c r="H207" s="25"/>
      <c r="I207" s="25"/>
      <c r="J207" s="24"/>
    </row>
    <row r="208" spans="2:10" ht="12.75">
      <c r="B208" s="25"/>
      <c r="C208" s="25"/>
      <c r="D208" s="25"/>
      <c r="E208" s="24"/>
      <c r="G208" s="24"/>
      <c r="H208" s="25"/>
      <c r="I208" s="25"/>
      <c r="J208" s="24"/>
    </row>
    <row r="209" spans="2:10" ht="12.75">
      <c r="B209" s="25"/>
      <c r="C209" s="25"/>
      <c r="D209" s="25"/>
      <c r="E209" s="24"/>
      <c r="G209" s="24"/>
      <c r="H209" s="25"/>
      <c r="I209" s="25"/>
      <c r="J209" s="24"/>
    </row>
    <row r="210" spans="2:10" ht="12.75">
      <c r="B210" s="25"/>
      <c r="C210" s="25"/>
      <c r="D210" s="25"/>
      <c r="E210" s="24"/>
      <c r="G210" s="24"/>
      <c r="H210" s="25"/>
      <c r="I210" s="25"/>
      <c r="J210" s="24"/>
    </row>
    <row r="211" spans="2:10" ht="12.75">
      <c r="B211" s="25"/>
      <c r="C211" s="25"/>
      <c r="D211" s="25"/>
      <c r="E211" s="24"/>
      <c r="G211" s="24"/>
      <c r="H211" s="25"/>
      <c r="I211" s="25"/>
      <c r="J211" s="24"/>
    </row>
    <row r="212" spans="2:10" ht="12.75">
      <c r="B212" s="25"/>
      <c r="C212" s="25"/>
      <c r="D212" s="25"/>
      <c r="E212" s="24"/>
      <c r="G212" s="24"/>
      <c r="H212" s="25"/>
      <c r="I212" s="25"/>
      <c r="J212" s="24"/>
    </row>
    <row r="213" spans="2:10" ht="12.75">
      <c r="B213" s="25"/>
      <c r="C213" s="25"/>
      <c r="D213" s="25"/>
      <c r="E213" s="24"/>
      <c r="G213" s="24"/>
      <c r="H213" s="25"/>
      <c r="I213" s="25"/>
      <c r="J213" s="24"/>
    </row>
    <row r="214" spans="2:10" ht="12.75">
      <c r="B214" s="25"/>
      <c r="C214" s="25"/>
      <c r="D214" s="25"/>
      <c r="E214" s="24"/>
      <c r="G214" s="24"/>
      <c r="H214" s="25"/>
      <c r="I214" s="25"/>
      <c r="J214" s="24"/>
    </row>
    <row r="215" spans="2:10" ht="12.75">
      <c r="B215" s="25"/>
      <c r="C215" s="25"/>
      <c r="D215" s="25"/>
      <c r="E215" s="24"/>
      <c r="G215" s="24"/>
      <c r="H215" s="25"/>
      <c r="I215" s="25"/>
      <c r="J215" s="24"/>
    </row>
    <row r="216" spans="2:10" ht="12.75">
      <c r="B216" s="25"/>
      <c r="C216" s="25"/>
      <c r="D216" s="25"/>
      <c r="E216" s="24"/>
      <c r="G216" s="24"/>
      <c r="H216" s="25"/>
      <c r="I216" s="25"/>
      <c r="J216" s="24"/>
    </row>
    <row r="217" spans="2:10" ht="12.75">
      <c r="B217" s="25"/>
      <c r="C217" s="25"/>
      <c r="D217" s="25"/>
      <c r="E217" s="24"/>
      <c r="G217" s="24"/>
      <c r="H217" s="25"/>
      <c r="I217" s="25"/>
      <c r="J217" s="24"/>
    </row>
    <row r="218" spans="2:10" ht="12.75">
      <c r="B218" s="25"/>
      <c r="C218" s="25"/>
      <c r="D218" s="25"/>
      <c r="E218" s="24"/>
      <c r="G218" s="24"/>
      <c r="H218" s="25"/>
      <c r="I218" s="25"/>
      <c r="J218" s="24"/>
    </row>
    <row r="219" spans="2:10" ht="12.75">
      <c r="B219" s="25"/>
      <c r="C219" s="25"/>
      <c r="D219" s="25"/>
      <c r="E219" s="24"/>
      <c r="G219" s="24"/>
      <c r="H219" s="25"/>
      <c r="I219" s="25"/>
      <c r="J219" s="24"/>
    </row>
    <row r="220" spans="2:10" ht="12.75">
      <c r="B220" s="25"/>
      <c r="C220" s="25"/>
      <c r="D220" s="25"/>
      <c r="E220" s="24"/>
      <c r="G220" s="24"/>
      <c r="H220" s="25"/>
      <c r="I220" s="25"/>
      <c r="J220" s="24"/>
    </row>
    <row r="221" spans="2:10" ht="12.75">
      <c r="B221" s="25"/>
      <c r="C221" s="25"/>
      <c r="D221" s="25"/>
      <c r="E221" s="24"/>
      <c r="G221" s="24"/>
      <c r="H221" s="25"/>
      <c r="I221" s="25"/>
      <c r="J221" s="24"/>
    </row>
    <row r="222" spans="2:10" ht="12.75">
      <c r="B222" s="25"/>
      <c r="C222" s="25"/>
      <c r="D222" s="25"/>
      <c r="E222" s="24"/>
      <c r="G222" s="24"/>
      <c r="H222" s="25"/>
      <c r="I222" s="25"/>
      <c r="J222" s="24"/>
    </row>
    <row r="223" spans="2:10" ht="12.75">
      <c r="B223" s="25"/>
      <c r="C223" s="25"/>
      <c r="D223" s="25"/>
      <c r="E223" s="24"/>
      <c r="G223" s="24"/>
      <c r="H223" s="25"/>
      <c r="I223" s="25"/>
      <c r="J223" s="24"/>
    </row>
    <row r="224" spans="2:10" ht="12.75">
      <c r="B224" s="25"/>
      <c r="C224" s="25"/>
      <c r="D224" s="25"/>
      <c r="E224" s="24"/>
      <c r="G224" s="24"/>
      <c r="H224" s="25"/>
      <c r="I224" s="25"/>
      <c r="J224" s="24"/>
    </row>
    <row r="225" spans="2:10" ht="12.75">
      <c r="B225" s="25"/>
      <c r="C225" s="25"/>
      <c r="D225" s="25"/>
      <c r="E225" s="24"/>
      <c r="G225" s="24"/>
      <c r="H225" s="25"/>
      <c r="I225" s="25"/>
      <c r="J225" s="24"/>
    </row>
    <row r="226" spans="2:10" ht="12.75">
      <c r="B226" s="25"/>
      <c r="C226" s="25"/>
      <c r="D226" s="25"/>
      <c r="E226" s="24"/>
      <c r="G226" s="24"/>
      <c r="H226" s="25"/>
      <c r="I226" s="25"/>
      <c r="J226" s="24"/>
    </row>
    <row r="227" spans="2:10" ht="12.75">
      <c r="B227" s="25"/>
      <c r="C227" s="25"/>
      <c r="D227" s="25"/>
      <c r="E227" s="24"/>
      <c r="G227" s="24"/>
      <c r="H227" s="25"/>
      <c r="I227" s="25"/>
      <c r="J227" s="24"/>
    </row>
    <row r="228" spans="2:10" ht="12.75">
      <c r="B228" s="25"/>
      <c r="C228" s="25"/>
      <c r="D228" s="25"/>
      <c r="E228" s="24"/>
      <c r="G228" s="24"/>
      <c r="H228" s="25"/>
      <c r="I228" s="25"/>
      <c r="J228" s="24"/>
    </row>
    <row r="229" spans="2:10" ht="12.75">
      <c r="B229" s="25"/>
      <c r="C229" s="25"/>
      <c r="D229" s="25"/>
      <c r="E229" s="24"/>
      <c r="G229" s="24"/>
      <c r="H229" s="25"/>
      <c r="I229" s="25"/>
      <c r="J229" s="24"/>
    </row>
    <row r="230" spans="2:10" ht="12.75">
      <c r="B230" s="25"/>
      <c r="C230" s="25"/>
      <c r="D230" s="25"/>
      <c r="E230" s="24"/>
      <c r="G230" s="24"/>
      <c r="H230" s="25"/>
      <c r="I230" s="25"/>
      <c r="J230" s="24"/>
    </row>
    <row r="231" spans="2:10" ht="12.75">
      <c r="B231" s="25"/>
      <c r="C231" s="25"/>
      <c r="D231" s="25"/>
      <c r="E231" s="24"/>
      <c r="G231" s="24"/>
      <c r="H231" s="25"/>
      <c r="I231" s="25"/>
      <c r="J231" s="24"/>
    </row>
    <row r="232" spans="2:10" ht="12.75">
      <c r="B232" s="25"/>
      <c r="C232" s="25"/>
      <c r="D232" s="25"/>
      <c r="E232" s="24"/>
      <c r="G232" s="24"/>
      <c r="H232" s="25"/>
      <c r="I232" s="25"/>
      <c r="J232" s="24"/>
    </row>
    <row r="233" spans="2:10" ht="12.75">
      <c r="B233" s="25"/>
      <c r="C233" s="25"/>
      <c r="D233" s="25"/>
      <c r="E233" s="24"/>
      <c r="G233" s="24"/>
      <c r="H233" s="25"/>
      <c r="I233" s="25"/>
      <c r="J233" s="24"/>
    </row>
    <row r="234" spans="2:10" ht="12.75">
      <c r="B234" s="25"/>
      <c r="C234" s="25"/>
      <c r="D234" s="25"/>
      <c r="E234" s="24"/>
      <c r="G234" s="24"/>
      <c r="H234" s="25"/>
      <c r="I234" s="25"/>
      <c r="J234" s="24"/>
    </row>
    <row r="235" spans="2:10" ht="12.75">
      <c r="B235" s="25"/>
      <c r="C235" s="25"/>
      <c r="D235" s="25"/>
      <c r="E235" s="24"/>
      <c r="G235" s="24"/>
      <c r="H235" s="25"/>
      <c r="I235" s="25"/>
      <c r="J235" s="24"/>
    </row>
    <row r="236" spans="2:10" ht="12.75">
      <c r="B236" s="25"/>
      <c r="C236" s="25"/>
      <c r="D236" s="25"/>
      <c r="E236" s="24"/>
      <c r="G236" s="24"/>
      <c r="H236" s="25"/>
      <c r="I236" s="25"/>
      <c r="J236" s="24"/>
    </row>
    <row r="237" spans="2:10" ht="12.75">
      <c r="B237" s="25"/>
      <c r="C237" s="25"/>
      <c r="D237" s="25"/>
      <c r="E237" s="24"/>
      <c r="G237" s="24"/>
      <c r="H237" s="25"/>
      <c r="I237" s="25"/>
      <c r="J237" s="24"/>
    </row>
    <row r="238" spans="2:10" ht="12.75">
      <c r="B238" s="25"/>
      <c r="C238" s="25"/>
      <c r="D238" s="25"/>
      <c r="E238" s="24"/>
      <c r="G238" s="24"/>
      <c r="H238" s="25"/>
      <c r="I238" s="25"/>
      <c r="J238" s="24"/>
    </row>
    <row r="239" spans="2:10" ht="12.75">
      <c r="B239" s="25"/>
      <c r="C239" s="25"/>
      <c r="D239" s="25"/>
      <c r="E239" s="24"/>
      <c r="G239" s="24"/>
      <c r="H239" s="25"/>
      <c r="I239" s="25"/>
      <c r="J239" s="24"/>
    </row>
    <row r="240" spans="2:10" ht="12.75">
      <c r="B240" s="25"/>
      <c r="C240" s="25"/>
      <c r="D240" s="25"/>
      <c r="E240" s="24"/>
      <c r="G240" s="24"/>
      <c r="H240" s="25"/>
      <c r="I240" s="25"/>
      <c r="J240" s="24"/>
    </row>
    <row r="241" spans="2:10" ht="12.75">
      <c r="B241" s="25"/>
      <c r="C241" s="25"/>
      <c r="D241" s="25"/>
      <c r="E241" s="24"/>
      <c r="G241" s="24"/>
      <c r="H241" s="25"/>
      <c r="I241" s="25"/>
      <c r="J241" s="24"/>
    </row>
    <row r="242" spans="2:10" ht="12.75">
      <c r="B242" s="25"/>
      <c r="C242" s="25"/>
      <c r="D242" s="25"/>
      <c r="E242" s="24"/>
      <c r="G242" s="24"/>
      <c r="H242" s="25"/>
      <c r="I242" s="25"/>
      <c r="J242" s="24"/>
    </row>
    <row r="243" spans="2:10" ht="12.75">
      <c r="B243" s="25"/>
      <c r="C243" s="25"/>
      <c r="D243" s="25"/>
      <c r="E243" s="24"/>
      <c r="G243" s="24"/>
      <c r="H243" s="25"/>
      <c r="I243" s="25"/>
      <c r="J243" s="24"/>
    </row>
    <row r="244" spans="2:10" ht="12.75">
      <c r="B244" s="25"/>
      <c r="C244" s="25"/>
      <c r="D244" s="25"/>
      <c r="E244" s="24"/>
      <c r="G244" s="24"/>
      <c r="H244" s="25"/>
      <c r="I244" s="25"/>
      <c r="J244" s="24"/>
    </row>
    <row r="245" spans="2:10" ht="12.75">
      <c r="B245" s="25"/>
      <c r="C245" s="25"/>
      <c r="D245" s="25"/>
      <c r="E245" s="24"/>
      <c r="G245" s="24"/>
      <c r="H245" s="25"/>
      <c r="I245" s="25"/>
      <c r="J245" s="24"/>
    </row>
    <row r="246" spans="2:10" ht="12.75">
      <c r="B246" s="25"/>
      <c r="C246" s="25"/>
      <c r="D246" s="25"/>
      <c r="E246" s="24"/>
      <c r="G246" s="24"/>
      <c r="H246" s="25"/>
      <c r="I246" s="25"/>
      <c r="J246" s="24"/>
    </row>
    <row r="247" spans="2:10" ht="12.75">
      <c r="B247" s="25"/>
      <c r="C247" s="25"/>
      <c r="D247" s="25"/>
      <c r="E247" s="24"/>
      <c r="G247" s="24"/>
      <c r="H247" s="25"/>
      <c r="I247" s="25"/>
      <c r="J247" s="24"/>
    </row>
    <row r="248" spans="2:10" ht="12.75">
      <c r="B248" s="25"/>
      <c r="C248" s="25"/>
      <c r="D248" s="25"/>
      <c r="E248" s="24"/>
      <c r="G248" s="24"/>
      <c r="H248" s="25"/>
      <c r="I248" s="25"/>
      <c r="J248" s="24"/>
    </row>
    <row r="249" spans="2:10" ht="12.75">
      <c r="B249" s="25"/>
      <c r="C249" s="25"/>
      <c r="D249" s="25"/>
      <c r="E249" s="24"/>
      <c r="G249" s="24"/>
      <c r="H249" s="25"/>
      <c r="I249" s="25"/>
      <c r="J249" s="24"/>
    </row>
    <row r="250" spans="2:10" ht="12.75">
      <c r="B250" s="25"/>
      <c r="C250" s="25"/>
      <c r="D250" s="25"/>
      <c r="E250" s="24"/>
      <c r="G250" s="24"/>
      <c r="H250" s="25"/>
      <c r="I250" s="25"/>
      <c r="J250" s="24"/>
    </row>
    <row r="251" spans="2:10" ht="12.75">
      <c r="B251" s="25"/>
      <c r="C251" s="25"/>
      <c r="D251" s="25"/>
      <c r="E251" s="24"/>
      <c r="G251" s="24"/>
      <c r="H251" s="25"/>
      <c r="I251" s="25"/>
      <c r="J251" s="24"/>
    </row>
    <row r="252" spans="2:10" ht="12.75">
      <c r="B252" s="25"/>
      <c r="C252" s="25"/>
      <c r="D252" s="25"/>
      <c r="E252" s="24"/>
      <c r="G252" s="24"/>
      <c r="H252" s="25"/>
      <c r="I252" s="25"/>
      <c r="J252" s="24"/>
    </row>
    <row r="253" spans="2:10" ht="12.75">
      <c r="B253" s="25"/>
      <c r="C253" s="25"/>
      <c r="D253" s="25"/>
      <c r="E253" s="24"/>
      <c r="G253" s="24"/>
      <c r="H253" s="25"/>
      <c r="I253" s="25"/>
      <c r="J253" s="24"/>
    </row>
    <row r="254" spans="2:10" ht="12.75">
      <c r="B254" s="25"/>
      <c r="C254" s="25"/>
      <c r="D254" s="25"/>
      <c r="E254" s="24"/>
      <c r="G254" s="24"/>
      <c r="H254" s="25"/>
      <c r="I254" s="25"/>
      <c r="J254" s="24"/>
    </row>
    <row r="255" spans="2:10" ht="12.75">
      <c r="B255" s="25"/>
      <c r="C255" s="25"/>
      <c r="D255" s="25"/>
      <c r="E255" s="24"/>
      <c r="G255" s="24"/>
      <c r="H255" s="25"/>
      <c r="I255" s="25"/>
      <c r="J255" s="24"/>
    </row>
    <row r="256" spans="2:10" ht="12.75">
      <c r="B256" s="25"/>
      <c r="C256" s="25"/>
      <c r="D256" s="25"/>
      <c r="E256" s="24"/>
      <c r="G256" s="24"/>
      <c r="H256" s="25"/>
      <c r="I256" s="25"/>
      <c r="J256" s="24"/>
    </row>
    <row r="257" spans="2:10" ht="12.75">
      <c r="B257" s="25"/>
      <c r="C257" s="25"/>
      <c r="D257" s="25"/>
      <c r="E257" s="24"/>
      <c r="G257" s="24"/>
      <c r="H257" s="25"/>
      <c r="I257" s="25"/>
      <c r="J257" s="24"/>
    </row>
    <row r="258" spans="2:10" ht="12.75">
      <c r="B258" s="25"/>
      <c r="C258" s="25"/>
      <c r="D258" s="25"/>
      <c r="E258" s="24"/>
      <c r="G258" s="24"/>
      <c r="H258" s="25"/>
      <c r="I258" s="25"/>
      <c r="J258" s="24"/>
    </row>
    <row r="259" spans="2:10" ht="12.75">
      <c r="B259" s="25"/>
      <c r="C259" s="25"/>
      <c r="D259" s="25"/>
      <c r="E259" s="24"/>
      <c r="G259" s="24"/>
      <c r="H259" s="25"/>
      <c r="I259" s="25"/>
      <c r="J259" s="24"/>
    </row>
    <row r="260" spans="2:10" ht="12.75">
      <c r="B260" s="25"/>
      <c r="C260" s="25"/>
      <c r="D260" s="25"/>
      <c r="E260" s="24"/>
      <c r="G260" s="24"/>
      <c r="H260" s="25"/>
      <c r="I260" s="25"/>
      <c r="J260" s="24"/>
    </row>
    <row r="261" spans="2:10" ht="12.75">
      <c r="B261" s="25"/>
      <c r="C261" s="25"/>
      <c r="D261" s="25"/>
      <c r="E261" s="24"/>
      <c r="G261" s="24"/>
      <c r="H261" s="25"/>
      <c r="I261" s="25"/>
      <c r="J261" s="24"/>
    </row>
    <row r="262" spans="2:10" ht="12.75">
      <c r="B262" s="25"/>
      <c r="C262" s="25"/>
      <c r="D262" s="25"/>
      <c r="E262" s="24"/>
      <c r="G262" s="24"/>
      <c r="H262" s="25"/>
      <c r="I262" s="25"/>
      <c r="J262" s="24"/>
    </row>
    <row r="263" spans="2:10" ht="12.75">
      <c r="B263" s="25"/>
      <c r="C263" s="25"/>
      <c r="D263" s="25"/>
      <c r="E263" s="24"/>
      <c r="G263" s="24"/>
      <c r="H263" s="25"/>
      <c r="I263" s="25"/>
      <c r="J263" s="24"/>
    </row>
    <row r="264" spans="2:10" ht="12.75">
      <c r="B264" s="25"/>
      <c r="C264" s="25"/>
      <c r="D264" s="25"/>
      <c r="E264" s="24"/>
      <c r="G264" s="24"/>
      <c r="H264" s="25"/>
      <c r="I264" s="25"/>
      <c r="J264" s="24"/>
    </row>
    <row r="265" spans="2:10" ht="12.75">
      <c r="B265" s="25"/>
      <c r="C265" s="25"/>
      <c r="D265" s="25"/>
      <c r="E265" s="24"/>
      <c r="G265" s="24"/>
      <c r="H265" s="25"/>
      <c r="I265" s="25"/>
      <c r="J265" s="24"/>
    </row>
    <row r="266" spans="2:10" ht="12.75">
      <c r="B266" s="25"/>
      <c r="C266" s="25"/>
      <c r="D266" s="25"/>
      <c r="E266" s="24"/>
      <c r="G266" s="24"/>
      <c r="H266" s="25"/>
      <c r="I266" s="25"/>
      <c r="J266" s="24"/>
    </row>
    <row r="267" spans="2:10" ht="12.75">
      <c r="B267" s="25"/>
      <c r="C267" s="25"/>
      <c r="D267" s="25"/>
      <c r="E267" s="24"/>
      <c r="G267" s="24"/>
      <c r="H267" s="25"/>
      <c r="I267" s="25"/>
      <c r="J267" s="24"/>
    </row>
    <row r="268" spans="2:10" ht="12.75">
      <c r="B268" s="25"/>
      <c r="C268" s="25"/>
      <c r="D268" s="25"/>
      <c r="E268" s="24"/>
      <c r="G268" s="24"/>
      <c r="H268" s="25"/>
      <c r="I268" s="25"/>
      <c r="J268" s="24"/>
    </row>
    <row r="269" spans="2:10" ht="12.75">
      <c r="B269" s="25"/>
      <c r="C269" s="25"/>
      <c r="D269" s="25"/>
      <c r="E269" s="24"/>
      <c r="G269" s="24"/>
      <c r="H269" s="25"/>
      <c r="I269" s="25"/>
      <c r="J269" s="24"/>
    </row>
    <row r="270" spans="2:10" ht="12.75">
      <c r="B270" s="25"/>
      <c r="C270" s="25"/>
      <c r="D270" s="25"/>
      <c r="E270" s="24"/>
      <c r="G270" s="24"/>
      <c r="H270" s="25"/>
      <c r="I270" s="25"/>
      <c r="J270" s="24"/>
    </row>
    <row r="271" spans="2:10" ht="12.75">
      <c r="B271" s="25"/>
      <c r="C271" s="25"/>
      <c r="D271" s="25"/>
      <c r="E271" s="24"/>
      <c r="G271" s="24"/>
      <c r="H271" s="25"/>
      <c r="I271" s="25"/>
      <c r="J271" s="24"/>
    </row>
    <row r="272" spans="2:10" ht="12.75">
      <c r="B272" s="25"/>
      <c r="C272" s="25"/>
      <c r="D272" s="25"/>
      <c r="E272" s="24"/>
      <c r="G272" s="24"/>
      <c r="H272" s="25"/>
      <c r="I272" s="25"/>
      <c r="J272" s="24"/>
    </row>
    <row r="273" spans="2:10" ht="12.75">
      <c r="B273" s="25"/>
      <c r="C273" s="25"/>
      <c r="D273" s="25"/>
      <c r="E273" s="24"/>
      <c r="G273" s="24"/>
      <c r="H273" s="25"/>
      <c r="I273" s="25"/>
      <c r="J273" s="24"/>
    </row>
    <row r="274" spans="2:10" ht="12.75">
      <c r="B274" s="25"/>
      <c r="C274" s="25"/>
      <c r="D274" s="25"/>
      <c r="E274" s="24"/>
      <c r="G274" s="24"/>
      <c r="H274" s="25"/>
      <c r="I274" s="25"/>
      <c r="J274" s="24"/>
    </row>
    <row r="275" spans="2:10" ht="12.75">
      <c r="B275" s="25"/>
      <c r="C275" s="25"/>
      <c r="D275" s="25"/>
      <c r="E275" s="24"/>
      <c r="G275" s="24"/>
      <c r="H275" s="25"/>
      <c r="I275" s="25"/>
      <c r="J275" s="24"/>
    </row>
    <row r="276" spans="2:10" ht="12.75">
      <c r="B276" s="25"/>
      <c r="C276" s="25"/>
      <c r="D276" s="25"/>
      <c r="E276" s="24"/>
      <c r="G276" s="24"/>
      <c r="H276" s="25"/>
      <c r="I276" s="25"/>
      <c r="J276" s="24"/>
    </row>
    <row r="277" spans="2:10" ht="12.75">
      <c r="B277" s="25"/>
      <c r="C277" s="25"/>
      <c r="D277" s="25"/>
      <c r="E277" s="24"/>
      <c r="G277" s="24"/>
      <c r="H277" s="25"/>
      <c r="I277" s="25"/>
      <c r="J277" s="24"/>
    </row>
    <row r="278" spans="2:10" ht="12.75">
      <c r="B278" s="25"/>
      <c r="C278" s="25"/>
      <c r="D278" s="25"/>
      <c r="E278" s="24"/>
      <c r="G278" s="24"/>
      <c r="H278" s="25"/>
      <c r="I278" s="25"/>
      <c r="J278" s="24"/>
    </row>
    <row r="279" spans="2:10" ht="12.75">
      <c r="B279" s="25"/>
      <c r="C279" s="25"/>
      <c r="D279" s="25"/>
      <c r="E279" s="24"/>
      <c r="G279" s="24"/>
      <c r="H279" s="25"/>
      <c r="I279" s="25"/>
      <c r="J279" s="24"/>
    </row>
    <row r="280" spans="2:10" ht="12.75">
      <c r="B280" s="25"/>
      <c r="C280" s="25"/>
      <c r="D280" s="25"/>
      <c r="E280" s="24"/>
      <c r="G280" s="24"/>
      <c r="H280" s="25"/>
      <c r="I280" s="25"/>
      <c r="J280" s="24"/>
    </row>
    <row r="281" spans="2:10" ht="12.75">
      <c r="B281" s="25"/>
      <c r="C281" s="25"/>
      <c r="D281" s="25"/>
      <c r="E281" s="24"/>
      <c r="G281" s="24"/>
      <c r="H281" s="25"/>
      <c r="I281" s="25"/>
      <c r="J281" s="24"/>
    </row>
    <row r="282" spans="2:10" ht="12.75">
      <c r="B282" s="25"/>
      <c r="C282" s="25"/>
      <c r="D282" s="25"/>
      <c r="E282" s="24"/>
      <c r="G282" s="24"/>
      <c r="H282" s="25"/>
      <c r="I282" s="25"/>
      <c r="J282" s="24"/>
    </row>
    <row r="283" spans="2:10" ht="12.75">
      <c r="B283" s="25"/>
      <c r="C283" s="25"/>
      <c r="D283" s="25"/>
      <c r="E283" s="24"/>
      <c r="G283" s="24"/>
      <c r="H283" s="25"/>
      <c r="I283" s="25"/>
      <c r="J283" s="24"/>
    </row>
    <row r="284" spans="2:10" ht="12.75">
      <c r="B284" s="25"/>
      <c r="C284" s="25"/>
      <c r="D284" s="25"/>
      <c r="E284" s="24"/>
      <c r="G284" s="24"/>
      <c r="H284" s="25"/>
      <c r="I284" s="25"/>
      <c r="J284" s="24"/>
    </row>
    <row r="285" spans="2:10" ht="12.75">
      <c r="B285" s="25"/>
      <c r="C285" s="25"/>
      <c r="D285" s="25"/>
      <c r="E285" s="24"/>
      <c r="G285" s="24"/>
      <c r="H285" s="25"/>
      <c r="I285" s="25"/>
      <c r="J285" s="24"/>
    </row>
    <row r="286" spans="2:10" ht="12.75">
      <c r="B286" s="25"/>
      <c r="C286" s="25"/>
      <c r="D286" s="25"/>
      <c r="E286" s="24"/>
      <c r="G286" s="24"/>
      <c r="H286" s="25"/>
      <c r="I286" s="25"/>
      <c r="J286" s="24"/>
    </row>
    <row r="287" spans="2:10" ht="12.75">
      <c r="B287" s="25"/>
      <c r="C287" s="25"/>
      <c r="D287" s="25"/>
      <c r="E287" s="24"/>
      <c r="G287" s="24"/>
      <c r="H287" s="25"/>
      <c r="I287" s="25"/>
      <c r="J287" s="24"/>
    </row>
    <row r="288" spans="2:10" ht="12.75">
      <c r="B288" s="25"/>
      <c r="C288" s="25"/>
      <c r="D288" s="25"/>
      <c r="E288" s="24"/>
      <c r="G288" s="24"/>
      <c r="H288" s="25"/>
      <c r="I288" s="25"/>
      <c r="J288" s="24"/>
    </row>
    <row r="289" spans="2:10" ht="12.75">
      <c r="B289" s="25"/>
      <c r="C289" s="25"/>
      <c r="D289" s="25"/>
      <c r="E289" s="24"/>
      <c r="G289" s="24"/>
      <c r="H289" s="25"/>
      <c r="I289" s="25"/>
      <c r="J289" s="24"/>
    </row>
    <row r="290" spans="2:10" ht="12.75">
      <c r="B290" s="25"/>
      <c r="C290" s="25"/>
      <c r="D290" s="25"/>
      <c r="E290" s="24"/>
      <c r="G290" s="24"/>
      <c r="H290" s="25"/>
      <c r="I290" s="25"/>
      <c r="J290" s="24"/>
    </row>
    <row r="291" spans="2:10" ht="12.75">
      <c r="B291" s="25"/>
      <c r="C291" s="25"/>
      <c r="D291" s="25"/>
      <c r="E291" s="24"/>
      <c r="G291" s="24"/>
      <c r="H291" s="25"/>
      <c r="I291" s="25"/>
      <c r="J291" s="24"/>
    </row>
    <row r="292" spans="2:10" ht="12.75">
      <c r="B292" s="25"/>
      <c r="C292" s="25"/>
      <c r="D292" s="25"/>
      <c r="E292" s="24"/>
      <c r="G292" s="24"/>
      <c r="H292" s="25"/>
      <c r="I292" s="25"/>
      <c r="J292" s="24"/>
    </row>
    <row r="293" spans="2:10" ht="12.75">
      <c r="B293" s="25"/>
      <c r="C293" s="25"/>
      <c r="D293" s="25"/>
      <c r="E293" s="24"/>
      <c r="G293" s="24"/>
      <c r="H293" s="25"/>
      <c r="I293" s="25"/>
      <c r="J293" s="24"/>
    </row>
    <row r="294" spans="2:10" ht="12.75">
      <c r="B294" s="25"/>
      <c r="C294" s="25"/>
      <c r="D294" s="25"/>
      <c r="E294" s="24"/>
      <c r="G294" s="24"/>
      <c r="H294" s="25"/>
      <c r="I294" s="25"/>
      <c r="J294" s="24"/>
    </row>
    <row r="295" spans="2:10" ht="12.75">
      <c r="B295" s="25"/>
      <c r="C295" s="25"/>
      <c r="D295" s="25"/>
      <c r="E295" s="24"/>
      <c r="G295" s="24"/>
      <c r="H295" s="25"/>
      <c r="I295" s="25"/>
      <c r="J295" s="24"/>
    </row>
    <row r="296" spans="2:10" ht="12.75">
      <c r="B296" s="25"/>
      <c r="C296" s="25"/>
      <c r="D296" s="25"/>
      <c r="E296" s="24"/>
      <c r="G296" s="24"/>
      <c r="H296" s="25"/>
      <c r="I296" s="25"/>
      <c r="J296" s="24"/>
    </row>
    <row r="297" spans="2:10" ht="12.75">
      <c r="B297" s="25"/>
      <c r="C297" s="25"/>
      <c r="D297" s="25"/>
      <c r="E297" s="24"/>
      <c r="G297" s="24"/>
      <c r="H297" s="25"/>
      <c r="I297" s="25"/>
      <c r="J297" s="24"/>
    </row>
    <row r="298" spans="2:10" ht="12.75">
      <c r="B298" s="25"/>
      <c r="C298" s="25"/>
      <c r="D298" s="25"/>
      <c r="E298" s="24"/>
      <c r="G298" s="24"/>
      <c r="H298" s="25"/>
      <c r="I298" s="25"/>
      <c r="J298" s="24"/>
    </row>
    <row r="299" spans="2:10" ht="12.75">
      <c r="B299" s="25"/>
      <c r="C299" s="25"/>
      <c r="D299" s="25"/>
      <c r="E299" s="24"/>
      <c r="G299" s="24"/>
      <c r="H299" s="25"/>
      <c r="I299" s="25"/>
      <c r="J299" s="24"/>
    </row>
    <row r="300" spans="2:10" ht="12.75">
      <c r="B300" s="25"/>
      <c r="C300" s="25"/>
      <c r="D300" s="25"/>
      <c r="E300" s="24"/>
      <c r="G300" s="24"/>
      <c r="H300" s="25"/>
      <c r="I300" s="25"/>
      <c r="J300" s="24"/>
    </row>
    <row r="301" spans="2:10" ht="12.75">
      <c r="B301" s="25"/>
      <c r="C301" s="25"/>
      <c r="D301" s="25"/>
      <c r="E301" s="24"/>
      <c r="G301" s="24"/>
      <c r="H301" s="25"/>
      <c r="I301" s="25"/>
      <c r="J301" s="24"/>
    </row>
    <row r="302" spans="2:10" ht="12.75">
      <c r="B302" s="25"/>
      <c r="C302" s="25"/>
      <c r="D302" s="25"/>
      <c r="E302" s="24"/>
      <c r="G302" s="24"/>
      <c r="H302" s="25"/>
      <c r="I302" s="25"/>
      <c r="J302" s="24"/>
    </row>
    <row r="303" spans="2:10" ht="12.75">
      <c r="B303" s="25"/>
      <c r="C303" s="25"/>
      <c r="D303" s="25"/>
      <c r="E303" s="24"/>
      <c r="G303" s="24"/>
      <c r="H303" s="25"/>
      <c r="I303" s="25"/>
      <c r="J303" s="24"/>
    </row>
    <row r="304" spans="2:10" ht="12.75">
      <c r="B304" s="25"/>
      <c r="C304" s="25"/>
      <c r="D304" s="25"/>
      <c r="E304" s="24"/>
      <c r="G304" s="24"/>
      <c r="H304" s="25"/>
      <c r="I304" s="25"/>
      <c r="J304" s="24"/>
    </row>
    <row r="305" spans="2:10" ht="12.75">
      <c r="B305" s="25"/>
      <c r="C305" s="25"/>
      <c r="D305" s="25"/>
      <c r="E305" s="24"/>
      <c r="G305" s="24"/>
      <c r="H305" s="25"/>
      <c r="I305" s="25"/>
      <c r="J305" s="24"/>
    </row>
    <row r="306" spans="2:10" ht="12.75">
      <c r="B306" s="25"/>
      <c r="C306" s="25"/>
      <c r="D306" s="25"/>
      <c r="E306" s="24"/>
      <c r="G306" s="24"/>
      <c r="H306" s="25"/>
      <c r="I306" s="25"/>
      <c r="J306" s="24"/>
    </row>
    <row r="307" spans="2:10" ht="12.75">
      <c r="B307" s="25"/>
      <c r="C307" s="25"/>
      <c r="D307" s="25"/>
      <c r="E307" s="24"/>
      <c r="G307" s="24"/>
      <c r="H307" s="25"/>
      <c r="I307" s="25"/>
      <c r="J307" s="24"/>
    </row>
    <row r="308" spans="2:10" ht="12.75">
      <c r="B308" s="25"/>
      <c r="C308" s="25"/>
      <c r="D308" s="25"/>
      <c r="E308" s="24"/>
      <c r="G308" s="24"/>
      <c r="H308" s="25"/>
      <c r="I308" s="25"/>
      <c r="J308" s="24"/>
    </row>
    <row r="309" spans="2:10" ht="12.75">
      <c r="B309" s="25"/>
      <c r="C309" s="25"/>
      <c r="D309" s="25"/>
      <c r="E309" s="24"/>
      <c r="G309" s="24"/>
      <c r="H309" s="25"/>
      <c r="I309" s="25"/>
      <c r="J309" s="24"/>
    </row>
    <row r="310" spans="2:10" ht="12.75">
      <c r="B310" s="25"/>
      <c r="C310" s="25"/>
      <c r="D310" s="25"/>
      <c r="E310" s="24"/>
      <c r="G310" s="24"/>
      <c r="H310" s="25"/>
      <c r="I310" s="25"/>
      <c r="J310" s="24"/>
    </row>
    <row r="311" spans="2:10" ht="12.75">
      <c r="B311" s="25"/>
      <c r="C311" s="25"/>
      <c r="D311" s="25"/>
      <c r="E311" s="24"/>
      <c r="G311" s="24"/>
      <c r="H311" s="25"/>
      <c r="I311" s="25"/>
      <c r="J311" s="24"/>
    </row>
    <row r="312" spans="2:10" ht="12.75">
      <c r="B312" s="25"/>
      <c r="C312" s="25"/>
      <c r="D312" s="25"/>
      <c r="E312" s="24"/>
      <c r="G312" s="24"/>
      <c r="H312" s="25"/>
      <c r="I312" s="25"/>
      <c r="J312" s="24"/>
    </row>
    <row r="313" spans="2:10" ht="12.75">
      <c r="B313" s="25"/>
      <c r="C313" s="25"/>
      <c r="D313" s="25"/>
      <c r="E313" s="24"/>
      <c r="G313" s="24"/>
      <c r="H313" s="25"/>
      <c r="I313" s="25"/>
      <c r="J313" s="24"/>
    </row>
    <row r="314" spans="2:10" ht="12.75">
      <c r="B314" s="25"/>
      <c r="C314" s="25"/>
      <c r="D314" s="25"/>
      <c r="E314" s="24"/>
      <c r="G314" s="24"/>
      <c r="H314" s="25"/>
      <c r="I314" s="25"/>
      <c r="J314" s="24"/>
    </row>
    <row r="315" spans="2:10" ht="12.75">
      <c r="B315" s="25"/>
      <c r="C315" s="25"/>
      <c r="D315" s="25"/>
      <c r="E315" s="24"/>
      <c r="G315" s="24"/>
      <c r="H315" s="25"/>
      <c r="I315" s="25"/>
      <c r="J315" s="24"/>
    </row>
    <row r="316" spans="2:10" ht="12.75">
      <c r="B316" s="25"/>
      <c r="C316" s="25"/>
      <c r="D316" s="25"/>
      <c r="E316" s="24"/>
      <c r="G316" s="24"/>
      <c r="H316" s="25"/>
      <c r="I316" s="25"/>
      <c r="J316" s="24"/>
    </row>
    <row r="317" spans="2:10" ht="12.75">
      <c r="B317" s="25"/>
      <c r="C317" s="25"/>
      <c r="D317" s="25"/>
      <c r="E317" s="24"/>
      <c r="G317" s="24"/>
      <c r="H317" s="25"/>
      <c r="I317" s="25"/>
      <c r="J317" s="24"/>
    </row>
    <row r="318" spans="2:10" ht="12.75">
      <c r="B318" s="25"/>
      <c r="C318" s="25"/>
      <c r="D318" s="25"/>
      <c r="E318" s="24"/>
      <c r="G318" s="24"/>
      <c r="H318" s="25"/>
      <c r="I318" s="25"/>
      <c r="J318" s="24"/>
    </row>
    <row r="319" spans="2:10" ht="12.75">
      <c r="B319" s="25"/>
      <c r="C319" s="25"/>
      <c r="D319" s="25"/>
      <c r="E319" s="24"/>
      <c r="G319" s="24"/>
      <c r="H319" s="25"/>
      <c r="I319" s="25"/>
      <c r="J319" s="24"/>
    </row>
    <row r="320" spans="2:10" ht="12.75">
      <c r="B320" s="25"/>
      <c r="C320" s="25"/>
      <c r="D320" s="25"/>
      <c r="E320" s="24"/>
      <c r="G320" s="24"/>
      <c r="H320" s="25"/>
      <c r="I320" s="25"/>
      <c r="J320" s="24"/>
    </row>
    <row r="321" spans="2:10" ht="12.75">
      <c r="B321" s="25"/>
      <c r="C321" s="25"/>
      <c r="D321" s="25"/>
      <c r="E321" s="24"/>
      <c r="G321" s="24"/>
      <c r="H321" s="25"/>
      <c r="I321" s="25"/>
      <c r="J321" s="24"/>
    </row>
    <row r="322" spans="2:10" ht="12.75">
      <c r="B322" s="25"/>
      <c r="C322" s="25"/>
      <c r="D322" s="25"/>
      <c r="E322" s="24"/>
      <c r="G322" s="24"/>
      <c r="H322" s="25"/>
      <c r="I322" s="25"/>
      <c r="J322" s="24"/>
    </row>
    <row r="323" spans="2:10" ht="12.75">
      <c r="B323" s="25"/>
      <c r="C323" s="25"/>
      <c r="D323" s="25"/>
      <c r="E323" s="24"/>
      <c r="G323" s="24"/>
      <c r="H323" s="25"/>
      <c r="I323" s="25"/>
      <c r="J323" s="24"/>
    </row>
    <row r="324" spans="2:10" ht="12.75">
      <c r="B324" s="25"/>
      <c r="C324" s="25"/>
      <c r="D324" s="25"/>
      <c r="E324" s="24"/>
      <c r="G324" s="24"/>
      <c r="H324" s="25"/>
      <c r="I324" s="25"/>
      <c r="J324" s="24"/>
    </row>
    <row r="325" spans="2:10" ht="12.75">
      <c r="B325" s="25"/>
      <c r="C325" s="25"/>
      <c r="D325" s="25"/>
      <c r="E325" s="24"/>
      <c r="G325" s="24"/>
      <c r="H325" s="25"/>
      <c r="I325" s="25"/>
      <c r="J325" s="24"/>
    </row>
    <row r="326" spans="2:10" ht="12.75">
      <c r="B326" s="25"/>
      <c r="C326" s="25"/>
      <c r="D326" s="25"/>
      <c r="E326" s="24"/>
      <c r="G326" s="24"/>
      <c r="H326" s="25"/>
      <c r="I326" s="25"/>
      <c r="J326" s="24"/>
    </row>
    <row r="327" spans="2:10" ht="12.75">
      <c r="B327" s="25"/>
      <c r="C327" s="25"/>
      <c r="D327" s="25"/>
      <c r="E327" s="24"/>
      <c r="G327" s="24"/>
      <c r="H327" s="25"/>
      <c r="I327" s="25"/>
      <c r="J327" s="24"/>
    </row>
    <row r="328" spans="2:10" ht="12.75">
      <c r="B328" s="25"/>
      <c r="C328" s="25"/>
      <c r="D328" s="25"/>
      <c r="E328" s="24"/>
      <c r="G328" s="24"/>
      <c r="H328" s="25"/>
      <c r="I328" s="25"/>
      <c r="J328" s="24"/>
    </row>
    <row r="329" spans="2:10" ht="12.75">
      <c r="B329" s="25"/>
      <c r="C329" s="25"/>
      <c r="D329" s="25"/>
      <c r="E329" s="24"/>
      <c r="G329" s="24"/>
      <c r="H329" s="25"/>
      <c r="I329" s="25"/>
      <c r="J329" s="24"/>
    </row>
    <row r="330" spans="2:10" ht="12.75">
      <c r="B330" s="25"/>
      <c r="C330" s="25"/>
      <c r="D330" s="25"/>
      <c r="E330" s="24"/>
      <c r="G330" s="24"/>
      <c r="H330" s="25"/>
      <c r="I330" s="25"/>
      <c r="J330" s="24"/>
    </row>
    <row r="331" spans="2:10" ht="12.75">
      <c r="B331" s="25"/>
      <c r="C331" s="25"/>
      <c r="D331" s="25"/>
      <c r="E331" s="24"/>
      <c r="G331" s="24"/>
      <c r="H331" s="25"/>
      <c r="I331" s="25"/>
      <c r="J331" s="24"/>
    </row>
    <row r="332" spans="2:10" ht="12.75">
      <c r="B332" s="25"/>
      <c r="C332" s="25"/>
      <c r="D332" s="25"/>
      <c r="E332" s="24"/>
      <c r="G332" s="24"/>
      <c r="H332" s="25"/>
      <c r="I332" s="25"/>
      <c r="J332" s="24"/>
    </row>
    <row r="333" spans="2:10" ht="12.75">
      <c r="B333" s="25"/>
      <c r="C333" s="25"/>
      <c r="D333" s="25"/>
      <c r="E333" s="24"/>
      <c r="G333" s="24"/>
      <c r="H333" s="25"/>
      <c r="I333" s="25"/>
      <c r="J333" s="24"/>
    </row>
    <row r="334" spans="2:10" ht="12.75">
      <c r="B334" s="25"/>
      <c r="C334" s="25"/>
      <c r="D334" s="25"/>
      <c r="E334" s="24"/>
      <c r="G334" s="24"/>
      <c r="H334" s="25"/>
      <c r="I334" s="25"/>
      <c r="J334" s="24"/>
    </row>
    <row r="335" spans="2:10" ht="12.75">
      <c r="B335" s="25"/>
      <c r="C335" s="25"/>
      <c r="D335" s="25"/>
      <c r="E335" s="24"/>
      <c r="G335" s="24"/>
      <c r="H335" s="25"/>
      <c r="I335" s="25"/>
      <c r="J335" s="24"/>
    </row>
    <row r="336" spans="2:10" ht="12.75">
      <c r="B336" s="25"/>
      <c r="C336" s="25"/>
      <c r="D336" s="25"/>
      <c r="E336" s="24"/>
      <c r="G336" s="24"/>
      <c r="H336" s="25"/>
      <c r="I336" s="25"/>
      <c r="J336" s="24"/>
    </row>
    <row r="337" spans="2:10" ht="12.75">
      <c r="B337" s="25"/>
      <c r="C337" s="25"/>
      <c r="D337" s="25"/>
      <c r="E337" s="24"/>
      <c r="G337" s="24"/>
      <c r="H337" s="25"/>
      <c r="I337" s="25"/>
      <c r="J337" s="24"/>
    </row>
    <row r="338" spans="2:10" ht="12.75">
      <c r="B338" s="25"/>
      <c r="C338" s="25"/>
      <c r="D338" s="25"/>
      <c r="E338" s="24"/>
      <c r="G338" s="24"/>
      <c r="H338" s="25"/>
      <c r="I338" s="25"/>
      <c r="J338" s="24"/>
    </row>
    <row r="339" spans="2:10" ht="12.75">
      <c r="B339" s="25"/>
      <c r="C339" s="25"/>
      <c r="D339" s="25"/>
      <c r="E339" s="24"/>
      <c r="G339" s="24"/>
      <c r="H339" s="25"/>
      <c r="I339" s="25"/>
      <c r="J339" s="24"/>
    </row>
    <row r="340" spans="2:10" ht="12.75">
      <c r="B340" s="25"/>
      <c r="C340" s="25"/>
      <c r="D340" s="25"/>
      <c r="E340" s="24"/>
      <c r="G340" s="24"/>
      <c r="H340" s="25"/>
      <c r="I340" s="25"/>
      <c r="J340" s="24"/>
    </row>
    <row r="341" spans="2:10" ht="12.75">
      <c r="B341" s="25"/>
      <c r="C341" s="25"/>
      <c r="D341" s="25"/>
      <c r="E341" s="24"/>
      <c r="G341" s="24"/>
      <c r="H341" s="25"/>
      <c r="I341" s="25"/>
      <c r="J341" s="24"/>
    </row>
    <row r="342" spans="2:10" ht="12.75">
      <c r="B342" s="25"/>
      <c r="C342" s="25"/>
      <c r="D342" s="25"/>
      <c r="E342" s="24"/>
      <c r="G342" s="24"/>
      <c r="H342" s="25"/>
      <c r="I342" s="25"/>
      <c r="J342" s="24"/>
    </row>
    <row r="343" spans="2:10" ht="12.75">
      <c r="B343" s="25"/>
      <c r="C343" s="25"/>
      <c r="D343" s="25"/>
      <c r="E343" s="24"/>
      <c r="G343" s="24"/>
      <c r="H343" s="25"/>
      <c r="I343" s="25"/>
      <c r="J343" s="24"/>
    </row>
    <row r="344" spans="2:10" ht="12.75">
      <c r="B344" s="25"/>
      <c r="C344" s="25"/>
      <c r="D344" s="25"/>
      <c r="E344" s="24"/>
      <c r="G344" s="24"/>
      <c r="H344" s="25"/>
      <c r="I344" s="25"/>
      <c r="J344" s="24"/>
    </row>
    <row r="345" spans="2:10" ht="12.75">
      <c r="B345" s="25"/>
      <c r="C345" s="25"/>
      <c r="D345" s="25"/>
      <c r="E345" s="24"/>
      <c r="G345" s="24"/>
      <c r="H345" s="25"/>
      <c r="I345" s="25"/>
      <c r="J345" s="24"/>
    </row>
    <row r="346" spans="2:10" ht="12.75">
      <c r="B346" s="25"/>
      <c r="C346" s="25"/>
      <c r="D346" s="25"/>
      <c r="E346" s="24"/>
      <c r="G346" s="24"/>
      <c r="H346" s="25"/>
      <c r="I346" s="25"/>
      <c r="J346" s="24"/>
    </row>
    <row r="347" spans="2:10" ht="12.75">
      <c r="B347" s="25"/>
      <c r="C347" s="25"/>
      <c r="D347" s="25"/>
      <c r="E347" s="24"/>
      <c r="G347" s="24"/>
      <c r="H347" s="25"/>
      <c r="I347" s="25"/>
      <c r="J347" s="24"/>
    </row>
    <row r="348" spans="2:10" ht="12.75">
      <c r="B348" s="25"/>
      <c r="C348" s="25"/>
      <c r="D348" s="25"/>
      <c r="E348" s="24"/>
      <c r="G348" s="24"/>
      <c r="H348" s="25"/>
      <c r="I348" s="25"/>
      <c r="J348" s="24"/>
    </row>
    <row r="349" spans="2:10" ht="12.75">
      <c r="B349" s="25"/>
      <c r="C349" s="25"/>
      <c r="D349" s="25"/>
      <c r="E349" s="24"/>
      <c r="G349" s="24"/>
      <c r="H349" s="25"/>
      <c r="I349" s="25"/>
      <c r="J349" s="24"/>
    </row>
    <row r="350" spans="2:10" ht="12.75">
      <c r="B350" s="25"/>
      <c r="C350" s="25"/>
      <c r="D350" s="25"/>
      <c r="E350" s="24"/>
      <c r="G350" s="24"/>
      <c r="H350" s="25"/>
      <c r="I350" s="25"/>
      <c r="J350" s="24"/>
    </row>
    <row r="351" spans="2:10" ht="12.75">
      <c r="B351" s="25"/>
      <c r="C351" s="25"/>
      <c r="D351" s="25"/>
      <c r="E351" s="24"/>
      <c r="G351" s="24"/>
      <c r="H351" s="25"/>
      <c r="I351" s="25"/>
      <c r="J351" s="24"/>
    </row>
    <row r="352" spans="2:10" ht="12.75">
      <c r="B352" s="25"/>
      <c r="C352" s="25"/>
      <c r="D352" s="25"/>
      <c r="E352" s="24"/>
      <c r="G352" s="24"/>
      <c r="H352" s="25"/>
      <c r="I352" s="25"/>
      <c r="J352" s="24"/>
    </row>
    <row r="353" spans="2:10" ht="12.75">
      <c r="B353" s="25"/>
      <c r="C353" s="25"/>
      <c r="D353" s="25"/>
      <c r="E353" s="24"/>
      <c r="G353" s="24"/>
      <c r="H353" s="25"/>
      <c r="I353" s="25"/>
      <c r="J353" s="24"/>
    </row>
    <row r="354" spans="2:10" ht="12.75">
      <c r="B354" s="25"/>
      <c r="C354" s="25"/>
      <c r="D354" s="25"/>
      <c r="E354" s="24"/>
      <c r="G354" s="24"/>
      <c r="H354" s="25"/>
      <c r="I354" s="25"/>
      <c r="J354" s="24"/>
    </row>
    <row r="355" spans="2:10" ht="12.75">
      <c r="B355" s="25"/>
      <c r="C355" s="25"/>
      <c r="D355" s="25"/>
      <c r="E355" s="24"/>
      <c r="G355" s="24"/>
      <c r="H355" s="25"/>
      <c r="I355" s="25"/>
      <c r="J355" s="24"/>
    </row>
    <row r="356" spans="2:10" ht="12.75">
      <c r="B356" s="25"/>
      <c r="C356" s="25"/>
      <c r="D356" s="25"/>
      <c r="E356" s="24"/>
      <c r="G356" s="24"/>
      <c r="H356" s="25"/>
      <c r="I356" s="25"/>
      <c r="J356" s="24"/>
    </row>
    <row r="357" spans="2:10" ht="12.75">
      <c r="B357" s="25"/>
      <c r="C357" s="25"/>
      <c r="D357" s="25"/>
      <c r="E357" s="24"/>
      <c r="G357" s="24"/>
      <c r="H357" s="25"/>
      <c r="I357" s="25"/>
      <c r="J357" s="24"/>
    </row>
    <row r="358" spans="2:10" ht="12.75">
      <c r="B358" s="25"/>
      <c r="C358" s="25"/>
      <c r="D358" s="25"/>
      <c r="E358" s="24"/>
      <c r="G358" s="24"/>
      <c r="H358" s="25"/>
      <c r="I358" s="25"/>
      <c r="J358" s="24"/>
    </row>
    <row r="359" spans="2:10" ht="12.75">
      <c r="B359" s="25"/>
      <c r="C359" s="25"/>
      <c r="D359" s="25"/>
      <c r="E359" s="24"/>
      <c r="G359" s="24"/>
      <c r="H359" s="25"/>
      <c r="I359" s="25"/>
      <c r="J359" s="24"/>
    </row>
    <row r="360" spans="2:10" ht="12.75">
      <c r="B360" s="25"/>
      <c r="C360" s="25"/>
      <c r="D360" s="25"/>
      <c r="E360" s="24"/>
      <c r="G360" s="24"/>
      <c r="H360" s="25"/>
      <c r="I360" s="25"/>
      <c r="J360" s="24"/>
    </row>
    <row r="361" spans="2:10" ht="12.75">
      <c r="B361" s="25"/>
      <c r="C361" s="25"/>
      <c r="D361" s="25"/>
      <c r="E361" s="24"/>
      <c r="G361" s="24"/>
      <c r="H361" s="25"/>
      <c r="I361" s="25"/>
      <c r="J361" s="24"/>
    </row>
    <row r="362" spans="2:10" ht="12.75">
      <c r="B362" s="25"/>
      <c r="C362" s="25"/>
      <c r="D362" s="25"/>
      <c r="E362" s="24"/>
      <c r="G362" s="24"/>
      <c r="H362" s="25"/>
      <c r="I362" s="25"/>
      <c r="J362" s="24"/>
    </row>
    <row r="363" spans="2:10" ht="12.75">
      <c r="B363" s="25"/>
      <c r="C363" s="25"/>
      <c r="D363" s="25"/>
      <c r="E363" s="24"/>
      <c r="G363" s="24"/>
      <c r="H363" s="25"/>
      <c r="I363" s="25"/>
      <c r="J363" s="24"/>
    </row>
    <row r="364" spans="2:10" ht="12.75">
      <c r="B364" s="25"/>
      <c r="C364" s="25"/>
      <c r="D364" s="25"/>
      <c r="E364" s="24"/>
      <c r="G364" s="24"/>
      <c r="H364" s="25"/>
      <c r="I364" s="25"/>
      <c r="J364" s="24"/>
    </row>
    <row r="365" spans="2:10" ht="12.75">
      <c r="B365" s="25"/>
      <c r="C365" s="25"/>
      <c r="D365" s="25"/>
      <c r="E365" s="24"/>
      <c r="G365" s="24"/>
      <c r="H365" s="25"/>
      <c r="I365" s="25"/>
      <c r="J365" s="24"/>
    </row>
    <row r="366" spans="2:10" ht="12.75">
      <c r="B366" s="25"/>
      <c r="C366" s="25"/>
      <c r="D366" s="25"/>
      <c r="E366" s="24"/>
      <c r="G366" s="24"/>
      <c r="H366" s="25"/>
      <c r="I366" s="25"/>
      <c r="J366" s="24"/>
    </row>
    <row r="367" spans="2:10" ht="12.75">
      <c r="B367" s="25"/>
      <c r="C367" s="25"/>
      <c r="D367" s="25"/>
      <c r="E367" s="24"/>
      <c r="G367" s="24"/>
      <c r="H367" s="25"/>
      <c r="I367" s="25"/>
      <c r="J367" s="24"/>
    </row>
    <row r="368" spans="2:10" ht="12.75">
      <c r="B368" s="25"/>
      <c r="C368" s="25"/>
      <c r="D368" s="25"/>
      <c r="E368" s="24"/>
      <c r="G368" s="24"/>
      <c r="H368" s="25"/>
      <c r="I368" s="25"/>
      <c r="J368" s="24"/>
    </row>
    <row r="369" spans="2:10" ht="12.75">
      <c r="B369" s="25"/>
      <c r="C369" s="25"/>
      <c r="D369" s="25"/>
      <c r="E369" s="24"/>
      <c r="G369" s="24"/>
      <c r="H369" s="25"/>
      <c r="I369" s="25"/>
      <c r="J369" s="24"/>
    </row>
    <row r="370" spans="2:10" ht="12.75">
      <c r="B370" s="25"/>
      <c r="C370" s="25"/>
      <c r="D370" s="25"/>
      <c r="E370" s="24"/>
      <c r="G370" s="24"/>
      <c r="H370" s="25"/>
      <c r="I370" s="25"/>
      <c r="J370" s="24"/>
    </row>
    <row r="371" spans="2:10" ht="12.75">
      <c r="B371" s="25"/>
      <c r="C371" s="25"/>
      <c r="D371" s="25"/>
      <c r="E371" s="24"/>
      <c r="G371" s="24"/>
      <c r="H371" s="25"/>
      <c r="I371" s="25"/>
      <c r="J371" s="24"/>
    </row>
    <row r="372" spans="2:10" ht="12.75">
      <c r="B372" s="25"/>
      <c r="C372" s="25"/>
      <c r="D372" s="25"/>
      <c r="E372" s="24"/>
      <c r="G372" s="24"/>
      <c r="H372" s="25"/>
      <c r="I372" s="25"/>
      <c r="J372" s="24"/>
    </row>
    <row r="373" spans="2:10" ht="12.75">
      <c r="B373" s="25"/>
      <c r="C373" s="25"/>
      <c r="D373" s="25"/>
      <c r="E373" s="24"/>
      <c r="G373" s="24"/>
      <c r="H373" s="25"/>
      <c r="I373" s="25"/>
      <c r="J373" s="24"/>
    </row>
    <row r="374" spans="2:10" ht="12.75">
      <c r="B374" s="25"/>
      <c r="C374" s="25"/>
      <c r="D374" s="25"/>
      <c r="E374" s="24"/>
      <c r="G374" s="24"/>
      <c r="H374" s="25"/>
      <c r="I374" s="25"/>
      <c r="J374" s="24"/>
    </row>
    <row r="375" spans="2:10" ht="12.75">
      <c r="B375" s="25"/>
      <c r="C375" s="25"/>
      <c r="D375" s="25"/>
      <c r="E375" s="24"/>
      <c r="G375" s="24"/>
      <c r="H375" s="25"/>
      <c r="I375" s="25"/>
      <c r="J375" s="24"/>
    </row>
    <row r="376" spans="2:10" ht="12.75">
      <c r="B376" s="25"/>
      <c r="C376" s="25"/>
      <c r="D376" s="25"/>
      <c r="E376" s="24"/>
      <c r="G376" s="24"/>
      <c r="H376" s="25"/>
      <c r="I376" s="25"/>
      <c r="J376" s="24"/>
    </row>
    <row r="377" spans="2:10" ht="12.75">
      <c r="B377" s="25"/>
      <c r="C377" s="25"/>
      <c r="D377" s="25"/>
      <c r="E377" s="24"/>
      <c r="G377" s="24"/>
      <c r="H377" s="25"/>
      <c r="I377" s="25"/>
      <c r="J377" s="24"/>
    </row>
    <row r="378" spans="2:10" ht="12.75">
      <c r="B378" s="25"/>
      <c r="C378" s="25"/>
      <c r="D378" s="25"/>
      <c r="E378" s="24"/>
      <c r="G378" s="24"/>
      <c r="H378" s="25"/>
      <c r="I378" s="25"/>
      <c r="J378" s="24"/>
    </row>
    <row r="379" spans="2:10" ht="12.75">
      <c r="B379" s="25"/>
      <c r="C379" s="25"/>
      <c r="D379" s="25"/>
      <c r="E379" s="24"/>
      <c r="G379" s="24"/>
      <c r="H379" s="25"/>
      <c r="I379" s="25"/>
      <c r="J379" s="24"/>
    </row>
    <row r="380" spans="2:10" ht="12.75">
      <c r="B380" s="25"/>
      <c r="C380" s="25"/>
      <c r="D380" s="25"/>
      <c r="E380" s="24"/>
      <c r="G380" s="24"/>
      <c r="H380" s="25"/>
      <c r="I380" s="25"/>
      <c r="J380" s="24"/>
    </row>
    <row r="381" spans="2:10" ht="12.75">
      <c r="B381" s="25"/>
      <c r="C381" s="25"/>
      <c r="D381" s="25"/>
      <c r="E381" s="24"/>
      <c r="G381" s="24"/>
      <c r="H381" s="25"/>
      <c r="I381" s="25"/>
      <c r="J381" s="24"/>
    </row>
    <row r="382" spans="2:10" ht="12.75">
      <c r="B382" s="25"/>
      <c r="C382" s="25"/>
      <c r="D382" s="25"/>
      <c r="E382" s="24"/>
      <c r="G382" s="24"/>
      <c r="H382" s="25"/>
      <c r="I382" s="25"/>
      <c r="J382" s="24"/>
    </row>
    <row r="383" spans="2:10" ht="12.75">
      <c r="B383" s="25"/>
      <c r="C383" s="25"/>
      <c r="D383" s="25"/>
      <c r="E383" s="24"/>
      <c r="G383" s="24"/>
      <c r="H383" s="25"/>
      <c r="I383" s="25"/>
      <c r="J383" s="24"/>
    </row>
    <row r="384" spans="2:10" ht="12.75">
      <c r="B384" s="25"/>
      <c r="C384" s="25"/>
      <c r="D384" s="25"/>
      <c r="E384" s="24"/>
      <c r="G384" s="24"/>
      <c r="H384" s="25"/>
      <c r="I384" s="25"/>
      <c r="J384" s="24"/>
    </row>
    <row r="385" spans="2:10" ht="12.75">
      <c r="B385" s="25"/>
      <c r="C385" s="25"/>
      <c r="D385" s="25"/>
      <c r="E385" s="24"/>
      <c r="G385" s="24"/>
      <c r="H385" s="25"/>
      <c r="I385" s="25"/>
      <c r="J385" s="24"/>
    </row>
    <row r="386" spans="2:10" ht="12.75">
      <c r="B386" s="25"/>
      <c r="C386" s="25"/>
      <c r="D386" s="25"/>
      <c r="E386" s="24"/>
      <c r="G386" s="24"/>
      <c r="H386" s="25"/>
      <c r="I386" s="25"/>
      <c r="J386" s="24"/>
    </row>
    <row r="387" spans="2:10" ht="12.75">
      <c r="B387" s="25"/>
      <c r="C387" s="25"/>
      <c r="D387" s="25"/>
      <c r="E387" s="24"/>
      <c r="G387" s="24"/>
      <c r="H387" s="25"/>
      <c r="I387" s="25"/>
      <c r="J387" s="24"/>
    </row>
    <row r="388" spans="2:10" ht="12.75">
      <c r="B388" s="25"/>
      <c r="C388" s="25"/>
      <c r="D388" s="25"/>
      <c r="E388" s="24"/>
      <c r="G388" s="24"/>
      <c r="H388" s="25"/>
      <c r="I388" s="25"/>
      <c r="J388" s="24"/>
    </row>
    <row r="389" spans="2:10" ht="12.75">
      <c r="B389" s="25"/>
      <c r="C389" s="25"/>
      <c r="D389" s="25"/>
      <c r="E389" s="24"/>
      <c r="G389" s="24"/>
      <c r="H389" s="25"/>
      <c r="I389" s="25"/>
      <c r="J389" s="24"/>
    </row>
    <row r="390" spans="2:10" ht="12.75">
      <c r="B390" s="25"/>
      <c r="C390" s="25"/>
      <c r="D390" s="25"/>
      <c r="E390" s="24"/>
      <c r="G390" s="24"/>
      <c r="H390" s="25"/>
      <c r="I390" s="25"/>
      <c r="J390" s="24"/>
    </row>
    <row r="391" spans="2:10" ht="12.75">
      <c r="B391" s="25"/>
      <c r="C391" s="25"/>
      <c r="D391" s="25"/>
      <c r="E391" s="24"/>
      <c r="G391" s="24"/>
      <c r="H391" s="25"/>
      <c r="I391" s="25"/>
      <c r="J391" s="24"/>
    </row>
    <row r="392" spans="2:10" ht="12.75">
      <c r="B392" s="25"/>
      <c r="C392" s="25"/>
      <c r="D392" s="25"/>
      <c r="E392" s="24"/>
      <c r="G392" s="24"/>
      <c r="H392" s="25"/>
      <c r="I392" s="25"/>
      <c r="J392" s="24"/>
    </row>
    <row r="393" spans="2:10" ht="12.75">
      <c r="B393" s="25"/>
      <c r="C393" s="25"/>
      <c r="D393" s="25"/>
      <c r="E393" s="24"/>
      <c r="G393" s="24"/>
      <c r="H393" s="25"/>
      <c r="I393" s="25"/>
      <c r="J393" s="24"/>
    </row>
    <row r="394" spans="2:10" ht="12.75">
      <c r="B394" s="25"/>
      <c r="C394" s="25"/>
      <c r="D394" s="25"/>
      <c r="E394" s="24"/>
      <c r="G394" s="24"/>
      <c r="H394" s="25"/>
      <c r="I394" s="25"/>
      <c r="J394" s="24"/>
    </row>
    <row r="395" spans="2:10" ht="12.75">
      <c r="B395" s="25"/>
      <c r="C395" s="25"/>
      <c r="D395" s="25"/>
      <c r="E395" s="24"/>
      <c r="G395" s="24"/>
      <c r="H395" s="25"/>
      <c r="I395" s="25"/>
      <c r="J395" s="24"/>
    </row>
    <row r="396" spans="2:10" ht="12.75">
      <c r="B396" s="25"/>
      <c r="C396" s="25"/>
      <c r="D396" s="25"/>
      <c r="E396" s="24"/>
      <c r="G396" s="24"/>
      <c r="H396" s="25"/>
      <c r="I396" s="25"/>
      <c r="J396" s="24"/>
    </row>
    <row r="397" spans="2:10" ht="12.75">
      <c r="B397" s="25"/>
      <c r="C397" s="25"/>
      <c r="D397" s="25"/>
      <c r="E397" s="24"/>
      <c r="G397" s="24"/>
      <c r="H397" s="25"/>
      <c r="I397" s="25"/>
      <c r="J397" s="24"/>
    </row>
    <row r="398" spans="2:10" ht="12.75">
      <c r="B398" s="25"/>
      <c r="C398" s="25"/>
      <c r="D398" s="25"/>
      <c r="E398" s="24"/>
      <c r="G398" s="24"/>
      <c r="H398" s="25"/>
      <c r="I398" s="25"/>
      <c r="J398" s="24"/>
    </row>
    <row r="399" spans="2:10" ht="12.75">
      <c r="B399" s="25"/>
      <c r="C399" s="25"/>
      <c r="D399" s="25"/>
      <c r="E399" s="24"/>
      <c r="G399" s="24"/>
      <c r="H399" s="25"/>
      <c r="I399" s="25"/>
      <c r="J399" s="24"/>
    </row>
    <row r="400" spans="2:10" ht="12.75">
      <c r="B400" s="25"/>
      <c r="C400" s="25"/>
      <c r="D400" s="25"/>
      <c r="E400" s="24"/>
      <c r="G400" s="24"/>
      <c r="H400" s="25"/>
      <c r="I400" s="25"/>
      <c r="J400" s="24"/>
    </row>
    <row r="401" spans="2:10" ht="12.75">
      <c r="B401" s="25"/>
      <c r="C401" s="25"/>
      <c r="D401" s="25"/>
      <c r="E401" s="24"/>
      <c r="G401" s="24"/>
      <c r="H401" s="25"/>
      <c r="I401" s="25"/>
      <c r="J401" s="24"/>
    </row>
    <row r="402" spans="2:10" ht="12.75">
      <c r="B402" s="25"/>
      <c r="C402" s="25"/>
      <c r="D402" s="25"/>
      <c r="E402" s="24"/>
      <c r="G402" s="24"/>
      <c r="H402" s="25"/>
      <c r="I402" s="25"/>
      <c r="J402" s="24"/>
    </row>
    <row r="403" spans="2:10" ht="12.75">
      <c r="B403" s="25"/>
      <c r="C403" s="25"/>
      <c r="D403" s="25"/>
      <c r="E403" s="24"/>
      <c r="G403" s="24"/>
      <c r="H403" s="25"/>
      <c r="I403" s="25"/>
      <c r="J403" s="24"/>
    </row>
    <row r="404" spans="2:10" ht="12.75">
      <c r="B404" s="25"/>
      <c r="C404" s="25"/>
      <c r="D404" s="25"/>
      <c r="E404" s="24"/>
      <c r="G404" s="24"/>
      <c r="H404" s="25"/>
      <c r="I404" s="25"/>
      <c r="J404" s="24"/>
    </row>
    <row r="405" spans="2:10" ht="12.75">
      <c r="B405" s="25"/>
      <c r="C405" s="25"/>
      <c r="D405" s="25"/>
      <c r="E405" s="24"/>
      <c r="G405" s="24"/>
      <c r="H405" s="25"/>
      <c r="I405" s="25"/>
      <c r="J405" s="24"/>
    </row>
    <row r="406" spans="2:10" ht="12.75">
      <c r="B406" s="25"/>
      <c r="C406" s="25"/>
      <c r="D406" s="25"/>
      <c r="E406" s="24"/>
      <c r="G406" s="24"/>
      <c r="H406" s="25"/>
      <c r="I406" s="25"/>
      <c r="J406" s="24"/>
    </row>
    <row r="407" spans="2:10" ht="12.75">
      <c r="B407" s="25"/>
      <c r="C407" s="25"/>
      <c r="D407" s="25"/>
      <c r="E407" s="24"/>
      <c r="G407" s="24"/>
      <c r="H407" s="25"/>
      <c r="I407" s="25"/>
      <c r="J407" s="24"/>
    </row>
    <row r="408" spans="2:10" ht="12.75">
      <c r="B408" s="25"/>
      <c r="C408" s="25"/>
      <c r="D408" s="25"/>
      <c r="E408" s="24"/>
      <c r="G408" s="24"/>
      <c r="H408" s="25"/>
      <c r="I408" s="25"/>
      <c r="J408" s="24"/>
    </row>
    <row r="409" spans="2:10" ht="12.75">
      <c r="B409" s="25"/>
      <c r="C409" s="25"/>
      <c r="D409" s="25"/>
      <c r="E409" s="24"/>
      <c r="G409" s="24"/>
      <c r="H409" s="25"/>
      <c r="I409" s="25"/>
      <c r="J409" s="24"/>
    </row>
    <row r="410" spans="2:10" ht="12.75">
      <c r="B410" s="25"/>
      <c r="C410" s="25"/>
      <c r="D410" s="25"/>
      <c r="E410" s="24"/>
      <c r="G410" s="24"/>
      <c r="H410" s="25"/>
      <c r="I410" s="25"/>
      <c r="J410" s="24"/>
    </row>
    <row r="411" spans="2:10" ht="12.75">
      <c r="B411" s="25"/>
      <c r="C411" s="25"/>
      <c r="D411" s="25"/>
      <c r="E411" s="24"/>
      <c r="G411" s="24"/>
      <c r="H411" s="25"/>
      <c r="I411" s="25"/>
      <c r="J411" s="24"/>
    </row>
    <row r="412" spans="2:10" ht="12.75">
      <c r="B412" s="25"/>
      <c r="C412" s="25"/>
      <c r="D412" s="25"/>
      <c r="E412" s="24"/>
      <c r="G412" s="24"/>
      <c r="H412" s="25"/>
      <c r="I412" s="25"/>
      <c r="J412" s="24"/>
    </row>
    <row r="413" spans="2:10" ht="12.75">
      <c r="B413" s="25"/>
      <c r="C413" s="25"/>
      <c r="D413" s="25"/>
      <c r="E413" s="24"/>
      <c r="G413" s="24"/>
      <c r="H413" s="25"/>
      <c r="I413" s="25"/>
      <c r="J413" s="24"/>
    </row>
    <row r="414" spans="2:10" ht="12.75">
      <c r="B414" s="25"/>
      <c r="C414" s="25"/>
      <c r="D414" s="25"/>
      <c r="E414" s="24"/>
      <c r="G414" s="24"/>
      <c r="H414" s="25"/>
      <c r="I414" s="25"/>
      <c r="J414" s="24"/>
    </row>
    <row r="415" spans="2:10" ht="12.75">
      <c r="B415" s="25"/>
      <c r="C415" s="25"/>
      <c r="D415" s="25"/>
      <c r="E415" s="24"/>
      <c r="G415" s="24"/>
      <c r="H415" s="25"/>
      <c r="I415" s="25"/>
      <c r="J415" s="24"/>
    </row>
    <row r="416" spans="2:10" ht="12.75">
      <c r="B416" s="25"/>
      <c r="C416" s="25"/>
      <c r="D416" s="25"/>
      <c r="E416" s="24"/>
      <c r="G416" s="24"/>
      <c r="H416" s="25"/>
      <c r="I416" s="25"/>
      <c r="J416" s="24"/>
    </row>
    <row r="417" spans="2:10" ht="12.75">
      <c r="B417" s="25"/>
      <c r="C417" s="25"/>
      <c r="D417" s="25"/>
      <c r="E417" s="24"/>
      <c r="G417" s="24"/>
      <c r="H417" s="25"/>
      <c r="I417" s="25"/>
      <c r="J417" s="24"/>
    </row>
    <row r="418" spans="2:10" ht="12.75">
      <c r="B418" s="25"/>
      <c r="C418" s="25"/>
      <c r="D418" s="25"/>
      <c r="E418" s="24"/>
      <c r="G418" s="24"/>
      <c r="H418" s="25"/>
      <c r="I418" s="25"/>
      <c r="J418" s="24"/>
    </row>
    <row r="419" spans="2:10" ht="12.75">
      <c r="B419" s="25"/>
      <c r="C419" s="25"/>
      <c r="D419" s="25"/>
      <c r="E419" s="24"/>
      <c r="G419" s="24"/>
      <c r="H419" s="25"/>
      <c r="I419" s="25"/>
      <c r="J419" s="24"/>
    </row>
    <row r="420" spans="2:10" ht="12.75">
      <c r="B420" s="25"/>
      <c r="C420" s="25"/>
      <c r="D420" s="25"/>
      <c r="E420" s="24"/>
      <c r="G420" s="24"/>
      <c r="H420" s="25"/>
      <c r="I420" s="25"/>
      <c r="J420" s="24"/>
    </row>
    <row r="421" spans="2:10" ht="12.75">
      <c r="B421" s="25"/>
      <c r="C421" s="25"/>
      <c r="D421" s="25"/>
      <c r="E421" s="24"/>
      <c r="G421" s="24"/>
      <c r="H421" s="25"/>
      <c r="I421" s="25"/>
      <c r="J421" s="24"/>
    </row>
    <row r="422" spans="2:10" ht="12.75">
      <c r="B422" s="25"/>
      <c r="C422" s="25"/>
      <c r="D422" s="25"/>
      <c r="E422" s="24"/>
      <c r="G422" s="24"/>
      <c r="H422" s="25"/>
      <c r="I422" s="25"/>
      <c r="J422" s="24"/>
    </row>
    <row r="423" spans="2:10" ht="12.75">
      <c r="B423" s="25"/>
      <c r="C423" s="25"/>
      <c r="D423" s="25"/>
      <c r="E423" s="24"/>
      <c r="G423" s="24"/>
      <c r="H423" s="25"/>
      <c r="I423" s="25"/>
      <c r="J423" s="24"/>
    </row>
    <row r="424" spans="2:10" ht="12.75">
      <c r="B424" s="25"/>
      <c r="C424" s="25"/>
      <c r="D424" s="25"/>
      <c r="E424" s="24"/>
      <c r="G424" s="24"/>
      <c r="H424" s="25"/>
      <c r="I424" s="25"/>
      <c r="J424" s="24"/>
    </row>
    <row r="425" spans="2:10" ht="12.75">
      <c r="B425" s="25"/>
      <c r="C425" s="25"/>
      <c r="D425" s="25"/>
      <c r="E425" s="24"/>
      <c r="G425" s="24"/>
      <c r="H425" s="25"/>
      <c r="I425" s="25"/>
      <c r="J425" s="24"/>
    </row>
    <row r="426" spans="2:10" ht="12.75">
      <c r="B426" s="25"/>
      <c r="C426" s="25"/>
      <c r="D426" s="25"/>
      <c r="E426" s="24"/>
      <c r="G426" s="24"/>
      <c r="H426" s="25"/>
      <c r="I426" s="25"/>
      <c r="J426" s="24"/>
    </row>
    <row r="427" spans="2:10" ht="12.75">
      <c r="B427" s="25"/>
      <c r="C427" s="25"/>
      <c r="D427" s="25"/>
      <c r="E427" s="24"/>
      <c r="G427" s="24"/>
      <c r="H427" s="25"/>
      <c r="I427" s="25"/>
      <c r="J427" s="24"/>
    </row>
    <row r="428" spans="2:10" ht="12.75">
      <c r="B428" s="25"/>
      <c r="C428" s="25"/>
      <c r="D428" s="25"/>
      <c r="E428" s="24"/>
      <c r="G428" s="24"/>
      <c r="H428" s="25"/>
      <c r="I428" s="25"/>
      <c r="J428" s="24"/>
    </row>
    <row r="429" spans="2:10" ht="12.75">
      <c r="B429" s="25"/>
      <c r="C429" s="25"/>
      <c r="D429" s="25"/>
      <c r="E429" s="24"/>
      <c r="G429" s="24"/>
      <c r="H429" s="25"/>
      <c r="I429" s="25"/>
      <c r="J429" s="24"/>
    </row>
    <row r="430" spans="2:10" ht="12.75">
      <c r="B430" s="25"/>
      <c r="C430" s="25"/>
      <c r="D430" s="25"/>
      <c r="E430" s="24"/>
      <c r="G430" s="24"/>
      <c r="H430" s="25"/>
      <c r="I430" s="25"/>
      <c r="J430" s="24"/>
    </row>
    <row r="431" spans="2:10" ht="12.75">
      <c r="B431" s="25"/>
      <c r="C431" s="25"/>
      <c r="D431" s="25"/>
      <c r="E431" s="24"/>
      <c r="G431" s="24"/>
      <c r="H431" s="25"/>
      <c r="I431" s="25"/>
      <c r="J431" s="24"/>
    </row>
    <row r="432" spans="2:10" ht="12.75">
      <c r="B432" s="25"/>
      <c r="C432" s="25"/>
      <c r="D432" s="25"/>
      <c r="E432" s="24"/>
      <c r="G432" s="24"/>
      <c r="H432" s="25"/>
      <c r="I432" s="25"/>
      <c r="J432" s="24"/>
    </row>
    <row r="433" spans="2:10" ht="12.75">
      <c r="B433" s="25"/>
      <c r="C433" s="25"/>
      <c r="D433" s="25"/>
      <c r="E433" s="24"/>
      <c r="G433" s="24"/>
      <c r="H433" s="25"/>
      <c r="I433" s="25"/>
      <c r="J433" s="24"/>
    </row>
    <row r="434" spans="2:10" ht="12.75">
      <c r="B434" s="25"/>
      <c r="C434" s="25"/>
      <c r="D434" s="25"/>
      <c r="E434" s="24"/>
      <c r="G434" s="24"/>
      <c r="H434" s="25"/>
      <c r="I434" s="25"/>
      <c r="J434" s="24"/>
    </row>
    <row r="435" spans="2:10" ht="12.75">
      <c r="B435" s="25"/>
      <c r="C435" s="25"/>
      <c r="D435" s="25"/>
      <c r="E435" s="24"/>
      <c r="G435" s="24"/>
      <c r="H435" s="25"/>
      <c r="I435" s="25"/>
      <c r="J435" s="24"/>
    </row>
    <row r="436" spans="2:10" ht="12.75">
      <c r="B436" s="25"/>
      <c r="C436" s="25"/>
      <c r="D436" s="25"/>
      <c r="E436" s="24"/>
      <c r="G436" s="24"/>
      <c r="H436" s="25"/>
      <c r="I436" s="25"/>
      <c r="J436" s="24"/>
    </row>
    <row r="437" spans="2:10" ht="12.75">
      <c r="B437" s="25"/>
      <c r="C437" s="25"/>
      <c r="D437" s="25"/>
      <c r="E437" s="24"/>
      <c r="G437" s="24"/>
      <c r="H437" s="25"/>
      <c r="I437" s="25"/>
      <c r="J437" s="24"/>
    </row>
    <row r="438" spans="2:10" ht="12.75">
      <c r="B438" s="25"/>
      <c r="C438" s="25"/>
      <c r="D438" s="25"/>
      <c r="E438" s="24"/>
      <c r="G438" s="24"/>
      <c r="H438" s="25"/>
      <c r="I438" s="25"/>
      <c r="J438" s="24"/>
    </row>
    <row r="439" spans="2:10" ht="12.75">
      <c r="B439" s="25"/>
      <c r="C439" s="25"/>
      <c r="D439" s="25"/>
      <c r="E439" s="24"/>
      <c r="G439" s="24"/>
      <c r="H439" s="25"/>
      <c r="I439" s="25"/>
      <c r="J439" s="24"/>
    </row>
    <row r="440" spans="2:10" ht="12.75">
      <c r="B440" s="25"/>
      <c r="C440" s="25"/>
      <c r="D440" s="25"/>
      <c r="E440" s="24"/>
      <c r="G440" s="24"/>
      <c r="H440" s="25"/>
      <c r="I440" s="25"/>
      <c r="J440" s="24"/>
    </row>
    <row r="441" spans="2:10" ht="12.75">
      <c r="B441" s="25"/>
      <c r="C441" s="25"/>
      <c r="D441" s="25"/>
      <c r="E441" s="24"/>
      <c r="G441" s="24"/>
      <c r="H441" s="25"/>
      <c r="I441" s="25"/>
      <c r="J441" s="24"/>
    </row>
    <row r="442" spans="2:10" ht="12.75">
      <c r="B442" s="25"/>
      <c r="C442" s="25"/>
      <c r="D442" s="25"/>
      <c r="E442" s="24"/>
      <c r="G442" s="24"/>
      <c r="H442" s="25"/>
      <c r="I442" s="25"/>
      <c r="J442" s="24"/>
    </row>
    <row r="443" spans="2:10" ht="12.75">
      <c r="B443" s="25"/>
      <c r="C443" s="25"/>
      <c r="D443" s="25"/>
      <c r="E443" s="24"/>
      <c r="G443" s="24"/>
      <c r="H443" s="25"/>
      <c r="I443" s="25"/>
      <c r="J443" s="24"/>
    </row>
    <row r="444" spans="2:10" ht="12.75">
      <c r="B444" s="25"/>
      <c r="C444" s="25"/>
      <c r="D444" s="25"/>
      <c r="E444" s="24"/>
      <c r="G444" s="24"/>
      <c r="H444" s="25"/>
      <c r="I444" s="25"/>
      <c r="J444" s="24"/>
    </row>
    <row r="445" spans="2:10" ht="12.75">
      <c r="B445" s="25"/>
      <c r="C445" s="25"/>
      <c r="D445" s="25"/>
      <c r="E445" s="24"/>
      <c r="G445" s="24"/>
      <c r="H445" s="25"/>
      <c r="I445" s="25"/>
      <c r="J445" s="24"/>
    </row>
    <row r="446" spans="2:10" ht="12.75">
      <c r="B446" s="25"/>
      <c r="C446" s="25"/>
      <c r="D446" s="25"/>
      <c r="E446" s="24"/>
      <c r="G446" s="24"/>
      <c r="H446" s="25"/>
      <c r="I446" s="25"/>
      <c r="J446" s="24"/>
    </row>
    <row r="447" spans="2:10" ht="12.75">
      <c r="B447" s="25"/>
      <c r="C447" s="25"/>
      <c r="D447" s="25"/>
      <c r="E447" s="24"/>
      <c r="G447" s="24"/>
      <c r="H447" s="25"/>
      <c r="I447" s="25"/>
      <c r="J447" s="24"/>
    </row>
    <row r="448" spans="2:10" ht="12.75">
      <c r="B448" s="25"/>
      <c r="C448" s="25"/>
      <c r="D448" s="25"/>
      <c r="E448" s="24"/>
      <c r="G448" s="24"/>
      <c r="H448" s="25"/>
      <c r="I448" s="25"/>
      <c r="J448" s="24"/>
    </row>
    <row r="449" spans="2:10" ht="12.75">
      <c r="B449" s="25"/>
      <c r="C449" s="25"/>
      <c r="D449" s="25"/>
      <c r="E449" s="24"/>
      <c r="G449" s="24"/>
      <c r="H449" s="25"/>
      <c r="I449" s="25"/>
      <c r="J449" s="24"/>
    </row>
    <row r="450" spans="2:10" ht="12.75">
      <c r="B450" s="25"/>
      <c r="C450" s="25"/>
      <c r="D450" s="25"/>
      <c r="E450" s="24"/>
      <c r="G450" s="24"/>
      <c r="H450" s="25"/>
      <c r="I450" s="25"/>
      <c r="J450" s="24"/>
    </row>
    <row r="451" spans="2:10" ht="12.75">
      <c r="B451" s="25"/>
      <c r="C451" s="25"/>
      <c r="D451" s="25"/>
      <c r="E451" s="24"/>
      <c r="G451" s="24"/>
      <c r="H451" s="25"/>
      <c r="I451" s="25"/>
      <c r="J451" s="24"/>
    </row>
    <row r="452" spans="2:10" ht="12.75">
      <c r="B452" s="25"/>
      <c r="C452" s="25"/>
      <c r="D452" s="25"/>
      <c r="E452" s="24"/>
      <c r="G452" s="24"/>
      <c r="H452" s="25"/>
      <c r="I452" s="25"/>
      <c r="J452" s="24"/>
    </row>
    <row r="453" spans="2:10" ht="12.75">
      <c r="B453" s="25"/>
      <c r="C453" s="25"/>
      <c r="D453" s="25"/>
      <c r="E453" s="24"/>
      <c r="G453" s="24"/>
      <c r="H453" s="25"/>
      <c r="I453" s="25"/>
      <c r="J453" s="24"/>
    </row>
    <row r="454" spans="2:10" ht="12.75">
      <c r="B454" s="25"/>
      <c r="C454" s="25"/>
      <c r="D454" s="25"/>
      <c r="E454" s="24"/>
      <c r="G454" s="24"/>
      <c r="H454" s="25"/>
      <c r="I454" s="25"/>
      <c r="J454" s="24"/>
    </row>
    <row r="455" spans="2:10" ht="12.75">
      <c r="B455" s="25"/>
      <c r="C455" s="25"/>
      <c r="D455" s="25"/>
      <c r="E455" s="24"/>
      <c r="G455" s="24"/>
      <c r="H455" s="25"/>
      <c r="I455" s="25"/>
      <c r="J455" s="24"/>
    </row>
    <row r="456" spans="2:10" ht="12.75">
      <c r="B456" s="25"/>
      <c r="C456" s="25"/>
      <c r="D456" s="25"/>
      <c r="E456" s="24"/>
      <c r="G456" s="24"/>
      <c r="H456" s="25"/>
      <c r="I456" s="25"/>
      <c r="J456" s="24"/>
    </row>
    <row r="457" spans="2:10" ht="12.75">
      <c r="B457" s="25"/>
      <c r="C457" s="25"/>
      <c r="D457" s="25"/>
      <c r="E457" s="24"/>
      <c r="G457" s="24"/>
      <c r="H457" s="25"/>
      <c r="I457" s="25"/>
      <c r="J457" s="24"/>
    </row>
    <row r="458" spans="2:10" ht="12.75">
      <c r="B458" s="25"/>
      <c r="C458" s="25"/>
      <c r="D458" s="25"/>
      <c r="E458" s="24"/>
      <c r="G458" s="24"/>
      <c r="H458" s="25"/>
      <c r="I458" s="25"/>
      <c r="J458" s="24"/>
    </row>
    <row r="459" spans="2:10" ht="12.75">
      <c r="B459" s="25"/>
      <c r="C459" s="25"/>
      <c r="D459" s="25"/>
      <c r="E459" s="24"/>
      <c r="G459" s="24"/>
      <c r="H459" s="25"/>
      <c r="I459" s="25"/>
      <c r="J459" s="24"/>
    </row>
    <row r="460" spans="2:10" ht="12.75">
      <c r="B460" s="25"/>
      <c r="C460" s="25"/>
      <c r="D460" s="25"/>
      <c r="E460" s="24"/>
      <c r="G460" s="24"/>
      <c r="H460" s="25"/>
      <c r="I460" s="25"/>
      <c r="J460" s="24"/>
    </row>
    <row r="461" spans="2:10" ht="12.75">
      <c r="B461" s="25"/>
      <c r="C461" s="25"/>
      <c r="D461" s="25"/>
      <c r="E461" s="24"/>
      <c r="G461" s="24"/>
      <c r="H461" s="25"/>
      <c r="I461" s="25"/>
      <c r="J461" s="24"/>
    </row>
    <row r="462" spans="2:10" ht="12.75">
      <c r="B462" s="25"/>
      <c r="C462" s="25"/>
      <c r="D462" s="25"/>
      <c r="E462" s="24"/>
      <c r="G462" s="24"/>
      <c r="H462" s="25"/>
      <c r="I462" s="25"/>
      <c r="J462" s="24"/>
    </row>
    <row r="463" spans="2:10" ht="12.75">
      <c r="B463" s="25"/>
      <c r="C463" s="25"/>
      <c r="D463" s="25"/>
      <c r="E463" s="24"/>
      <c r="G463" s="24"/>
      <c r="H463" s="25"/>
      <c r="I463" s="25"/>
      <c r="J463" s="24"/>
    </row>
    <row r="464" spans="2:10" ht="12.75">
      <c r="B464" s="25"/>
      <c r="C464" s="25"/>
      <c r="D464" s="25"/>
      <c r="E464" s="24"/>
      <c r="G464" s="24"/>
      <c r="H464" s="25"/>
      <c r="I464" s="25"/>
      <c r="J464" s="24"/>
    </row>
    <row r="465" spans="2:10" ht="12.75">
      <c r="B465" s="25"/>
      <c r="C465" s="25"/>
      <c r="D465" s="25"/>
      <c r="E465" s="24"/>
      <c r="G465" s="24"/>
      <c r="H465" s="25"/>
      <c r="I465" s="25"/>
      <c r="J465" s="24"/>
    </row>
    <row r="466" spans="2:10" ht="12.75">
      <c r="B466" s="25"/>
      <c r="C466" s="25"/>
      <c r="D466" s="25"/>
      <c r="E466" s="24"/>
      <c r="G466" s="24"/>
      <c r="H466" s="25"/>
      <c r="I466" s="25"/>
      <c r="J466" s="24"/>
    </row>
    <row r="467" spans="2:10" ht="12.75">
      <c r="B467" s="25"/>
      <c r="C467" s="25"/>
      <c r="D467" s="25"/>
      <c r="E467" s="24"/>
      <c r="G467" s="24"/>
      <c r="H467" s="25"/>
      <c r="I467" s="25"/>
      <c r="J467" s="24"/>
    </row>
    <row r="468" spans="2:10" ht="12.75">
      <c r="B468" s="25"/>
      <c r="C468" s="25"/>
      <c r="D468" s="25"/>
      <c r="E468" s="24"/>
      <c r="G468" s="24"/>
      <c r="H468" s="25"/>
      <c r="I468" s="25"/>
      <c r="J468" s="24"/>
    </row>
    <row r="469" spans="2:10" ht="12.75">
      <c r="B469" s="25"/>
      <c r="C469" s="25"/>
      <c r="D469" s="25"/>
      <c r="E469" s="24"/>
      <c r="G469" s="24"/>
      <c r="H469" s="25"/>
      <c r="I469" s="25"/>
      <c r="J469" s="24"/>
    </row>
    <row r="470" spans="2:10" ht="12.75">
      <c r="B470" s="25"/>
      <c r="C470" s="25"/>
      <c r="D470" s="25"/>
      <c r="E470" s="24"/>
      <c r="G470" s="24"/>
      <c r="H470" s="25"/>
      <c r="I470" s="25"/>
      <c r="J470" s="24"/>
    </row>
    <row r="471" spans="2:10" ht="12.75">
      <c r="B471" s="25"/>
      <c r="C471" s="25"/>
      <c r="D471" s="25"/>
      <c r="E471" s="24"/>
      <c r="G471" s="24"/>
      <c r="H471" s="25"/>
      <c r="I471" s="25"/>
      <c r="J471" s="24"/>
    </row>
    <row r="472" spans="2:10" ht="12.75">
      <c r="B472" s="25"/>
      <c r="C472" s="25"/>
      <c r="D472" s="25"/>
      <c r="E472" s="24"/>
      <c r="G472" s="24"/>
      <c r="H472" s="25"/>
      <c r="I472" s="25"/>
      <c r="J472" s="24"/>
    </row>
    <row r="473" spans="2:10" ht="12.75">
      <c r="B473" s="25"/>
      <c r="C473" s="25"/>
      <c r="D473" s="25"/>
      <c r="E473" s="24"/>
      <c r="G473" s="24"/>
      <c r="H473" s="25"/>
      <c r="I473" s="25"/>
      <c r="J473" s="24"/>
    </row>
    <row r="474" spans="2:10" ht="12.75">
      <c r="B474" s="25"/>
      <c r="C474" s="25"/>
      <c r="D474" s="25"/>
      <c r="E474" s="24"/>
      <c r="G474" s="24"/>
      <c r="H474" s="25"/>
      <c r="I474" s="25"/>
      <c r="J474" s="24"/>
    </row>
    <row r="475" spans="2:10" ht="12.75">
      <c r="B475" s="25"/>
      <c r="C475" s="25"/>
      <c r="D475" s="25"/>
      <c r="E475" s="24"/>
      <c r="G475" s="24"/>
      <c r="H475" s="25"/>
      <c r="I475" s="25"/>
      <c r="J475" s="24"/>
    </row>
    <row r="476" spans="2:10" ht="12.75">
      <c r="B476" s="25"/>
      <c r="C476" s="25"/>
      <c r="D476" s="25"/>
      <c r="E476" s="24"/>
      <c r="G476" s="24"/>
      <c r="H476" s="25"/>
      <c r="I476" s="25"/>
      <c r="J476" s="24"/>
    </row>
    <row r="477" spans="2:10" ht="12.75">
      <c r="B477" s="25"/>
      <c r="C477" s="25"/>
      <c r="D477" s="25"/>
      <c r="E477" s="24"/>
      <c r="G477" s="24"/>
      <c r="H477" s="25"/>
      <c r="I477" s="25"/>
      <c r="J477" s="24"/>
    </row>
    <row r="478" spans="2:10" ht="12.75">
      <c r="B478" s="25"/>
      <c r="C478" s="25"/>
      <c r="D478" s="25"/>
      <c r="E478" s="24"/>
      <c r="G478" s="24"/>
      <c r="H478" s="25"/>
      <c r="I478" s="25"/>
      <c r="J478" s="24"/>
    </row>
    <row r="479" spans="2:10" ht="12.75">
      <c r="B479" s="25"/>
      <c r="C479" s="25"/>
      <c r="D479" s="25"/>
      <c r="E479" s="24"/>
      <c r="G479" s="24"/>
      <c r="H479" s="25"/>
      <c r="I479" s="25"/>
      <c r="J479" s="24"/>
    </row>
    <row r="480" spans="2:10" ht="12.75">
      <c r="B480" s="25"/>
      <c r="C480" s="25"/>
      <c r="D480" s="25"/>
      <c r="E480" s="24"/>
      <c r="G480" s="24"/>
      <c r="H480" s="25"/>
      <c r="I480" s="25"/>
      <c r="J480" s="24"/>
    </row>
    <row r="481" spans="2:10" ht="12.75">
      <c r="B481" s="25"/>
      <c r="C481" s="25"/>
      <c r="D481" s="25"/>
      <c r="E481" s="24"/>
      <c r="G481" s="24"/>
      <c r="H481" s="25"/>
      <c r="I481" s="25"/>
      <c r="J481" s="24"/>
    </row>
    <row r="482" spans="2:10" ht="12.75">
      <c r="B482" s="25"/>
      <c r="C482" s="25"/>
      <c r="D482" s="25"/>
      <c r="E482" s="24"/>
      <c r="G482" s="24"/>
      <c r="H482" s="25"/>
      <c r="I482" s="25"/>
      <c r="J482" s="24"/>
    </row>
    <row r="483" spans="2:10" ht="12.75">
      <c r="B483" s="25"/>
      <c r="C483" s="25"/>
      <c r="D483" s="25"/>
      <c r="E483" s="24"/>
      <c r="G483" s="24"/>
      <c r="H483" s="25"/>
      <c r="I483" s="25"/>
      <c r="J483" s="24"/>
    </row>
    <row r="484" spans="2:10" ht="12.75">
      <c r="B484" s="25"/>
      <c r="C484" s="25"/>
      <c r="D484" s="25"/>
      <c r="E484" s="24"/>
      <c r="G484" s="24"/>
      <c r="H484" s="25"/>
      <c r="I484" s="25"/>
      <c r="J484" s="24"/>
    </row>
    <row r="485" spans="2:10" ht="12.75">
      <c r="B485" s="25"/>
      <c r="C485" s="25"/>
      <c r="D485" s="25"/>
      <c r="E485" s="24"/>
      <c r="G485" s="24"/>
      <c r="H485" s="25"/>
      <c r="I485" s="25"/>
      <c r="J485" s="24"/>
    </row>
    <row r="486" spans="2:10" ht="12.75">
      <c r="B486" s="25"/>
      <c r="C486" s="25"/>
      <c r="D486" s="25"/>
      <c r="E486" s="24"/>
      <c r="G486" s="24"/>
      <c r="H486" s="25"/>
      <c r="I486" s="25"/>
      <c r="J486" s="24"/>
    </row>
    <row r="487" spans="2:10" ht="12.75">
      <c r="B487" s="25"/>
      <c r="C487" s="25"/>
      <c r="D487" s="25"/>
      <c r="E487" s="24"/>
      <c r="G487" s="24"/>
      <c r="H487" s="25"/>
      <c r="I487" s="25"/>
      <c r="J487" s="24"/>
    </row>
    <row r="488" spans="2:10" ht="12.75">
      <c r="B488" s="25"/>
      <c r="C488" s="25"/>
      <c r="D488" s="25"/>
      <c r="E488" s="24"/>
      <c r="G488" s="24"/>
      <c r="H488" s="25"/>
      <c r="I488" s="25"/>
      <c r="J488" s="24"/>
    </row>
    <row r="489" spans="2:10" ht="12.75">
      <c r="B489" s="25"/>
      <c r="C489" s="25"/>
      <c r="D489" s="25"/>
      <c r="E489" s="24"/>
      <c r="G489" s="24"/>
      <c r="H489" s="25"/>
      <c r="I489" s="25"/>
      <c r="J489" s="24"/>
    </row>
    <row r="490" spans="2:10" ht="12.75">
      <c r="B490" s="25"/>
      <c r="C490" s="25"/>
      <c r="D490" s="25"/>
      <c r="E490" s="24"/>
      <c r="G490" s="24"/>
      <c r="H490" s="25"/>
      <c r="I490" s="25"/>
      <c r="J490" s="24"/>
    </row>
    <row r="491" spans="2:10" ht="12.75">
      <c r="B491" s="25"/>
      <c r="C491" s="25"/>
      <c r="D491" s="25"/>
      <c r="E491" s="24"/>
      <c r="G491" s="24"/>
      <c r="H491" s="25"/>
      <c r="I491" s="25"/>
      <c r="J491" s="24"/>
    </row>
    <row r="492" spans="2:10" ht="12.75">
      <c r="B492" s="25"/>
      <c r="C492" s="25"/>
      <c r="D492" s="25"/>
      <c r="E492" s="24"/>
      <c r="G492" s="24"/>
      <c r="H492" s="25"/>
      <c r="I492" s="25"/>
      <c r="J492" s="24"/>
    </row>
    <row r="493" spans="2:10" ht="12.75">
      <c r="B493" s="25"/>
      <c r="C493" s="25"/>
      <c r="D493" s="25"/>
      <c r="E493" s="24"/>
      <c r="G493" s="24"/>
      <c r="H493" s="25"/>
      <c r="I493" s="25"/>
      <c r="J493" s="24"/>
    </row>
    <row r="494" spans="2:10" ht="12.75">
      <c r="B494" s="25"/>
      <c r="C494" s="25"/>
      <c r="D494" s="25"/>
      <c r="E494" s="24"/>
      <c r="G494" s="24"/>
      <c r="H494" s="25"/>
      <c r="I494" s="25"/>
      <c r="J494" s="24"/>
    </row>
    <row r="495" spans="2:10" ht="12.75">
      <c r="B495" s="25"/>
      <c r="C495" s="25"/>
      <c r="D495" s="25"/>
      <c r="E495" s="24"/>
      <c r="G495" s="24"/>
      <c r="H495" s="25"/>
      <c r="I495" s="25"/>
      <c r="J495" s="24"/>
    </row>
    <row r="496" spans="2:10" ht="12.75">
      <c r="B496" s="25"/>
      <c r="C496" s="25"/>
      <c r="D496" s="25"/>
      <c r="E496" s="24"/>
      <c r="G496" s="24"/>
      <c r="H496" s="25"/>
      <c r="I496" s="25"/>
      <c r="J496" s="24"/>
    </row>
    <row r="497" spans="2:10" ht="12.75">
      <c r="B497" s="25"/>
      <c r="C497" s="25"/>
      <c r="D497" s="25"/>
      <c r="E497" s="24"/>
      <c r="G497" s="24"/>
      <c r="H497" s="25"/>
      <c r="I497" s="25"/>
      <c r="J497" s="24"/>
    </row>
    <row r="498" spans="2:10" ht="12.75">
      <c r="B498" s="25"/>
      <c r="C498" s="25"/>
      <c r="D498" s="25"/>
      <c r="E498" s="24"/>
      <c r="G498" s="24"/>
      <c r="H498" s="25"/>
      <c r="I498" s="25"/>
      <c r="J498" s="24"/>
    </row>
    <row r="499" spans="2:10" ht="12.75">
      <c r="B499" s="25"/>
      <c r="C499" s="25"/>
      <c r="D499" s="25"/>
      <c r="E499" s="24"/>
      <c r="G499" s="24"/>
      <c r="H499" s="25"/>
      <c r="I499" s="25"/>
      <c r="J499" s="24"/>
    </row>
    <row r="500" spans="2:10" ht="12.75">
      <c r="B500" s="25"/>
      <c r="C500" s="25"/>
      <c r="D500" s="25"/>
      <c r="E500" s="24"/>
      <c r="G500" s="24"/>
      <c r="H500" s="25"/>
      <c r="I500" s="25"/>
      <c r="J500" s="24"/>
    </row>
    <row r="501" spans="2:10" ht="12.75">
      <c r="B501" s="25"/>
      <c r="C501" s="25"/>
      <c r="D501" s="25"/>
      <c r="E501" s="24"/>
      <c r="G501" s="24"/>
      <c r="H501" s="25"/>
      <c r="I501" s="25"/>
      <c r="J501" s="24"/>
    </row>
    <row r="502" spans="2:10" ht="12.75">
      <c r="B502" s="25"/>
      <c r="C502" s="25"/>
      <c r="D502" s="25"/>
      <c r="E502" s="24"/>
      <c r="G502" s="24"/>
      <c r="H502" s="25"/>
      <c r="I502" s="25"/>
      <c r="J502" s="24"/>
    </row>
    <row r="503" spans="2:10" ht="12.75">
      <c r="B503" s="25"/>
      <c r="C503" s="25"/>
      <c r="D503" s="25"/>
      <c r="E503" s="24"/>
      <c r="G503" s="24"/>
      <c r="H503" s="25"/>
      <c r="I503" s="25"/>
      <c r="J503" s="24"/>
    </row>
    <row r="504" spans="2:10" ht="12.75">
      <c r="B504" s="25"/>
      <c r="C504" s="25"/>
      <c r="D504" s="25"/>
      <c r="E504" s="24"/>
      <c r="G504" s="24"/>
      <c r="H504" s="25"/>
      <c r="I504" s="25"/>
      <c r="J504" s="24"/>
    </row>
    <row r="505" spans="2:10" ht="12.75">
      <c r="B505" s="25"/>
      <c r="C505" s="25"/>
      <c r="D505" s="25"/>
      <c r="E505" s="24"/>
      <c r="G505" s="24"/>
      <c r="H505" s="25"/>
      <c r="I505" s="25"/>
      <c r="J505" s="24"/>
    </row>
    <row r="506" spans="2:10" ht="12.75">
      <c r="B506" s="25"/>
      <c r="C506" s="25"/>
      <c r="D506" s="25"/>
      <c r="E506" s="24"/>
      <c r="G506" s="24"/>
      <c r="H506" s="25"/>
      <c r="I506" s="25"/>
      <c r="J506" s="24"/>
    </row>
    <row r="507" spans="2:10" ht="12.75">
      <c r="B507" s="25"/>
      <c r="C507" s="25"/>
      <c r="D507" s="25"/>
      <c r="E507" s="24"/>
      <c r="G507" s="24"/>
      <c r="H507" s="25"/>
      <c r="I507" s="25"/>
      <c r="J507" s="24"/>
    </row>
    <row r="508" spans="2:10" ht="12.75">
      <c r="B508" s="25"/>
      <c r="C508" s="25"/>
      <c r="D508" s="25"/>
      <c r="E508" s="24"/>
      <c r="G508" s="24"/>
      <c r="H508" s="25"/>
      <c r="I508" s="25"/>
      <c r="J508" s="24"/>
    </row>
    <row r="509" spans="2:10" ht="12.75">
      <c r="B509" s="25"/>
      <c r="C509" s="25"/>
      <c r="D509" s="25"/>
      <c r="E509" s="24"/>
      <c r="G509" s="24"/>
      <c r="H509" s="25"/>
      <c r="I509" s="25"/>
      <c r="J509" s="24"/>
    </row>
    <row r="510" spans="2:10" ht="12.75">
      <c r="B510" s="25"/>
      <c r="C510" s="25"/>
      <c r="D510" s="25"/>
      <c r="E510" s="24"/>
      <c r="G510" s="24"/>
      <c r="H510" s="25"/>
      <c r="I510" s="25"/>
      <c r="J510" s="24"/>
    </row>
    <row r="511" spans="2:10" ht="12.75">
      <c r="B511" s="25"/>
      <c r="C511" s="25"/>
      <c r="D511" s="25"/>
      <c r="E511" s="24"/>
      <c r="G511" s="24"/>
      <c r="H511" s="25"/>
      <c r="I511" s="25"/>
      <c r="J511" s="24"/>
    </row>
    <row r="512" spans="2:10" ht="12.75">
      <c r="B512" s="25"/>
      <c r="C512" s="25"/>
      <c r="D512" s="25"/>
      <c r="E512" s="24"/>
      <c r="G512" s="24"/>
      <c r="H512" s="25"/>
      <c r="I512" s="25"/>
      <c r="J512" s="24"/>
    </row>
    <row r="513" spans="2:10" ht="12.75">
      <c r="B513" s="25"/>
      <c r="C513" s="25"/>
      <c r="D513" s="25"/>
      <c r="E513" s="24"/>
      <c r="G513" s="24"/>
      <c r="H513" s="25"/>
      <c r="I513" s="25"/>
      <c r="J513" s="24"/>
    </row>
    <row r="514" spans="2:10" ht="12.75">
      <c r="B514" s="25"/>
      <c r="C514" s="25"/>
      <c r="D514" s="25"/>
      <c r="E514" s="24"/>
      <c r="G514" s="24"/>
      <c r="H514" s="25"/>
      <c r="I514" s="25"/>
      <c r="J514" s="24"/>
    </row>
    <row r="515" spans="2:10" ht="12.75">
      <c r="B515" s="25"/>
      <c r="C515" s="25"/>
      <c r="D515" s="25"/>
      <c r="E515" s="24"/>
      <c r="G515" s="24"/>
      <c r="H515" s="25"/>
      <c r="I515" s="25"/>
      <c r="J515" s="24"/>
    </row>
    <row r="516" spans="2:10" ht="12.75">
      <c r="B516" s="25"/>
      <c r="C516" s="25"/>
      <c r="D516" s="25"/>
      <c r="E516" s="24"/>
      <c r="G516" s="24"/>
      <c r="H516" s="25"/>
      <c r="I516" s="25"/>
      <c r="J516" s="24"/>
    </row>
    <row r="517" spans="2:10" ht="12.75">
      <c r="B517" s="25"/>
      <c r="C517" s="25"/>
      <c r="D517" s="25"/>
      <c r="E517" s="24"/>
      <c r="G517" s="24"/>
      <c r="H517" s="25"/>
      <c r="I517" s="25"/>
      <c r="J517" s="24"/>
    </row>
    <row r="518" spans="2:10" ht="12.75">
      <c r="B518" s="25"/>
      <c r="C518" s="25"/>
      <c r="D518" s="25"/>
      <c r="E518" s="24"/>
      <c r="G518" s="24"/>
      <c r="H518" s="25"/>
      <c r="I518" s="25"/>
      <c r="J518" s="24"/>
    </row>
    <row r="519" spans="2:10" ht="12.75">
      <c r="B519" s="25"/>
      <c r="C519" s="25"/>
      <c r="D519" s="25"/>
      <c r="E519" s="24"/>
      <c r="G519" s="24"/>
      <c r="H519" s="25"/>
      <c r="I519" s="25"/>
      <c r="J519" s="24"/>
    </row>
    <row r="520" spans="2:10" ht="12.75">
      <c r="B520" s="25"/>
      <c r="C520" s="25"/>
      <c r="D520" s="25"/>
      <c r="E520" s="24"/>
      <c r="G520" s="24"/>
      <c r="H520" s="25"/>
      <c r="I520" s="25"/>
      <c r="J520" s="24"/>
    </row>
    <row r="521" spans="2:10" ht="12.75">
      <c r="B521" s="25"/>
      <c r="C521" s="25"/>
      <c r="D521" s="25"/>
      <c r="E521" s="24"/>
      <c r="G521" s="24"/>
      <c r="H521" s="25"/>
      <c r="I521" s="25"/>
      <c r="J521" s="24"/>
    </row>
    <row r="522" spans="2:10" ht="12.75">
      <c r="B522" s="25"/>
      <c r="C522" s="25"/>
      <c r="D522" s="25"/>
      <c r="E522" s="24"/>
      <c r="G522" s="24"/>
      <c r="H522" s="25"/>
      <c r="I522" s="25"/>
      <c r="J522" s="24"/>
    </row>
    <row r="523" spans="2:10" ht="12.75">
      <c r="B523" s="25"/>
      <c r="C523" s="25"/>
      <c r="D523" s="25"/>
      <c r="E523" s="24"/>
      <c r="G523" s="24"/>
      <c r="H523" s="25"/>
      <c r="I523" s="25"/>
      <c r="J523" s="24"/>
    </row>
    <row r="524" spans="2:10" ht="12.75">
      <c r="B524" s="25"/>
      <c r="C524" s="25"/>
      <c r="D524" s="25"/>
      <c r="E524" s="24"/>
      <c r="G524" s="24"/>
      <c r="H524" s="25"/>
      <c r="I524" s="25"/>
      <c r="J524" s="24"/>
    </row>
    <row r="525" spans="2:10" ht="12.75">
      <c r="B525" s="25"/>
      <c r="C525" s="25"/>
      <c r="D525" s="25"/>
      <c r="E525" s="24"/>
      <c r="G525" s="24"/>
      <c r="H525" s="25"/>
      <c r="I525" s="25"/>
      <c r="J525" s="24"/>
    </row>
    <row r="526" spans="2:10" ht="12.75">
      <c r="B526" s="25"/>
      <c r="C526" s="25"/>
      <c r="D526" s="25"/>
      <c r="E526" s="24"/>
      <c r="G526" s="24"/>
      <c r="H526" s="25"/>
      <c r="I526" s="25"/>
      <c r="J526" s="24"/>
    </row>
    <row r="527" spans="2:10" ht="12.75">
      <c r="B527" s="25"/>
      <c r="C527" s="25"/>
      <c r="D527" s="25"/>
      <c r="E527" s="24"/>
      <c r="G527" s="24"/>
      <c r="H527" s="25"/>
      <c r="I527" s="25"/>
      <c r="J527" s="24"/>
    </row>
    <row r="528" spans="2:10" ht="12.75">
      <c r="B528" s="25"/>
      <c r="C528" s="25"/>
      <c r="D528" s="25"/>
      <c r="E528" s="24"/>
      <c r="G528" s="24"/>
      <c r="H528" s="25"/>
      <c r="I528" s="25"/>
      <c r="J528" s="24"/>
    </row>
    <row r="529" spans="2:10" ht="12.75">
      <c r="B529" s="25"/>
      <c r="C529" s="25"/>
      <c r="D529" s="25"/>
      <c r="E529" s="24"/>
      <c r="G529" s="24"/>
      <c r="H529" s="25"/>
      <c r="I529" s="25"/>
      <c r="J529" s="24"/>
    </row>
    <row r="530" spans="2:10" ht="12.75">
      <c r="B530" s="25"/>
      <c r="C530" s="25"/>
      <c r="D530" s="25"/>
      <c r="E530" s="24"/>
      <c r="G530" s="24"/>
      <c r="H530" s="25"/>
      <c r="I530" s="25"/>
      <c r="J530" s="24"/>
    </row>
    <row r="531" spans="2:10" ht="12.75">
      <c r="B531" s="25"/>
      <c r="C531" s="25"/>
      <c r="D531" s="25"/>
      <c r="E531" s="24"/>
      <c r="G531" s="24"/>
      <c r="H531" s="25"/>
      <c r="I531" s="25"/>
      <c r="J531" s="24"/>
    </row>
    <row r="532" spans="2:10" ht="12.75">
      <c r="B532" s="25"/>
      <c r="C532" s="25"/>
      <c r="D532" s="25"/>
      <c r="E532" s="24"/>
      <c r="G532" s="24"/>
      <c r="H532" s="25"/>
      <c r="I532" s="25"/>
      <c r="J532" s="24"/>
    </row>
    <row r="533" spans="2:10" ht="12.75">
      <c r="B533" s="25"/>
      <c r="C533" s="25"/>
      <c r="D533" s="25"/>
      <c r="E533" s="24"/>
      <c r="G533" s="24"/>
      <c r="H533" s="25"/>
      <c r="I533" s="25"/>
      <c r="J533" s="24"/>
    </row>
    <row r="534" spans="2:10" ht="12.75">
      <c r="B534" s="25"/>
      <c r="C534" s="25"/>
      <c r="D534" s="25"/>
      <c r="E534" s="24"/>
      <c r="G534" s="24"/>
      <c r="H534" s="25"/>
      <c r="I534" s="25"/>
      <c r="J534" s="24"/>
    </row>
    <row r="535" spans="2:10" ht="12.75">
      <c r="B535" s="25"/>
      <c r="C535" s="25"/>
      <c r="D535" s="25"/>
      <c r="E535" s="24"/>
      <c r="G535" s="24"/>
      <c r="H535" s="25"/>
      <c r="I535" s="25"/>
      <c r="J535" s="24"/>
    </row>
    <row r="536" spans="2:10" ht="12.75">
      <c r="B536" s="25"/>
      <c r="C536" s="25"/>
      <c r="D536" s="25"/>
      <c r="E536" s="24"/>
      <c r="G536" s="24"/>
      <c r="H536" s="25"/>
      <c r="I536" s="25"/>
      <c r="J536" s="24"/>
    </row>
    <row r="537" spans="2:10" ht="12.75">
      <c r="B537" s="25"/>
      <c r="C537" s="25"/>
      <c r="D537" s="25"/>
      <c r="E537" s="24"/>
      <c r="G537" s="24"/>
      <c r="H537" s="25"/>
      <c r="I537" s="25"/>
      <c r="J537" s="24"/>
    </row>
    <row r="538" spans="2:10" ht="12.75">
      <c r="B538" s="25"/>
      <c r="C538" s="25"/>
      <c r="D538" s="25"/>
      <c r="E538" s="24"/>
      <c r="G538" s="24"/>
      <c r="H538" s="25"/>
      <c r="I538" s="25"/>
      <c r="J538" s="24"/>
    </row>
    <row r="539" spans="2:10" ht="12.75">
      <c r="B539" s="25"/>
      <c r="C539" s="25"/>
      <c r="D539" s="25"/>
      <c r="E539" s="24"/>
      <c r="G539" s="24"/>
      <c r="H539" s="25"/>
      <c r="I539" s="25"/>
      <c r="J539" s="24"/>
    </row>
    <row r="540" spans="2:10" ht="12.75">
      <c r="B540" s="25"/>
      <c r="C540" s="25"/>
      <c r="D540" s="25"/>
      <c r="E540" s="24"/>
      <c r="G540" s="24"/>
      <c r="H540" s="25"/>
      <c r="I540" s="25"/>
      <c r="J540" s="24"/>
    </row>
    <row r="541" spans="2:10" ht="12.75">
      <c r="B541" s="25"/>
      <c r="C541" s="25"/>
      <c r="D541" s="25"/>
      <c r="E541" s="24"/>
      <c r="G541" s="24"/>
      <c r="H541" s="25"/>
      <c r="I541" s="25"/>
      <c r="J541" s="24"/>
    </row>
    <row r="542" spans="2:10" ht="12.75">
      <c r="B542" s="25"/>
      <c r="C542" s="25"/>
      <c r="D542" s="25"/>
      <c r="E542" s="24"/>
      <c r="G542" s="24"/>
      <c r="H542" s="25"/>
      <c r="I542" s="25"/>
      <c r="J542" s="24"/>
    </row>
    <row r="543" spans="2:10" ht="12.75">
      <c r="B543" s="25"/>
      <c r="C543" s="25"/>
      <c r="D543" s="25"/>
      <c r="E543" s="24"/>
      <c r="G543" s="24"/>
      <c r="H543" s="25"/>
      <c r="I543" s="25"/>
      <c r="J543" s="24"/>
    </row>
    <row r="544" spans="2:10" ht="12.75">
      <c r="B544" s="25"/>
      <c r="C544" s="25"/>
      <c r="D544" s="25"/>
      <c r="E544" s="24"/>
      <c r="G544" s="24"/>
      <c r="H544" s="25"/>
      <c r="I544" s="25"/>
      <c r="J544" s="24"/>
    </row>
    <row r="545" spans="2:10" ht="12.75">
      <c r="B545" s="25"/>
      <c r="C545" s="25"/>
      <c r="D545" s="25"/>
      <c r="E545" s="24"/>
      <c r="G545" s="24"/>
      <c r="H545" s="25"/>
      <c r="I545" s="25"/>
      <c r="J545" s="24"/>
    </row>
    <row r="546" spans="2:10" ht="12.75">
      <c r="B546" s="25"/>
      <c r="C546" s="25"/>
      <c r="D546" s="25"/>
      <c r="E546" s="24"/>
      <c r="G546" s="24"/>
      <c r="H546" s="25"/>
      <c r="I546" s="25"/>
      <c r="J546" s="24"/>
    </row>
    <row r="547" spans="2:10" ht="12.75">
      <c r="B547" s="25"/>
      <c r="C547" s="25"/>
      <c r="D547" s="25"/>
      <c r="E547" s="24"/>
      <c r="G547" s="24"/>
      <c r="H547" s="25"/>
      <c r="I547" s="25"/>
      <c r="J547" s="24"/>
    </row>
    <row r="548" spans="2:10" ht="12.75">
      <c r="B548" s="25"/>
      <c r="C548" s="25"/>
      <c r="D548" s="25"/>
      <c r="E548" s="24"/>
      <c r="G548" s="24"/>
      <c r="H548" s="25"/>
      <c r="I548" s="25"/>
      <c r="J548" s="24"/>
    </row>
    <row r="549" spans="2:10" ht="12.75">
      <c r="B549" s="25"/>
      <c r="C549" s="25"/>
      <c r="D549" s="25"/>
      <c r="E549" s="24"/>
      <c r="G549" s="24"/>
      <c r="H549" s="25"/>
      <c r="I549" s="25"/>
      <c r="J549" s="24"/>
    </row>
    <row r="550" spans="2:10" ht="12.75">
      <c r="B550" s="25"/>
      <c r="C550" s="25"/>
      <c r="D550" s="25"/>
      <c r="E550" s="24"/>
      <c r="G550" s="24"/>
      <c r="H550" s="25"/>
      <c r="I550" s="25"/>
      <c r="J550" s="24"/>
    </row>
    <row r="551" spans="2:10" ht="12.75">
      <c r="B551" s="25"/>
      <c r="C551" s="25"/>
      <c r="D551" s="25"/>
      <c r="E551" s="24"/>
      <c r="G551" s="24"/>
      <c r="H551" s="25"/>
      <c r="I551" s="25"/>
      <c r="J551" s="24"/>
    </row>
    <row r="552" spans="2:10" ht="12.75">
      <c r="B552" s="25"/>
      <c r="C552" s="25"/>
      <c r="D552" s="25"/>
      <c r="E552" s="24"/>
      <c r="G552" s="24"/>
      <c r="H552" s="25"/>
      <c r="I552" s="25"/>
      <c r="J552" s="24"/>
    </row>
    <row r="553" spans="2:10" ht="12.75">
      <c r="B553" s="25"/>
      <c r="C553" s="25"/>
      <c r="D553" s="25"/>
      <c r="E553" s="24"/>
      <c r="G553" s="24"/>
      <c r="H553" s="25"/>
      <c r="I553" s="25"/>
      <c r="J553" s="24"/>
    </row>
    <row r="554" spans="2:10" ht="12.75">
      <c r="B554" s="25"/>
      <c r="C554" s="25"/>
      <c r="D554" s="25"/>
      <c r="E554" s="24"/>
      <c r="G554" s="24"/>
      <c r="H554" s="25"/>
      <c r="I554" s="25"/>
      <c r="J554" s="24"/>
    </row>
    <row r="555" spans="2:10" ht="12.75">
      <c r="B555" s="25"/>
      <c r="C555" s="25"/>
      <c r="D555" s="25"/>
      <c r="E555" s="24"/>
      <c r="G555" s="24"/>
      <c r="H555" s="25"/>
      <c r="I555" s="25"/>
      <c r="J555" s="24"/>
    </row>
    <row r="556" spans="2:10" ht="12.75">
      <c r="B556" s="25"/>
      <c r="C556" s="25"/>
      <c r="D556" s="25"/>
      <c r="E556" s="24"/>
      <c r="G556" s="24"/>
      <c r="H556" s="25"/>
      <c r="I556" s="25"/>
      <c r="J556" s="24"/>
    </row>
    <row r="557" spans="2:10" ht="12.75">
      <c r="B557" s="25"/>
      <c r="C557" s="25"/>
      <c r="D557" s="25"/>
      <c r="E557" s="24"/>
      <c r="G557" s="24"/>
      <c r="H557" s="25"/>
      <c r="I557" s="25"/>
      <c r="J557" s="24"/>
    </row>
    <row r="558" spans="2:10" ht="12.75">
      <c r="B558" s="25"/>
      <c r="C558" s="25"/>
      <c r="D558" s="25"/>
      <c r="E558" s="24"/>
      <c r="G558" s="24"/>
      <c r="H558" s="25"/>
      <c r="I558" s="25"/>
      <c r="J558" s="24"/>
    </row>
    <row r="559" spans="2:10" ht="12.75">
      <c r="B559" s="25"/>
      <c r="C559" s="25"/>
      <c r="D559" s="25"/>
      <c r="E559" s="24"/>
      <c r="G559" s="24"/>
      <c r="H559" s="25"/>
      <c r="I559" s="25"/>
      <c r="J559" s="24"/>
    </row>
    <row r="560" spans="2:10" ht="12.75">
      <c r="B560" s="25"/>
      <c r="C560" s="25"/>
      <c r="D560" s="25"/>
      <c r="E560" s="24"/>
      <c r="G560" s="24"/>
      <c r="H560" s="25"/>
      <c r="I560" s="25"/>
      <c r="J560" s="24"/>
    </row>
    <row r="561" spans="2:10" ht="12.75">
      <c r="B561" s="25"/>
      <c r="C561" s="25"/>
      <c r="D561" s="25"/>
      <c r="E561" s="24"/>
      <c r="G561" s="24"/>
      <c r="H561" s="25"/>
      <c r="I561" s="25"/>
      <c r="J561" s="24"/>
    </row>
    <row r="562" spans="2:10" ht="12.75">
      <c r="B562" s="25"/>
      <c r="C562" s="25"/>
      <c r="D562" s="25"/>
      <c r="E562" s="24"/>
      <c r="G562" s="24"/>
      <c r="H562" s="25"/>
      <c r="I562" s="25"/>
      <c r="J562" s="24"/>
    </row>
    <row r="563" spans="2:10" ht="12.75">
      <c r="B563" s="25"/>
      <c r="C563" s="25"/>
      <c r="D563" s="25"/>
      <c r="E563" s="24"/>
      <c r="G563" s="24"/>
      <c r="H563" s="25"/>
      <c r="I563" s="25"/>
      <c r="J563" s="24"/>
    </row>
    <row r="564" spans="2:10" ht="12.75">
      <c r="B564" s="25"/>
      <c r="C564" s="25"/>
      <c r="D564" s="25"/>
      <c r="E564" s="24"/>
      <c r="G564" s="24"/>
      <c r="H564" s="25"/>
      <c r="I564" s="25"/>
      <c r="J564" s="24"/>
    </row>
    <row r="565" spans="2:10" ht="12.75">
      <c r="B565" s="25"/>
      <c r="C565" s="25"/>
      <c r="D565" s="25"/>
      <c r="E565" s="24"/>
      <c r="G565" s="24"/>
      <c r="H565" s="25"/>
      <c r="I565" s="25"/>
      <c r="J565" s="24"/>
    </row>
    <row r="566" spans="2:10" ht="12.75">
      <c r="B566" s="25"/>
      <c r="C566" s="25"/>
      <c r="D566" s="25"/>
      <c r="E566" s="24"/>
      <c r="G566" s="24"/>
      <c r="H566" s="25"/>
      <c r="I566" s="25"/>
      <c r="J566" s="24"/>
    </row>
    <row r="567" spans="2:10" ht="12.75">
      <c r="B567" s="25"/>
      <c r="C567" s="25"/>
      <c r="D567" s="25"/>
      <c r="E567" s="24"/>
      <c r="G567" s="24"/>
      <c r="H567" s="25"/>
      <c r="I567" s="25"/>
      <c r="J567" s="24"/>
    </row>
    <row r="568" spans="2:10" ht="12.75">
      <c r="B568" s="25"/>
      <c r="C568" s="25"/>
      <c r="D568" s="25"/>
      <c r="E568" s="24"/>
      <c r="G568" s="24"/>
      <c r="H568" s="25"/>
      <c r="I568" s="25"/>
      <c r="J568" s="24"/>
    </row>
    <row r="569" spans="2:10" ht="12.75">
      <c r="B569" s="25"/>
      <c r="C569" s="25"/>
      <c r="D569" s="25"/>
      <c r="E569" s="24"/>
      <c r="G569" s="24"/>
      <c r="H569" s="25"/>
      <c r="I569" s="25"/>
      <c r="J569" s="24"/>
    </row>
    <row r="570" spans="2:10" ht="12.75">
      <c r="B570" s="25"/>
      <c r="C570" s="25"/>
      <c r="D570" s="25"/>
      <c r="E570" s="24"/>
      <c r="G570" s="24"/>
      <c r="H570" s="25"/>
      <c r="I570" s="25"/>
      <c r="J570" s="24"/>
    </row>
    <row r="571" spans="2:10" ht="12.75">
      <c r="B571" s="25"/>
      <c r="C571" s="25"/>
      <c r="D571" s="25"/>
      <c r="E571" s="24"/>
      <c r="G571" s="24"/>
      <c r="H571" s="25"/>
      <c r="I571" s="25"/>
      <c r="J571" s="24"/>
    </row>
    <row r="572" spans="2:10" ht="12.75">
      <c r="B572" s="25"/>
      <c r="C572" s="25"/>
      <c r="D572" s="25"/>
      <c r="E572" s="24"/>
      <c r="G572" s="24"/>
      <c r="H572" s="25"/>
      <c r="I572" s="25"/>
      <c r="J572" s="24"/>
    </row>
    <row r="573" spans="2:10" ht="12.75">
      <c r="B573" s="25"/>
      <c r="C573" s="25"/>
      <c r="D573" s="25"/>
      <c r="E573" s="24"/>
      <c r="G573" s="24"/>
      <c r="H573" s="25"/>
      <c r="I573" s="25"/>
      <c r="J573" s="24"/>
    </row>
    <row r="574" spans="2:10" ht="12.75">
      <c r="B574" s="25"/>
      <c r="C574" s="25"/>
      <c r="D574" s="25"/>
      <c r="E574" s="24"/>
      <c r="G574" s="24"/>
      <c r="H574" s="25"/>
      <c r="I574" s="25"/>
      <c r="J574" s="24"/>
    </row>
    <row r="575" spans="2:10" ht="12.75">
      <c r="B575" s="25"/>
      <c r="C575" s="25"/>
      <c r="D575" s="25"/>
      <c r="E575" s="24"/>
      <c r="G575" s="24"/>
      <c r="H575" s="25"/>
      <c r="I575" s="25"/>
      <c r="J575" s="24"/>
    </row>
    <row r="576" spans="2:10" ht="12.75">
      <c r="B576" s="25"/>
      <c r="C576" s="25"/>
      <c r="D576" s="25"/>
      <c r="E576" s="24"/>
      <c r="G576" s="24"/>
      <c r="H576" s="25"/>
      <c r="I576" s="25"/>
      <c r="J576" s="24"/>
    </row>
    <row r="577" spans="2:10" ht="12.75">
      <c r="B577" s="25"/>
      <c r="C577" s="25"/>
      <c r="D577" s="25"/>
      <c r="E577" s="24"/>
      <c r="G577" s="24"/>
      <c r="H577" s="25"/>
      <c r="I577" s="25"/>
      <c r="J577" s="24"/>
    </row>
    <row r="578" spans="2:10" ht="12.75">
      <c r="B578" s="25"/>
      <c r="C578" s="25"/>
      <c r="D578" s="25"/>
      <c r="E578" s="24"/>
      <c r="G578" s="24"/>
      <c r="H578" s="25"/>
      <c r="I578" s="25"/>
      <c r="J578" s="24"/>
    </row>
    <row r="579" spans="2:10" ht="12.75">
      <c r="B579" s="25"/>
      <c r="C579" s="25"/>
      <c r="D579" s="25"/>
      <c r="E579" s="24"/>
      <c r="G579" s="24"/>
      <c r="H579" s="25"/>
      <c r="I579" s="25"/>
      <c r="J579" s="24"/>
    </row>
    <row r="580" spans="2:10" ht="12.75">
      <c r="B580" s="25"/>
      <c r="C580" s="25"/>
      <c r="D580" s="25"/>
      <c r="E580" s="24"/>
      <c r="G580" s="24"/>
      <c r="H580" s="25"/>
      <c r="I580" s="25"/>
      <c r="J580" s="24"/>
    </row>
    <row r="581" spans="2:10" ht="12.75">
      <c r="B581" s="25"/>
      <c r="C581" s="25"/>
      <c r="D581" s="25"/>
      <c r="E581" s="24"/>
      <c r="G581" s="24"/>
      <c r="H581" s="25"/>
      <c r="I581" s="25"/>
      <c r="J581" s="24"/>
    </row>
    <row r="582" spans="2:10" ht="12.75">
      <c r="B582" s="25"/>
      <c r="C582" s="25"/>
      <c r="D582" s="25"/>
      <c r="E582" s="24"/>
      <c r="G582" s="24"/>
      <c r="H582" s="25"/>
      <c r="I582" s="25"/>
      <c r="J582" s="24"/>
    </row>
    <row r="583" spans="2:10" ht="12.75">
      <c r="B583" s="25"/>
      <c r="C583" s="25"/>
      <c r="D583" s="25"/>
      <c r="E583" s="24"/>
      <c r="G583" s="24"/>
      <c r="H583" s="25"/>
      <c r="I583" s="25"/>
      <c r="J583" s="24"/>
    </row>
    <row r="584" spans="2:10" ht="12.75">
      <c r="B584" s="25"/>
      <c r="C584" s="25"/>
      <c r="D584" s="25"/>
      <c r="E584" s="24"/>
      <c r="G584" s="24"/>
      <c r="H584" s="25"/>
      <c r="I584" s="25"/>
      <c r="J584" s="24"/>
    </row>
    <row r="585" spans="2:10" ht="12.75">
      <c r="B585" s="25"/>
      <c r="C585" s="25"/>
      <c r="D585" s="25"/>
      <c r="E585" s="24"/>
      <c r="G585" s="24"/>
      <c r="H585" s="25"/>
      <c r="I585" s="25"/>
      <c r="J585" s="24"/>
    </row>
    <row r="586" spans="2:10" ht="12.75">
      <c r="B586" s="25"/>
      <c r="C586" s="25"/>
      <c r="D586" s="25"/>
      <c r="E586" s="24"/>
      <c r="G586" s="24"/>
      <c r="H586" s="25"/>
      <c r="I586" s="25"/>
      <c r="J586" s="24"/>
    </row>
    <row r="587" spans="2:10" ht="12.75">
      <c r="B587" s="25"/>
      <c r="C587" s="25"/>
      <c r="D587" s="25"/>
      <c r="E587" s="24"/>
      <c r="G587" s="24"/>
      <c r="H587" s="25"/>
      <c r="I587" s="25"/>
      <c r="J587" s="24"/>
    </row>
    <row r="588" spans="2:10" ht="12.75">
      <c r="B588" s="25"/>
      <c r="C588" s="25"/>
      <c r="D588" s="25"/>
      <c r="E588" s="24"/>
      <c r="G588" s="24"/>
      <c r="H588" s="25"/>
      <c r="I588" s="25"/>
      <c r="J588" s="24"/>
    </row>
    <row r="589" spans="2:10" ht="12.75">
      <c r="B589" s="25"/>
      <c r="C589" s="25"/>
      <c r="D589" s="25"/>
      <c r="E589" s="24"/>
      <c r="G589" s="24"/>
      <c r="H589" s="25"/>
      <c r="I589" s="25"/>
      <c r="J589" s="24"/>
    </row>
    <row r="590" spans="2:10" ht="12.75">
      <c r="B590" s="25"/>
      <c r="C590" s="25"/>
      <c r="D590" s="25"/>
      <c r="E590" s="24"/>
      <c r="G590" s="24"/>
      <c r="H590" s="25"/>
      <c r="I590" s="25"/>
      <c r="J590" s="24"/>
    </row>
    <row r="591" spans="2:10" ht="12.75">
      <c r="B591" s="25"/>
      <c r="C591" s="25"/>
      <c r="D591" s="25"/>
      <c r="E591" s="24"/>
      <c r="G591" s="24"/>
      <c r="H591" s="25"/>
      <c r="I591" s="25"/>
      <c r="J591" s="24"/>
    </row>
    <row r="592" spans="2:10" ht="12.75">
      <c r="B592" s="25"/>
      <c r="C592" s="25"/>
      <c r="D592" s="25"/>
      <c r="E592" s="24"/>
      <c r="G592" s="24"/>
      <c r="H592" s="25"/>
      <c r="I592" s="25"/>
      <c r="J592" s="24"/>
    </row>
    <row r="593" spans="2:10" ht="12.75">
      <c r="B593" s="25"/>
      <c r="C593" s="25"/>
      <c r="D593" s="25"/>
      <c r="E593" s="24"/>
      <c r="G593" s="24"/>
      <c r="H593" s="25"/>
      <c r="I593" s="25"/>
      <c r="J593" s="24"/>
    </row>
    <row r="594" spans="2:10" ht="12.75">
      <c r="B594" s="25"/>
      <c r="C594" s="25"/>
      <c r="D594" s="25"/>
      <c r="E594" s="24"/>
      <c r="G594" s="24"/>
      <c r="H594" s="25"/>
      <c r="I594" s="25"/>
      <c r="J594" s="24"/>
    </row>
    <row r="595" spans="2:10" ht="12.75">
      <c r="B595" s="25"/>
      <c r="C595" s="25"/>
      <c r="D595" s="25"/>
      <c r="E595" s="24"/>
      <c r="G595" s="24"/>
      <c r="H595" s="25"/>
      <c r="I595" s="25"/>
      <c r="J595" s="24"/>
    </row>
    <row r="596" spans="2:10" ht="12.75">
      <c r="B596" s="25"/>
      <c r="C596" s="25"/>
      <c r="D596" s="25"/>
      <c r="E596" s="24"/>
      <c r="G596" s="24"/>
      <c r="H596" s="25"/>
      <c r="I596" s="25"/>
      <c r="J596" s="24"/>
    </row>
    <row r="597" spans="2:10" ht="12.75">
      <c r="B597" s="25"/>
      <c r="C597" s="25"/>
      <c r="D597" s="25"/>
      <c r="E597" s="24"/>
      <c r="G597" s="24"/>
      <c r="H597" s="25"/>
      <c r="I597" s="25"/>
      <c r="J597" s="24"/>
    </row>
    <row r="598" spans="2:10" ht="12.75">
      <c r="B598" s="25"/>
      <c r="C598" s="25"/>
      <c r="D598" s="25"/>
      <c r="E598" s="24"/>
      <c r="G598" s="24"/>
      <c r="H598" s="25"/>
      <c r="I598" s="25"/>
      <c r="J598" s="24"/>
    </row>
    <row r="599" spans="2:10" ht="12.75">
      <c r="B599" s="25"/>
      <c r="C599" s="25"/>
      <c r="D599" s="25"/>
      <c r="E599" s="24"/>
      <c r="G599" s="24"/>
      <c r="H599" s="25"/>
      <c r="I599" s="25"/>
      <c r="J599" s="24"/>
    </row>
    <row r="600" spans="2:10" ht="12.75">
      <c r="B600" s="25"/>
      <c r="C600" s="25"/>
      <c r="D600" s="25"/>
      <c r="E600" s="24"/>
      <c r="G600" s="24"/>
      <c r="H600" s="25"/>
      <c r="I600" s="25"/>
      <c r="J600" s="24"/>
    </row>
    <row r="601" spans="2:10" ht="12.75">
      <c r="B601" s="25"/>
      <c r="C601" s="25"/>
      <c r="D601" s="25"/>
      <c r="E601" s="24"/>
      <c r="G601" s="24"/>
      <c r="H601" s="25"/>
      <c r="I601" s="25"/>
      <c r="J601" s="24"/>
    </row>
    <row r="602" spans="2:10" ht="12.75">
      <c r="B602" s="25"/>
      <c r="C602" s="25"/>
      <c r="D602" s="25"/>
      <c r="E602" s="24"/>
      <c r="G602" s="24"/>
      <c r="H602" s="25"/>
      <c r="I602" s="25"/>
      <c r="J602" s="24"/>
    </row>
    <row r="603" spans="2:10" ht="12.75">
      <c r="B603" s="25"/>
      <c r="C603" s="25"/>
      <c r="D603" s="25"/>
      <c r="E603" s="24"/>
      <c r="G603" s="24"/>
      <c r="H603" s="25"/>
      <c r="I603" s="25"/>
      <c r="J603" s="24"/>
    </row>
    <row r="604" spans="2:10" ht="12.75">
      <c r="B604" s="25"/>
      <c r="C604" s="25"/>
      <c r="D604" s="25"/>
      <c r="E604" s="24"/>
      <c r="G604" s="24"/>
      <c r="H604" s="25"/>
      <c r="I604" s="25"/>
      <c r="J604" s="24"/>
    </row>
    <row r="605" spans="2:10" ht="12.75">
      <c r="B605" s="25"/>
      <c r="C605" s="25"/>
      <c r="D605" s="25"/>
      <c r="E605" s="24"/>
      <c r="G605" s="24"/>
      <c r="H605" s="25"/>
      <c r="I605" s="25"/>
      <c r="J605" s="24"/>
    </row>
    <row r="606" spans="2:10" ht="12.75">
      <c r="B606" s="25"/>
      <c r="C606" s="25"/>
      <c r="D606" s="25"/>
      <c r="E606" s="24"/>
      <c r="G606" s="24"/>
      <c r="H606" s="25"/>
      <c r="I606" s="25"/>
      <c r="J606" s="24"/>
    </row>
    <row r="607" spans="2:10" ht="12.75">
      <c r="B607" s="25"/>
      <c r="C607" s="25"/>
      <c r="D607" s="25"/>
      <c r="E607" s="24"/>
      <c r="G607" s="24"/>
      <c r="H607" s="25"/>
      <c r="I607" s="25"/>
      <c r="J607" s="24"/>
    </row>
    <row r="608" spans="2:10" ht="12.75">
      <c r="B608" s="25"/>
      <c r="C608" s="25"/>
      <c r="D608" s="25"/>
      <c r="E608" s="24"/>
      <c r="G608" s="24"/>
      <c r="H608" s="25"/>
      <c r="I608" s="25"/>
      <c r="J608" s="24"/>
    </row>
    <row r="609" spans="2:10" ht="12.75">
      <c r="B609" s="25"/>
      <c r="C609" s="25"/>
      <c r="D609" s="25"/>
      <c r="E609" s="24"/>
      <c r="G609" s="24"/>
      <c r="H609" s="25"/>
      <c r="I609" s="25"/>
      <c r="J609" s="24"/>
    </row>
    <row r="610" spans="2:10" ht="12.75">
      <c r="B610" s="25"/>
      <c r="C610" s="25"/>
      <c r="D610" s="25"/>
      <c r="E610" s="24"/>
      <c r="G610" s="24"/>
      <c r="H610" s="25"/>
      <c r="I610" s="25"/>
      <c r="J610" s="24"/>
    </row>
    <row r="611" spans="2:10" ht="12.75">
      <c r="B611" s="25"/>
      <c r="C611" s="25"/>
      <c r="D611" s="25"/>
      <c r="E611" s="24"/>
      <c r="G611" s="24"/>
      <c r="H611" s="25"/>
      <c r="I611" s="25"/>
      <c r="J611" s="24"/>
    </row>
    <row r="612" spans="2:10" ht="12.75">
      <c r="B612" s="25"/>
      <c r="C612" s="25"/>
      <c r="D612" s="25"/>
      <c r="E612" s="24"/>
      <c r="G612" s="24"/>
      <c r="H612" s="25"/>
      <c r="I612" s="25"/>
      <c r="J612" s="24"/>
    </row>
    <row r="613" spans="2:10" ht="12.75">
      <c r="B613" s="25"/>
      <c r="C613" s="25"/>
      <c r="D613" s="25"/>
      <c r="E613" s="24"/>
      <c r="G613" s="24"/>
      <c r="H613" s="25"/>
      <c r="I613" s="25"/>
      <c r="J613" s="24"/>
    </row>
    <row r="614" spans="2:10" ht="12.75">
      <c r="B614" s="25"/>
      <c r="C614" s="25"/>
      <c r="D614" s="25"/>
      <c r="E614" s="24"/>
      <c r="G614" s="24"/>
      <c r="H614" s="25"/>
      <c r="I614" s="25"/>
      <c r="J614" s="24"/>
    </row>
    <row r="615" spans="2:10" ht="12.75">
      <c r="B615" s="25"/>
      <c r="C615" s="25"/>
      <c r="D615" s="25"/>
      <c r="E615" s="24"/>
      <c r="G615" s="24"/>
      <c r="H615" s="25"/>
      <c r="I615" s="25"/>
      <c r="J615" s="24"/>
    </row>
    <row r="616" spans="2:10" ht="12.75">
      <c r="B616" s="25"/>
      <c r="C616" s="25"/>
      <c r="D616" s="25"/>
      <c r="E616" s="24"/>
      <c r="G616" s="24"/>
      <c r="H616" s="25"/>
      <c r="I616" s="25"/>
      <c r="J616" s="24"/>
    </row>
    <row r="617" spans="2:10" ht="12.75">
      <c r="B617" s="25"/>
      <c r="C617" s="25"/>
      <c r="D617" s="25"/>
      <c r="E617" s="24"/>
      <c r="G617" s="24"/>
      <c r="H617" s="25"/>
      <c r="I617" s="25"/>
      <c r="J617" s="24"/>
    </row>
    <row r="618" spans="2:10" ht="12.75">
      <c r="B618" s="25"/>
      <c r="C618" s="25"/>
      <c r="D618" s="25"/>
      <c r="E618" s="24"/>
      <c r="G618" s="24"/>
      <c r="H618" s="25"/>
      <c r="I618" s="25"/>
      <c r="J618" s="24"/>
    </row>
    <row r="619" spans="2:10" ht="12.75">
      <c r="B619" s="25"/>
      <c r="C619" s="25"/>
      <c r="D619" s="25"/>
      <c r="E619" s="24"/>
      <c r="G619" s="24"/>
      <c r="H619" s="25"/>
      <c r="I619" s="25"/>
      <c r="J619" s="24"/>
    </row>
    <row r="620" spans="2:10" ht="12.75">
      <c r="B620" s="25"/>
      <c r="C620" s="25"/>
      <c r="D620" s="25"/>
      <c r="E620" s="24"/>
      <c r="G620" s="24"/>
      <c r="H620" s="25"/>
      <c r="I620" s="25"/>
      <c r="J620" s="24"/>
    </row>
    <row r="621" spans="2:10" ht="12.75">
      <c r="B621" s="25"/>
      <c r="C621" s="25"/>
      <c r="D621" s="25"/>
      <c r="E621" s="24"/>
      <c r="G621" s="24"/>
      <c r="H621" s="25"/>
      <c r="I621" s="25"/>
      <c r="J621" s="24"/>
    </row>
    <row r="622" spans="2:10" ht="12.75">
      <c r="B622" s="25"/>
      <c r="C622" s="25"/>
      <c r="D622" s="25"/>
      <c r="E622" s="24"/>
      <c r="G622" s="24"/>
      <c r="H622" s="25"/>
      <c r="I622" s="25"/>
      <c r="J622" s="24"/>
    </row>
    <row r="623" spans="2:10" ht="12.75">
      <c r="B623" s="25"/>
      <c r="C623" s="25"/>
      <c r="D623" s="25"/>
      <c r="E623" s="24"/>
      <c r="G623" s="24"/>
      <c r="H623" s="25"/>
      <c r="I623" s="25"/>
      <c r="J623" s="24"/>
    </row>
    <row r="624" spans="2:10" ht="12.75">
      <c r="B624" s="25"/>
      <c r="C624" s="25"/>
      <c r="D624" s="25"/>
      <c r="E624" s="24"/>
      <c r="G624" s="24"/>
      <c r="H624" s="25"/>
      <c r="I624" s="25"/>
      <c r="J624" s="24"/>
    </row>
    <row r="625" spans="2:10" ht="12.75">
      <c r="B625" s="25"/>
      <c r="C625" s="25"/>
      <c r="D625" s="25"/>
      <c r="E625" s="24"/>
      <c r="G625" s="24"/>
      <c r="H625" s="25"/>
      <c r="I625" s="25"/>
      <c r="J625" s="24"/>
    </row>
    <row r="626" spans="2:10" ht="12.75">
      <c r="B626" s="25"/>
      <c r="C626" s="25"/>
      <c r="D626" s="25"/>
      <c r="E626" s="24"/>
      <c r="G626" s="24"/>
      <c r="H626" s="25"/>
      <c r="I626" s="25"/>
      <c r="J626" s="24"/>
    </row>
    <row r="627" spans="2:10" ht="12.75">
      <c r="B627" s="25"/>
      <c r="C627" s="25"/>
      <c r="D627" s="25"/>
      <c r="E627" s="24"/>
      <c r="G627" s="24"/>
      <c r="H627" s="25"/>
      <c r="I627" s="25"/>
      <c r="J627" s="24"/>
    </row>
    <row r="628" spans="2:10" ht="12.75">
      <c r="B628" s="25"/>
      <c r="C628" s="25"/>
      <c r="D628" s="25"/>
      <c r="E628" s="24"/>
      <c r="G628" s="24"/>
      <c r="H628" s="25"/>
      <c r="I628" s="25"/>
      <c r="J628" s="24"/>
    </row>
    <row r="629" spans="2:10" ht="12.75">
      <c r="B629" s="25"/>
      <c r="C629" s="25"/>
      <c r="D629" s="25"/>
      <c r="E629" s="24"/>
      <c r="G629" s="24"/>
      <c r="H629" s="25"/>
      <c r="I629" s="25"/>
      <c r="J629" s="24"/>
    </row>
    <row r="630" spans="2:10" ht="12.75">
      <c r="B630" s="25"/>
      <c r="C630" s="25"/>
      <c r="D630" s="25"/>
      <c r="E630" s="24"/>
      <c r="G630" s="24"/>
      <c r="H630" s="25"/>
      <c r="I630" s="25"/>
      <c r="J630" s="24"/>
    </row>
    <row r="631" spans="2:10" ht="12.75">
      <c r="B631" s="25"/>
      <c r="C631" s="25"/>
      <c r="D631" s="25"/>
      <c r="E631" s="24"/>
      <c r="G631" s="24"/>
      <c r="H631" s="25"/>
      <c r="I631" s="25"/>
      <c r="J631" s="24"/>
    </row>
    <row r="632" spans="2:10" ht="12.75">
      <c r="B632" s="25"/>
      <c r="C632" s="25"/>
      <c r="D632" s="25"/>
      <c r="E632" s="24"/>
      <c r="G632" s="24"/>
      <c r="H632" s="25"/>
      <c r="I632" s="25"/>
      <c r="J632" s="24"/>
    </row>
    <row r="633" spans="2:10" ht="12.75">
      <c r="B633" s="25"/>
      <c r="C633" s="25"/>
      <c r="D633" s="25"/>
      <c r="E633" s="24"/>
      <c r="G633" s="24"/>
      <c r="H633" s="25"/>
      <c r="I633" s="25"/>
      <c r="J633" s="24"/>
    </row>
    <row r="634" spans="2:10" ht="12.75">
      <c r="B634" s="25"/>
      <c r="C634" s="25"/>
      <c r="D634" s="25"/>
      <c r="E634" s="24"/>
      <c r="G634" s="24"/>
      <c r="H634" s="25"/>
      <c r="I634" s="25"/>
      <c r="J634" s="24"/>
    </row>
    <row r="635" spans="2:10" ht="12.75">
      <c r="B635" s="25"/>
      <c r="C635" s="25"/>
      <c r="D635" s="25"/>
      <c r="E635" s="24"/>
      <c r="G635" s="24"/>
      <c r="H635" s="25"/>
      <c r="I635" s="25"/>
      <c r="J635" s="24"/>
    </row>
    <row r="636" spans="2:10" ht="12.75">
      <c r="B636" s="25"/>
      <c r="C636" s="25"/>
      <c r="D636" s="25"/>
      <c r="E636" s="24"/>
      <c r="G636" s="24"/>
      <c r="H636" s="25"/>
      <c r="I636" s="25"/>
      <c r="J636" s="24"/>
    </row>
    <row r="637" spans="2:10" ht="12.75">
      <c r="B637" s="25"/>
      <c r="C637" s="25"/>
      <c r="D637" s="25"/>
      <c r="E637" s="24"/>
      <c r="G637" s="24"/>
      <c r="H637" s="25"/>
      <c r="I637" s="25"/>
      <c r="J637" s="24"/>
    </row>
    <row r="638" spans="2:10" ht="12.75">
      <c r="B638" s="25"/>
      <c r="C638" s="25"/>
      <c r="D638" s="25"/>
      <c r="E638" s="24"/>
      <c r="G638" s="24"/>
      <c r="H638" s="25"/>
      <c r="I638" s="25"/>
      <c r="J638" s="24"/>
    </row>
    <row r="639" spans="2:10" ht="12.75">
      <c r="B639" s="25"/>
      <c r="C639" s="25"/>
      <c r="D639" s="25"/>
      <c r="E639" s="24"/>
      <c r="G639" s="24"/>
      <c r="H639" s="25"/>
      <c r="I639" s="25"/>
      <c r="J639" s="24"/>
    </row>
    <row r="640" spans="2:10" ht="12.75">
      <c r="B640" s="25"/>
      <c r="C640" s="25"/>
      <c r="D640" s="25"/>
      <c r="E640" s="24"/>
      <c r="G640" s="24"/>
      <c r="H640" s="25"/>
      <c r="I640" s="25"/>
      <c r="J640" s="24"/>
    </row>
    <row r="641" spans="2:10" ht="12.75">
      <c r="B641" s="25"/>
      <c r="C641" s="25"/>
      <c r="D641" s="25"/>
      <c r="E641" s="24"/>
      <c r="G641" s="24"/>
      <c r="H641" s="25"/>
      <c r="I641" s="25"/>
      <c r="J641" s="24"/>
    </row>
    <row r="642" spans="2:10" ht="12.75">
      <c r="B642" s="25"/>
      <c r="C642" s="25"/>
      <c r="D642" s="25"/>
      <c r="E642" s="24"/>
      <c r="G642" s="24"/>
      <c r="H642" s="25"/>
      <c r="I642" s="25"/>
      <c r="J642" s="24"/>
    </row>
    <row r="643" spans="2:10" ht="12.75">
      <c r="B643" s="25"/>
      <c r="C643" s="25"/>
      <c r="D643" s="25"/>
      <c r="E643" s="24"/>
      <c r="G643" s="24"/>
      <c r="H643" s="25"/>
      <c r="I643" s="25"/>
      <c r="J643" s="24"/>
    </row>
    <row r="644" spans="2:10" ht="12.75">
      <c r="B644" s="25"/>
      <c r="C644" s="25"/>
      <c r="D644" s="25"/>
      <c r="E644" s="24"/>
      <c r="G644" s="24"/>
      <c r="H644" s="25"/>
      <c r="I644" s="25"/>
      <c r="J644" s="24"/>
    </row>
    <row r="645" spans="2:10" ht="12.75">
      <c r="B645" s="25"/>
      <c r="C645" s="25"/>
      <c r="D645" s="25"/>
      <c r="E645" s="24"/>
      <c r="G645" s="24"/>
      <c r="H645" s="25"/>
      <c r="I645" s="25"/>
      <c r="J645" s="24"/>
    </row>
    <row r="646" spans="2:10" ht="12.75">
      <c r="B646" s="25"/>
      <c r="C646" s="25"/>
      <c r="D646" s="25"/>
      <c r="E646" s="24"/>
      <c r="G646" s="24"/>
      <c r="H646" s="25"/>
      <c r="I646" s="25"/>
      <c r="J646" s="24"/>
    </row>
    <row r="647" spans="2:10" ht="12.75">
      <c r="B647" s="25"/>
      <c r="C647" s="25"/>
      <c r="D647" s="25"/>
      <c r="E647" s="24"/>
      <c r="G647" s="24"/>
      <c r="H647" s="25"/>
      <c r="I647" s="25"/>
      <c r="J647" s="24"/>
    </row>
    <row r="648" spans="2:10" ht="12.75">
      <c r="B648" s="25"/>
      <c r="C648" s="25"/>
      <c r="D648" s="25"/>
      <c r="E648" s="24"/>
      <c r="G648" s="24"/>
      <c r="H648" s="25"/>
      <c r="I648" s="25"/>
      <c r="J648" s="24"/>
    </row>
    <row r="649" spans="2:10" ht="12.75">
      <c r="B649" s="25"/>
      <c r="C649" s="25"/>
      <c r="D649" s="25"/>
      <c r="E649" s="24"/>
      <c r="G649" s="24"/>
      <c r="H649" s="25"/>
      <c r="I649" s="25"/>
      <c r="J649" s="24"/>
    </row>
    <row r="650" spans="2:10" ht="12.75">
      <c r="B650" s="25"/>
      <c r="C650" s="25"/>
      <c r="D650" s="25"/>
      <c r="E650" s="24"/>
      <c r="G650" s="24"/>
      <c r="H650" s="25"/>
      <c r="I650" s="25"/>
      <c r="J650" s="24"/>
    </row>
    <row r="651" spans="2:10" ht="12.75">
      <c r="B651" s="25"/>
      <c r="C651" s="25"/>
      <c r="D651" s="25"/>
      <c r="E651" s="24"/>
      <c r="G651" s="24"/>
      <c r="H651" s="25"/>
      <c r="I651" s="25"/>
      <c r="J651" s="24"/>
    </row>
    <row r="652" spans="2:10" ht="12.75">
      <c r="B652" s="25"/>
      <c r="C652" s="25"/>
      <c r="D652" s="25"/>
      <c r="E652" s="24"/>
      <c r="G652" s="24"/>
      <c r="H652" s="25"/>
      <c r="I652" s="25"/>
      <c r="J652" s="24"/>
    </row>
    <row r="653" spans="2:10" ht="12.75">
      <c r="B653" s="25"/>
      <c r="C653" s="25"/>
      <c r="D653" s="25"/>
      <c r="E653" s="24"/>
      <c r="G653" s="24"/>
      <c r="H653" s="25"/>
      <c r="I653" s="25"/>
      <c r="J653" s="24"/>
    </row>
    <row r="654" spans="2:10" ht="12.75">
      <c r="B654" s="25"/>
      <c r="C654" s="25"/>
      <c r="D654" s="25"/>
      <c r="E654" s="24"/>
      <c r="G654" s="24"/>
      <c r="H654" s="25"/>
      <c r="I654" s="25"/>
      <c r="J654" s="24"/>
    </row>
    <row r="655" spans="2:10" ht="12.75">
      <c r="B655" s="25"/>
      <c r="C655" s="25"/>
      <c r="D655" s="25"/>
      <c r="E655" s="24"/>
      <c r="G655" s="24"/>
      <c r="H655" s="25"/>
      <c r="I655" s="25"/>
      <c r="J655" s="24"/>
    </row>
    <row r="656" spans="2:10" ht="12.75">
      <c r="B656" s="25"/>
      <c r="C656" s="25"/>
      <c r="D656" s="25"/>
      <c r="E656" s="24"/>
      <c r="G656" s="24"/>
      <c r="H656" s="25"/>
      <c r="I656" s="25"/>
      <c r="J656" s="24"/>
    </row>
    <row r="657" spans="2:10" ht="12.75">
      <c r="B657" s="25"/>
      <c r="C657" s="25"/>
      <c r="D657" s="25"/>
      <c r="E657" s="24"/>
      <c r="G657" s="24"/>
      <c r="H657" s="25"/>
      <c r="I657" s="25"/>
      <c r="J657" s="24"/>
    </row>
    <row r="658" spans="2:10" ht="12.75">
      <c r="B658" s="25"/>
      <c r="C658" s="25"/>
      <c r="D658" s="25"/>
      <c r="E658" s="24"/>
      <c r="G658" s="24"/>
      <c r="H658" s="25"/>
      <c r="I658" s="25"/>
      <c r="J658" s="24"/>
    </row>
    <row r="659" spans="2:10" ht="12.75">
      <c r="B659" s="25"/>
      <c r="C659" s="25"/>
      <c r="D659" s="25"/>
      <c r="E659" s="24"/>
      <c r="G659" s="24"/>
      <c r="H659" s="25"/>
      <c r="I659" s="25"/>
      <c r="J659" s="24"/>
    </row>
    <row r="660" spans="2:10" ht="12.75">
      <c r="B660" s="25"/>
      <c r="C660" s="25"/>
      <c r="D660" s="25"/>
      <c r="E660" s="24"/>
      <c r="G660" s="24"/>
      <c r="H660" s="25"/>
      <c r="I660" s="25"/>
      <c r="J660" s="24"/>
    </row>
    <row r="661" spans="2:10" ht="12.75">
      <c r="B661" s="25"/>
      <c r="C661" s="25"/>
      <c r="D661" s="25"/>
      <c r="E661" s="24"/>
      <c r="G661" s="24"/>
      <c r="H661" s="25"/>
      <c r="I661" s="25"/>
      <c r="J661" s="24"/>
    </row>
    <row r="662" spans="2:10" ht="12.75">
      <c r="B662" s="25"/>
      <c r="C662" s="25"/>
      <c r="D662" s="25"/>
      <c r="E662" s="24"/>
      <c r="G662" s="24"/>
      <c r="H662" s="25"/>
      <c r="I662" s="25"/>
      <c r="J662" s="24"/>
    </row>
    <row r="663" spans="2:10" ht="12.75">
      <c r="B663" s="25"/>
      <c r="C663" s="25"/>
      <c r="D663" s="25"/>
      <c r="E663" s="24"/>
      <c r="G663" s="24"/>
      <c r="H663" s="25"/>
      <c r="I663" s="25"/>
      <c r="J663" s="24"/>
    </row>
    <row r="664" spans="2:10" ht="12.75">
      <c r="B664" s="25"/>
      <c r="C664" s="25"/>
      <c r="D664" s="25"/>
      <c r="E664" s="24"/>
      <c r="G664" s="24"/>
      <c r="H664" s="25"/>
      <c r="I664" s="25"/>
      <c r="J664" s="24"/>
    </row>
    <row r="665" spans="2:10" ht="12.75">
      <c r="B665" s="25"/>
      <c r="C665" s="25"/>
      <c r="D665" s="25"/>
      <c r="E665" s="24"/>
      <c r="G665" s="24"/>
      <c r="H665" s="25"/>
      <c r="I665" s="25"/>
      <c r="J665" s="24"/>
    </row>
    <row r="666" spans="2:10" ht="12.75">
      <c r="B666" s="25"/>
      <c r="C666" s="25"/>
      <c r="D666" s="25"/>
      <c r="E666" s="24"/>
      <c r="G666" s="24"/>
      <c r="H666" s="25"/>
      <c r="I666" s="25"/>
      <c r="J666" s="24"/>
    </row>
    <row r="667" spans="2:10" ht="12.75">
      <c r="B667" s="25"/>
      <c r="C667" s="25"/>
      <c r="D667" s="25"/>
      <c r="E667" s="24"/>
      <c r="G667" s="24"/>
      <c r="H667" s="25"/>
      <c r="I667" s="25"/>
      <c r="J667" s="24"/>
    </row>
    <row r="668" spans="2:10" ht="12.75">
      <c r="B668" s="25"/>
      <c r="C668" s="25"/>
      <c r="D668" s="25"/>
      <c r="E668" s="24"/>
      <c r="G668" s="24"/>
      <c r="H668" s="25"/>
      <c r="I668" s="25"/>
      <c r="J668" s="24"/>
    </row>
    <row r="669" spans="2:10" ht="12.75">
      <c r="B669" s="25"/>
      <c r="C669" s="25"/>
      <c r="D669" s="25"/>
      <c r="E669" s="24"/>
      <c r="G669" s="24"/>
      <c r="H669" s="25"/>
      <c r="I669" s="25"/>
      <c r="J669" s="24"/>
    </row>
    <row r="670" spans="2:10" ht="12.75">
      <c r="B670" s="25"/>
      <c r="C670" s="25"/>
      <c r="D670" s="25"/>
      <c r="E670" s="24"/>
      <c r="G670" s="24"/>
      <c r="H670" s="25"/>
      <c r="I670" s="25"/>
      <c r="J670" s="24"/>
    </row>
    <row r="671" spans="2:10" ht="12.75">
      <c r="B671" s="25"/>
      <c r="C671" s="25"/>
      <c r="D671" s="25"/>
      <c r="E671" s="24"/>
      <c r="G671" s="24"/>
      <c r="H671" s="25"/>
      <c r="I671" s="25"/>
      <c r="J671" s="24"/>
    </row>
    <row r="672" spans="2:10" ht="12.75">
      <c r="B672" s="25"/>
      <c r="C672" s="25"/>
      <c r="D672" s="25"/>
      <c r="E672" s="24"/>
      <c r="G672" s="24"/>
      <c r="H672" s="25"/>
      <c r="I672" s="25"/>
      <c r="J672" s="24"/>
    </row>
    <row r="673" spans="2:10" ht="12.75">
      <c r="B673" s="25"/>
      <c r="C673" s="25"/>
      <c r="D673" s="25"/>
      <c r="E673" s="24"/>
      <c r="G673" s="24"/>
      <c r="H673" s="25"/>
      <c r="I673" s="25"/>
      <c r="J673" s="24"/>
    </row>
    <row r="674" spans="2:10" ht="12.75">
      <c r="B674" s="25"/>
      <c r="C674" s="25"/>
      <c r="D674" s="25"/>
      <c r="E674" s="24"/>
      <c r="G674" s="24"/>
      <c r="H674" s="25"/>
      <c r="I674" s="25"/>
      <c r="J674" s="24"/>
    </row>
    <row r="675" spans="2:10" ht="12.75">
      <c r="B675" s="25"/>
      <c r="C675" s="25"/>
      <c r="D675" s="25"/>
      <c r="E675" s="24"/>
      <c r="G675" s="24"/>
      <c r="H675" s="25"/>
      <c r="I675" s="25"/>
      <c r="J675" s="24"/>
    </row>
    <row r="676" spans="2:10" ht="12.75">
      <c r="B676" s="25"/>
      <c r="C676" s="25"/>
      <c r="D676" s="25"/>
      <c r="E676" s="24"/>
      <c r="G676" s="24"/>
      <c r="H676" s="25"/>
      <c r="I676" s="25"/>
      <c r="J676" s="24"/>
    </row>
    <row r="677" spans="2:10" ht="12.75">
      <c r="B677" s="25"/>
      <c r="C677" s="25"/>
      <c r="D677" s="25"/>
      <c r="E677" s="24"/>
      <c r="G677" s="24"/>
      <c r="H677" s="25"/>
      <c r="I677" s="25"/>
      <c r="J677" s="24"/>
    </row>
    <row r="678" spans="2:10" ht="12.75">
      <c r="B678" s="25"/>
      <c r="C678" s="25"/>
      <c r="D678" s="25"/>
      <c r="E678" s="24"/>
      <c r="G678" s="24"/>
      <c r="H678" s="25"/>
      <c r="I678" s="25"/>
      <c r="J678" s="24"/>
    </row>
    <row r="679" spans="2:10" ht="12.75">
      <c r="B679" s="25"/>
      <c r="C679" s="25"/>
      <c r="D679" s="25"/>
      <c r="E679" s="24"/>
      <c r="G679" s="24"/>
      <c r="H679" s="25"/>
      <c r="I679" s="25"/>
      <c r="J679" s="24"/>
    </row>
    <row r="680" spans="2:10" ht="12.75">
      <c r="B680" s="25"/>
      <c r="C680" s="25"/>
      <c r="D680" s="25"/>
      <c r="E680" s="24"/>
      <c r="G680" s="24"/>
      <c r="H680" s="25"/>
      <c r="I680" s="25"/>
      <c r="J680" s="24"/>
    </row>
    <row r="681" spans="2:10" ht="12.75">
      <c r="B681" s="25"/>
      <c r="C681" s="25"/>
      <c r="D681" s="25"/>
      <c r="E681" s="24"/>
      <c r="G681" s="24"/>
      <c r="H681" s="25"/>
      <c r="I681" s="25"/>
      <c r="J681" s="24"/>
    </row>
    <row r="682" spans="2:10" ht="12.75">
      <c r="B682" s="25"/>
      <c r="C682" s="25"/>
      <c r="D682" s="25"/>
      <c r="E682" s="24"/>
      <c r="G682" s="24"/>
      <c r="H682" s="25"/>
      <c r="I682" s="25"/>
      <c r="J682" s="24"/>
    </row>
    <row r="683" spans="2:10" ht="12.75">
      <c r="B683" s="25"/>
      <c r="C683" s="25"/>
      <c r="D683" s="25"/>
      <c r="E683" s="24"/>
      <c r="G683" s="24"/>
      <c r="H683" s="25"/>
      <c r="I683" s="25"/>
      <c r="J683" s="24"/>
    </row>
    <row r="684" spans="2:10" ht="12.75">
      <c r="B684" s="25"/>
      <c r="C684" s="25"/>
      <c r="D684" s="25"/>
      <c r="E684" s="24"/>
      <c r="G684" s="24"/>
      <c r="H684" s="25"/>
      <c r="I684" s="25"/>
      <c r="J684" s="24"/>
    </row>
    <row r="685" spans="2:10" ht="12.75">
      <c r="B685" s="25"/>
      <c r="C685" s="25"/>
      <c r="D685" s="25"/>
      <c r="E685" s="24"/>
      <c r="G685" s="24"/>
      <c r="H685" s="25"/>
      <c r="I685" s="25"/>
      <c r="J685" s="24"/>
    </row>
    <row r="686" spans="2:10" ht="12.75">
      <c r="B686" s="25"/>
      <c r="C686" s="25"/>
      <c r="D686" s="25"/>
      <c r="E686" s="24"/>
      <c r="G686" s="24"/>
      <c r="H686" s="25"/>
      <c r="I686" s="25"/>
      <c r="J686" s="24"/>
    </row>
    <row r="687" spans="2:10" ht="12.75">
      <c r="B687" s="25"/>
      <c r="C687" s="25"/>
      <c r="D687" s="25"/>
      <c r="E687" s="24"/>
      <c r="G687" s="24"/>
      <c r="H687" s="25"/>
      <c r="I687" s="25"/>
      <c r="J687" s="24"/>
    </row>
    <row r="688" spans="2:10" ht="12.75">
      <c r="B688" s="25"/>
      <c r="C688" s="25"/>
      <c r="D688" s="25"/>
      <c r="E688" s="24"/>
      <c r="G688" s="24"/>
      <c r="H688" s="25"/>
      <c r="I688" s="25"/>
      <c r="J688" s="24"/>
    </row>
    <row r="689" spans="2:10" ht="12.75">
      <c r="B689" s="25"/>
      <c r="C689" s="25"/>
      <c r="D689" s="25"/>
      <c r="E689" s="24"/>
      <c r="G689" s="24"/>
      <c r="H689" s="25"/>
      <c r="I689" s="25"/>
      <c r="J689" s="24"/>
    </row>
    <row r="690" spans="2:10" ht="12.75">
      <c r="B690" s="25"/>
      <c r="C690" s="25"/>
      <c r="D690" s="25"/>
      <c r="E690" s="24"/>
      <c r="G690" s="24"/>
      <c r="H690" s="25"/>
      <c r="I690" s="25"/>
      <c r="J690" s="24"/>
    </row>
    <row r="691" spans="2:10" ht="12.75">
      <c r="B691" s="25"/>
      <c r="C691" s="25"/>
      <c r="D691" s="25"/>
      <c r="E691" s="24"/>
      <c r="G691" s="24"/>
      <c r="H691" s="25"/>
      <c r="I691" s="25"/>
      <c r="J691" s="24"/>
    </row>
    <row r="692" spans="2:10" ht="12.75">
      <c r="B692" s="25"/>
      <c r="C692" s="25"/>
      <c r="D692" s="25"/>
      <c r="E692" s="24"/>
      <c r="G692" s="24"/>
      <c r="H692" s="25"/>
      <c r="I692" s="25"/>
      <c r="J692" s="24"/>
    </row>
    <row r="693" spans="2:10" ht="12.75">
      <c r="B693" s="25"/>
      <c r="C693" s="25"/>
      <c r="D693" s="25"/>
      <c r="E693" s="24"/>
      <c r="G693" s="24"/>
      <c r="H693" s="25"/>
      <c r="I693" s="25"/>
      <c r="J693" s="24"/>
    </row>
    <row r="694" spans="2:10" ht="12.75">
      <c r="B694" s="25"/>
      <c r="C694" s="25"/>
      <c r="D694" s="25"/>
      <c r="E694" s="24"/>
      <c r="G694" s="24"/>
      <c r="H694" s="25"/>
      <c r="I694" s="25"/>
      <c r="J694" s="24"/>
    </row>
    <row r="695" spans="2:10" ht="12.75">
      <c r="B695" s="25"/>
      <c r="C695" s="25"/>
      <c r="D695" s="25"/>
      <c r="E695" s="24"/>
      <c r="G695" s="24"/>
      <c r="H695" s="25"/>
      <c r="I695" s="25"/>
      <c r="J695" s="24"/>
    </row>
    <row r="696" spans="2:10" ht="12.75">
      <c r="B696" s="25"/>
      <c r="C696" s="25"/>
      <c r="D696" s="25"/>
      <c r="E696" s="24"/>
      <c r="G696" s="24"/>
      <c r="H696" s="25"/>
      <c r="I696" s="25"/>
      <c r="J696" s="24"/>
    </row>
    <row r="697" spans="2:10" ht="12.75">
      <c r="B697" s="25"/>
      <c r="C697" s="25"/>
      <c r="D697" s="25"/>
      <c r="E697" s="24"/>
      <c r="G697" s="24"/>
      <c r="H697" s="25"/>
      <c r="I697" s="25"/>
      <c r="J697" s="24"/>
    </row>
    <row r="698" spans="2:10" ht="12.75">
      <c r="B698" s="25"/>
      <c r="C698" s="25"/>
      <c r="D698" s="25"/>
      <c r="E698" s="24"/>
      <c r="G698" s="24"/>
      <c r="H698" s="25"/>
      <c r="I698" s="25"/>
      <c r="J698" s="24"/>
    </row>
    <row r="699" spans="2:10" ht="12.75">
      <c r="B699" s="25"/>
      <c r="C699" s="25"/>
      <c r="D699" s="25"/>
      <c r="E699" s="24"/>
      <c r="G699" s="24"/>
      <c r="H699" s="25"/>
      <c r="I699" s="25"/>
      <c r="J699" s="24"/>
    </row>
    <row r="700" spans="2:10" ht="12.75">
      <c r="B700" s="25"/>
      <c r="C700" s="25"/>
      <c r="D700" s="25"/>
      <c r="E700" s="24"/>
      <c r="G700" s="24"/>
      <c r="H700" s="25"/>
      <c r="I700" s="25"/>
      <c r="J700" s="24"/>
    </row>
    <row r="701" spans="2:10" ht="12.75">
      <c r="B701" s="25"/>
      <c r="C701" s="25"/>
      <c r="D701" s="25"/>
      <c r="E701" s="24"/>
      <c r="G701" s="24"/>
      <c r="H701" s="25"/>
      <c r="I701" s="25"/>
      <c r="J701" s="24"/>
    </row>
    <row r="702" spans="2:10" ht="12.75">
      <c r="B702" s="25"/>
      <c r="C702" s="25"/>
      <c r="D702" s="25"/>
      <c r="E702" s="24"/>
      <c r="G702" s="24"/>
      <c r="H702" s="25"/>
      <c r="I702" s="25"/>
      <c r="J702" s="24"/>
    </row>
    <row r="703" spans="2:10" ht="12.75">
      <c r="B703" s="25"/>
      <c r="C703" s="25"/>
      <c r="D703" s="25"/>
      <c r="E703" s="24"/>
      <c r="G703" s="24"/>
      <c r="H703" s="25"/>
      <c r="I703" s="25"/>
      <c r="J703" s="24"/>
    </row>
    <row r="704" spans="2:10" ht="12.75">
      <c r="B704" s="25"/>
      <c r="C704" s="25"/>
      <c r="D704" s="25"/>
      <c r="E704" s="24"/>
      <c r="G704" s="24"/>
      <c r="H704" s="25"/>
      <c r="I704" s="25"/>
      <c r="J704" s="24"/>
    </row>
    <row r="705" spans="2:10" ht="12.75">
      <c r="B705" s="25"/>
      <c r="C705" s="25"/>
      <c r="D705" s="25"/>
      <c r="E705" s="24"/>
      <c r="G705" s="24"/>
      <c r="H705" s="25"/>
      <c r="I705" s="25"/>
      <c r="J705" s="24"/>
    </row>
    <row r="706" spans="2:10" ht="12.75">
      <c r="B706" s="25"/>
      <c r="C706" s="25"/>
      <c r="D706" s="25"/>
      <c r="E706" s="24"/>
      <c r="G706" s="24"/>
      <c r="H706" s="25"/>
      <c r="I706" s="25"/>
      <c r="J706" s="24"/>
    </row>
    <row r="707" spans="2:10" ht="12.75">
      <c r="B707" s="25"/>
      <c r="C707" s="25"/>
      <c r="D707" s="25"/>
      <c r="E707" s="24"/>
      <c r="G707" s="24"/>
      <c r="H707" s="25"/>
      <c r="I707" s="25"/>
      <c r="J707" s="24"/>
    </row>
    <row r="708" spans="2:10" ht="12.75">
      <c r="B708" s="25"/>
      <c r="C708" s="25"/>
      <c r="D708" s="25"/>
      <c r="E708" s="24"/>
      <c r="G708" s="24"/>
      <c r="H708" s="25"/>
      <c r="I708" s="25"/>
      <c r="J708" s="24"/>
    </row>
    <row r="709" spans="2:10" ht="12.75">
      <c r="B709" s="25"/>
      <c r="C709" s="25"/>
      <c r="D709" s="25"/>
      <c r="E709" s="24"/>
      <c r="G709" s="24"/>
      <c r="H709" s="25"/>
      <c r="I709" s="25"/>
      <c r="J709" s="24"/>
    </row>
    <row r="710" spans="2:10" ht="12.75">
      <c r="B710" s="25"/>
      <c r="C710" s="25"/>
      <c r="D710" s="25"/>
      <c r="E710" s="24"/>
      <c r="G710" s="24"/>
      <c r="H710" s="25"/>
      <c r="I710" s="25"/>
      <c r="J710" s="24"/>
    </row>
    <row r="711" spans="2:10" ht="12.75">
      <c r="B711" s="25"/>
      <c r="C711" s="25"/>
      <c r="D711" s="25"/>
      <c r="E711" s="24"/>
      <c r="G711" s="24"/>
      <c r="H711" s="25"/>
      <c r="I711" s="25"/>
      <c r="J711" s="24"/>
    </row>
    <row r="712" spans="2:10" ht="12.75">
      <c r="B712" s="25"/>
      <c r="C712" s="25"/>
      <c r="D712" s="25"/>
      <c r="E712" s="24"/>
      <c r="G712" s="24"/>
      <c r="H712" s="25"/>
      <c r="I712" s="25"/>
      <c r="J712" s="24"/>
    </row>
    <row r="713" spans="2:10" ht="12.75">
      <c r="B713" s="25"/>
      <c r="C713" s="25"/>
      <c r="D713" s="25"/>
      <c r="E713" s="24"/>
      <c r="G713" s="24"/>
      <c r="H713" s="25"/>
      <c r="I713" s="25"/>
      <c r="J713" s="24"/>
    </row>
    <row r="714" spans="2:10" ht="12.75">
      <c r="B714" s="25"/>
      <c r="C714" s="25"/>
      <c r="D714" s="25"/>
      <c r="E714" s="24"/>
      <c r="G714" s="24"/>
      <c r="H714" s="25"/>
      <c r="I714" s="25"/>
      <c r="J714" s="24"/>
    </row>
    <row r="715" spans="2:10" ht="12.75">
      <c r="B715" s="25"/>
      <c r="C715" s="25"/>
      <c r="D715" s="25"/>
      <c r="E715" s="24"/>
      <c r="G715" s="24"/>
      <c r="H715" s="25"/>
      <c r="I715" s="25"/>
      <c r="J715" s="24"/>
    </row>
    <row r="716" spans="2:10" ht="12.75">
      <c r="B716" s="25"/>
      <c r="C716" s="25"/>
      <c r="D716" s="25"/>
      <c r="E716" s="24"/>
      <c r="G716" s="24"/>
      <c r="H716" s="25"/>
      <c r="I716" s="25"/>
      <c r="J716" s="24"/>
    </row>
    <row r="717" spans="2:10" ht="12.75">
      <c r="B717" s="25"/>
      <c r="C717" s="25"/>
      <c r="D717" s="25"/>
      <c r="E717" s="24"/>
      <c r="G717" s="24"/>
      <c r="H717" s="25"/>
      <c r="I717" s="25"/>
      <c r="J717" s="24"/>
    </row>
    <row r="718" spans="2:10" ht="12.75">
      <c r="B718" s="25"/>
      <c r="C718" s="25"/>
      <c r="D718" s="25"/>
      <c r="E718" s="24"/>
      <c r="G718" s="24"/>
      <c r="H718" s="25"/>
      <c r="I718" s="25"/>
      <c r="J718" s="24"/>
    </row>
    <row r="719" spans="2:10" ht="12.75">
      <c r="B719" s="25"/>
      <c r="C719" s="25"/>
      <c r="D719" s="25"/>
      <c r="E719" s="24"/>
      <c r="G719" s="24"/>
      <c r="H719" s="25"/>
      <c r="I719" s="25"/>
      <c r="J719" s="24"/>
    </row>
    <row r="720" spans="2:10" ht="12.75">
      <c r="B720" s="25"/>
      <c r="C720" s="25"/>
      <c r="D720" s="25"/>
      <c r="E720" s="24"/>
      <c r="G720" s="24"/>
      <c r="H720" s="25"/>
      <c r="I720" s="25"/>
      <c r="J720" s="24"/>
    </row>
    <row r="721" spans="2:10" ht="12.75">
      <c r="B721" s="25"/>
      <c r="C721" s="25"/>
      <c r="D721" s="25"/>
      <c r="E721" s="24"/>
      <c r="G721" s="24"/>
      <c r="H721" s="25"/>
      <c r="I721" s="25"/>
      <c r="J721" s="24"/>
    </row>
    <row r="722" spans="2:10" ht="12.75">
      <c r="B722" s="25"/>
      <c r="C722" s="25"/>
      <c r="D722" s="25"/>
      <c r="E722" s="24"/>
      <c r="G722" s="24"/>
      <c r="H722" s="25"/>
      <c r="I722" s="25"/>
      <c r="J722" s="24"/>
    </row>
    <row r="723" spans="2:10" ht="12.75">
      <c r="B723" s="25"/>
      <c r="C723" s="25"/>
      <c r="D723" s="25"/>
      <c r="E723" s="24"/>
      <c r="G723" s="24"/>
      <c r="H723" s="25"/>
      <c r="I723" s="25"/>
      <c r="J723" s="24"/>
    </row>
    <row r="724" spans="2:10" ht="12.75">
      <c r="B724" s="25"/>
      <c r="C724" s="25"/>
      <c r="D724" s="25"/>
      <c r="E724" s="24"/>
      <c r="G724" s="24"/>
      <c r="H724" s="25"/>
      <c r="I724" s="25"/>
      <c r="J724" s="24"/>
    </row>
    <row r="725" spans="2:10" ht="12.75">
      <c r="B725" s="25"/>
      <c r="C725" s="25"/>
      <c r="D725" s="25"/>
      <c r="E725" s="24"/>
      <c r="G725" s="24"/>
      <c r="H725" s="25"/>
      <c r="I725" s="25"/>
      <c r="J725" s="24"/>
    </row>
    <row r="726" spans="2:10" ht="12.75">
      <c r="B726" s="25"/>
      <c r="C726" s="25"/>
      <c r="D726" s="25"/>
      <c r="E726" s="24"/>
      <c r="G726" s="24"/>
      <c r="H726" s="25"/>
      <c r="I726" s="25"/>
      <c r="J726" s="24"/>
    </row>
    <row r="727" spans="2:10" ht="12.75">
      <c r="B727" s="25"/>
      <c r="C727" s="25"/>
      <c r="D727" s="25"/>
      <c r="E727" s="24"/>
      <c r="G727" s="24"/>
      <c r="H727" s="25"/>
      <c r="I727" s="25"/>
      <c r="J727" s="24"/>
    </row>
    <row r="728" spans="2:10" ht="12.75">
      <c r="B728" s="25"/>
      <c r="C728" s="25"/>
      <c r="D728" s="25"/>
      <c r="E728" s="24"/>
      <c r="G728" s="24"/>
      <c r="H728" s="25"/>
      <c r="I728" s="25"/>
      <c r="J728" s="24"/>
    </row>
    <row r="729" spans="2:10" ht="12.75">
      <c r="B729" s="25"/>
      <c r="C729" s="25"/>
      <c r="D729" s="25"/>
      <c r="E729" s="24"/>
      <c r="G729" s="24"/>
      <c r="H729" s="25"/>
      <c r="I729" s="25"/>
      <c r="J729" s="24"/>
    </row>
    <row r="730" spans="2:10" ht="12.75">
      <c r="B730" s="25"/>
      <c r="C730" s="25"/>
      <c r="D730" s="25"/>
      <c r="E730" s="24"/>
      <c r="G730" s="24"/>
      <c r="H730" s="25"/>
      <c r="I730" s="25"/>
      <c r="J730" s="24"/>
    </row>
    <row r="731" spans="2:10" ht="12.75">
      <c r="B731" s="25"/>
      <c r="C731" s="25"/>
      <c r="D731" s="25"/>
      <c r="E731" s="24"/>
      <c r="G731" s="24"/>
      <c r="H731" s="25"/>
      <c r="I731" s="25"/>
      <c r="J731" s="24"/>
    </row>
    <row r="732" spans="2:10" ht="12.75">
      <c r="B732" s="25"/>
      <c r="C732" s="25"/>
      <c r="D732" s="25"/>
      <c r="E732" s="24"/>
      <c r="G732" s="24"/>
      <c r="H732" s="25"/>
      <c r="I732" s="25"/>
      <c r="J732" s="24"/>
    </row>
    <row r="733" spans="2:10" ht="12.75">
      <c r="B733" s="25"/>
      <c r="C733" s="25"/>
      <c r="D733" s="25"/>
      <c r="E733" s="24"/>
      <c r="G733" s="24"/>
      <c r="H733" s="25"/>
      <c r="I733" s="25"/>
      <c r="J733" s="24"/>
    </row>
    <row r="734" spans="2:10" ht="12.75">
      <c r="B734" s="25"/>
      <c r="C734" s="25"/>
      <c r="D734" s="25"/>
      <c r="E734" s="24"/>
      <c r="G734" s="24"/>
      <c r="H734" s="25"/>
      <c r="I734" s="25"/>
      <c r="J734" s="24"/>
    </row>
    <row r="735" spans="2:10" ht="12.75">
      <c r="B735" s="25"/>
      <c r="C735" s="25"/>
      <c r="D735" s="25"/>
      <c r="E735" s="24"/>
      <c r="G735" s="24"/>
      <c r="H735" s="25"/>
      <c r="I735" s="25"/>
      <c r="J735" s="24"/>
    </row>
    <row r="736" spans="2:10" ht="12.75">
      <c r="B736" s="25"/>
      <c r="C736" s="25"/>
      <c r="D736" s="25"/>
      <c r="E736" s="24"/>
      <c r="G736" s="24"/>
      <c r="H736" s="25"/>
      <c r="I736" s="25"/>
      <c r="J736" s="24"/>
    </row>
    <row r="737" spans="2:10" ht="12.75">
      <c r="B737" s="25"/>
      <c r="C737" s="25"/>
      <c r="D737" s="25"/>
      <c r="E737" s="24"/>
      <c r="G737" s="24"/>
      <c r="H737" s="25"/>
      <c r="I737" s="25"/>
      <c r="J737" s="24"/>
    </row>
    <row r="738" spans="2:10" ht="12.75">
      <c r="B738" s="25"/>
      <c r="C738" s="25"/>
      <c r="D738" s="25"/>
      <c r="E738" s="24"/>
      <c r="G738" s="24"/>
      <c r="H738" s="25"/>
      <c r="I738" s="25"/>
      <c r="J738" s="24"/>
    </row>
    <row r="739" spans="2:10" ht="12.75">
      <c r="B739" s="25"/>
      <c r="C739" s="25"/>
      <c r="D739" s="25"/>
      <c r="E739" s="24"/>
      <c r="G739" s="24"/>
      <c r="H739" s="25"/>
      <c r="I739" s="25"/>
      <c r="J739" s="24"/>
    </row>
    <row r="740" spans="2:10" ht="12.75">
      <c r="B740" s="25"/>
      <c r="C740" s="25"/>
      <c r="D740" s="25"/>
      <c r="E740" s="24"/>
      <c r="G740" s="24"/>
      <c r="H740" s="25"/>
      <c r="I740" s="25"/>
      <c r="J740" s="24"/>
    </row>
    <row r="741" spans="2:10" ht="12.75">
      <c r="B741" s="25"/>
      <c r="C741" s="25"/>
      <c r="D741" s="25"/>
      <c r="E741" s="24"/>
      <c r="G741" s="24"/>
      <c r="H741" s="25"/>
      <c r="I741" s="25"/>
      <c r="J741" s="24"/>
    </row>
    <row r="742" spans="2:10" ht="12.75">
      <c r="B742" s="25"/>
      <c r="C742" s="25"/>
      <c r="D742" s="25"/>
      <c r="E742" s="24"/>
      <c r="G742" s="24"/>
      <c r="H742" s="25"/>
      <c r="I742" s="25"/>
      <c r="J742" s="24"/>
    </row>
    <row r="743" spans="2:10" ht="12.75">
      <c r="B743" s="25"/>
      <c r="C743" s="25"/>
      <c r="D743" s="25"/>
      <c r="E743" s="24"/>
      <c r="G743" s="24"/>
      <c r="H743" s="25"/>
      <c r="I743" s="25"/>
      <c r="J743" s="24"/>
    </row>
    <row r="744" spans="2:10" ht="12.75">
      <c r="B744" s="25"/>
      <c r="C744" s="25"/>
      <c r="D744" s="25"/>
      <c r="E744" s="24"/>
      <c r="G744" s="24"/>
      <c r="H744" s="25"/>
      <c r="I744" s="25"/>
      <c r="J744" s="24"/>
    </row>
    <row r="745" spans="2:10" ht="12.75">
      <c r="B745" s="25"/>
      <c r="C745" s="25"/>
      <c r="D745" s="25"/>
      <c r="E745" s="24"/>
      <c r="G745" s="24"/>
      <c r="H745" s="25"/>
      <c r="I745" s="25"/>
      <c r="J745" s="24"/>
    </row>
    <row r="746" spans="2:10" ht="12.75">
      <c r="B746" s="25"/>
      <c r="C746" s="25"/>
      <c r="D746" s="25"/>
      <c r="E746" s="24"/>
      <c r="G746" s="24"/>
      <c r="H746" s="25"/>
      <c r="I746" s="25"/>
      <c r="J746" s="24"/>
    </row>
    <row r="747" spans="2:10" ht="12.75">
      <c r="B747" s="25"/>
      <c r="C747" s="25"/>
      <c r="D747" s="25"/>
      <c r="E747" s="24"/>
      <c r="G747" s="24"/>
      <c r="H747" s="25"/>
      <c r="I747" s="25"/>
      <c r="J747" s="24"/>
    </row>
    <row r="748" spans="2:10" ht="12.75">
      <c r="B748" s="25"/>
      <c r="C748" s="25"/>
      <c r="D748" s="25"/>
      <c r="E748" s="24"/>
      <c r="G748" s="24"/>
      <c r="H748" s="25"/>
      <c r="I748" s="25"/>
      <c r="J748" s="24"/>
    </row>
    <row r="749" spans="2:10" ht="12.75">
      <c r="B749" s="25"/>
      <c r="C749" s="25"/>
      <c r="D749" s="25"/>
      <c r="E749" s="24"/>
      <c r="G749" s="24"/>
      <c r="H749" s="25"/>
      <c r="I749" s="25"/>
      <c r="J749" s="24"/>
    </row>
    <row r="750" spans="2:10" ht="12.75">
      <c r="B750" s="25"/>
      <c r="C750" s="25"/>
      <c r="D750" s="25"/>
      <c r="E750" s="24"/>
      <c r="G750" s="24"/>
      <c r="H750" s="25"/>
      <c r="I750" s="25"/>
      <c r="J750" s="24"/>
    </row>
    <row r="751" spans="2:10" ht="12.75">
      <c r="B751" s="25"/>
      <c r="C751" s="25"/>
      <c r="D751" s="25"/>
      <c r="E751" s="24"/>
      <c r="G751" s="24"/>
      <c r="H751" s="25"/>
      <c r="I751" s="25"/>
      <c r="J751" s="24"/>
    </row>
    <row r="752" spans="2:10" ht="12.75">
      <c r="B752" s="25"/>
      <c r="C752" s="25"/>
      <c r="D752" s="25"/>
      <c r="E752" s="24"/>
      <c r="G752" s="24"/>
      <c r="H752" s="25"/>
      <c r="I752" s="25"/>
      <c r="J752" s="24"/>
    </row>
    <row r="753" spans="2:10" ht="12.75">
      <c r="B753" s="25"/>
      <c r="C753" s="25"/>
      <c r="D753" s="25"/>
      <c r="E753" s="24"/>
      <c r="G753" s="24"/>
      <c r="H753" s="25"/>
      <c r="I753" s="25"/>
      <c r="J753" s="24"/>
    </row>
    <row r="754" spans="2:10" ht="12.75">
      <c r="B754" s="25"/>
      <c r="C754" s="25"/>
      <c r="D754" s="25"/>
      <c r="E754" s="24"/>
      <c r="G754" s="24"/>
      <c r="H754" s="25"/>
      <c r="I754" s="25"/>
      <c r="J754" s="24"/>
    </row>
    <row r="755" spans="2:10" ht="12.75">
      <c r="B755" s="25"/>
      <c r="C755" s="25"/>
      <c r="D755" s="25"/>
      <c r="E755" s="24"/>
      <c r="G755" s="24"/>
      <c r="H755" s="25"/>
      <c r="I755" s="25"/>
      <c r="J755" s="24"/>
    </row>
    <row r="756" spans="2:10" ht="12.75">
      <c r="B756" s="25"/>
      <c r="C756" s="25"/>
      <c r="D756" s="25"/>
      <c r="E756" s="24"/>
      <c r="G756" s="24"/>
      <c r="H756" s="25"/>
      <c r="I756" s="25"/>
      <c r="J756" s="24"/>
    </row>
    <row r="757" spans="2:10" ht="12.75">
      <c r="B757" s="25"/>
      <c r="C757" s="25"/>
      <c r="D757" s="25"/>
      <c r="E757" s="24"/>
      <c r="G757" s="24"/>
      <c r="H757" s="25"/>
      <c r="I757" s="25"/>
      <c r="J757" s="24"/>
    </row>
    <row r="758" spans="2:10" ht="12.75">
      <c r="B758" s="25"/>
      <c r="C758" s="25"/>
      <c r="D758" s="25"/>
      <c r="E758" s="24"/>
      <c r="G758" s="24"/>
      <c r="H758" s="25"/>
      <c r="I758" s="25"/>
      <c r="J758" s="24"/>
    </row>
    <row r="759" spans="2:10" ht="12.75">
      <c r="B759" s="25"/>
      <c r="C759" s="25"/>
      <c r="D759" s="25"/>
      <c r="E759" s="24"/>
      <c r="G759" s="24"/>
      <c r="H759" s="25"/>
      <c r="I759" s="25"/>
      <c r="J759" s="24"/>
    </row>
    <row r="760" spans="2:10" ht="12.75">
      <c r="B760" s="25"/>
      <c r="C760" s="25"/>
      <c r="D760" s="25"/>
      <c r="E760" s="24"/>
      <c r="G760" s="24"/>
      <c r="H760" s="25"/>
      <c r="I760" s="25"/>
      <c r="J760" s="24"/>
    </row>
    <row r="761" spans="2:10" ht="12.75">
      <c r="B761" s="25"/>
      <c r="C761" s="25"/>
      <c r="D761" s="25"/>
      <c r="E761" s="24"/>
      <c r="G761" s="24"/>
      <c r="H761" s="25"/>
      <c r="I761" s="25"/>
      <c r="J761" s="24"/>
    </row>
    <row r="762" spans="2:10" ht="12.75">
      <c r="B762" s="25"/>
      <c r="C762" s="25"/>
      <c r="D762" s="25"/>
      <c r="E762" s="24"/>
      <c r="G762" s="24"/>
      <c r="H762" s="25"/>
      <c r="I762" s="25"/>
      <c r="J762" s="24"/>
    </row>
    <row r="763" spans="2:10" ht="12.75">
      <c r="B763" s="25"/>
      <c r="C763" s="25"/>
      <c r="D763" s="25"/>
      <c r="E763" s="24"/>
      <c r="G763" s="24"/>
      <c r="H763" s="25"/>
      <c r="I763" s="25"/>
      <c r="J763" s="24"/>
    </row>
    <row r="764" spans="2:10" ht="12.75">
      <c r="B764" s="25"/>
      <c r="C764" s="25"/>
      <c r="D764" s="25"/>
      <c r="E764" s="24"/>
      <c r="G764" s="24"/>
      <c r="H764" s="25"/>
      <c r="I764" s="25"/>
      <c r="J764" s="24"/>
    </row>
    <row r="765" spans="2:10" ht="12.75">
      <c r="B765" s="25"/>
      <c r="C765" s="25"/>
      <c r="D765" s="25"/>
      <c r="E765" s="24"/>
      <c r="G765" s="24"/>
      <c r="H765" s="25"/>
      <c r="I765" s="25"/>
      <c r="J765" s="24"/>
    </row>
    <row r="766" spans="2:10" ht="12.75">
      <c r="B766" s="25"/>
      <c r="C766" s="25"/>
      <c r="D766" s="25"/>
      <c r="E766" s="24"/>
      <c r="G766" s="24"/>
      <c r="H766" s="25"/>
      <c r="I766" s="25"/>
      <c r="J766" s="24"/>
    </row>
    <row r="767" spans="2:10" ht="12.75">
      <c r="B767" s="25"/>
      <c r="C767" s="25"/>
      <c r="D767" s="25"/>
      <c r="E767" s="24"/>
      <c r="G767" s="24"/>
      <c r="H767" s="25"/>
      <c r="I767" s="25"/>
      <c r="J767" s="24"/>
    </row>
    <row r="768" spans="2:10" ht="12.75">
      <c r="B768" s="25"/>
      <c r="C768" s="25"/>
      <c r="D768" s="25"/>
      <c r="E768" s="24"/>
      <c r="G768" s="24"/>
      <c r="H768" s="25"/>
      <c r="I768" s="25"/>
      <c r="J768" s="24"/>
    </row>
    <row r="769" spans="2:10" ht="12.75">
      <c r="B769" s="25"/>
      <c r="C769" s="25"/>
      <c r="D769" s="25"/>
      <c r="E769" s="24"/>
      <c r="G769" s="24"/>
      <c r="H769" s="25"/>
      <c r="I769" s="25"/>
      <c r="J769" s="24"/>
    </row>
    <row r="770" spans="2:10" ht="12.75">
      <c r="B770" s="25"/>
      <c r="C770" s="25"/>
      <c r="D770" s="25"/>
      <c r="E770" s="24"/>
      <c r="G770" s="24"/>
      <c r="H770" s="25"/>
      <c r="I770" s="25"/>
      <c r="J770" s="24"/>
    </row>
    <row r="771" spans="2:10" ht="12.75">
      <c r="B771" s="25"/>
      <c r="C771" s="25"/>
      <c r="D771" s="25"/>
      <c r="E771" s="24"/>
      <c r="G771" s="24"/>
      <c r="H771" s="25"/>
      <c r="I771" s="25"/>
      <c r="J771" s="24"/>
    </row>
    <row r="772" spans="2:10" ht="12.75">
      <c r="B772" s="25"/>
      <c r="C772" s="25"/>
      <c r="D772" s="25"/>
      <c r="E772" s="24"/>
      <c r="G772" s="24"/>
      <c r="H772" s="25"/>
      <c r="I772" s="25"/>
      <c r="J772" s="24"/>
    </row>
    <row r="773" spans="2:10" ht="12.75">
      <c r="B773" s="25"/>
      <c r="C773" s="25"/>
      <c r="D773" s="25"/>
      <c r="E773" s="24"/>
      <c r="G773" s="24"/>
      <c r="H773" s="25"/>
      <c r="I773" s="25"/>
      <c r="J773" s="24"/>
    </row>
    <row r="774" spans="2:10" ht="12.75">
      <c r="B774" s="25"/>
      <c r="C774" s="25"/>
      <c r="D774" s="25"/>
      <c r="E774" s="24"/>
      <c r="G774" s="24"/>
      <c r="H774" s="25"/>
      <c r="I774" s="25"/>
      <c r="J774" s="24"/>
    </row>
    <row r="775" spans="2:10" ht="12.75">
      <c r="B775" s="25"/>
      <c r="C775" s="25"/>
      <c r="D775" s="25"/>
      <c r="E775" s="24"/>
      <c r="G775" s="24"/>
      <c r="H775" s="25"/>
      <c r="I775" s="25"/>
      <c r="J775" s="24"/>
    </row>
    <row r="776" spans="2:10" ht="12.75">
      <c r="B776" s="25"/>
      <c r="C776" s="25"/>
      <c r="D776" s="25"/>
      <c r="E776" s="24"/>
      <c r="G776" s="24"/>
      <c r="H776" s="25"/>
      <c r="I776" s="25"/>
      <c r="J776" s="24"/>
    </row>
    <row r="777" spans="2:10" ht="12.75">
      <c r="B777" s="25"/>
      <c r="C777" s="25"/>
      <c r="D777" s="25"/>
      <c r="E777" s="24"/>
      <c r="G777" s="24"/>
      <c r="H777" s="25"/>
      <c r="I777" s="25"/>
      <c r="J777" s="24"/>
    </row>
    <row r="778" spans="2:10" ht="12.75">
      <c r="B778" s="25"/>
      <c r="C778" s="25"/>
      <c r="D778" s="25"/>
      <c r="E778" s="24"/>
      <c r="G778" s="24"/>
      <c r="H778" s="25"/>
      <c r="I778" s="25"/>
      <c r="J778" s="24"/>
    </row>
    <row r="779" spans="2:10" ht="12.75">
      <c r="B779" s="25"/>
      <c r="C779" s="25"/>
      <c r="D779" s="25"/>
      <c r="E779" s="24"/>
      <c r="G779" s="24"/>
      <c r="H779" s="25"/>
      <c r="I779" s="25"/>
      <c r="J779" s="24"/>
    </row>
    <row r="780" spans="2:10" ht="12.75">
      <c r="B780" s="25"/>
      <c r="C780" s="25"/>
      <c r="D780" s="25"/>
      <c r="E780" s="24"/>
      <c r="G780" s="24"/>
      <c r="H780" s="25"/>
      <c r="I780" s="25"/>
      <c r="J780" s="24"/>
    </row>
    <row r="781" spans="2:10" ht="12.75">
      <c r="B781" s="25"/>
      <c r="C781" s="25"/>
      <c r="D781" s="25"/>
      <c r="E781" s="24"/>
      <c r="G781" s="24"/>
      <c r="H781" s="25"/>
      <c r="I781" s="25"/>
      <c r="J781" s="24"/>
    </row>
    <row r="782" spans="2:10" ht="12.75">
      <c r="B782" s="25"/>
      <c r="C782" s="25"/>
      <c r="D782" s="25"/>
      <c r="E782" s="24"/>
      <c r="G782" s="24"/>
      <c r="H782" s="25"/>
      <c r="I782" s="25"/>
      <c r="J782" s="24"/>
    </row>
    <row r="783" spans="2:10" ht="12.75">
      <c r="B783" s="25"/>
      <c r="C783" s="25"/>
      <c r="D783" s="25"/>
      <c r="E783" s="24"/>
      <c r="G783" s="24"/>
      <c r="H783" s="25"/>
      <c r="I783" s="25"/>
      <c r="J783" s="24"/>
    </row>
    <row r="784" spans="2:10" ht="12.75">
      <c r="B784" s="25"/>
      <c r="C784" s="25"/>
      <c r="D784" s="25"/>
      <c r="E784" s="24"/>
      <c r="G784" s="24"/>
      <c r="H784" s="25"/>
      <c r="I784" s="25"/>
      <c r="J784" s="24"/>
    </row>
    <row r="785" spans="2:10" ht="12.75">
      <c r="B785" s="25"/>
      <c r="C785" s="25"/>
      <c r="D785" s="25"/>
      <c r="E785" s="24"/>
      <c r="G785" s="24"/>
      <c r="H785" s="25"/>
      <c r="I785" s="25"/>
      <c r="J785" s="24"/>
    </row>
    <row r="786" spans="2:10" ht="12.75">
      <c r="B786" s="25"/>
      <c r="C786" s="25"/>
      <c r="D786" s="25"/>
      <c r="E786" s="24"/>
      <c r="G786" s="24"/>
      <c r="H786" s="25"/>
      <c r="I786" s="25"/>
      <c r="J786" s="24"/>
    </row>
    <row r="787" spans="2:10" ht="12.75">
      <c r="B787" s="25"/>
      <c r="C787" s="25"/>
      <c r="D787" s="25"/>
      <c r="E787" s="24"/>
      <c r="G787" s="24"/>
      <c r="H787" s="25"/>
      <c r="I787" s="25"/>
      <c r="J787" s="24"/>
    </row>
    <row r="788" spans="2:10" ht="12.75">
      <c r="B788" s="25"/>
      <c r="C788" s="25"/>
      <c r="D788" s="25"/>
      <c r="E788" s="24"/>
      <c r="G788" s="24"/>
      <c r="H788" s="25"/>
      <c r="I788" s="25"/>
      <c r="J788" s="24"/>
    </row>
    <row r="789" spans="2:10" ht="12.75">
      <c r="B789" s="25"/>
      <c r="C789" s="25"/>
      <c r="D789" s="25"/>
      <c r="E789" s="24"/>
      <c r="G789" s="24"/>
      <c r="H789" s="25"/>
      <c r="I789" s="25"/>
      <c r="J789" s="24"/>
    </row>
    <row r="790" spans="2:10" ht="12.75">
      <c r="B790" s="25"/>
      <c r="C790" s="25"/>
      <c r="D790" s="25"/>
      <c r="E790" s="24"/>
      <c r="G790" s="24"/>
      <c r="H790" s="25"/>
      <c r="I790" s="25"/>
      <c r="J790" s="24"/>
    </row>
    <row r="791" spans="2:10" ht="12.75">
      <c r="B791" s="25"/>
      <c r="C791" s="25"/>
      <c r="D791" s="25"/>
      <c r="E791" s="24"/>
      <c r="G791" s="24"/>
      <c r="H791" s="25"/>
      <c r="I791" s="25"/>
      <c r="J791" s="24"/>
    </row>
    <row r="792" spans="2:10" ht="12.75">
      <c r="B792" s="25"/>
      <c r="C792" s="25"/>
      <c r="D792" s="25"/>
      <c r="E792" s="24"/>
      <c r="G792" s="24"/>
      <c r="H792" s="25"/>
      <c r="I792" s="25"/>
      <c r="J792" s="24"/>
    </row>
    <row r="793" spans="2:10" ht="12.75">
      <c r="B793" s="25"/>
      <c r="C793" s="25"/>
      <c r="D793" s="25"/>
      <c r="E793" s="24"/>
      <c r="G793" s="24"/>
      <c r="H793" s="25"/>
      <c r="I793" s="25"/>
      <c r="J793" s="24"/>
    </row>
    <row r="794" spans="2:10" ht="12.75">
      <c r="B794" s="25"/>
      <c r="C794" s="25"/>
      <c r="D794" s="25"/>
      <c r="E794" s="24"/>
      <c r="G794" s="24"/>
      <c r="H794" s="25"/>
      <c r="I794" s="25"/>
      <c r="J794" s="24"/>
    </row>
    <row r="795" spans="2:10" ht="12.75">
      <c r="B795" s="25"/>
      <c r="C795" s="25"/>
      <c r="D795" s="25"/>
      <c r="E795" s="24"/>
      <c r="G795" s="24"/>
      <c r="H795" s="25"/>
      <c r="I795" s="25"/>
      <c r="J795" s="24"/>
    </row>
    <row r="796" spans="2:10" ht="12.75">
      <c r="B796" s="25"/>
      <c r="C796" s="25"/>
      <c r="D796" s="25"/>
      <c r="E796" s="24"/>
      <c r="G796" s="24"/>
      <c r="H796" s="25"/>
      <c r="I796" s="25"/>
      <c r="J796" s="24"/>
    </row>
    <row r="797" spans="2:10" ht="12.75">
      <c r="B797" s="25"/>
      <c r="C797" s="25"/>
      <c r="D797" s="25"/>
      <c r="E797" s="24"/>
      <c r="G797" s="24"/>
      <c r="H797" s="25"/>
      <c r="I797" s="25"/>
      <c r="J797" s="24"/>
    </row>
    <row r="798" spans="2:10" ht="12.75">
      <c r="B798" s="25"/>
      <c r="C798" s="25"/>
      <c r="D798" s="25"/>
      <c r="E798" s="24"/>
      <c r="G798" s="24"/>
      <c r="H798" s="25"/>
      <c r="I798" s="25"/>
      <c r="J798" s="24"/>
    </row>
    <row r="799" spans="2:10" ht="12.75">
      <c r="B799" s="25"/>
      <c r="C799" s="25"/>
      <c r="D799" s="25"/>
      <c r="E799" s="24"/>
      <c r="G799" s="24"/>
      <c r="H799" s="25"/>
      <c r="I799" s="25"/>
      <c r="J799" s="24"/>
    </row>
    <row r="800" spans="2:10" ht="12.75">
      <c r="B800" s="25"/>
      <c r="C800" s="25"/>
      <c r="D800" s="25"/>
      <c r="E800" s="24"/>
      <c r="G800" s="24"/>
      <c r="H800" s="25"/>
      <c r="I800" s="25"/>
      <c r="J800" s="24"/>
    </row>
    <row r="801" spans="2:10" ht="12.75">
      <c r="B801" s="25"/>
      <c r="C801" s="25"/>
      <c r="D801" s="25"/>
      <c r="E801" s="24"/>
      <c r="G801" s="24"/>
      <c r="H801" s="25"/>
      <c r="I801" s="25"/>
      <c r="J801" s="24"/>
    </row>
    <row r="802" spans="2:10" ht="12.75">
      <c r="B802" s="25"/>
      <c r="C802" s="25"/>
      <c r="D802" s="25"/>
      <c r="E802" s="24"/>
      <c r="G802" s="24"/>
      <c r="H802" s="25"/>
      <c r="I802" s="25"/>
      <c r="J802" s="24"/>
    </row>
    <row r="803" spans="2:10" ht="12.75">
      <c r="B803" s="25"/>
      <c r="C803" s="25"/>
      <c r="D803" s="25"/>
      <c r="E803" s="24"/>
      <c r="G803" s="24"/>
      <c r="H803" s="25"/>
      <c r="I803" s="25"/>
      <c r="J803" s="24"/>
    </row>
    <row r="804" spans="2:10" ht="12.75">
      <c r="B804" s="25"/>
      <c r="C804" s="25"/>
      <c r="D804" s="25"/>
      <c r="E804" s="24"/>
      <c r="G804" s="24"/>
      <c r="H804" s="25"/>
      <c r="I804" s="25"/>
      <c r="J804" s="24"/>
    </row>
    <row r="805" spans="2:10" ht="12.75">
      <c r="B805" s="25"/>
      <c r="C805" s="25"/>
      <c r="D805" s="25"/>
      <c r="E805" s="24"/>
      <c r="G805" s="24"/>
      <c r="H805" s="25"/>
      <c r="I805" s="25"/>
      <c r="J805" s="24"/>
    </row>
    <row r="806" spans="2:10" ht="12.75">
      <c r="B806" s="25"/>
      <c r="C806" s="25"/>
      <c r="D806" s="25"/>
      <c r="E806" s="24"/>
      <c r="G806" s="24"/>
      <c r="H806" s="25"/>
      <c r="I806" s="25"/>
      <c r="J806" s="24"/>
    </row>
    <row r="807" spans="2:10" ht="12.75">
      <c r="B807" s="25"/>
      <c r="C807" s="25"/>
      <c r="D807" s="25"/>
      <c r="E807" s="24"/>
      <c r="G807" s="24"/>
      <c r="H807" s="25"/>
      <c r="I807" s="25"/>
      <c r="J807" s="24"/>
    </row>
    <row r="808" spans="2:10" ht="12.75">
      <c r="B808" s="25"/>
      <c r="C808" s="25"/>
      <c r="D808" s="25"/>
      <c r="E808" s="24"/>
      <c r="G808" s="24"/>
      <c r="H808" s="25"/>
      <c r="I808" s="25"/>
      <c r="J808" s="24"/>
    </row>
    <row r="809" spans="2:10" ht="12.75">
      <c r="B809" s="25"/>
      <c r="C809" s="25"/>
      <c r="D809" s="25"/>
      <c r="E809" s="24"/>
      <c r="G809" s="24"/>
      <c r="H809" s="25"/>
      <c r="I809" s="25"/>
      <c r="J809" s="24"/>
    </row>
    <row r="810" spans="2:10" ht="12.75">
      <c r="B810" s="25"/>
      <c r="C810" s="25"/>
      <c r="D810" s="25"/>
      <c r="E810" s="24"/>
      <c r="G810" s="24"/>
      <c r="H810" s="25"/>
      <c r="I810" s="25"/>
      <c r="J810" s="24"/>
    </row>
    <row r="811" spans="2:10" ht="12.75">
      <c r="B811" s="25"/>
      <c r="C811" s="25"/>
      <c r="D811" s="25"/>
      <c r="E811" s="24"/>
      <c r="G811" s="24"/>
      <c r="H811" s="25"/>
      <c r="I811" s="25"/>
      <c r="J811" s="24"/>
    </row>
    <row r="812" spans="2:10" ht="12.75">
      <c r="B812" s="25"/>
      <c r="C812" s="25"/>
      <c r="D812" s="25"/>
      <c r="E812" s="24"/>
      <c r="G812" s="24"/>
      <c r="H812" s="25"/>
      <c r="I812" s="25"/>
      <c r="J812" s="24"/>
    </row>
    <row r="813" spans="2:10" ht="12.75">
      <c r="B813" s="25"/>
      <c r="C813" s="25"/>
      <c r="D813" s="25"/>
      <c r="E813" s="24"/>
      <c r="G813" s="24"/>
      <c r="H813" s="25"/>
      <c r="I813" s="25"/>
      <c r="J813" s="24"/>
    </row>
    <row r="814" spans="2:10" ht="12.75">
      <c r="B814" s="25"/>
      <c r="C814" s="25"/>
      <c r="D814" s="25"/>
      <c r="E814" s="24"/>
      <c r="G814" s="24"/>
      <c r="H814" s="25"/>
      <c r="I814" s="25"/>
      <c r="J814" s="24"/>
    </row>
    <row r="815" spans="2:10" ht="12.75">
      <c r="B815" s="25"/>
      <c r="C815" s="25"/>
      <c r="D815" s="25"/>
      <c r="E815" s="24"/>
      <c r="G815" s="24"/>
      <c r="H815" s="25"/>
      <c r="I815" s="25"/>
      <c r="J815" s="24"/>
    </row>
    <row r="816" spans="2:10" ht="12.75">
      <c r="B816" s="25"/>
      <c r="C816" s="25"/>
      <c r="D816" s="25"/>
      <c r="E816" s="24"/>
      <c r="G816" s="24"/>
      <c r="H816" s="25"/>
      <c r="I816" s="25"/>
      <c r="J816" s="24"/>
    </row>
    <row r="817" spans="2:10" ht="12.75">
      <c r="B817" s="25"/>
      <c r="C817" s="25"/>
      <c r="D817" s="25"/>
      <c r="E817" s="24"/>
      <c r="G817" s="24"/>
      <c r="H817" s="25"/>
      <c r="I817" s="25"/>
      <c r="J817" s="24"/>
    </row>
    <row r="818" spans="2:10" ht="12.75">
      <c r="B818" s="25"/>
      <c r="C818" s="25"/>
      <c r="D818" s="25"/>
      <c r="E818" s="24"/>
      <c r="G818" s="24"/>
      <c r="H818" s="25"/>
      <c r="I818" s="25"/>
      <c r="J818" s="24"/>
    </row>
    <row r="819" spans="2:10" ht="12.75">
      <c r="B819" s="25"/>
      <c r="C819" s="25"/>
      <c r="D819" s="25"/>
      <c r="E819" s="24"/>
      <c r="G819" s="24"/>
      <c r="H819" s="25"/>
      <c r="I819" s="25"/>
      <c r="J819" s="24"/>
    </row>
    <row r="820" spans="2:10" ht="12.75">
      <c r="B820" s="25"/>
      <c r="C820" s="25"/>
      <c r="D820" s="25"/>
      <c r="E820" s="24"/>
      <c r="G820" s="24"/>
      <c r="H820" s="25"/>
      <c r="I820" s="25"/>
      <c r="J820" s="24"/>
    </row>
    <row r="821" spans="2:10" ht="12.75">
      <c r="B821" s="25"/>
      <c r="C821" s="25"/>
      <c r="D821" s="25"/>
      <c r="E821" s="24"/>
      <c r="G821" s="24"/>
      <c r="H821" s="25"/>
      <c r="I821" s="25"/>
      <c r="J821" s="24"/>
    </row>
    <row r="822" spans="2:10" ht="12.75">
      <c r="B822" s="25"/>
      <c r="C822" s="25"/>
      <c r="D822" s="25"/>
      <c r="E822" s="24"/>
      <c r="G822" s="24"/>
      <c r="H822" s="25"/>
      <c r="I822" s="25"/>
      <c r="J822" s="24"/>
    </row>
    <row r="823" spans="2:10" ht="12.75">
      <c r="B823" s="25"/>
      <c r="C823" s="25"/>
      <c r="D823" s="25"/>
      <c r="E823" s="24"/>
      <c r="G823" s="24"/>
      <c r="H823" s="25"/>
      <c r="I823" s="25"/>
      <c r="J823" s="24"/>
    </row>
    <row r="824" spans="2:10" ht="12.75">
      <c r="B824" s="25"/>
      <c r="C824" s="25"/>
      <c r="D824" s="25"/>
      <c r="E824" s="24"/>
      <c r="G824" s="24"/>
      <c r="H824" s="25"/>
      <c r="I824" s="25"/>
      <c r="J824" s="24"/>
    </row>
    <row r="825" spans="2:10" ht="12.75">
      <c r="B825" s="25"/>
      <c r="C825" s="25"/>
      <c r="D825" s="25"/>
      <c r="E825" s="24"/>
      <c r="G825" s="24"/>
      <c r="H825" s="25"/>
      <c r="I825" s="25"/>
      <c r="J825" s="24"/>
    </row>
    <row r="826" spans="2:10" ht="12.75">
      <c r="B826" s="25"/>
      <c r="C826" s="25"/>
      <c r="D826" s="25"/>
      <c r="E826" s="24"/>
      <c r="G826" s="24"/>
      <c r="H826" s="25"/>
      <c r="I826" s="25"/>
      <c r="J826" s="24"/>
    </row>
    <row r="827" spans="2:10" ht="12.75">
      <c r="B827" s="25"/>
      <c r="C827" s="25"/>
      <c r="D827" s="25"/>
      <c r="E827" s="24"/>
      <c r="G827" s="24"/>
      <c r="H827" s="25"/>
      <c r="I827" s="25"/>
      <c r="J827" s="24"/>
    </row>
    <row r="828" spans="2:10" ht="12.75">
      <c r="B828" s="25"/>
      <c r="C828" s="25"/>
      <c r="D828" s="25"/>
      <c r="E828" s="24"/>
      <c r="G828" s="24"/>
      <c r="H828" s="25"/>
      <c r="I828" s="25"/>
      <c r="J828" s="24"/>
    </row>
    <row r="829" spans="2:10" ht="12.75">
      <c r="B829" s="25"/>
      <c r="C829" s="25"/>
      <c r="D829" s="25"/>
      <c r="E829" s="24"/>
      <c r="G829" s="24"/>
      <c r="H829" s="25"/>
      <c r="I829" s="25"/>
      <c r="J829" s="24"/>
    </row>
    <row r="830" spans="2:10" ht="12.75">
      <c r="B830" s="25"/>
      <c r="C830" s="25"/>
      <c r="D830" s="25"/>
      <c r="E830" s="24"/>
      <c r="G830" s="24"/>
      <c r="H830" s="25"/>
      <c r="I830" s="25"/>
      <c r="J830" s="24"/>
    </row>
    <row r="831" spans="2:10" ht="12.75">
      <c r="B831" s="25"/>
      <c r="C831" s="25"/>
      <c r="D831" s="25"/>
      <c r="E831" s="24"/>
      <c r="G831" s="24"/>
      <c r="H831" s="25"/>
      <c r="I831" s="25"/>
      <c r="J831" s="24"/>
    </row>
    <row r="832" spans="2:10" ht="12.75">
      <c r="B832" s="25"/>
      <c r="C832" s="25"/>
      <c r="D832" s="25"/>
      <c r="E832" s="24"/>
      <c r="G832" s="24"/>
      <c r="H832" s="25"/>
      <c r="I832" s="25"/>
      <c r="J832" s="24"/>
    </row>
    <row r="833" spans="2:10" ht="12.75">
      <c r="B833" s="25"/>
      <c r="C833" s="25"/>
      <c r="D833" s="25"/>
      <c r="E833" s="24"/>
      <c r="G833" s="24"/>
      <c r="H833" s="25"/>
      <c r="I833" s="25"/>
      <c r="J833" s="24"/>
    </row>
    <row r="834" spans="2:10" ht="12.75">
      <c r="B834" s="25"/>
      <c r="C834" s="25"/>
      <c r="D834" s="25"/>
      <c r="E834" s="24"/>
      <c r="G834" s="24"/>
      <c r="H834" s="25"/>
      <c r="I834" s="25"/>
      <c r="J834" s="24"/>
    </row>
    <row r="835" spans="2:10" ht="12.75">
      <c r="B835" s="25"/>
      <c r="C835" s="25"/>
      <c r="D835" s="25"/>
      <c r="E835" s="24"/>
      <c r="G835" s="24"/>
      <c r="H835" s="25"/>
      <c r="I835" s="25"/>
      <c r="J835" s="24"/>
    </row>
    <row r="836" spans="2:10" ht="12.75">
      <c r="B836" s="25"/>
      <c r="C836" s="25"/>
      <c r="D836" s="25"/>
      <c r="E836" s="24"/>
      <c r="G836" s="24"/>
      <c r="H836" s="25"/>
      <c r="I836" s="25"/>
      <c r="J836" s="24"/>
    </row>
    <row r="837" spans="2:10" ht="12.75">
      <c r="B837" s="25"/>
      <c r="C837" s="25"/>
      <c r="D837" s="25"/>
      <c r="E837" s="24"/>
      <c r="G837" s="24"/>
      <c r="H837" s="25"/>
      <c r="I837" s="25"/>
      <c r="J837" s="24"/>
    </row>
    <row r="838" spans="2:10" ht="12.75">
      <c r="B838" s="25"/>
      <c r="C838" s="25"/>
      <c r="D838" s="25"/>
      <c r="E838" s="24"/>
      <c r="G838" s="24"/>
      <c r="H838" s="25"/>
      <c r="I838" s="25"/>
      <c r="J838" s="24"/>
    </row>
    <row r="839" spans="2:10" ht="12.75">
      <c r="B839" s="25"/>
      <c r="C839" s="25"/>
      <c r="D839" s="25"/>
      <c r="E839" s="24"/>
      <c r="G839" s="24"/>
      <c r="H839" s="25"/>
      <c r="I839" s="25"/>
      <c r="J839" s="24"/>
    </row>
    <row r="840" spans="2:10" ht="12.75">
      <c r="B840" s="25"/>
      <c r="C840" s="25"/>
      <c r="D840" s="25"/>
      <c r="E840" s="24"/>
      <c r="G840" s="24"/>
      <c r="H840" s="25"/>
      <c r="I840" s="25"/>
      <c r="J840" s="24"/>
    </row>
    <row r="841" spans="2:10" ht="12.75">
      <c r="B841" s="25"/>
      <c r="C841" s="25"/>
      <c r="D841" s="25"/>
      <c r="E841" s="24"/>
      <c r="G841" s="24"/>
      <c r="H841" s="25"/>
      <c r="I841" s="25"/>
      <c r="J841" s="24"/>
    </row>
    <row r="842" spans="2:10" ht="12.75">
      <c r="B842" s="25"/>
      <c r="C842" s="25"/>
      <c r="D842" s="25"/>
      <c r="E842" s="24"/>
      <c r="G842" s="24"/>
      <c r="H842" s="25"/>
      <c r="I842" s="25"/>
      <c r="J842" s="24"/>
    </row>
    <row r="843" spans="2:10" ht="12.75">
      <c r="B843" s="25"/>
      <c r="C843" s="25"/>
      <c r="D843" s="25"/>
      <c r="E843" s="24"/>
      <c r="G843" s="24"/>
      <c r="H843" s="25"/>
      <c r="I843" s="25"/>
      <c r="J843" s="24"/>
    </row>
    <row r="844" spans="2:10" ht="12.75">
      <c r="B844" s="25"/>
      <c r="C844" s="25"/>
      <c r="D844" s="25"/>
      <c r="E844" s="24"/>
      <c r="G844" s="24"/>
      <c r="H844" s="25"/>
      <c r="I844" s="25"/>
      <c r="J844" s="24"/>
    </row>
    <row r="845" spans="2:10" ht="12.75">
      <c r="B845" s="25"/>
      <c r="C845" s="25"/>
      <c r="D845" s="25"/>
      <c r="E845" s="24"/>
      <c r="G845" s="24"/>
      <c r="H845" s="25"/>
      <c r="I845" s="25"/>
      <c r="J845" s="24"/>
    </row>
    <row r="846" spans="2:10" ht="12.75">
      <c r="B846" s="25"/>
      <c r="C846" s="25"/>
      <c r="D846" s="25"/>
      <c r="E846" s="24"/>
      <c r="G846" s="24"/>
      <c r="H846" s="25"/>
      <c r="I846" s="25"/>
      <c r="J846" s="24"/>
    </row>
    <row r="847" spans="2:10" ht="12.75">
      <c r="B847" s="25"/>
      <c r="C847" s="25"/>
      <c r="D847" s="25"/>
      <c r="E847" s="24"/>
      <c r="G847" s="24"/>
      <c r="H847" s="25"/>
      <c r="I847" s="25"/>
      <c r="J847" s="24"/>
    </row>
    <row r="848" spans="2:10" ht="12.75">
      <c r="B848" s="25"/>
      <c r="C848" s="25"/>
      <c r="D848" s="25"/>
      <c r="E848" s="24"/>
      <c r="G848" s="24"/>
      <c r="H848" s="25"/>
      <c r="I848" s="25"/>
      <c r="J848" s="24"/>
    </row>
    <row r="849" spans="2:10" ht="12.75">
      <c r="B849" s="25"/>
      <c r="C849" s="25"/>
      <c r="D849" s="25"/>
      <c r="E849" s="24"/>
      <c r="G849" s="24"/>
      <c r="H849" s="25"/>
      <c r="I849" s="25"/>
      <c r="J849" s="24"/>
    </row>
    <row r="850" spans="2:10" ht="12.75">
      <c r="B850" s="25"/>
      <c r="C850" s="25"/>
      <c r="D850" s="25"/>
      <c r="E850" s="24"/>
      <c r="G850" s="24"/>
      <c r="H850" s="25"/>
      <c r="I850" s="25"/>
      <c r="J850" s="24"/>
    </row>
    <row r="851" spans="2:10" ht="12.75">
      <c r="B851" s="25"/>
      <c r="C851" s="25"/>
      <c r="D851" s="25"/>
      <c r="E851" s="24"/>
      <c r="G851" s="24"/>
      <c r="H851" s="25"/>
      <c r="I851" s="25"/>
      <c r="J851" s="24"/>
    </row>
    <row r="852" spans="2:10" ht="12.75">
      <c r="B852" s="25"/>
      <c r="C852" s="25"/>
      <c r="D852" s="25"/>
      <c r="E852" s="24"/>
      <c r="G852" s="24"/>
      <c r="H852" s="25"/>
      <c r="I852" s="25"/>
      <c r="J852" s="24"/>
    </row>
    <row r="853" spans="2:10" ht="12.75">
      <c r="B853" s="25"/>
      <c r="C853" s="25"/>
      <c r="D853" s="25"/>
      <c r="E853" s="24"/>
      <c r="G853" s="24"/>
      <c r="H853" s="25"/>
      <c r="I853" s="25"/>
      <c r="J853" s="24"/>
    </row>
    <row r="854" spans="2:10" ht="12.75">
      <c r="B854" s="25"/>
      <c r="C854" s="25"/>
      <c r="D854" s="25"/>
      <c r="E854" s="24"/>
      <c r="G854" s="24"/>
      <c r="H854" s="25"/>
      <c r="I854" s="25"/>
      <c r="J854" s="24"/>
    </row>
    <row r="855" spans="2:10" ht="12.75">
      <c r="B855" s="25"/>
      <c r="C855" s="25"/>
      <c r="D855" s="25"/>
      <c r="E855" s="24"/>
      <c r="G855" s="24"/>
      <c r="H855" s="25"/>
      <c r="I855" s="25"/>
      <c r="J855" s="24"/>
    </row>
    <row r="856" spans="2:10" ht="12.75">
      <c r="B856" s="25"/>
      <c r="C856" s="25"/>
      <c r="D856" s="25"/>
      <c r="E856" s="24"/>
      <c r="G856" s="24"/>
      <c r="H856" s="25"/>
      <c r="I856" s="25"/>
      <c r="J856" s="24"/>
    </row>
    <row r="857" spans="2:10" ht="12.75">
      <c r="B857" s="25"/>
      <c r="C857" s="25"/>
      <c r="D857" s="25"/>
      <c r="E857" s="24"/>
      <c r="G857" s="24"/>
      <c r="H857" s="25"/>
      <c r="I857" s="25"/>
      <c r="J857" s="24"/>
    </row>
    <row r="858" spans="2:10" ht="12.75">
      <c r="B858" s="25"/>
      <c r="C858" s="25"/>
      <c r="D858" s="25"/>
      <c r="E858" s="24"/>
      <c r="G858" s="24"/>
      <c r="H858" s="25"/>
      <c r="I858" s="25"/>
      <c r="J858" s="24"/>
    </row>
    <row r="859" spans="2:10" ht="12.75">
      <c r="B859" s="25"/>
      <c r="C859" s="25"/>
      <c r="D859" s="25"/>
      <c r="E859" s="24"/>
      <c r="G859" s="24"/>
      <c r="H859" s="25"/>
      <c r="I859" s="25"/>
      <c r="J859" s="24"/>
    </row>
    <row r="860" spans="2:10" ht="12.75">
      <c r="B860" s="25"/>
      <c r="C860" s="25"/>
      <c r="D860" s="25"/>
      <c r="E860" s="24"/>
      <c r="G860" s="24"/>
      <c r="H860" s="25"/>
      <c r="I860" s="25"/>
      <c r="J860" s="24"/>
    </row>
    <row r="861" spans="2:10" ht="12.75">
      <c r="B861" s="25"/>
      <c r="C861" s="25"/>
      <c r="D861" s="25"/>
      <c r="E861" s="24"/>
      <c r="G861" s="24"/>
      <c r="H861" s="25"/>
      <c r="I861" s="25"/>
      <c r="J861" s="24"/>
    </row>
    <row r="862" spans="2:10" ht="12.75">
      <c r="B862" s="25"/>
      <c r="C862" s="25"/>
      <c r="D862" s="25"/>
      <c r="E862" s="24"/>
      <c r="G862" s="24"/>
      <c r="H862" s="25"/>
      <c r="I862" s="25"/>
      <c r="J862" s="24"/>
    </row>
    <row r="863" spans="2:10" ht="12.75">
      <c r="B863" s="25"/>
      <c r="C863" s="25"/>
      <c r="D863" s="25"/>
      <c r="E863" s="24"/>
      <c r="G863" s="24"/>
      <c r="H863" s="25"/>
      <c r="I863" s="25"/>
      <c r="J863" s="24"/>
    </row>
    <row r="864" spans="2:10" ht="12.75">
      <c r="B864" s="25"/>
      <c r="C864" s="25"/>
      <c r="D864" s="25"/>
      <c r="E864" s="24"/>
      <c r="G864" s="24"/>
      <c r="H864" s="25"/>
      <c r="I864" s="25"/>
      <c r="J864" s="24"/>
    </row>
    <row r="865" spans="2:10" ht="12.75">
      <c r="B865" s="25"/>
      <c r="C865" s="25"/>
      <c r="D865" s="25"/>
      <c r="E865" s="24"/>
      <c r="G865" s="24"/>
      <c r="H865" s="25"/>
      <c r="I865" s="25"/>
      <c r="J865" s="24"/>
    </row>
    <row r="866" spans="2:10" ht="12.75">
      <c r="B866" s="25"/>
      <c r="C866" s="25"/>
      <c r="D866" s="25"/>
      <c r="E866" s="24"/>
      <c r="G866" s="24"/>
      <c r="H866" s="25"/>
      <c r="I866" s="25"/>
      <c r="J866" s="24"/>
    </row>
    <row r="867" spans="2:10" ht="12.75">
      <c r="B867" s="25"/>
      <c r="C867" s="25"/>
      <c r="D867" s="25"/>
      <c r="E867" s="24"/>
      <c r="G867" s="24"/>
      <c r="H867" s="25"/>
      <c r="I867" s="25"/>
      <c r="J867" s="24"/>
    </row>
    <row r="868" spans="2:10" ht="12.75">
      <c r="B868" s="25"/>
      <c r="C868" s="25"/>
      <c r="D868" s="25"/>
      <c r="E868" s="24"/>
      <c r="G868" s="24"/>
      <c r="H868" s="25"/>
      <c r="I868" s="25"/>
      <c r="J868" s="24"/>
    </row>
    <row r="869" spans="2:10" ht="12.75">
      <c r="B869" s="25"/>
      <c r="C869" s="25"/>
      <c r="D869" s="25"/>
      <c r="E869" s="24"/>
      <c r="G869" s="24"/>
      <c r="H869" s="25"/>
      <c r="I869" s="25"/>
      <c r="J869" s="24"/>
    </row>
    <row r="870" spans="2:10" ht="12.75">
      <c r="B870" s="25"/>
      <c r="C870" s="25"/>
      <c r="D870" s="25"/>
      <c r="E870" s="24"/>
      <c r="G870" s="24"/>
      <c r="H870" s="25"/>
      <c r="I870" s="25"/>
      <c r="J870" s="24"/>
    </row>
    <row r="871" spans="2:10" ht="12.75">
      <c r="B871" s="25"/>
      <c r="C871" s="25"/>
      <c r="D871" s="25"/>
      <c r="E871" s="24"/>
      <c r="G871" s="24"/>
      <c r="H871" s="25"/>
      <c r="I871" s="25"/>
      <c r="J871" s="24"/>
    </row>
    <row r="872" spans="2:10" ht="12.75">
      <c r="B872" s="25"/>
      <c r="C872" s="25"/>
      <c r="D872" s="25"/>
      <c r="E872" s="24"/>
      <c r="G872" s="24"/>
      <c r="H872" s="25"/>
      <c r="I872" s="25"/>
      <c r="J872" s="24"/>
    </row>
    <row r="873" spans="2:10" ht="12.75">
      <c r="B873" s="25"/>
      <c r="C873" s="25"/>
      <c r="D873" s="25"/>
      <c r="E873" s="24"/>
      <c r="G873" s="24"/>
      <c r="H873" s="25"/>
      <c r="I873" s="25"/>
      <c r="J873" s="24"/>
    </row>
    <row r="874" spans="2:10" ht="12.75">
      <c r="B874" s="25"/>
      <c r="C874" s="25"/>
      <c r="D874" s="25"/>
      <c r="E874" s="24"/>
      <c r="G874" s="24"/>
      <c r="H874" s="25"/>
      <c r="I874" s="25"/>
      <c r="J874" s="24"/>
    </row>
    <row r="875" spans="2:10" ht="12.75">
      <c r="B875" s="25"/>
      <c r="C875" s="25"/>
      <c r="D875" s="25"/>
      <c r="E875" s="24"/>
      <c r="G875" s="24"/>
      <c r="H875" s="25"/>
      <c r="I875" s="25"/>
      <c r="J875" s="24"/>
    </row>
    <row r="876" spans="2:10" ht="12.75">
      <c r="B876" s="25"/>
      <c r="C876" s="25"/>
      <c r="D876" s="25"/>
      <c r="E876" s="24"/>
      <c r="G876" s="24"/>
      <c r="H876" s="25"/>
      <c r="I876" s="25"/>
      <c r="J876" s="24"/>
    </row>
    <row r="877" spans="2:10" ht="12.75">
      <c r="B877" s="25"/>
      <c r="C877" s="25"/>
      <c r="D877" s="25"/>
      <c r="E877" s="24"/>
      <c r="G877" s="24"/>
      <c r="H877" s="25"/>
      <c r="I877" s="25"/>
      <c r="J877" s="24"/>
    </row>
    <row r="878" spans="2:10" ht="12.75">
      <c r="B878" s="25"/>
      <c r="C878" s="25"/>
      <c r="D878" s="25"/>
      <c r="E878" s="24"/>
      <c r="G878" s="24"/>
      <c r="H878" s="25"/>
      <c r="I878" s="25"/>
      <c r="J878" s="24"/>
    </row>
    <row r="879" spans="2:10" ht="12.75">
      <c r="B879" s="25"/>
      <c r="C879" s="25"/>
      <c r="D879" s="25"/>
      <c r="E879" s="24"/>
      <c r="G879" s="24"/>
      <c r="H879" s="25"/>
      <c r="I879" s="25"/>
      <c r="J879" s="24"/>
    </row>
    <row r="880" spans="2:10" ht="12.75">
      <c r="B880" s="25"/>
      <c r="C880" s="25"/>
      <c r="D880" s="25"/>
      <c r="E880" s="24"/>
      <c r="G880" s="24"/>
      <c r="H880" s="25"/>
      <c r="I880" s="25"/>
      <c r="J880" s="24"/>
    </row>
    <row r="881" spans="2:10" ht="12.75">
      <c r="B881" s="25"/>
      <c r="C881" s="25"/>
      <c r="D881" s="25"/>
      <c r="E881" s="24"/>
      <c r="G881" s="24"/>
      <c r="H881" s="25"/>
      <c r="I881" s="25"/>
      <c r="J881" s="24"/>
    </row>
    <row r="882" spans="2:10" ht="12.75">
      <c r="B882" s="25"/>
      <c r="C882" s="25"/>
      <c r="D882" s="25"/>
      <c r="E882" s="24"/>
      <c r="G882" s="24"/>
      <c r="H882" s="25"/>
      <c r="I882" s="25"/>
      <c r="J882" s="24"/>
    </row>
    <row r="883" spans="2:10" ht="12.75">
      <c r="B883" s="25"/>
      <c r="C883" s="25"/>
      <c r="D883" s="25"/>
      <c r="E883" s="24"/>
      <c r="G883" s="24"/>
      <c r="H883" s="25"/>
      <c r="I883" s="25"/>
      <c r="J883" s="24"/>
    </row>
    <row r="884" spans="2:10" ht="12.75">
      <c r="B884" s="25"/>
      <c r="C884" s="25"/>
      <c r="D884" s="25"/>
      <c r="E884" s="24"/>
      <c r="G884" s="24"/>
      <c r="H884" s="25"/>
      <c r="I884" s="25"/>
      <c r="J884" s="24"/>
    </row>
    <row r="885" spans="2:10" ht="12.75">
      <c r="B885" s="25"/>
      <c r="C885" s="25"/>
      <c r="D885" s="25"/>
      <c r="E885" s="24"/>
      <c r="G885" s="24"/>
      <c r="H885" s="25"/>
      <c r="I885" s="25"/>
      <c r="J885" s="24"/>
    </row>
    <row r="886" spans="2:10" ht="12.75">
      <c r="B886" s="25"/>
      <c r="C886" s="25"/>
      <c r="D886" s="25"/>
      <c r="E886" s="24"/>
      <c r="G886" s="24"/>
      <c r="H886" s="25"/>
      <c r="I886" s="25"/>
      <c r="J886" s="24"/>
    </row>
    <row r="887" spans="2:10" ht="12.75">
      <c r="B887" s="25"/>
      <c r="C887" s="25"/>
      <c r="D887" s="25"/>
      <c r="E887" s="24"/>
      <c r="G887" s="24"/>
      <c r="H887" s="25"/>
      <c r="I887" s="25"/>
      <c r="J887" s="24"/>
    </row>
    <row r="888" spans="2:10" ht="12.75">
      <c r="B888" s="25"/>
      <c r="C888" s="25"/>
      <c r="D888" s="25"/>
      <c r="E888" s="24"/>
      <c r="G888" s="24"/>
      <c r="H888" s="25"/>
      <c r="I888" s="25"/>
      <c r="J888" s="24"/>
    </row>
    <row r="889" spans="2:10" ht="12.75">
      <c r="B889" s="25"/>
      <c r="C889" s="25"/>
      <c r="D889" s="25"/>
      <c r="E889" s="24"/>
      <c r="G889" s="24"/>
      <c r="H889" s="25"/>
      <c r="I889" s="25"/>
      <c r="J889" s="24"/>
    </row>
    <row r="890" spans="2:10" ht="12.75">
      <c r="B890" s="25"/>
      <c r="C890" s="25"/>
      <c r="D890" s="25"/>
      <c r="E890" s="24"/>
      <c r="G890" s="24"/>
      <c r="H890" s="25"/>
      <c r="I890" s="25"/>
      <c r="J890" s="24"/>
    </row>
    <row r="891" spans="2:10" ht="12.75">
      <c r="B891" s="25"/>
      <c r="C891" s="25"/>
      <c r="D891" s="25"/>
      <c r="E891" s="24"/>
      <c r="G891" s="24"/>
      <c r="H891" s="25"/>
      <c r="I891" s="25"/>
      <c r="J891" s="24"/>
    </row>
    <row r="892" spans="2:10" ht="12.75">
      <c r="B892" s="25"/>
      <c r="C892" s="25"/>
      <c r="D892" s="25"/>
      <c r="E892" s="24"/>
      <c r="G892" s="24"/>
      <c r="H892" s="25"/>
      <c r="I892" s="25"/>
      <c r="J892" s="24"/>
    </row>
    <row r="893" spans="2:10" ht="12.75">
      <c r="B893" s="25"/>
      <c r="C893" s="25"/>
      <c r="D893" s="25"/>
      <c r="E893" s="24"/>
      <c r="G893" s="24"/>
      <c r="H893" s="25"/>
      <c r="I893" s="25"/>
      <c r="J893" s="24"/>
    </row>
    <row r="894" spans="2:10" ht="12.75">
      <c r="B894" s="25"/>
      <c r="C894" s="25"/>
      <c r="D894" s="25"/>
      <c r="E894" s="24"/>
      <c r="G894" s="24"/>
      <c r="H894" s="25"/>
      <c r="I894" s="25"/>
      <c r="J894" s="24"/>
    </row>
    <row r="895" spans="2:10" ht="12.75">
      <c r="B895" s="25"/>
      <c r="C895" s="25"/>
      <c r="D895" s="25"/>
      <c r="E895" s="24"/>
      <c r="G895" s="24"/>
      <c r="H895" s="25"/>
      <c r="I895" s="25"/>
      <c r="J895" s="24"/>
    </row>
    <row r="896" spans="2:10" ht="12.75">
      <c r="B896" s="25"/>
      <c r="C896" s="25"/>
      <c r="D896" s="25"/>
      <c r="E896" s="24"/>
      <c r="G896" s="24"/>
      <c r="H896" s="25"/>
      <c r="I896" s="25"/>
      <c r="J896" s="24"/>
    </row>
    <row r="897" spans="2:10" ht="12.75">
      <c r="B897" s="25"/>
      <c r="C897" s="25"/>
      <c r="D897" s="25"/>
      <c r="E897" s="24"/>
      <c r="G897" s="24"/>
      <c r="H897" s="25"/>
      <c r="I897" s="25"/>
      <c r="J897" s="24"/>
    </row>
    <row r="898" spans="2:10" ht="12.75">
      <c r="B898" s="25"/>
      <c r="C898" s="25"/>
      <c r="D898" s="25"/>
      <c r="E898" s="24"/>
      <c r="G898" s="24"/>
      <c r="H898" s="25"/>
      <c r="I898" s="25"/>
      <c r="J898" s="24"/>
    </row>
    <row r="899" spans="2:10" ht="12.75">
      <c r="B899" s="25"/>
      <c r="C899" s="25"/>
      <c r="D899" s="25"/>
      <c r="E899" s="24"/>
      <c r="G899" s="24"/>
      <c r="H899" s="25"/>
      <c r="I899" s="25"/>
      <c r="J899" s="24"/>
    </row>
    <row r="900" spans="2:10" ht="12.75">
      <c r="B900" s="25"/>
      <c r="C900" s="25"/>
      <c r="D900" s="25"/>
      <c r="E900" s="24"/>
      <c r="G900" s="24"/>
      <c r="H900" s="25"/>
      <c r="I900" s="25"/>
      <c r="J900" s="24"/>
    </row>
    <row r="901" spans="2:10" ht="12.75">
      <c r="B901" s="25"/>
      <c r="C901" s="25"/>
      <c r="D901" s="25"/>
      <c r="E901" s="24"/>
      <c r="G901" s="24"/>
      <c r="H901" s="25"/>
      <c r="I901" s="25"/>
      <c r="J901" s="24"/>
    </row>
    <row r="902" spans="2:10" ht="12.75">
      <c r="B902" s="25"/>
      <c r="C902" s="25"/>
      <c r="D902" s="25"/>
      <c r="E902" s="24"/>
      <c r="G902" s="24"/>
      <c r="H902" s="25"/>
      <c r="I902" s="25"/>
      <c r="J902" s="24"/>
    </row>
    <row r="903" spans="2:10" ht="12.75">
      <c r="B903" s="25"/>
      <c r="C903" s="25"/>
      <c r="D903" s="25"/>
      <c r="E903" s="24"/>
      <c r="G903" s="24"/>
      <c r="H903" s="25"/>
      <c r="I903" s="25"/>
      <c r="J903" s="24"/>
    </row>
    <row r="904" spans="2:10" ht="12.75">
      <c r="B904" s="25"/>
      <c r="C904" s="25"/>
      <c r="D904" s="25"/>
      <c r="E904" s="24"/>
      <c r="G904" s="24"/>
      <c r="H904" s="25"/>
      <c r="I904" s="25"/>
      <c r="J904" s="24"/>
    </row>
    <row r="905" spans="2:10" ht="12.75">
      <c r="B905" s="25"/>
      <c r="C905" s="25"/>
      <c r="D905" s="25"/>
      <c r="E905" s="24"/>
      <c r="G905" s="24"/>
      <c r="H905" s="25"/>
      <c r="I905" s="25"/>
      <c r="J905" s="24"/>
    </row>
    <row r="906" spans="2:10" ht="12.75">
      <c r="B906" s="25"/>
      <c r="C906" s="25"/>
      <c r="D906" s="25"/>
      <c r="E906" s="24"/>
      <c r="G906" s="24"/>
      <c r="H906" s="25"/>
      <c r="I906" s="25"/>
      <c r="J906" s="24"/>
    </row>
    <row r="907" spans="2:10" ht="12.75">
      <c r="B907" s="25"/>
      <c r="C907" s="25"/>
      <c r="D907" s="25"/>
      <c r="E907" s="24"/>
      <c r="G907" s="24"/>
      <c r="H907" s="25"/>
      <c r="I907" s="25"/>
      <c r="J907" s="24"/>
    </row>
    <row r="908" spans="2:10" ht="12.75">
      <c r="B908" s="25"/>
      <c r="C908" s="25"/>
      <c r="D908" s="25"/>
      <c r="E908" s="24"/>
      <c r="G908" s="24"/>
      <c r="H908" s="25"/>
      <c r="I908" s="25"/>
      <c r="J908" s="24"/>
    </row>
    <row r="909" spans="2:10" ht="12.75">
      <c r="B909" s="25"/>
      <c r="C909" s="25"/>
      <c r="D909" s="25"/>
      <c r="E909" s="24"/>
      <c r="G909" s="24"/>
      <c r="H909" s="25"/>
      <c r="I909" s="25"/>
      <c r="J909" s="24"/>
    </row>
    <row r="910" spans="2:10" ht="12.75">
      <c r="B910" s="25"/>
      <c r="C910" s="25"/>
      <c r="D910" s="25"/>
      <c r="E910" s="24"/>
      <c r="G910" s="24"/>
      <c r="H910" s="25"/>
      <c r="I910" s="25"/>
      <c r="J910" s="24"/>
    </row>
    <row r="911" spans="2:10" ht="12.75">
      <c r="B911" s="25"/>
      <c r="C911" s="25"/>
      <c r="D911" s="25"/>
      <c r="E911" s="24"/>
      <c r="G911" s="24"/>
      <c r="H911" s="25"/>
      <c r="I911" s="25"/>
      <c r="J911" s="24"/>
    </row>
    <row r="912" spans="2:10" ht="12.75">
      <c r="B912" s="25"/>
      <c r="C912" s="25"/>
      <c r="D912" s="25"/>
      <c r="E912" s="24"/>
      <c r="G912" s="24"/>
      <c r="H912" s="25"/>
      <c r="I912" s="25"/>
      <c r="J912" s="24"/>
    </row>
    <row r="913" spans="2:10" ht="12.75">
      <c r="B913" s="25"/>
      <c r="C913" s="25"/>
      <c r="D913" s="25"/>
      <c r="E913" s="24"/>
      <c r="G913" s="24"/>
      <c r="H913" s="25"/>
      <c r="I913" s="25"/>
      <c r="J913" s="24"/>
    </row>
    <row r="914" spans="2:10" ht="12.75">
      <c r="B914" s="25"/>
      <c r="C914" s="25"/>
      <c r="D914" s="25"/>
      <c r="E914" s="24"/>
      <c r="G914" s="24"/>
      <c r="H914" s="25"/>
      <c r="I914" s="25"/>
      <c r="J914" s="24"/>
    </row>
    <row r="915" spans="2:10" ht="12.75">
      <c r="B915" s="25"/>
      <c r="C915" s="25"/>
      <c r="D915" s="25"/>
      <c r="E915" s="24"/>
      <c r="G915" s="24"/>
      <c r="H915" s="25"/>
      <c r="I915" s="25"/>
      <c r="J915" s="24"/>
    </row>
    <row r="916" spans="2:10" ht="12.75">
      <c r="B916" s="25"/>
      <c r="C916" s="25"/>
      <c r="D916" s="25"/>
      <c r="E916" s="24"/>
      <c r="G916" s="24"/>
      <c r="H916" s="25"/>
      <c r="I916" s="25"/>
      <c r="J916" s="24"/>
    </row>
    <row r="917" spans="2:10" ht="12.75">
      <c r="B917" s="25"/>
      <c r="C917" s="25"/>
      <c r="D917" s="25"/>
      <c r="E917" s="24"/>
      <c r="G917" s="24"/>
      <c r="H917" s="25"/>
      <c r="I917" s="25"/>
      <c r="J917" s="24"/>
    </row>
    <row r="918" spans="2:10" ht="12.75">
      <c r="B918" s="25"/>
      <c r="C918" s="25"/>
      <c r="D918" s="25"/>
      <c r="E918" s="24"/>
      <c r="G918" s="24"/>
      <c r="H918" s="25"/>
      <c r="I918" s="25"/>
      <c r="J918" s="24"/>
    </row>
    <row r="919" spans="2:10" ht="12.75">
      <c r="B919" s="25"/>
      <c r="C919" s="25"/>
      <c r="D919" s="25"/>
      <c r="E919" s="24"/>
      <c r="G919" s="24"/>
      <c r="H919" s="25"/>
      <c r="I919" s="25"/>
      <c r="J919" s="24"/>
    </row>
    <row r="920" spans="2:10" ht="12.75">
      <c r="B920" s="25"/>
      <c r="C920" s="25"/>
      <c r="D920" s="25"/>
      <c r="E920" s="24"/>
      <c r="G920" s="24"/>
      <c r="H920" s="25"/>
      <c r="I920" s="25"/>
      <c r="J920" s="24"/>
    </row>
    <row r="921" spans="2:10" ht="12.75">
      <c r="B921" s="25"/>
      <c r="C921" s="25"/>
      <c r="D921" s="25"/>
      <c r="E921" s="24"/>
      <c r="G921" s="24"/>
      <c r="H921" s="25"/>
      <c r="I921" s="25"/>
      <c r="J921" s="24"/>
    </row>
    <row r="922" spans="2:10" ht="12.75">
      <c r="B922" s="25"/>
      <c r="C922" s="25"/>
      <c r="D922" s="25"/>
      <c r="E922" s="24"/>
      <c r="G922" s="24"/>
      <c r="H922" s="25"/>
      <c r="I922" s="25"/>
      <c r="J922" s="24"/>
    </row>
    <row r="923" spans="2:10" ht="12.75">
      <c r="B923" s="25"/>
      <c r="C923" s="25"/>
      <c r="D923" s="25"/>
      <c r="E923" s="24"/>
      <c r="G923" s="24"/>
      <c r="H923" s="25"/>
      <c r="I923" s="25"/>
      <c r="J923" s="24"/>
    </row>
    <row r="924" spans="2:10" ht="12.75">
      <c r="B924" s="25"/>
      <c r="C924" s="25"/>
      <c r="D924" s="25"/>
      <c r="E924" s="24"/>
      <c r="G924" s="24"/>
      <c r="H924" s="25"/>
      <c r="I924" s="25"/>
      <c r="J924" s="24"/>
    </row>
    <row r="925" spans="2:10" ht="12.75">
      <c r="B925" s="25"/>
      <c r="C925" s="25"/>
      <c r="D925" s="25"/>
      <c r="E925" s="24"/>
      <c r="G925" s="24"/>
      <c r="H925" s="25"/>
      <c r="I925" s="25"/>
      <c r="J925" s="24"/>
    </row>
    <row r="926" spans="2:10" ht="12.75">
      <c r="B926" s="25"/>
      <c r="C926" s="25"/>
      <c r="D926" s="25"/>
      <c r="E926" s="24"/>
      <c r="G926" s="24"/>
      <c r="H926" s="25"/>
      <c r="I926" s="25"/>
      <c r="J926" s="24"/>
    </row>
    <row r="927" spans="2:10" ht="12.75">
      <c r="B927" s="25"/>
      <c r="C927" s="25"/>
      <c r="D927" s="25"/>
      <c r="E927" s="24"/>
      <c r="G927" s="24"/>
      <c r="H927" s="25"/>
      <c r="I927" s="25"/>
      <c r="J927" s="24"/>
    </row>
    <row r="928" spans="2:10" ht="12.75">
      <c r="B928" s="25"/>
      <c r="C928" s="25"/>
      <c r="D928" s="25"/>
      <c r="E928" s="24"/>
      <c r="G928" s="24"/>
      <c r="H928" s="25"/>
      <c r="I928" s="25"/>
      <c r="J928" s="24"/>
    </row>
    <row r="929" spans="2:10" ht="12.75">
      <c r="B929" s="25"/>
      <c r="C929" s="25"/>
      <c r="D929" s="25"/>
      <c r="E929" s="24"/>
      <c r="G929" s="24"/>
      <c r="H929" s="25"/>
      <c r="I929" s="25"/>
      <c r="J929" s="24"/>
    </row>
    <row r="930" spans="2:10" ht="12.75">
      <c r="B930" s="25"/>
      <c r="C930" s="25"/>
      <c r="D930" s="25"/>
      <c r="E930" s="24"/>
      <c r="G930" s="24"/>
      <c r="H930" s="25"/>
      <c r="I930" s="25"/>
      <c r="J930" s="24"/>
    </row>
    <row r="931" spans="2:10" ht="12.75">
      <c r="B931" s="25"/>
      <c r="C931" s="25"/>
      <c r="D931" s="25"/>
      <c r="E931" s="24"/>
      <c r="G931" s="24"/>
      <c r="H931" s="25"/>
      <c r="I931" s="25"/>
      <c r="J931" s="24"/>
    </row>
    <row r="932" spans="2:10" ht="12.75">
      <c r="B932" s="25"/>
      <c r="C932" s="25"/>
      <c r="D932" s="25"/>
      <c r="E932" s="24"/>
      <c r="G932" s="24"/>
      <c r="H932" s="25"/>
      <c r="I932" s="25"/>
      <c r="J932" s="24"/>
    </row>
    <row r="933" spans="2:10" ht="12.75">
      <c r="B933" s="25"/>
      <c r="C933" s="25"/>
      <c r="D933" s="25"/>
      <c r="E933" s="24"/>
      <c r="G933" s="24"/>
      <c r="H933" s="25"/>
      <c r="I933" s="25"/>
      <c r="J933" s="24"/>
    </row>
    <row r="934" spans="2:10" ht="12.75">
      <c r="B934" s="25"/>
      <c r="C934" s="25"/>
      <c r="D934" s="25"/>
      <c r="E934" s="24"/>
      <c r="G934" s="24"/>
      <c r="H934" s="25"/>
      <c r="I934" s="25"/>
      <c r="J934" s="24"/>
    </row>
    <row r="935" spans="2:10" ht="12.75">
      <c r="B935" s="25"/>
      <c r="C935" s="25"/>
      <c r="D935" s="25"/>
      <c r="E935" s="24"/>
      <c r="G935" s="24"/>
      <c r="H935" s="25"/>
      <c r="I935" s="25"/>
      <c r="J935" s="24"/>
    </row>
    <row r="936" spans="2:10" ht="12.75">
      <c r="B936" s="25"/>
      <c r="C936" s="25"/>
      <c r="D936" s="25"/>
      <c r="E936" s="24"/>
      <c r="G936" s="24"/>
      <c r="H936" s="25"/>
      <c r="I936" s="25"/>
      <c r="J936" s="24"/>
    </row>
    <row r="937" spans="2:10" ht="12.75">
      <c r="B937" s="25"/>
      <c r="C937" s="25"/>
      <c r="D937" s="25"/>
      <c r="E937" s="24"/>
      <c r="G937" s="24"/>
      <c r="H937" s="25"/>
      <c r="I937" s="25"/>
      <c r="J937" s="24"/>
    </row>
    <row r="938" spans="2:10" ht="12.75">
      <c r="B938" s="25"/>
      <c r="C938" s="25"/>
      <c r="D938" s="25"/>
      <c r="E938" s="24"/>
      <c r="G938" s="24"/>
      <c r="H938" s="25"/>
      <c r="I938" s="25"/>
      <c r="J938" s="24"/>
    </row>
    <row r="939" spans="2:10" ht="12.75">
      <c r="B939" s="25"/>
      <c r="C939" s="25"/>
      <c r="D939" s="25"/>
      <c r="E939" s="24"/>
      <c r="G939" s="24"/>
      <c r="H939" s="25"/>
      <c r="I939" s="25"/>
      <c r="J939" s="24"/>
    </row>
    <row r="940" spans="2:10" ht="12.75">
      <c r="B940" s="25"/>
      <c r="C940" s="25"/>
      <c r="D940" s="25"/>
      <c r="E940" s="24"/>
      <c r="G940" s="24"/>
      <c r="H940" s="25"/>
      <c r="I940" s="25"/>
      <c r="J940" s="24"/>
    </row>
    <row r="941" spans="2:10" ht="12.75">
      <c r="B941" s="25"/>
      <c r="C941" s="25"/>
      <c r="D941" s="25"/>
      <c r="E941" s="24"/>
      <c r="G941" s="24"/>
      <c r="H941" s="25"/>
      <c r="I941" s="25"/>
      <c r="J941" s="24"/>
    </row>
    <row r="942" spans="2:10" ht="12.75">
      <c r="B942" s="25"/>
      <c r="C942" s="25"/>
      <c r="D942" s="25"/>
      <c r="E942" s="24"/>
      <c r="G942" s="24"/>
      <c r="H942" s="25"/>
      <c r="I942" s="25"/>
      <c r="J942" s="24"/>
    </row>
    <row r="943" spans="2:10" ht="12.75">
      <c r="B943" s="25"/>
      <c r="C943" s="25"/>
      <c r="D943" s="25"/>
      <c r="E943" s="24"/>
      <c r="G943" s="24"/>
      <c r="H943" s="25"/>
      <c r="I943" s="25"/>
      <c r="J943" s="24"/>
    </row>
    <row r="944" spans="2:10" ht="12.75">
      <c r="B944" s="25"/>
      <c r="C944" s="25"/>
      <c r="D944" s="25"/>
      <c r="E944" s="24"/>
      <c r="G944" s="24"/>
      <c r="H944" s="25"/>
      <c r="I944" s="25"/>
      <c r="J944" s="24"/>
    </row>
    <row r="945" spans="2:10" ht="12.75">
      <c r="B945" s="25"/>
      <c r="C945" s="25"/>
      <c r="D945" s="25"/>
      <c r="E945" s="24"/>
      <c r="G945" s="24"/>
      <c r="H945" s="25"/>
      <c r="I945" s="25"/>
      <c r="J945" s="24"/>
    </row>
    <row r="946" spans="2:10" ht="12.75">
      <c r="B946" s="25"/>
      <c r="C946" s="25"/>
      <c r="D946" s="25"/>
      <c r="E946" s="24"/>
      <c r="G946" s="24"/>
      <c r="H946" s="25"/>
      <c r="I946" s="25"/>
      <c r="J946" s="24"/>
    </row>
    <row r="947" spans="2:10" ht="12.75">
      <c r="B947" s="25"/>
      <c r="C947" s="25"/>
      <c r="D947" s="25"/>
      <c r="E947" s="24"/>
      <c r="G947" s="24"/>
      <c r="H947" s="25"/>
      <c r="I947" s="25"/>
      <c r="J947" s="24"/>
    </row>
    <row r="948" spans="2:10" ht="12.75">
      <c r="B948" s="25"/>
      <c r="C948" s="25"/>
      <c r="D948" s="25"/>
      <c r="E948" s="24"/>
      <c r="G948" s="24"/>
      <c r="H948" s="25"/>
      <c r="I948" s="25"/>
      <c r="J948" s="24"/>
    </row>
    <row r="949" spans="2:10" ht="12.75">
      <c r="B949" s="25"/>
      <c r="C949" s="25"/>
      <c r="D949" s="25"/>
      <c r="E949" s="24"/>
      <c r="G949" s="24"/>
      <c r="H949" s="25"/>
      <c r="I949" s="25"/>
      <c r="J949" s="24"/>
    </row>
    <row r="950" spans="2:10" ht="12.75">
      <c r="B950" s="25"/>
      <c r="C950" s="25"/>
      <c r="D950" s="25"/>
      <c r="E950" s="24"/>
      <c r="G950" s="24"/>
      <c r="H950" s="25"/>
      <c r="I950" s="25"/>
      <c r="J950" s="24"/>
    </row>
    <row r="951" spans="2:10" ht="12.75">
      <c r="B951" s="25"/>
      <c r="C951" s="25"/>
      <c r="D951" s="25"/>
      <c r="E951" s="24"/>
      <c r="G951" s="24"/>
      <c r="H951" s="25"/>
      <c r="I951" s="25"/>
      <c r="J951" s="24"/>
    </row>
    <row r="952" spans="2:10" ht="12.75">
      <c r="B952" s="25"/>
      <c r="C952" s="25"/>
      <c r="D952" s="25"/>
      <c r="E952" s="24"/>
      <c r="G952" s="24"/>
      <c r="H952" s="25"/>
      <c r="I952" s="25"/>
      <c r="J952" s="24"/>
    </row>
    <row r="953" spans="2:10" ht="12.75">
      <c r="B953" s="25"/>
      <c r="C953" s="25"/>
      <c r="D953" s="25"/>
      <c r="E953" s="24"/>
      <c r="G953" s="24"/>
      <c r="H953" s="25"/>
      <c r="I953" s="25"/>
      <c r="J953" s="24"/>
    </row>
    <row r="954" spans="2:10" ht="12.75">
      <c r="B954" s="25"/>
      <c r="C954" s="25"/>
      <c r="D954" s="25"/>
      <c r="E954" s="24"/>
      <c r="G954" s="24"/>
      <c r="H954" s="25"/>
      <c r="I954" s="25"/>
      <c r="J954" s="24"/>
    </row>
    <row r="955" spans="2:10" ht="12.75">
      <c r="B955" s="25"/>
      <c r="C955" s="25"/>
      <c r="D955" s="25"/>
      <c r="E955" s="24"/>
      <c r="G955" s="24"/>
      <c r="H955" s="25"/>
      <c r="I955" s="25"/>
      <c r="J955" s="24"/>
    </row>
    <row r="956" spans="2:10" ht="12.75">
      <c r="B956" s="25"/>
      <c r="C956" s="25"/>
      <c r="D956" s="25"/>
      <c r="E956" s="24"/>
      <c r="G956" s="24"/>
      <c r="H956" s="25"/>
      <c r="I956" s="25"/>
      <c r="J956" s="24"/>
    </row>
    <row r="957" spans="2:10" ht="12.75">
      <c r="B957" s="25"/>
      <c r="C957" s="25"/>
      <c r="D957" s="25"/>
      <c r="E957" s="24"/>
      <c r="G957" s="24"/>
      <c r="H957" s="25"/>
      <c r="I957" s="25"/>
      <c r="J957" s="24"/>
    </row>
    <row r="958" spans="2:10" ht="12.75">
      <c r="B958" s="25"/>
      <c r="C958" s="25"/>
      <c r="D958" s="25"/>
      <c r="E958" s="24"/>
      <c r="G958" s="24"/>
      <c r="H958" s="25"/>
      <c r="I958" s="25"/>
      <c r="J958" s="24"/>
    </row>
    <row r="959" spans="2:10" ht="12.75">
      <c r="B959" s="25"/>
      <c r="C959" s="25"/>
      <c r="D959" s="25"/>
      <c r="E959" s="24"/>
      <c r="G959" s="24"/>
      <c r="H959" s="25"/>
      <c r="I959" s="25"/>
      <c r="J959" s="24"/>
    </row>
    <row r="960" spans="2:10" ht="12.75">
      <c r="B960" s="25"/>
      <c r="C960" s="25"/>
      <c r="D960" s="25"/>
      <c r="E960" s="24"/>
      <c r="G960" s="24"/>
      <c r="H960" s="25"/>
      <c r="I960" s="25"/>
      <c r="J960" s="24"/>
    </row>
    <row r="961" spans="2:10" ht="12.75">
      <c r="B961" s="25"/>
      <c r="C961" s="25"/>
      <c r="D961" s="25"/>
      <c r="E961" s="24"/>
      <c r="G961" s="24"/>
      <c r="H961" s="25"/>
      <c r="I961" s="25"/>
      <c r="J961" s="24"/>
    </row>
    <row r="962" spans="2:10" ht="12.75">
      <c r="B962" s="25"/>
      <c r="C962" s="25"/>
      <c r="D962" s="25"/>
      <c r="E962" s="24"/>
      <c r="G962" s="24"/>
      <c r="H962" s="25"/>
      <c r="I962" s="25"/>
      <c r="J962" s="24"/>
    </row>
    <row r="963" spans="2:10" ht="12.75">
      <c r="B963" s="25"/>
      <c r="C963" s="25"/>
      <c r="D963" s="25"/>
      <c r="E963" s="24"/>
      <c r="G963" s="24"/>
      <c r="H963" s="25"/>
      <c r="I963" s="25"/>
      <c r="J963" s="24"/>
    </row>
    <row r="964" spans="2:10" ht="12.75">
      <c r="B964" s="25"/>
      <c r="C964" s="25"/>
      <c r="D964" s="25"/>
      <c r="E964" s="24"/>
      <c r="G964" s="24"/>
      <c r="H964" s="25"/>
      <c r="I964" s="25"/>
      <c r="J964" s="24"/>
    </row>
    <row r="965" spans="2:10" ht="12.75">
      <c r="B965" s="25"/>
      <c r="C965" s="25"/>
      <c r="D965" s="25"/>
      <c r="E965" s="24"/>
      <c r="G965" s="24"/>
      <c r="H965" s="25"/>
      <c r="I965" s="25"/>
      <c r="J965" s="24"/>
    </row>
    <row r="966" spans="2:10" ht="12.75">
      <c r="B966" s="25"/>
      <c r="C966" s="25"/>
      <c r="D966" s="25"/>
      <c r="E966" s="24"/>
      <c r="G966" s="24"/>
      <c r="H966" s="25"/>
      <c r="I966" s="25"/>
      <c r="J966" s="24"/>
    </row>
    <row r="967" spans="2:10" ht="12.75">
      <c r="B967" s="25"/>
      <c r="C967" s="25"/>
      <c r="D967" s="25"/>
      <c r="E967" s="24"/>
      <c r="G967" s="24"/>
      <c r="H967" s="25"/>
      <c r="I967" s="25"/>
      <c r="J967" s="24"/>
    </row>
    <row r="968" spans="2:10" ht="12.75">
      <c r="B968" s="25"/>
      <c r="C968" s="25"/>
      <c r="D968" s="25"/>
      <c r="E968" s="24"/>
      <c r="G968" s="24"/>
      <c r="H968" s="25"/>
      <c r="I968" s="25"/>
      <c r="J968" s="24"/>
    </row>
    <row r="969" spans="2:10" ht="12.75">
      <c r="B969" s="25"/>
      <c r="C969" s="25"/>
      <c r="D969" s="25"/>
      <c r="E969" s="24"/>
      <c r="G969" s="24"/>
      <c r="H969" s="25"/>
      <c r="I969" s="25"/>
      <c r="J969" s="24"/>
    </row>
    <row r="970" spans="2:10" ht="12.75">
      <c r="B970" s="25"/>
      <c r="C970" s="25"/>
      <c r="D970" s="25"/>
      <c r="E970" s="24"/>
      <c r="G970" s="24"/>
      <c r="H970" s="25"/>
      <c r="I970" s="25"/>
      <c r="J970" s="24"/>
    </row>
    <row r="971" spans="2:10" ht="12.75">
      <c r="B971" s="25"/>
      <c r="C971" s="25"/>
      <c r="D971" s="25"/>
      <c r="E971" s="24"/>
      <c r="G971" s="24"/>
      <c r="H971" s="25"/>
      <c r="I971" s="25"/>
      <c r="J971" s="24"/>
    </row>
    <row r="972" spans="2:10" ht="12.75">
      <c r="B972" s="25"/>
      <c r="C972" s="25"/>
      <c r="D972" s="25"/>
      <c r="E972" s="24"/>
      <c r="G972" s="24"/>
      <c r="H972" s="25"/>
      <c r="I972" s="25"/>
      <c r="J972" s="24"/>
    </row>
    <row r="973" spans="2:10" ht="12.75">
      <c r="B973" s="25"/>
      <c r="C973" s="25"/>
      <c r="D973" s="25"/>
      <c r="E973" s="24"/>
      <c r="G973" s="24"/>
      <c r="H973" s="25"/>
      <c r="I973" s="25"/>
      <c r="J973" s="24"/>
    </row>
    <row r="974" spans="2:10" ht="12.75">
      <c r="B974" s="25"/>
      <c r="C974" s="25"/>
      <c r="D974" s="25"/>
      <c r="E974" s="24"/>
      <c r="G974" s="24"/>
      <c r="H974" s="25"/>
      <c r="I974" s="25"/>
      <c r="J974" s="24"/>
    </row>
    <row r="975" spans="2:10" ht="12.75">
      <c r="B975" s="25"/>
      <c r="C975" s="25"/>
      <c r="D975" s="25"/>
      <c r="E975" s="24"/>
      <c r="G975" s="24"/>
      <c r="H975" s="25"/>
      <c r="I975" s="25"/>
      <c r="J975" s="24"/>
    </row>
    <row r="976" spans="2:10" ht="12.75">
      <c r="B976" s="25"/>
      <c r="C976" s="25"/>
      <c r="D976" s="25"/>
      <c r="E976" s="24"/>
      <c r="G976" s="24"/>
      <c r="H976" s="25"/>
      <c r="I976" s="25"/>
      <c r="J976" s="24"/>
    </row>
    <row r="977" spans="2:10" ht="12.75">
      <c r="B977" s="25"/>
      <c r="C977" s="25"/>
      <c r="D977" s="25"/>
      <c r="E977" s="24"/>
      <c r="G977" s="24"/>
      <c r="H977" s="25"/>
      <c r="I977" s="25"/>
      <c r="J977" s="24"/>
    </row>
    <row r="978" spans="2:10" ht="12.75">
      <c r="B978" s="25"/>
      <c r="C978" s="25"/>
      <c r="D978" s="25"/>
      <c r="E978" s="24"/>
      <c r="G978" s="24"/>
      <c r="H978" s="25"/>
      <c r="I978" s="25"/>
      <c r="J978" s="24"/>
    </row>
    <row r="979" spans="2:10" ht="12.75">
      <c r="B979" s="25"/>
      <c r="C979" s="25"/>
      <c r="D979" s="25"/>
      <c r="E979" s="24"/>
      <c r="G979" s="24"/>
      <c r="H979" s="25"/>
      <c r="I979" s="25"/>
      <c r="J979" s="24"/>
    </row>
    <row r="980" spans="2:10" ht="12.75">
      <c r="B980" s="25"/>
      <c r="C980" s="25"/>
      <c r="D980" s="25"/>
      <c r="E980" s="24"/>
      <c r="G980" s="24"/>
      <c r="H980" s="25"/>
      <c r="I980" s="25"/>
      <c r="J980" s="24"/>
    </row>
    <row r="981" spans="2:10" ht="12.75">
      <c r="B981" s="25"/>
      <c r="C981" s="25"/>
      <c r="D981" s="25"/>
      <c r="E981" s="24"/>
      <c r="G981" s="24"/>
      <c r="H981" s="25"/>
      <c r="I981" s="25"/>
      <c r="J981" s="24"/>
    </row>
    <row r="982" spans="2:10" ht="12.75">
      <c r="B982" s="25"/>
      <c r="C982" s="25"/>
      <c r="D982" s="25"/>
      <c r="E982" s="24"/>
      <c r="G982" s="24"/>
      <c r="H982" s="25"/>
      <c r="I982" s="25"/>
      <c r="J982" s="24"/>
    </row>
    <row r="983" spans="2:10" ht="12.75">
      <c r="B983" s="25"/>
      <c r="C983" s="25"/>
      <c r="D983" s="25"/>
      <c r="E983" s="24"/>
      <c r="G983" s="24"/>
      <c r="H983" s="25"/>
      <c r="I983" s="25"/>
      <c r="J983" s="24"/>
    </row>
    <row r="984" spans="2:10" ht="12.75">
      <c r="B984" s="25"/>
      <c r="C984" s="25"/>
      <c r="D984" s="25"/>
      <c r="E984" s="24"/>
      <c r="G984" s="24"/>
      <c r="H984" s="25"/>
      <c r="I984" s="25"/>
      <c r="J984" s="24"/>
    </row>
    <row r="985" spans="2:10" ht="12.75">
      <c r="B985" s="25"/>
      <c r="C985" s="25"/>
      <c r="D985" s="25"/>
      <c r="E985" s="24"/>
      <c r="G985" s="24"/>
      <c r="H985" s="25"/>
      <c r="I985" s="25"/>
      <c r="J985" s="24"/>
    </row>
    <row r="986" spans="2:10" ht="12.75">
      <c r="B986" s="25"/>
      <c r="C986" s="25"/>
      <c r="D986" s="25"/>
      <c r="E986" s="24"/>
      <c r="G986" s="24"/>
      <c r="H986" s="25"/>
      <c r="I986" s="25"/>
      <c r="J986" s="24"/>
    </row>
    <row r="987" spans="2:10" ht="12.75">
      <c r="B987" s="25"/>
      <c r="C987" s="25"/>
      <c r="D987" s="25"/>
      <c r="E987" s="24"/>
      <c r="G987" s="24"/>
      <c r="H987" s="25"/>
      <c r="I987" s="25"/>
      <c r="J987" s="24"/>
    </row>
    <row r="988" spans="2:10" ht="12.75">
      <c r="B988" s="25"/>
      <c r="C988" s="25"/>
      <c r="D988" s="25"/>
      <c r="E988" s="24"/>
      <c r="G988" s="24"/>
      <c r="H988" s="25"/>
      <c r="I988" s="25"/>
      <c r="J988" s="24"/>
    </row>
    <row r="989" spans="2:10" ht="12.75">
      <c r="B989" s="25"/>
      <c r="C989" s="25"/>
      <c r="D989" s="25"/>
      <c r="E989" s="24"/>
      <c r="G989" s="24"/>
      <c r="H989" s="25"/>
      <c r="I989" s="25"/>
      <c r="J989" s="24"/>
    </row>
    <row r="990" spans="2:10" ht="12.75">
      <c r="B990" s="25"/>
      <c r="C990" s="25"/>
      <c r="D990" s="25"/>
      <c r="E990" s="24"/>
      <c r="G990" s="24"/>
      <c r="H990" s="25"/>
      <c r="I990" s="25"/>
      <c r="J990" s="24"/>
    </row>
    <row r="991" spans="2:10" ht="12.75">
      <c r="B991" s="25"/>
      <c r="C991" s="25"/>
      <c r="D991" s="25"/>
      <c r="E991" s="24"/>
      <c r="G991" s="24"/>
      <c r="H991" s="25"/>
      <c r="I991" s="25"/>
      <c r="J991" s="24"/>
    </row>
    <row r="992" spans="2:10" ht="12.75">
      <c r="B992" s="25"/>
      <c r="C992" s="25"/>
      <c r="D992" s="25"/>
      <c r="E992" s="24"/>
      <c r="G992" s="24"/>
      <c r="H992" s="25"/>
      <c r="I992" s="25"/>
      <c r="J992" s="24"/>
    </row>
    <row r="993" spans="2:10" ht="12.75">
      <c r="B993" s="25"/>
      <c r="C993" s="25"/>
      <c r="D993" s="25"/>
      <c r="E993" s="24"/>
      <c r="G993" s="24"/>
      <c r="H993" s="25"/>
      <c r="I993" s="25"/>
      <c r="J993" s="24"/>
    </row>
    <row r="994" spans="2:10" ht="12.75">
      <c r="B994" s="25"/>
      <c r="C994" s="25"/>
      <c r="D994" s="25"/>
      <c r="E994" s="24"/>
      <c r="G994" s="24"/>
      <c r="H994" s="25"/>
      <c r="I994" s="25"/>
      <c r="J994" s="24"/>
    </row>
    <row r="995" spans="2:10" ht="12.75">
      <c r="B995" s="25"/>
      <c r="C995" s="25"/>
      <c r="D995" s="25"/>
      <c r="E995" s="24"/>
      <c r="G995" s="24"/>
      <c r="H995" s="25"/>
      <c r="I995" s="25"/>
      <c r="J995" s="24"/>
    </row>
    <row r="996" spans="2:10" ht="12.75">
      <c r="B996" s="25"/>
      <c r="C996" s="25"/>
      <c r="D996" s="25"/>
      <c r="E996" s="24"/>
      <c r="G996" s="24"/>
      <c r="H996" s="25"/>
      <c r="I996" s="25"/>
      <c r="J996" s="24"/>
    </row>
    <row r="997" spans="2:10" ht="12.75">
      <c r="B997" s="25"/>
      <c r="C997" s="25"/>
      <c r="D997" s="25"/>
      <c r="E997" s="24"/>
      <c r="G997" s="24"/>
      <c r="H997" s="25"/>
      <c r="I997" s="25"/>
      <c r="J997" s="24"/>
    </row>
    <row r="998" spans="2:10" ht="12.75">
      <c r="B998" s="25"/>
      <c r="C998" s="25"/>
      <c r="D998" s="25"/>
      <c r="E998" s="24"/>
      <c r="G998" s="24"/>
      <c r="H998" s="25"/>
      <c r="I998" s="25"/>
      <c r="J998" s="24"/>
    </row>
    <row r="999" spans="2:10" ht="12.75">
      <c r="B999" s="25"/>
      <c r="C999" s="25"/>
      <c r="D999" s="25"/>
      <c r="E999" s="24"/>
      <c r="G999" s="24"/>
      <c r="H999" s="25"/>
      <c r="I999" s="25"/>
      <c r="J999" s="24"/>
    </row>
    <row r="1000" spans="2:10" ht="12.75">
      <c r="B1000" s="25"/>
      <c r="C1000" s="25"/>
      <c r="D1000" s="25"/>
      <c r="E1000" s="24"/>
      <c r="G1000" s="24"/>
      <c r="H1000" s="25"/>
      <c r="I1000" s="25"/>
      <c r="J100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7"/>
  <sheetViews>
    <sheetView workbookViewId="0"/>
  </sheetViews>
  <sheetFormatPr defaultColWidth="14.42578125" defaultRowHeight="15.75" customHeight="1"/>
  <sheetData>
    <row r="1" spans="1:8" ht="15.75" customHeight="1">
      <c r="A1" s="93" t="s">
        <v>0</v>
      </c>
      <c r="B1" s="116" t="s">
        <v>378</v>
      </c>
      <c r="C1" s="93"/>
      <c r="D1" s="93"/>
      <c r="E1" s="93" t="s">
        <v>24</v>
      </c>
    </row>
    <row r="2" spans="1:8" ht="15.75" customHeight="1">
      <c r="A2" s="21" t="s">
        <v>210</v>
      </c>
      <c r="B2" s="117"/>
      <c r="C2" s="118"/>
      <c r="D2" s="118"/>
      <c r="E2" s="118"/>
      <c r="F2" s="119"/>
    </row>
    <row r="3" spans="1:8" ht="15.75" customHeight="1">
      <c r="A3" s="21" t="s">
        <v>121</v>
      </c>
      <c r="B3" s="13">
        <v>140000</v>
      </c>
      <c r="C3" s="118"/>
      <c r="D3" s="118"/>
      <c r="E3" s="120" t="s">
        <v>379</v>
      </c>
      <c r="F3" s="121">
        <v>43891</v>
      </c>
      <c r="G3" s="16" t="s">
        <v>380</v>
      </c>
    </row>
    <row r="4" spans="1:8" ht="15.75" customHeight="1">
      <c r="A4" s="21" t="s">
        <v>212</v>
      </c>
      <c r="B4" s="12"/>
      <c r="C4" s="118"/>
      <c r="D4" s="118"/>
      <c r="F4" s="122"/>
    </row>
    <row r="5" spans="1:8" ht="15.75" customHeight="1">
      <c r="A5" s="21" t="s">
        <v>67</v>
      </c>
      <c r="B5" s="13"/>
      <c r="C5" s="118"/>
      <c r="D5" s="118"/>
      <c r="F5" s="123"/>
    </row>
    <row r="6" spans="1:8" ht="15.75" customHeight="1">
      <c r="A6" s="21" t="s">
        <v>39</v>
      </c>
      <c r="B6" s="117"/>
      <c r="C6" s="118"/>
      <c r="D6" s="118"/>
      <c r="E6" s="118"/>
      <c r="F6" s="124"/>
    </row>
    <row r="7" spans="1:8" ht="15.75" customHeight="1">
      <c r="A7" s="21" t="s">
        <v>54</v>
      </c>
      <c r="B7" s="125">
        <v>1755000</v>
      </c>
      <c r="C7" s="16"/>
      <c r="D7" s="16"/>
      <c r="E7" s="120" t="s">
        <v>381</v>
      </c>
      <c r="F7" s="16" t="s">
        <v>382</v>
      </c>
      <c r="G7" s="120" t="s">
        <v>383</v>
      </c>
      <c r="H7" s="16" t="s">
        <v>384</v>
      </c>
    </row>
    <row r="8" spans="1:8" ht="15.75" customHeight="1">
      <c r="A8" s="21" t="s">
        <v>35</v>
      </c>
      <c r="B8" s="117"/>
      <c r="C8" s="118"/>
      <c r="D8" s="118"/>
      <c r="E8" s="118"/>
      <c r="F8" s="124"/>
    </row>
    <row r="9" spans="1:8" ht="15.75" customHeight="1">
      <c r="A9" s="31" t="s">
        <v>155</v>
      </c>
      <c r="B9" s="16" t="s">
        <v>385</v>
      </c>
      <c r="C9" s="16"/>
      <c r="D9" s="16"/>
      <c r="E9" s="120" t="s">
        <v>386</v>
      </c>
      <c r="F9" s="126" t="s">
        <v>387</v>
      </c>
    </row>
    <row r="10" spans="1:8" ht="15.75" customHeight="1">
      <c r="A10" s="21" t="s">
        <v>217</v>
      </c>
      <c r="B10" s="117"/>
      <c r="C10" s="118"/>
      <c r="D10" s="118"/>
      <c r="E10" s="118"/>
      <c r="F10" s="119"/>
    </row>
    <row r="11" spans="1:8" ht="15.75" customHeight="1">
      <c r="A11" s="21" t="s">
        <v>218</v>
      </c>
      <c r="B11" s="117"/>
      <c r="C11" s="118"/>
      <c r="D11" s="118"/>
      <c r="E11" s="118"/>
      <c r="F11" s="119"/>
    </row>
    <row r="12" spans="1:8" ht="15.75" customHeight="1">
      <c r="A12" s="31" t="s">
        <v>219</v>
      </c>
      <c r="B12" s="117"/>
      <c r="C12" s="118"/>
      <c r="D12" s="118"/>
      <c r="E12" s="118"/>
      <c r="F12" s="124"/>
    </row>
    <row r="13" spans="1:8" ht="15.75" customHeight="1">
      <c r="A13" s="21" t="s">
        <v>87</v>
      </c>
      <c r="B13" s="117"/>
      <c r="C13" s="118"/>
      <c r="D13" s="118"/>
      <c r="E13" s="118" t="s">
        <v>388</v>
      </c>
      <c r="F13" s="127">
        <v>2018</v>
      </c>
      <c r="G13" s="16" t="s">
        <v>389</v>
      </c>
    </row>
    <row r="14" spans="1:8" ht="15.75" customHeight="1">
      <c r="A14" s="21" t="s">
        <v>221</v>
      </c>
      <c r="B14" s="12">
        <v>500000</v>
      </c>
      <c r="C14" s="118"/>
      <c r="D14" s="118"/>
      <c r="E14" s="120" t="s">
        <v>390</v>
      </c>
      <c r="F14" s="121">
        <v>43678</v>
      </c>
      <c r="G14" s="120" t="s">
        <v>391</v>
      </c>
      <c r="H14" s="16" t="s">
        <v>392</v>
      </c>
    </row>
    <row r="15" spans="1:8" ht="15.75" customHeight="1">
      <c r="A15" s="31" t="s">
        <v>117</v>
      </c>
      <c r="B15" s="16" t="s">
        <v>385</v>
      </c>
      <c r="C15" s="118"/>
      <c r="D15" s="118"/>
      <c r="E15" s="118"/>
      <c r="F15" s="119"/>
      <c r="G15" s="120" t="s">
        <v>393</v>
      </c>
      <c r="H15" s="16" t="s">
        <v>394</v>
      </c>
    </row>
    <row r="16" spans="1:8" ht="15.75" customHeight="1">
      <c r="A16" s="21" t="s">
        <v>223</v>
      </c>
      <c r="B16" s="12">
        <v>546000</v>
      </c>
      <c r="C16" s="118"/>
      <c r="D16" s="118"/>
      <c r="E16" s="120" t="s">
        <v>395</v>
      </c>
      <c r="F16" s="128" t="s">
        <v>396</v>
      </c>
      <c r="G16" s="120" t="s">
        <v>397</v>
      </c>
    </row>
    <row r="17" spans="1:12" ht="15.75" customHeight="1">
      <c r="A17" s="21" t="s">
        <v>224</v>
      </c>
      <c r="B17" s="16" t="s">
        <v>385</v>
      </c>
      <c r="C17" s="118"/>
      <c r="D17" s="118"/>
      <c r="G17" s="118" t="s">
        <v>398</v>
      </c>
      <c r="H17" s="128" t="s">
        <v>399</v>
      </c>
    </row>
    <row r="18" spans="1:12" ht="15.75" customHeight="1">
      <c r="A18" s="66" t="s">
        <v>65</v>
      </c>
      <c r="B18" s="16" t="s">
        <v>385</v>
      </c>
      <c r="C18" s="118"/>
      <c r="D18" s="118"/>
      <c r="E18" s="118"/>
      <c r="F18" s="119"/>
      <c r="G18" s="120" t="s">
        <v>400</v>
      </c>
      <c r="H18" s="16" t="s">
        <v>401</v>
      </c>
      <c r="I18" s="120" t="s">
        <v>402</v>
      </c>
      <c r="J18" s="16" t="s">
        <v>403</v>
      </c>
      <c r="K18" s="120" t="s">
        <v>404</v>
      </c>
      <c r="L18" s="16" t="s">
        <v>405</v>
      </c>
    </row>
    <row r="19" spans="1:12" ht="15.75" customHeight="1">
      <c r="A19" s="31" t="s">
        <v>132</v>
      </c>
      <c r="B19" s="16" t="s">
        <v>385</v>
      </c>
      <c r="C19" s="129"/>
      <c r="D19" s="129"/>
      <c r="E19" s="129"/>
      <c r="F19" s="119"/>
      <c r="G19" s="120" t="s">
        <v>406</v>
      </c>
      <c r="H19" s="16" t="s">
        <v>407</v>
      </c>
      <c r="I19" s="120" t="s">
        <v>408</v>
      </c>
      <c r="J19" s="16" t="s">
        <v>409</v>
      </c>
    </row>
    <row r="20" spans="1:12" ht="15.75" customHeight="1">
      <c r="A20" s="21" t="s">
        <v>125</v>
      </c>
      <c r="B20" s="117"/>
      <c r="C20" s="118"/>
      <c r="D20" s="118"/>
      <c r="E20" s="118"/>
      <c r="F20" s="119"/>
    </row>
    <row r="21" spans="1:12" ht="15.75" customHeight="1">
      <c r="A21" s="31" t="s">
        <v>230</v>
      </c>
      <c r="B21" s="16" t="s">
        <v>385</v>
      </c>
      <c r="C21" s="118"/>
      <c r="D21" s="118"/>
      <c r="E21" s="118" t="s">
        <v>410</v>
      </c>
      <c r="F21" s="130" t="s">
        <v>411</v>
      </c>
      <c r="G21" s="131"/>
      <c r="H21" s="132"/>
    </row>
    <row r="22" spans="1:12" ht="15.75" customHeight="1">
      <c r="A22" s="31" t="s">
        <v>119</v>
      </c>
      <c r="B22" s="16" t="s">
        <v>385</v>
      </c>
      <c r="C22" s="118"/>
      <c r="D22" s="118"/>
      <c r="E22" s="118"/>
      <c r="F22" s="119"/>
      <c r="G22" s="120" t="s">
        <v>402</v>
      </c>
      <c r="H22" s="16" t="s">
        <v>412</v>
      </c>
    </row>
    <row r="23" spans="1:12" ht="15.75" customHeight="1">
      <c r="A23" s="21" t="s">
        <v>79</v>
      </c>
      <c r="B23" s="16" t="s">
        <v>385</v>
      </c>
      <c r="C23" s="118"/>
      <c r="D23" s="118"/>
      <c r="E23" s="118"/>
      <c r="F23" s="119"/>
      <c r="G23" s="120" t="s">
        <v>413</v>
      </c>
      <c r="H23" s="16" t="s">
        <v>414</v>
      </c>
    </row>
    <row r="24" spans="1:12" ht="15.75" customHeight="1">
      <c r="A24" s="21" t="s">
        <v>231</v>
      </c>
      <c r="B24" s="117"/>
      <c r="C24" s="118"/>
      <c r="D24" s="118"/>
      <c r="E24" s="118"/>
      <c r="F24" s="124"/>
    </row>
    <row r="25" spans="1:12" ht="15.75" customHeight="1">
      <c r="A25" s="21" t="s">
        <v>232</v>
      </c>
      <c r="B25" s="16" t="s">
        <v>385</v>
      </c>
      <c r="C25" s="118"/>
      <c r="D25" s="118"/>
      <c r="E25" s="118"/>
      <c r="F25" s="119"/>
      <c r="G25" s="120" t="s">
        <v>415</v>
      </c>
      <c r="H25" s="12" t="s">
        <v>416</v>
      </c>
    </row>
    <row r="26" spans="1:12" ht="15.75" customHeight="1">
      <c r="A26" s="21" t="s">
        <v>233</v>
      </c>
      <c r="B26" s="16" t="s">
        <v>385</v>
      </c>
      <c r="C26" s="118"/>
      <c r="D26" s="118"/>
      <c r="E26" s="118"/>
      <c r="F26" s="119"/>
      <c r="G26" s="120" t="s">
        <v>417</v>
      </c>
      <c r="H26" s="16" t="s">
        <v>418</v>
      </c>
      <c r="I26" s="120" t="s">
        <v>419</v>
      </c>
      <c r="J26" s="16" t="s">
        <v>420</v>
      </c>
    </row>
    <row r="27" spans="1:12" ht="15.75" customHeight="1">
      <c r="A27" s="21" t="s">
        <v>77</v>
      </c>
      <c r="B27" s="16" t="s">
        <v>385</v>
      </c>
      <c r="C27" s="118"/>
      <c r="D27" s="118"/>
      <c r="E27" s="118"/>
      <c r="F27" s="124"/>
      <c r="G27" s="120" t="s">
        <v>421</v>
      </c>
      <c r="H27" s="16" t="s">
        <v>422</v>
      </c>
    </row>
    <row r="28" spans="1:12" ht="15.75" customHeight="1">
      <c r="A28" s="31" t="s">
        <v>234</v>
      </c>
      <c r="B28" s="117"/>
      <c r="C28" s="118"/>
      <c r="D28" s="118"/>
      <c r="E28" s="118"/>
      <c r="F28" s="124"/>
    </row>
    <row r="29" spans="1:12" ht="15.75" customHeight="1">
      <c r="A29" s="16" t="s">
        <v>235</v>
      </c>
      <c r="B29" s="13">
        <v>15000</v>
      </c>
      <c r="G29" s="120" t="s">
        <v>400</v>
      </c>
      <c r="H29" s="16" t="s">
        <v>423</v>
      </c>
      <c r="I29" s="120" t="s">
        <v>424</v>
      </c>
      <c r="J29" s="16" t="s">
        <v>425</v>
      </c>
    </row>
    <row r="30" spans="1:12" ht="15.75" customHeight="1">
      <c r="A30" s="16" t="s">
        <v>85</v>
      </c>
      <c r="B30" s="12">
        <v>481450</v>
      </c>
      <c r="E30" s="120" t="s">
        <v>426</v>
      </c>
      <c r="F30" s="16">
        <v>2019</v>
      </c>
      <c r="G30" s="120" t="s">
        <v>427</v>
      </c>
      <c r="H30" s="16" t="s">
        <v>428</v>
      </c>
    </row>
    <row r="32" spans="1:12" ht="15.75" customHeight="1">
      <c r="A32" s="16" t="s">
        <v>429</v>
      </c>
      <c r="B32" s="12">
        <v>4000000</v>
      </c>
      <c r="E32" s="120" t="s">
        <v>430</v>
      </c>
      <c r="F32" s="62">
        <v>43800</v>
      </c>
    </row>
    <row r="33" spans="1:6" ht="15.75" customHeight="1">
      <c r="A33" s="16" t="s">
        <v>431</v>
      </c>
      <c r="B33" s="12">
        <v>1500000</v>
      </c>
      <c r="C33" s="120" t="s">
        <v>432</v>
      </c>
      <c r="E33" s="120" t="s">
        <v>433</v>
      </c>
      <c r="F33" s="16" t="s">
        <v>434</v>
      </c>
    </row>
    <row r="34" spans="1:6" ht="15.75" customHeight="1">
      <c r="E34" s="16" t="s">
        <v>435</v>
      </c>
    </row>
    <row r="57" spans="1:11" ht="12.75">
      <c r="A57" t="s">
        <v>0</v>
      </c>
      <c r="B57" t="s">
        <v>14</v>
      </c>
      <c r="C57" t="s">
        <v>15</v>
      </c>
      <c r="D57" t="s">
        <v>16</v>
      </c>
      <c r="E57" t="s">
        <v>17</v>
      </c>
      <c r="F57" t="s">
        <v>18</v>
      </c>
      <c r="G57" t="s">
        <v>19</v>
      </c>
      <c r="H57" t="s">
        <v>20</v>
      </c>
      <c r="I57" t="s">
        <v>21</v>
      </c>
      <c r="J57" t="s">
        <v>22</v>
      </c>
      <c r="K57" t="s">
        <v>23</v>
      </c>
    </row>
    <row r="58" spans="1:11" ht="12.75">
      <c r="A58" t="s">
        <v>28</v>
      </c>
      <c r="B58" s="133">
        <v>4968423.1878626486</v>
      </c>
      <c r="C58">
        <v>7.39</v>
      </c>
      <c r="D58" s="133">
        <v>110149942.0749149</v>
      </c>
      <c r="E58" s="133">
        <v>5069282.1785762599</v>
      </c>
      <c r="F58">
        <v>7.5</v>
      </c>
      <c r="G58" s="133">
        <v>114058849.01796585</v>
      </c>
      <c r="H58" s="133">
        <v>5154101.4079881981</v>
      </c>
      <c r="I58" s="133">
        <v>115967281.67973447</v>
      </c>
      <c r="J58" s="133">
        <v>5240339.8327466566</v>
      </c>
      <c r="K58" s="133">
        <v>117907646.23679978</v>
      </c>
    </row>
    <row r="59" spans="1:11" ht="12.75">
      <c r="A59" t="s">
        <v>32</v>
      </c>
      <c r="B59" s="133">
        <v>6169026.419999999</v>
      </c>
      <c r="C59">
        <v>9.7100000000000009</v>
      </c>
      <c r="D59" s="133">
        <v>179703739.6146</v>
      </c>
      <c r="E59" s="133">
        <v>6405917.0345279993</v>
      </c>
      <c r="F59">
        <v>9.74</v>
      </c>
      <c r="G59" s="133">
        <v>187180895.74890816</v>
      </c>
      <c r="H59" s="133">
        <v>6513100.8383497214</v>
      </c>
      <c r="I59" s="133">
        <v>190312806.49657887</v>
      </c>
      <c r="J59" s="133">
        <v>6622078.041576989</v>
      </c>
      <c r="K59" s="133">
        <v>193497120.3748796</v>
      </c>
    </row>
    <row r="60" spans="1:11" ht="12.75">
      <c r="A60" t="s">
        <v>35</v>
      </c>
      <c r="B60" s="133">
        <v>927420</v>
      </c>
      <c r="C60">
        <v>11.56</v>
      </c>
      <c r="D60" s="133">
        <v>32162925.600000001</v>
      </c>
      <c r="E60" s="133">
        <v>930016.77599999995</v>
      </c>
      <c r="F60">
        <v>11.66</v>
      </c>
      <c r="G60" s="133">
        <v>32531986.824480001</v>
      </c>
      <c r="H60" s="133">
        <v>945577.81669603195</v>
      </c>
      <c r="I60" s="133">
        <v>33076312.028027199</v>
      </c>
      <c r="J60" s="133">
        <v>961399.22472498997</v>
      </c>
      <c r="K60" s="133">
        <v>33629744.880880147</v>
      </c>
    </row>
    <row r="61" spans="1:11" ht="12.75">
      <c r="A61" t="s">
        <v>39</v>
      </c>
      <c r="B61" s="133">
        <v>1639040</v>
      </c>
      <c r="C61">
        <v>11.56</v>
      </c>
      <c r="D61" s="133">
        <v>56841907.200000003</v>
      </c>
      <c r="E61" s="133">
        <v>1643629.3119999999</v>
      </c>
      <c r="F61">
        <v>11.66</v>
      </c>
      <c r="G61" s="133">
        <v>57494153.333760001</v>
      </c>
      <c r="H61" s="133">
        <v>1671130.517648384</v>
      </c>
      <c r="I61" s="133">
        <v>58456145.507340476</v>
      </c>
      <c r="J61" s="133">
        <v>1699091.8734696766</v>
      </c>
      <c r="K61" s="133">
        <v>59434233.733969286</v>
      </c>
    </row>
    <row r="62" spans="1:11" ht="12.75">
      <c r="A62" t="s">
        <v>41</v>
      </c>
      <c r="B62" s="133">
        <v>17858799.914085004</v>
      </c>
      <c r="C62">
        <v>7.39</v>
      </c>
      <c r="D62" s="133">
        <v>395929594.09526455</v>
      </c>
      <c r="E62" s="133">
        <v>18221333.552340928</v>
      </c>
      <c r="F62">
        <v>7.5</v>
      </c>
      <c r="G62" s="133">
        <v>409980004.9276709</v>
      </c>
      <c r="H62" s="133">
        <v>18526212.905338697</v>
      </c>
      <c r="I62" s="133">
        <v>416839790.37012064</v>
      </c>
      <c r="J62" s="133">
        <v>18836193.499670822</v>
      </c>
      <c r="K62" s="133">
        <v>423814353.74259353</v>
      </c>
    </row>
    <row r="63" spans="1:11" ht="12.75">
      <c r="A63" t="s">
        <v>45</v>
      </c>
      <c r="B63" s="133">
        <v>171600</v>
      </c>
      <c r="C63">
        <v>11.56</v>
      </c>
      <c r="D63" s="133">
        <v>5951088</v>
      </c>
      <c r="E63" s="133">
        <v>172080.47999999998</v>
      </c>
      <c r="F63">
        <v>11.66</v>
      </c>
      <c r="G63" s="133">
        <v>6019375.1903999988</v>
      </c>
      <c r="H63" s="133">
        <v>174959.73059135998</v>
      </c>
      <c r="I63" s="133">
        <v>6120091.3760857731</v>
      </c>
      <c r="J63" s="133">
        <v>177887.15680361461</v>
      </c>
      <c r="K63" s="133">
        <v>6222492.7449904392</v>
      </c>
    </row>
    <row r="64" spans="1:11" ht="12.75">
      <c r="A64" t="s">
        <v>47</v>
      </c>
      <c r="B64" s="133">
        <v>6709076</v>
      </c>
      <c r="C64">
        <v>14.25</v>
      </c>
      <c r="D64" s="133">
        <v>286812999</v>
      </c>
      <c r="E64" s="133">
        <v>6670163.3591999998</v>
      </c>
      <c r="F64">
        <v>14.54</v>
      </c>
      <c r="G64" s="133">
        <v>290952525.72830397</v>
      </c>
      <c r="H64" s="133">
        <v>6781768.5325261336</v>
      </c>
      <c r="I64" s="133">
        <v>295820743.38878995</v>
      </c>
      <c r="J64" s="133">
        <v>6895241.083612361</v>
      </c>
      <c r="K64" s="133">
        <v>300770416.06717116</v>
      </c>
    </row>
    <row r="65" spans="1:11" ht="12.75">
      <c r="A65" t="s">
        <v>51</v>
      </c>
      <c r="B65" s="133">
        <v>927415.47786460514</v>
      </c>
      <c r="C65">
        <v>7.39</v>
      </c>
      <c r="D65" s="133">
        <v>20560801.144258294</v>
      </c>
      <c r="E65" s="133">
        <v>946242.0120652566</v>
      </c>
      <c r="F65">
        <v>7.5</v>
      </c>
      <c r="G65" s="133">
        <v>21290445.271468274</v>
      </c>
      <c r="H65" s="133">
        <v>962074.5334111324</v>
      </c>
      <c r="I65" s="133">
        <v>21646677.00175048</v>
      </c>
      <c r="J65" s="133">
        <v>978171.96450416744</v>
      </c>
      <c r="K65" s="133">
        <v>22008869.201343767</v>
      </c>
    </row>
    <row r="66" spans="1:11" ht="12.75">
      <c r="A66" t="s">
        <v>54</v>
      </c>
      <c r="B66" s="133">
        <v>2677007.0878917361</v>
      </c>
      <c r="C66">
        <v>7.39</v>
      </c>
      <c r="D66" s="133">
        <v>59349247.138559788</v>
      </c>
      <c r="E66" s="133">
        <v>2731350.3317759382</v>
      </c>
      <c r="F66">
        <v>7.5</v>
      </c>
      <c r="G66" s="133">
        <v>61455382.464958608</v>
      </c>
      <c r="H66" s="133">
        <v>2777051.285527213</v>
      </c>
      <c r="I66" s="133">
        <v>62483653.924362287</v>
      </c>
      <c r="J66" s="133">
        <v>2823516.9076366541</v>
      </c>
      <c r="K66" s="133">
        <v>63529130.421824709</v>
      </c>
    </row>
    <row r="67" spans="1:11" ht="12.75">
      <c r="A67" t="s">
        <v>58</v>
      </c>
      <c r="B67" s="133">
        <v>291852.46507572755</v>
      </c>
      <c r="C67">
        <v>7.39</v>
      </c>
      <c r="D67" s="133">
        <v>6470369.1507288795</v>
      </c>
      <c r="E67" s="133">
        <v>297777.07011676481</v>
      </c>
      <c r="F67">
        <v>7.5</v>
      </c>
      <c r="G67" s="133">
        <v>6699984.0776272081</v>
      </c>
      <c r="H67" s="133">
        <v>302759.47605395853</v>
      </c>
      <c r="I67" s="133">
        <v>6812088.2112140665</v>
      </c>
      <c r="J67" s="133">
        <v>307825.24760729336</v>
      </c>
      <c r="K67" s="133">
        <v>6926068.0711641004</v>
      </c>
    </row>
    <row r="68" spans="1:11" ht="12.75">
      <c r="A68" t="s">
        <v>61</v>
      </c>
      <c r="B68" s="133">
        <v>114950</v>
      </c>
      <c r="C68">
        <v>11.56</v>
      </c>
      <c r="D68" s="133">
        <v>3986466</v>
      </c>
      <c r="E68" s="133">
        <v>115271.85999999999</v>
      </c>
      <c r="F68">
        <v>11.66</v>
      </c>
      <c r="G68" s="133">
        <v>4032209.6627999991</v>
      </c>
      <c r="H68" s="133">
        <v>117200.58876151998</v>
      </c>
      <c r="I68" s="133">
        <v>4099676.5948779685</v>
      </c>
      <c r="J68" s="133">
        <v>119161.58901267772</v>
      </c>
      <c r="K68" s="133">
        <v>4168272.3836634667</v>
      </c>
    </row>
    <row r="69" spans="1:11" ht="12.75">
      <c r="A69" t="s">
        <v>63</v>
      </c>
      <c r="B69" s="133">
        <v>49200</v>
      </c>
      <c r="C69">
        <v>11.56</v>
      </c>
      <c r="D69" s="133">
        <v>1706256</v>
      </c>
      <c r="E69" s="133">
        <v>49337.759999999995</v>
      </c>
      <c r="F69">
        <v>11.66</v>
      </c>
      <c r="G69" s="133">
        <v>1725834.8448000001</v>
      </c>
      <c r="H69" s="133">
        <v>50163.279400319996</v>
      </c>
      <c r="I69" s="133">
        <v>1754711.5134231932</v>
      </c>
      <c r="J69" s="133">
        <v>51002.611391246151</v>
      </c>
      <c r="K69" s="133">
        <v>1784071.3464657902</v>
      </c>
    </row>
    <row r="70" spans="1:11" ht="12.75">
      <c r="A70" t="s">
        <v>65</v>
      </c>
      <c r="B70" s="133">
        <v>455520</v>
      </c>
      <c r="C70">
        <v>11.56</v>
      </c>
      <c r="D70" s="133">
        <v>15797433.600000001</v>
      </c>
      <c r="E70" s="133">
        <v>456795.45599999995</v>
      </c>
      <c r="F70">
        <v>11.66</v>
      </c>
      <c r="G70" s="133">
        <v>15978705.05088</v>
      </c>
      <c r="H70" s="133">
        <v>464438.55756979191</v>
      </c>
      <c r="I70" s="133">
        <v>16246060.743791323</v>
      </c>
      <c r="J70" s="133">
        <v>472209.54351504968</v>
      </c>
      <c r="K70" s="133">
        <v>16517889.832156438</v>
      </c>
    </row>
    <row r="71" spans="1:11" ht="12.75">
      <c r="A71" t="s">
        <v>67</v>
      </c>
      <c r="B71" s="133">
        <v>918240</v>
      </c>
      <c r="C71">
        <v>11.56</v>
      </c>
      <c r="D71" s="133">
        <v>31844563.200000003</v>
      </c>
      <c r="E71" s="133">
        <v>920811.07199999993</v>
      </c>
      <c r="F71">
        <v>11.66</v>
      </c>
      <c r="G71" s="133">
        <v>32209971.298560001</v>
      </c>
      <c r="H71" s="133">
        <v>936218.0828567039</v>
      </c>
      <c r="I71" s="133">
        <v>32748908.5383275</v>
      </c>
      <c r="J71" s="133">
        <v>951882.88381906226</v>
      </c>
      <c r="K71" s="133">
        <v>33296863.275990799</v>
      </c>
    </row>
    <row r="72" spans="1:11" ht="12.75">
      <c r="A72" t="s">
        <v>69</v>
      </c>
      <c r="B72" s="133">
        <v>52460</v>
      </c>
      <c r="C72">
        <v>11.56</v>
      </c>
      <c r="D72" s="133">
        <v>1819312.7999999998</v>
      </c>
      <c r="E72" s="133">
        <v>52606.887999999999</v>
      </c>
      <c r="F72">
        <v>11.66</v>
      </c>
      <c r="G72" s="133">
        <v>1840188.9422400002</v>
      </c>
      <c r="H72" s="133">
        <v>53487.106450015999</v>
      </c>
      <c r="I72" s="133">
        <v>1870978.9836215596</v>
      </c>
      <c r="J72" s="133">
        <v>54382.052715137666</v>
      </c>
      <c r="K72" s="133">
        <v>1902284.2039755154</v>
      </c>
    </row>
    <row r="73" spans="1:11" ht="12.75">
      <c r="A73" t="s">
        <v>71</v>
      </c>
      <c r="B73" s="133">
        <v>735440</v>
      </c>
      <c r="C73">
        <v>11.56</v>
      </c>
      <c r="D73" s="133">
        <v>25505059.200000003</v>
      </c>
      <c r="E73" s="133">
        <v>737499.23199999996</v>
      </c>
      <c r="F73">
        <v>11.66</v>
      </c>
      <c r="G73" s="133">
        <v>25797723.135359995</v>
      </c>
      <c r="H73" s="133">
        <v>749839.06914982398</v>
      </c>
      <c r="I73" s="133">
        <v>26229370.638860844</v>
      </c>
      <c r="J73" s="133">
        <v>762385.37645483878</v>
      </c>
      <c r="K73" s="133">
        <v>26668240.468390264</v>
      </c>
    </row>
    <row r="74" spans="1:11" ht="12.75">
      <c r="A74" t="s">
        <v>73</v>
      </c>
      <c r="B74" s="133">
        <v>8344620</v>
      </c>
      <c r="C74">
        <v>11.56</v>
      </c>
      <c r="D74" s="133">
        <v>289391421.60000002</v>
      </c>
      <c r="E74" s="133">
        <v>8367984.9359999988</v>
      </c>
      <c r="F74">
        <v>11.66</v>
      </c>
      <c r="G74" s="133">
        <v>292712113.06127995</v>
      </c>
      <c r="H74" s="133">
        <v>8507998.0599491503</v>
      </c>
      <c r="I74" s="133">
        <v>297609772.1370213</v>
      </c>
      <c r="J74" s="133">
        <v>8650353.8834882192</v>
      </c>
      <c r="K74" s="133">
        <v>302589378.84441793</v>
      </c>
    </row>
    <row r="75" spans="1:11" ht="12.75">
      <c r="A75" t="s">
        <v>75</v>
      </c>
      <c r="B75" s="133">
        <v>10666560</v>
      </c>
      <c r="C75">
        <v>11.56</v>
      </c>
      <c r="D75" s="133">
        <v>369916300.80000001</v>
      </c>
      <c r="E75" s="133">
        <v>10696426.367999999</v>
      </c>
      <c r="F75">
        <v>11.66</v>
      </c>
      <c r="G75" s="133">
        <v>374160994.35263997</v>
      </c>
      <c r="H75" s="133">
        <v>10875398.973989375</v>
      </c>
      <c r="I75" s="133">
        <v>380421456.11014837</v>
      </c>
      <c r="J75" s="133">
        <v>11057366.149622165</v>
      </c>
      <c r="K75" s="133">
        <v>386786667.91378331</v>
      </c>
    </row>
    <row r="76" spans="1:11" ht="12.75">
      <c r="A76" t="s">
        <v>77</v>
      </c>
      <c r="B76" s="133">
        <v>516450</v>
      </c>
      <c r="C76">
        <v>11.56</v>
      </c>
      <c r="D76" s="133">
        <v>17910486</v>
      </c>
      <c r="E76" s="133">
        <v>517896.05999999994</v>
      </c>
      <c r="F76">
        <v>11.66</v>
      </c>
      <c r="G76" s="133">
        <v>18116004.178799998</v>
      </c>
      <c r="H76" s="133">
        <v>526561.49687591987</v>
      </c>
      <c r="I76" s="133">
        <v>18419121.160719678</v>
      </c>
      <c r="J76" s="133">
        <v>535371.92384164769</v>
      </c>
      <c r="K76" s="133">
        <v>18727309.895980835</v>
      </c>
    </row>
    <row r="77" spans="1:11" ht="12.75">
      <c r="A77" t="s">
        <v>79</v>
      </c>
      <c r="B77" s="133">
        <v>338100</v>
      </c>
      <c r="C77">
        <v>11.56</v>
      </c>
      <c r="D77" s="133">
        <v>11725308</v>
      </c>
      <c r="E77" s="133">
        <v>339046.68</v>
      </c>
      <c r="F77">
        <v>11.66</v>
      </c>
      <c r="G77" s="133">
        <v>11859852.8664</v>
      </c>
      <c r="H77" s="133">
        <v>344719.60904975998</v>
      </c>
      <c r="I77" s="133">
        <v>12058291.924560603</v>
      </c>
      <c r="J77" s="133">
        <v>350487.45754838054</v>
      </c>
      <c r="K77" s="133">
        <v>12260051.265042352</v>
      </c>
    </row>
    <row r="78" spans="1:11" ht="12.75">
      <c r="A78" t="s">
        <v>81</v>
      </c>
      <c r="B78" s="133">
        <v>4845639.9999999991</v>
      </c>
      <c r="C78">
        <v>9.7100000000000009</v>
      </c>
      <c r="D78" s="133">
        <v>141153493.19999999</v>
      </c>
      <c r="E78" s="133">
        <v>5031712.5759999994</v>
      </c>
      <c r="F78">
        <v>9.74</v>
      </c>
      <c r="G78" s="133">
        <v>147026641.47071999</v>
      </c>
      <c r="H78" s="133">
        <v>5115903.1908216309</v>
      </c>
      <c r="I78" s="133">
        <v>149486691.23580807</v>
      </c>
      <c r="J78" s="133">
        <v>5201502.4830104578</v>
      </c>
      <c r="K78" s="133">
        <v>151987902.55356559</v>
      </c>
    </row>
    <row r="79" spans="1:11" ht="12.75">
      <c r="A79" t="s">
        <v>85</v>
      </c>
      <c r="B79" s="133">
        <v>850000</v>
      </c>
      <c r="C79">
        <v>9.7100000000000009</v>
      </c>
      <c r="D79" s="133">
        <v>24760500.000000004</v>
      </c>
      <c r="E79" s="133">
        <v>882640</v>
      </c>
      <c r="F79">
        <v>9.74</v>
      </c>
      <c r="G79" s="133">
        <v>25790740.799999997</v>
      </c>
      <c r="H79" s="133">
        <v>897408.33247999998</v>
      </c>
      <c r="I79" s="133">
        <v>26222271.475065604</v>
      </c>
      <c r="J79" s="133">
        <v>912423.7686990553</v>
      </c>
      <c r="K79" s="133">
        <v>26661022.5213864</v>
      </c>
    </row>
    <row r="80" spans="1:11" ht="12.75">
      <c r="A80" t="s">
        <v>87</v>
      </c>
      <c r="B80" s="133">
        <v>528120</v>
      </c>
      <c r="C80">
        <v>11.56</v>
      </c>
      <c r="D80" s="133">
        <v>18315201.600000001</v>
      </c>
      <c r="E80" s="133">
        <v>529598.73599999992</v>
      </c>
      <c r="F80">
        <v>11.66</v>
      </c>
      <c r="G80" s="133">
        <v>18525363.785279997</v>
      </c>
      <c r="H80" s="133">
        <v>538459.98205075192</v>
      </c>
      <c r="I80" s="133">
        <v>18835330.172135301</v>
      </c>
      <c r="J80" s="133">
        <v>547469.49447042507</v>
      </c>
      <c r="K80" s="133">
        <v>19150482.916575469</v>
      </c>
    </row>
    <row r="81" spans="1:11" ht="12.75">
      <c r="A81" t="s">
        <v>89</v>
      </c>
      <c r="B81" s="133">
        <v>3678080</v>
      </c>
      <c r="C81">
        <v>11.56</v>
      </c>
      <c r="D81" s="133">
        <v>127555814.40000001</v>
      </c>
      <c r="E81" s="133">
        <v>3688378.6239999998</v>
      </c>
      <c r="F81">
        <v>11.66</v>
      </c>
      <c r="G81" s="133">
        <v>129019484.26751998</v>
      </c>
      <c r="H81" s="133">
        <v>3750092.5751367677</v>
      </c>
      <c r="I81" s="133">
        <v>131178238.27828413</v>
      </c>
      <c r="J81" s="133">
        <v>3812839.1241039559</v>
      </c>
      <c r="K81" s="133">
        <v>133373112.56115636</v>
      </c>
    </row>
    <row r="82" spans="1:11" ht="12.75">
      <c r="A82" t="s">
        <v>91</v>
      </c>
      <c r="B82" s="133">
        <v>5000000</v>
      </c>
      <c r="C82">
        <v>9.7100000000000009</v>
      </c>
      <c r="D82" s="133">
        <v>145650000.00000003</v>
      </c>
      <c r="E82" s="133">
        <v>5192000</v>
      </c>
      <c r="F82">
        <v>9.74</v>
      </c>
      <c r="G82" s="133">
        <v>151710240</v>
      </c>
      <c r="H82" s="133">
        <v>5278872.5439999998</v>
      </c>
      <c r="I82" s="133">
        <v>154248655.73568001</v>
      </c>
      <c r="J82" s="133">
        <v>5367198.6394062079</v>
      </c>
      <c r="K82" s="133">
        <v>156829544.24344939</v>
      </c>
    </row>
    <row r="83" spans="1:11" ht="12.75">
      <c r="A83" t="s">
        <v>94</v>
      </c>
      <c r="B83" s="133">
        <v>56700</v>
      </c>
      <c r="C83">
        <v>11.56</v>
      </c>
      <c r="D83" s="133">
        <v>1966356</v>
      </c>
      <c r="E83" s="133">
        <v>56858.759999999995</v>
      </c>
      <c r="F83">
        <v>11.66</v>
      </c>
      <c r="G83" s="133">
        <v>1988919.4247999999</v>
      </c>
      <c r="H83" s="133">
        <v>57810.120772319991</v>
      </c>
      <c r="I83" s="133">
        <v>2022198.0246157532</v>
      </c>
      <c r="J83" s="133">
        <v>58777.39971308245</v>
      </c>
      <c r="K83" s="133">
        <v>2056033.4419636242</v>
      </c>
    </row>
    <row r="84" spans="1:11" ht="12.75">
      <c r="A84" t="s">
        <v>96</v>
      </c>
      <c r="B84" s="133">
        <v>138030</v>
      </c>
      <c r="C84">
        <v>11.56</v>
      </c>
      <c r="D84" s="133">
        <v>4786880.4000000004</v>
      </c>
      <c r="E84" s="133">
        <v>138416.484</v>
      </c>
      <c r="F84">
        <v>11.66</v>
      </c>
      <c r="G84" s="133">
        <v>4841808.61032</v>
      </c>
      <c r="H84" s="133">
        <v>140732.46861028799</v>
      </c>
      <c r="I84" s="133">
        <v>4922821.7519878745</v>
      </c>
      <c r="J84" s="133">
        <v>143087.20427507532</v>
      </c>
      <c r="K84" s="133">
        <v>5005190.4055421352</v>
      </c>
    </row>
    <row r="85" spans="1:11" ht="12.75">
      <c r="A85" t="s">
        <v>98</v>
      </c>
      <c r="B85" s="133">
        <v>83520</v>
      </c>
      <c r="C85">
        <v>11.56</v>
      </c>
      <c r="D85" s="133">
        <v>2896473.6</v>
      </c>
      <c r="E85" s="133">
        <v>83753.856</v>
      </c>
      <c r="F85">
        <v>11.66</v>
      </c>
      <c r="G85" s="133">
        <v>2929709.8828800004</v>
      </c>
      <c r="H85" s="133">
        <v>85155.225518591993</v>
      </c>
      <c r="I85" s="133">
        <v>2978729.7886403478</v>
      </c>
      <c r="J85" s="133">
        <v>86580.042751969071</v>
      </c>
      <c r="K85" s="133">
        <v>3028569.8954638783</v>
      </c>
    </row>
    <row r="86" spans="1:11" ht="12.75">
      <c r="A86" t="s">
        <v>100</v>
      </c>
      <c r="B86" s="133">
        <v>30090</v>
      </c>
      <c r="C86">
        <v>11.56</v>
      </c>
      <c r="D86" s="133">
        <v>1043521.2000000001</v>
      </c>
      <c r="E86" s="133">
        <v>30174.251999999997</v>
      </c>
      <c r="F86">
        <v>11.66</v>
      </c>
      <c r="G86" s="133">
        <v>1055495.3349599999</v>
      </c>
      <c r="H86" s="133">
        <v>30679.127584463997</v>
      </c>
      <c r="I86" s="133">
        <v>1073155.8829045505</v>
      </c>
      <c r="J86" s="133">
        <v>31192.450747207247</v>
      </c>
      <c r="K86" s="133">
        <v>1091111.9271373095</v>
      </c>
    </row>
    <row r="87" spans="1:11" ht="12.75">
      <c r="A87" t="s">
        <v>102</v>
      </c>
      <c r="B87" s="133">
        <v>8180311.035572974</v>
      </c>
      <c r="C87">
        <v>7.39</v>
      </c>
      <c r="D87" s="133">
        <v>181357495.65865281</v>
      </c>
      <c r="E87" s="133">
        <v>8346371.3495951053</v>
      </c>
      <c r="F87">
        <v>7.5</v>
      </c>
      <c r="G87" s="133">
        <v>187793355.36588988</v>
      </c>
      <c r="H87" s="133">
        <v>8486022.83501653</v>
      </c>
      <c r="I87" s="133">
        <v>190935513.78787193</v>
      </c>
      <c r="J87" s="133">
        <v>8628010.9690920264</v>
      </c>
      <c r="K87" s="133">
        <v>194130246.80457059</v>
      </c>
    </row>
    <row r="88" spans="1:11" ht="12.75">
      <c r="A88" t="s">
        <v>105</v>
      </c>
      <c r="B88" s="133">
        <v>2750000</v>
      </c>
      <c r="C88">
        <v>11.56</v>
      </c>
      <c r="D88" s="133">
        <v>95370000</v>
      </c>
      <c r="E88" s="133">
        <v>2757699.9999999995</v>
      </c>
      <c r="F88">
        <v>11.66</v>
      </c>
      <c r="G88" s="133">
        <v>96464345.999999985</v>
      </c>
      <c r="H88" s="133">
        <v>2803841.8363999994</v>
      </c>
      <c r="I88" s="133">
        <v>98078387.437271982</v>
      </c>
      <c r="J88" s="133">
        <v>2850755.7180066439</v>
      </c>
      <c r="K88" s="133">
        <v>99719435.015872419</v>
      </c>
    </row>
    <row r="89" spans="1:11" ht="12.75">
      <c r="A89" t="s">
        <v>107</v>
      </c>
      <c r="B89" s="133">
        <v>1263190</v>
      </c>
      <c r="C89">
        <v>9.7100000000000009</v>
      </c>
      <c r="D89" s="133">
        <v>36796724.700000003</v>
      </c>
      <c r="E89" s="133">
        <v>1311696.496</v>
      </c>
      <c r="F89">
        <v>9.74</v>
      </c>
      <c r="G89" s="133">
        <v>38327771.613120005</v>
      </c>
      <c r="H89" s="133">
        <v>1333643.801771072</v>
      </c>
      <c r="I89" s="133">
        <v>38969071.887750722</v>
      </c>
      <c r="J89" s="133">
        <v>1355958.3298623054</v>
      </c>
      <c r="K89" s="133">
        <v>39621102.398576565</v>
      </c>
    </row>
    <row r="90" spans="1:11" ht="12.75">
      <c r="A90" t="s">
        <v>111</v>
      </c>
      <c r="B90" s="133">
        <v>1962668.4164191429</v>
      </c>
      <c r="C90">
        <v>11.56</v>
      </c>
      <c r="D90" s="133">
        <v>68065340.681415871</v>
      </c>
      <c r="E90" s="133">
        <v>1968163.8879851163</v>
      </c>
      <c r="F90">
        <v>11.66</v>
      </c>
      <c r="G90" s="133">
        <v>68846372.801719368</v>
      </c>
      <c r="H90" s="133">
        <v>2001095.2061588832</v>
      </c>
      <c r="I90" s="133">
        <v>69998310.311437741</v>
      </c>
      <c r="J90" s="133">
        <v>2034577.5311483336</v>
      </c>
      <c r="K90" s="133">
        <v>71169522.039568707</v>
      </c>
    </row>
    <row r="91" spans="1:11" ht="12.75">
      <c r="A91" t="s">
        <v>115</v>
      </c>
      <c r="B91" s="133">
        <v>1733450</v>
      </c>
      <c r="C91">
        <v>11.56</v>
      </c>
      <c r="D91" s="133">
        <v>60116046</v>
      </c>
      <c r="E91" s="133">
        <v>1738303.66</v>
      </c>
      <c r="F91">
        <v>11.66</v>
      </c>
      <c r="G91" s="133">
        <v>60805862.026799999</v>
      </c>
      <c r="H91" s="133">
        <v>1767388.9568391198</v>
      </c>
      <c r="I91" s="133">
        <v>61823265.710232407</v>
      </c>
      <c r="J91" s="133">
        <v>1796960.9088649519</v>
      </c>
      <c r="K91" s="133">
        <v>62857692.592096016</v>
      </c>
    </row>
    <row r="92" spans="1:11" ht="12.75">
      <c r="A92" t="s">
        <v>117</v>
      </c>
      <c r="B92" s="133">
        <v>692310</v>
      </c>
      <c r="C92">
        <v>11.56</v>
      </c>
      <c r="D92" s="133">
        <v>24009310.800000001</v>
      </c>
      <c r="E92" s="133">
        <v>694248.46799999999</v>
      </c>
      <c r="F92">
        <v>11.66</v>
      </c>
      <c r="G92" s="133">
        <v>24284811.410640001</v>
      </c>
      <c r="H92" s="133">
        <v>705864.63336657593</v>
      </c>
      <c r="I92" s="133">
        <v>24691144.875162825</v>
      </c>
      <c r="J92" s="133">
        <v>717675.16041206545</v>
      </c>
      <c r="K92" s="133">
        <v>25104277.111214049</v>
      </c>
    </row>
    <row r="93" spans="1:11" ht="12.75">
      <c r="A93" t="s">
        <v>119</v>
      </c>
      <c r="B93" s="133">
        <v>464000</v>
      </c>
      <c r="C93">
        <v>11.56</v>
      </c>
      <c r="D93" s="133">
        <v>16091520</v>
      </c>
      <c r="E93" s="133">
        <v>465299.19999999995</v>
      </c>
      <c r="F93">
        <v>11.66</v>
      </c>
      <c r="G93" s="133">
        <v>16276166.015999999</v>
      </c>
      <c r="H93" s="133">
        <v>473084.58621439995</v>
      </c>
      <c r="I93" s="133">
        <v>16548498.82577971</v>
      </c>
      <c r="J93" s="133">
        <v>481000.2375109393</v>
      </c>
      <c r="K93" s="133">
        <v>16825388.308132656</v>
      </c>
    </row>
    <row r="94" spans="1:11" ht="12.75">
      <c r="A94" t="s">
        <v>121</v>
      </c>
      <c r="B94" s="133">
        <v>184877.99999999997</v>
      </c>
      <c r="C94">
        <v>11.56</v>
      </c>
      <c r="D94" s="133">
        <v>6411569.0399999991</v>
      </c>
      <c r="E94" s="133">
        <v>185395.65839999996</v>
      </c>
      <c r="F94">
        <v>11.66</v>
      </c>
      <c r="G94" s="133">
        <v>6485140.1308319978</v>
      </c>
      <c r="H94" s="133">
        <v>188497.69855634874</v>
      </c>
      <c r="I94" s="133">
        <v>6593649.4955010787</v>
      </c>
      <c r="J94" s="133">
        <v>191651.64204859355</v>
      </c>
      <c r="K94" s="133">
        <v>6703974.4388598017</v>
      </c>
    </row>
    <row r="95" spans="1:11" ht="12.75">
      <c r="A95" t="s">
        <v>125</v>
      </c>
      <c r="B95" s="133">
        <v>446472</v>
      </c>
      <c r="C95">
        <v>9.7100000000000009</v>
      </c>
      <c r="D95" s="133">
        <v>13005729.359999999</v>
      </c>
      <c r="E95" s="133">
        <v>463616.52480000001</v>
      </c>
      <c r="F95">
        <v>9.74</v>
      </c>
      <c r="G95" s="133">
        <v>13546874.854656</v>
      </c>
      <c r="H95" s="133">
        <v>471373.75649295357</v>
      </c>
      <c r="I95" s="133">
        <v>13773541.164724104</v>
      </c>
      <c r="J95" s="133">
        <v>479260.78218659369</v>
      </c>
      <c r="K95" s="133">
        <v>14004000.055492267</v>
      </c>
    </row>
    <row r="96" spans="1:11" ht="12.75">
      <c r="A96" t="s">
        <v>128</v>
      </c>
      <c r="B96" s="133">
        <v>189420</v>
      </c>
      <c r="C96">
        <v>11.56</v>
      </c>
      <c r="D96" s="133">
        <v>6569085.6000000006</v>
      </c>
      <c r="E96" s="133">
        <v>189950.37599999999</v>
      </c>
      <c r="F96">
        <v>11.66</v>
      </c>
      <c r="G96" s="133">
        <v>6644464.1524799997</v>
      </c>
      <c r="H96" s="133">
        <v>193128.62569123198</v>
      </c>
      <c r="I96" s="133">
        <v>6755639.3266792949</v>
      </c>
      <c r="J96" s="133">
        <v>196360.05385629766</v>
      </c>
      <c r="K96" s="133">
        <v>6868674.6838932913</v>
      </c>
    </row>
    <row r="97" spans="1:11" ht="12.75">
      <c r="A97" t="s">
        <v>130</v>
      </c>
      <c r="B97" s="133">
        <v>92340</v>
      </c>
      <c r="C97">
        <v>11.56</v>
      </c>
      <c r="D97" s="133">
        <v>3202351.2</v>
      </c>
      <c r="E97" s="133">
        <v>92598.551999999996</v>
      </c>
      <c r="F97">
        <v>11.66</v>
      </c>
      <c r="G97" s="133">
        <v>3239097.3489600001</v>
      </c>
      <c r="H97" s="133">
        <v>94147.910972063997</v>
      </c>
      <c r="I97" s="133">
        <v>3293293.9258027989</v>
      </c>
      <c r="J97" s="133">
        <v>95723.193818448563</v>
      </c>
      <c r="K97" s="133">
        <v>3348397.3197693303</v>
      </c>
    </row>
    <row r="98" spans="1:11" ht="12.75">
      <c r="A98" t="s">
        <v>132</v>
      </c>
      <c r="B98" s="133">
        <v>349000</v>
      </c>
      <c r="C98">
        <v>11.56</v>
      </c>
      <c r="D98" s="133">
        <v>12103320</v>
      </c>
      <c r="E98" s="133">
        <v>349977.19999999995</v>
      </c>
      <c r="F98">
        <v>11.66</v>
      </c>
      <c r="G98" s="133">
        <v>12242202.455999998</v>
      </c>
      <c r="H98" s="133">
        <v>355833.01851039997</v>
      </c>
      <c r="I98" s="133">
        <v>12447038.987493791</v>
      </c>
      <c r="J98" s="133">
        <v>361786.81657611596</v>
      </c>
      <c r="K98" s="133">
        <v>12655302.843832538</v>
      </c>
    </row>
    <row r="99" spans="1:11" ht="12.75">
      <c r="A99" t="s">
        <v>135</v>
      </c>
      <c r="B99" s="133">
        <v>4002919.9999999995</v>
      </c>
      <c r="C99">
        <v>9.7100000000000009</v>
      </c>
      <c r="D99" s="133">
        <v>116605059.59999999</v>
      </c>
      <c r="E99" s="133">
        <v>4156632.1279999996</v>
      </c>
      <c r="F99">
        <v>9.74</v>
      </c>
      <c r="G99" s="133">
        <v>121456790.78015998</v>
      </c>
      <c r="H99" s="133">
        <v>4226180.8967656959</v>
      </c>
      <c r="I99" s="133">
        <v>123489005.80349363</v>
      </c>
      <c r="J99" s="133">
        <v>4296893.3555303793</v>
      </c>
      <c r="K99" s="133">
        <v>125555223.84859769</v>
      </c>
    </row>
    <row r="100" spans="1:11" ht="12.75">
      <c r="A100" t="s">
        <v>138</v>
      </c>
      <c r="B100" s="133">
        <v>4762560</v>
      </c>
      <c r="C100">
        <v>11.56</v>
      </c>
      <c r="D100" s="133">
        <v>165165580.80000001</v>
      </c>
      <c r="E100" s="133">
        <v>4775895.1679999996</v>
      </c>
      <c r="F100">
        <v>11.66</v>
      </c>
      <c r="G100" s="133">
        <v>167060812.97663999</v>
      </c>
      <c r="H100" s="133">
        <v>4855805.4459509756</v>
      </c>
      <c r="I100" s="133">
        <v>169856074.49936512</v>
      </c>
      <c r="J100" s="133">
        <v>4937052.7826726269</v>
      </c>
      <c r="K100" s="133">
        <v>172698106.33788848</v>
      </c>
    </row>
    <row r="101" spans="1:11" ht="12.75">
      <c r="A101" t="s">
        <v>140</v>
      </c>
      <c r="B101" s="133">
        <v>1713260</v>
      </c>
      <c r="C101">
        <v>11.56</v>
      </c>
      <c r="D101" s="133">
        <v>59415856.800000004</v>
      </c>
      <c r="E101" s="133">
        <v>1718057.1279999998</v>
      </c>
      <c r="F101">
        <v>11.66</v>
      </c>
      <c r="G101" s="133">
        <v>60097638.337439999</v>
      </c>
      <c r="H101" s="133">
        <v>1746803.6598656958</v>
      </c>
      <c r="I101" s="133">
        <v>61103192.022102043</v>
      </c>
      <c r="J101" s="133">
        <v>1776031.1787025684</v>
      </c>
      <c r="K101" s="133">
        <v>62125570.631015837</v>
      </c>
    </row>
    <row r="102" spans="1:11" ht="12.75">
      <c r="A102" t="s">
        <v>142</v>
      </c>
      <c r="B102" s="133">
        <v>1428631.18728</v>
      </c>
      <c r="C102">
        <v>11.56</v>
      </c>
      <c r="D102" s="133">
        <v>49544929.5748704</v>
      </c>
      <c r="E102" s="133">
        <v>1432631.3546043839</v>
      </c>
      <c r="F102">
        <v>11.66</v>
      </c>
      <c r="G102" s="133">
        <v>50113444.78406135</v>
      </c>
      <c r="H102" s="133">
        <v>1456602.1424296245</v>
      </c>
      <c r="I102" s="133">
        <v>50951942.942188263</v>
      </c>
      <c r="J102" s="133">
        <v>1480974.0094767569</v>
      </c>
      <c r="K102" s="133">
        <v>51804470.851496965</v>
      </c>
    </row>
    <row r="103" spans="1:11" ht="12.75">
      <c r="A103" t="s">
        <v>146</v>
      </c>
      <c r="B103" s="133">
        <v>3081299.9999999995</v>
      </c>
      <c r="C103">
        <v>11.56</v>
      </c>
      <c r="D103" s="133">
        <v>106859483.99999997</v>
      </c>
      <c r="E103" s="133">
        <v>3089927.6399999992</v>
      </c>
      <c r="F103">
        <v>11.66</v>
      </c>
      <c r="G103" s="133">
        <v>108085668.84719998</v>
      </c>
      <c r="H103" s="133">
        <v>3141628.3092724793</v>
      </c>
      <c r="I103" s="133">
        <v>109894158.25835133</v>
      </c>
      <c r="J103" s="133">
        <v>3194194.0341432262</v>
      </c>
      <c r="K103" s="133">
        <v>111732907.31433004</v>
      </c>
    </row>
    <row r="104" spans="1:11" ht="12.75">
      <c r="A104" t="s">
        <v>149</v>
      </c>
      <c r="B104" s="133">
        <v>425992.73123775568</v>
      </c>
      <c r="C104">
        <v>11.56</v>
      </c>
      <c r="D104" s="133">
        <v>14773427.919325367</v>
      </c>
      <c r="E104" s="133">
        <v>427185.51088522136</v>
      </c>
      <c r="F104">
        <v>11.66</v>
      </c>
      <c r="G104" s="133">
        <v>14942949.170765044</v>
      </c>
      <c r="H104" s="133">
        <v>434333.17885335285</v>
      </c>
      <c r="I104" s="133">
        <v>15192974.596290283</v>
      </c>
      <c r="J104" s="133">
        <v>441600.44160192716</v>
      </c>
      <c r="K104" s="133">
        <v>15447183.447235413</v>
      </c>
    </row>
    <row r="105" spans="1:11" ht="12.75">
      <c r="A105" t="s">
        <v>152</v>
      </c>
      <c r="B105" s="133">
        <v>12716400</v>
      </c>
      <c r="C105">
        <v>11.56</v>
      </c>
      <c r="D105" s="133">
        <v>441004752</v>
      </c>
      <c r="E105" s="133">
        <v>12752005.919999998</v>
      </c>
      <c r="F105">
        <v>11.66</v>
      </c>
      <c r="G105" s="133">
        <v>446065167.08159995</v>
      </c>
      <c r="H105" s="133">
        <v>12965372.483053438</v>
      </c>
      <c r="I105" s="133">
        <v>453528729.45720923</v>
      </c>
      <c r="J105" s="133">
        <v>13182309.095439889</v>
      </c>
      <c r="K105" s="133">
        <v>461117172.15848732</v>
      </c>
    </row>
    <row r="106" spans="1:11" ht="12.75">
      <c r="A106" t="s">
        <v>154</v>
      </c>
      <c r="B106" s="133">
        <v>67670924</v>
      </c>
      <c r="C106">
        <v>14.25</v>
      </c>
      <c r="D106" s="133">
        <v>2892932001</v>
      </c>
      <c r="E106" s="133">
        <v>67278432.640799999</v>
      </c>
      <c r="F106">
        <v>14.54</v>
      </c>
      <c r="G106" s="133">
        <v>2934685231.7916961</v>
      </c>
      <c r="H106" s="133">
        <v>68404135.375745863</v>
      </c>
      <c r="I106" s="133">
        <v>2983788385.0900345</v>
      </c>
      <c r="J106" s="133">
        <v>69548673.368852839</v>
      </c>
      <c r="K106" s="133">
        <v>3033713132.3493609</v>
      </c>
    </row>
    <row r="107" spans="1:11" ht="12.75">
      <c r="A107" t="s">
        <v>155</v>
      </c>
      <c r="B107" s="133">
        <v>316019.99999999994</v>
      </c>
      <c r="C107">
        <v>9.7100000000000009</v>
      </c>
      <c r="D107" s="133">
        <v>9205662.5999999996</v>
      </c>
      <c r="E107" s="133">
        <v>328155.16799999995</v>
      </c>
      <c r="F107">
        <v>9.74</v>
      </c>
      <c r="G107" s="133">
        <v>9588694.0089599993</v>
      </c>
      <c r="H107" s="133">
        <v>333645.86027097591</v>
      </c>
      <c r="I107" s="133">
        <v>9749132.0371179171</v>
      </c>
      <c r="J107" s="133">
        <v>339228.4228050299</v>
      </c>
      <c r="K107" s="133">
        <v>9912254.5143629741</v>
      </c>
    </row>
  </sheetData>
  <hyperlinks>
    <hyperlink ref="E3" r:id="rId1" xr:uid="{00000000-0004-0000-0500-000000000000}"/>
    <hyperlink ref="E7" r:id="rId2" xr:uid="{00000000-0004-0000-0500-000001000000}"/>
    <hyperlink ref="G7" r:id="rId3" xr:uid="{00000000-0004-0000-0500-000002000000}"/>
    <hyperlink ref="E9" r:id="rId4" xr:uid="{00000000-0004-0000-0500-000003000000}"/>
    <hyperlink ref="E13" r:id="rId5" xr:uid="{00000000-0004-0000-0500-000004000000}"/>
    <hyperlink ref="E14" r:id="rId6" xr:uid="{00000000-0004-0000-0500-000005000000}"/>
    <hyperlink ref="G14" r:id="rId7" location=":~:text=Given%20the%20fact%20that%20Netflix,number%20that%20will%20undoubtedly%20increase." xr:uid="{00000000-0004-0000-0500-000006000000}"/>
    <hyperlink ref="G15" r:id="rId8" xr:uid="{00000000-0004-0000-0500-000007000000}"/>
    <hyperlink ref="E16" r:id="rId9" xr:uid="{00000000-0004-0000-0500-000008000000}"/>
    <hyperlink ref="G16" r:id="rId10" xr:uid="{00000000-0004-0000-0500-000009000000}"/>
    <hyperlink ref="G17" r:id="rId11" xr:uid="{00000000-0004-0000-0500-00000A000000}"/>
    <hyperlink ref="G18" r:id="rId12" xr:uid="{00000000-0004-0000-0500-00000B000000}"/>
    <hyperlink ref="I18" r:id="rId13" location=":~:text=Out%20of%20the%20countries%20in,thousand%20and%20286%20thousand%2C%20respectively." xr:uid="{00000000-0004-0000-0500-00000C000000}"/>
    <hyperlink ref="K18" r:id="rId14" xr:uid="{00000000-0004-0000-0500-00000D000000}"/>
    <hyperlink ref="G19" r:id="rId15" location=":~:text=DSTV%20estimates%20Netflix%20has%20between,6.6%20million%20subscribers%20last%20year." xr:uid="{00000000-0004-0000-0500-00000E000000}"/>
    <hyperlink ref="I19" r:id="rId16" xr:uid="{00000000-0004-0000-0500-00000F000000}"/>
    <hyperlink ref="E21" r:id="rId17" xr:uid="{00000000-0004-0000-0500-000010000000}"/>
    <hyperlink ref="G22" r:id="rId18" location=":~:text=Out%20of%20the%20countries%20in,thousand%20and%20286%20thousand%2C%20respectively." xr:uid="{00000000-0004-0000-0500-000011000000}"/>
    <hyperlink ref="G23" r:id="rId19" xr:uid="{00000000-0004-0000-0500-000012000000}"/>
    <hyperlink ref="G25" r:id="rId20" xr:uid="{00000000-0004-0000-0500-000013000000}"/>
    <hyperlink ref="G26" r:id="rId21" xr:uid="{00000000-0004-0000-0500-000014000000}"/>
    <hyperlink ref="I26" r:id="rId22" xr:uid="{00000000-0004-0000-0500-000015000000}"/>
    <hyperlink ref="G27" r:id="rId23" xr:uid="{00000000-0004-0000-0500-000016000000}"/>
    <hyperlink ref="G29" r:id="rId24" xr:uid="{00000000-0004-0000-0500-000017000000}"/>
    <hyperlink ref="I29" r:id="rId25" xr:uid="{00000000-0004-0000-0500-000018000000}"/>
    <hyperlink ref="E30" r:id="rId26" xr:uid="{00000000-0004-0000-0500-000019000000}"/>
    <hyperlink ref="G30" r:id="rId27" xr:uid="{00000000-0004-0000-0500-00001A000000}"/>
    <hyperlink ref="E32" r:id="rId28" xr:uid="{00000000-0004-0000-0500-00001B000000}"/>
    <hyperlink ref="C33" r:id="rId29" xr:uid="{00000000-0004-0000-0500-00001C000000}"/>
    <hyperlink ref="E33" r:id="rId30" xr:uid="{00000000-0004-0000-0500-00001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Subsciber Figures by Country</vt:lpstr>
      <vt:lpstr>New Figures (end of 2020)</vt:lpstr>
      <vt:lpstr>Region</vt:lpstr>
      <vt:lpstr>Population and Household Figure</vt:lpstr>
      <vt:lpstr>Sheet4</vt:lpstr>
      <vt:lpstr>Other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Eshika Parekh</cp:lastModifiedBy>
  <dcterms:modified xsi:type="dcterms:W3CDTF">2021-09-16T13:38:52Z</dcterms:modified>
</cp:coreProperties>
</file>