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hwarvasudevan/Downloads/test_conversion/"/>
    </mc:Choice>
  </mc:AlternateContent>
  <xr:revisionPtr revIDLastSave="0" documentId="13_ncr:1_{199CBF18-2F6C-6E49-B374-7F09AD763211}" xr6:coauthVersionLast="47" xr6:coauthVersionMax="47" xr10:uidLastSave="{00000000-0000-0000-0000-000000000000}"/>
  <bookViews>
    <workbookView xWindow="0" yWindow="500" windowWidth="38400" windowHeight="21100" activeTab="1" xr2:uid="{8C070742-564C-0741-A56D-CD2F519EF762}"/>
  </bookViews>
  <sheets>
    <sheet name="Revenue D" sheetId="1" r:id="rId1"/>
    <sheet name="Cost 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2" l="1"/>
  <c r="D10" i="2"/>
  <c r="C10" i="2"/>
  <c r="B10" i="2"/>
  <c r="D8" i="2"/>
  <c r="D9" i="2" s="1"/>
  <c r="C8" i="2"/>
  <c r="B8" i="2"/>
  <c r="D6" i="2"/>
  <c r="C6" i="2"/>
  <c r="C7" i="2" s="1"/>
  <c r="B6" i="2"/>
  <c r="B7" i="2" s="1"/>
  <c r="D4" i="2"/>
  <c r="D5" i="2" s="1"/>
  <c r="C4" i="2"/>
  <c r="C5" i="2" s="1"/>
  <c r="B4" i="2"/>
  <c r="B5" i="2" s="1"/>
  <c r="D7" i="1"/>
  <c r="C7" i="1"/>
  <c r="B7" i="1"/>
  <c r="E6" i="1"/>
  <c r="F6" i="1" s="1"/>
  <c r="E4" i="1"/>
  <c r="F4" i="1" s="1"/>
  <c r="G4" i="1" s="1"/>
  <c r="H4" i="1" s="1"/>
  <c r="I4" i="1" s="1"/>
  <c r="E3" i="1"/>
  <c r="E5" i="1" s="1"/>
  <c r="D7" i="2" l="1"/>
  <c r="C9" i="2"/>
  <c r="B11" i="2"/>
  <c r="B9" i="2"/>
  <c r="C11" i="2"/>
  <c r="D11" i="2"/>
  <c r="E9" i="2"/>
  <c r="E5" i="2"/>
  <c r="E6" i="2"/>
  <c r="F6" i="2" s="1"/>
  <c r="G6" i="2" s="1"/>
  <c r="H6" i="2" s="1"/>
  <c r="I6" i="2" s="1"/>
  <c r="G6" i="1"/>
  <c r="F3" i="1"/>
  <c r="E7" i="1"/>
  <c r="E11" i="2" l="1"/>
  <c r="E10" i="2"/>
  <c r="F11" i="2"/>
  <c r="E4" i="2"/>
  <c r="F5" i="2"/>
  <c r="E8" i="2"/>
  <c r="F9" i="2"/>
  <c r="F5" i="1"/>
  <c r="F7" i="1" s="1"/>
  <c r="G3" i="1"/>
  <c r="H6" i="1"/>
  <c r="G11" i="2" l="1"/>
  <c r="F10" i="2"/>
  <c r="G9" i="2"/>
  <c r="F8" i="2"/>
  <c r="G5" i="2"/>
  <c r="F4" i="2"/>
  <c r="H3" i="1"/>
  <c r="G5" i="1"/>
  <c r="G7" i="1" s="1"/>
  <c r="I6" i="1"/>
  <c r="H11" i="2" l="1"/>
  <c r="G10" i="2"/>
  <c r="H5" i="2"/>
  <c r="G4" i="2"/>
  <c r="H9" i="2"/>
  <c r="G8" i="2"/>
  <c r="I3" i="1"/>
  <c r="I5" i="1" s="1"/>
  <c r="I7" i="1" s="1"/>
  <c r="H5" i="1"/>
  <c r="H7" i="1" s="1"/>
  <c r="I11" i="2" l="1"/>
  <c r="I10" i="2" s="1"/>
  <c r="H10" i="2"/>
  <c r="I9" i="2"/>
  <c r="I8" i="2" s="1"/>
  <c r="H8" i="2"/>
  <c r="I5" i="2"/>
  <c r="I4" i="2" s="1"/>
  <c r="H4" i="2"/>
</calcChain>
</file>

<file path=xl/sharedStrings.xml><?xml version="1.0" encoding="utf-8"?>
<sst xmlns="http://schemas.openxmlformats.org/spreadsheetml/2006/main" count="24" uniqueCount="18">
  <si>
    <t>V-Mart</t>
  </si>
  <si>
    <t xml:space="preserve"> </t>
  </si>
  <si>
    <t>2019F</t>
  </si>
  <si>
    <t>2020F</t>
  </si>
  <si>
    <t>2021F</t>
  </si>
  <si>
    <t>2022F</t>
  </si>
  <si>
    <t>2023F</t>
  </si>
  <si>
    <t>Number of outlets</t>
  </si>
  <si>
    <t>Avg.  Sq.ft/outlet</t>
  </si>
  <si>
    <t>Total area in sq. ft</t>
  </si>
  <si>
    <t>Sales/sq. ft</t>
  </si>
  <si>
    <t>Total sales in cr.</t>
  </si>
  <si>
    <t>Revenue</t>
  </si>
  <si>
    <t>Purchase of traded goods</t>
  </si>
  <si>
    <t>Change in inventories</t>
  </si>
  <si>
    <t>Employee benefit expenses</t>
  </si>
  <si>
    <t>Other expenses</t>
  </si>
  <si>
    <t>Prior period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</si>
</sst>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F.Y&quot;\ 0"/>
    <numFmt numFmtId="165" formatCode="#,##0.0000000"/>
  </numFmts>
  <fonts count="6" x14ac:knownFonts="1">
    <font>
      <sz val="12"/>
      <color theme="1"/>
      <name val="Calibri"/>
      <family val="2"/>
      <scheme val="minor"/>
    </font>
    <font>
      <sz val="25"/>
      <color theme="1"/>
      <name val="Century Gothic"/>
      <family val="2"/>
    </font>
    <font>
      <b/>
      <sz val="20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b/>
      <sz val="12"/>
      <color theme="1"/>
      <name val="Calibri Light"/>
      <family val="1"/>
      <scheme val="major"/>
    </font>
    <font>
      <b/>
      <sz val="12"/>
      <color theme="1"/>
      <name val="Cambri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2" fillId="2" borderId="1" xfId="0" applyNumberFormat="1" applyFont="1" applyFill="1" applyBorder="1"/>
    <xf numFmtId="0" fontId="0" fillId="3" borderId="2" xfId="0" applyFill="1" applyBorder="1" applyAlignment="1">
      <alignment horizontal="center" vertical="center"/>
    </xf>
    <xf numFmtId="0" fontId="3" fillId="2" borderId="3" xfId="0" applyFont="1" applyFill="1" applyBorder="1"/>
    <xf numFmtId="4" fontId="3" fillId="0" borderId="3" xfId="0" applyNumberFormat="1" applyFont="1" applyBorder="1"/>
    <xf numFmtId="4" fontId="3" fillId="0" borderId="4" xfId="0" applyNumberFormat="1" applyFont="1" applyBorder="1"/>
    <xf numFmtId="165" fontId="3" fillId="0" borderId="3" xfId="0" applyNumberFormat="1" applyFont="1" applyBorder="1"/>
    <xf numFmtId="0" fontId="4" fillId="4" borderId="2" xfId="0" applyFont="1" applyFill="1" applyBorder="1"/>
    <xf numFmtId="4" fontId="4" fillId="4" borderId="2" xfId="0" applyNumberFormat="1" applyFont="1" applyFill="1" applyBorder="1"/>
    <xf numFmtId="4" fontId="5" fillId="2" borderId="1" xfId="0" applyNumberFormat="1" applyFont="1" applyFill="1" applyBorder="1" applyAlignment="1">
      <alignment vertical="center"/>
    </xf>
    <xf numFmtId="0" fontId="5" fillId="2" borderId="3" xfId="0" applyFont="1" applyFill="1" applyBorder="1"/>
    <xf numFmtId="4" fontId="0" fillId="0" borderId="1" xfId="0" applyNumberFormat="1" applyBorder="1" applyAlignment="1">
      <alignment vertical="center"/>
    </xf>
    <xf numFmtId="0" fontId="0" fillId="0" borderId="3" xfId="0" applyBorder="1"/>
    <xf numFmtId="4" fontId="0" fillId="0" borderId="3" xfId="0" applyNumberFormat="1" applyBorder="1" applyAlignment="1">
      <alignment vertical="center"/>
    </xf>
    <xf numFmtId="4" fontId="5" fillId="2" borderId="3" xfId="0" applyNumberFormat="1" applyFont="1" applyFill="1" applyBorder="1" applyAlignment="1">
      <alignment vertical="center"/>
    </xf>
    <xf numFmtId="4" fontId="5" fillId="2" borderId="5" xfId="0" applyNumberFormat="1" applyFont="1" applyFill="1" applyBorder="1" applyAlignment="1">
      <alignment vertical="center"/>
    </xf>
    <xf numFmtId="4" fontId="0" fillId="0" borderId="5" xfId="0" applyNumberFormat="1" applyBorder="1" applyAlignment="1">
      <alignment vertical="center"/>
    </xf>
    <xf numFmtId="0" fontId="0" fillId="0" borderId="5" xfId="0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04070-15A8-B645-8063-0221A2D09363}">
  <dimension ref="A1:I7"/>
  <sheetViews>
    <sheetView workbookViewId="0">
      <selection activeCell="F31" sqref="F31"/>
    </sheetView>
  </sheetViews>
  <sheetFormatPr baseColWidth="10" defaultRowHeight="16" x14ac:dyDescent="0.2"/>
  <cols>
    <col min="1" max="1" width="16.33203125" bestFit="1" customWidth="1"/>
    <col min="2" max="9" width="11.6640625" bestFit="1" customWidth="1"/>
  </cols>
  <sheetData>
    <row r="1" spans="1:9" ht="33" thickBot="1" x14ac:dyDescent="0.4">
      <c r="A1" s="18" t="s">
        <v>0</v>
      </c>
      <c r="B1" s="18"/>
      <c r="C1" s="18"/>
      <c r="D1" s="18"/>
      <c r="E1" s="18"/>
      <c r="F1" s="18"/>
    </row>
    <row r="2" spans="1:9" ht="27" thickBot="1" x14ac:dyDescent="0.35">
      <c r="A2" s="1" t="s">
        <v>1</v>
      </c>
      <c r="B2" s="2">
        <v>2016</v>
      </c>
      <c r="C2" s="2">
        <v>2017</v>
      </c>
      <c r="D2" s="2">
        <v>2018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</row>
    <row r="3" spans="1:9" x14ac:dyDescent="0.2">
      <c r="A3" s="3" t="s">
        <v>7</v>
      </c>
      <c r="B3" s="4">
        <v>123</v>
      </c>
      <c r="C3" s="4">
        <v>141</v>
      </c>
      <c r="D3" s="4">
        <v>171</v>
      </c>
      <c r="E3" s="4">
        <f>D3+E9</f>
        <v>171</v>
      </c>
      <c r="F3" s="4">
        <f t="shared" ref="F3:I3" si="0">E3+F9</f>
        <v>171</v>
      </c>
      <c r="G3" s="4">
        <f t="shared" si="0"/>
        <v>171</v>
      </c>
      <c r="H3" s="4">
        <f t="shared" si="0"/>
        <v>171</v>
      </c>
      <c r="I3" s="4">
        <f t="shared" si="0"/>
        <v>171</v>
      </c>
    </row>
    <row r="4" spans="1:9" x14ac:dyDescent="0.2">
      <c r="A4" s="3" t="s">
        <v>8</v>
      </c>
      <c r="B4" s="4">
        <v>8211.3821138211388</v>
      </c>
      <c r="C4" s="4">
        <v>8510.6382978723395</v>
      </c>
      <c r="D4" s="4">
        <v>8187.1345029239765</v>
      </c>
      <c r="E4" s="4">
        <f>D4*(1+1.5%)</f>
        <v>8309.9415204678353</v>
      </c>
      <c r="F4" s="5">
        <f>E4*(1+1%)</f>
        <v>8393.040935672514</v>
      </c>
      <c r="G4" s="5">
        <f t="shared" ref="G4:I4" si="1">F4*(1+1%)</f>
        <v>8476.9713450292384</v>
      </c>
      <c r="H4" s="5">
        <f t="shared" si="1"/>
        <v>8561.7410584795307</v>
      </c>
      <c r="I4" s="5">
        <f t="shared" si="1"/>
        <v>8647.3584690643256</v>
      </c>
    </row>
    <row r="5" spans="1:9" x14ac:dyDescent="0.2">
      <c r="A5" s="3" t="s">
        <v>9</v>
      </c>
      <c r="B5" s="4">
        <v>1010000</v>
      </c>
      <c r="C5" s="4">
        <v>1200000</v>
      </c>
      <c r="D5" s="4">
        <v>1400000</v>
      </c>
      <c r="E5" s="4">
        <f t="shared" ref="E5:I5" si="2">E3*E4</f>
        <v>1420999.9999999998</v>
      </c>
      <c r="F5" s="5">
        <f t="shared" si="2"/>
        <v>1435210</v>
      </c>
      <c r="G5" s="5">
        <f t="shared" si="2"/>
        <v>1449562.0999999999</v>
      </c>
      <c r="H5" s="5">
        <f t="shared" si="2"/>
        <v>1464057.7209999997</v>
      </c>
      <c r="I5" s="5">
        <f t="shared" si="2"/>
        <v>1478698.2982099997</v>
      </c>
    </row>
    <row r="6" spans="1:9" ht="17" thickBot="1" x14ac:dyDescent="0.25">
      <c r="A6" s="3" t="s">
        <v>10</v>
      </c>
      <c r="B6" s="6">
        <v>8.0123762376237628E-4</v>
      </c>
      <c r="C6" s="6">
        <v>8.3477500000000006E-4</v>
      </c>
      <c r="D6" s="6">
        <v>8.7312142857142849E-4</v>
      </c>
      <c r="E6" s="6">
        <f>D6*(1+4.65%)</f>
        <v>9.1372157499999991E-4</v>
      </c>
      <c r="F6" s="6">
        <f>E6*(1+4.7%)</f>
        <v>9.5666648902499986E-4</v>
      </c>
      <c r="G6" s="6">
        <f t="shared" ref="G6:I6" si="3">F6*(1+4.7%)</f>
        <v>1.0016298140091747E-3</v>
      </c>
      <c r="H6" s="6">
        <f t="shared" si="3"/>
        <v>1.0487064152676058E-3</v>
      </c>
      <c r="I6" s="6">
        <f t="shared" si="3"/>
        <v>1.0979956167851833E-3</v>
      </c>
    </row>
    <row r="7" spans="1:9" ht="17" thickBot="1" x14ac:dyDescent="0.25">
      <c r="A7" s="7" t="s">
        <v>11</v>
      </c>
      <c r="B7" s="8">
        <f>B6*B5</f>
        <v>809.25</v>
      </c>
      <c r="C7" s="8">
        <f t="shared" ref="C7:I7" si="4">C6*C5</f>
        <v>1001.73</v>
      </c>
      <c r="D7" s="8">
        <f t="shared" si="4"/>
        <v>1222.3699999999999</v>
      </c>
      <c r="E7" s="8">
        <f t="shared" si="4"/>
        <v>1298.3983580749996</v>
      </c>
      <c r="F7" s="8">
        <f t="shared" si="4"/>
        <v>1373.0173117135701</v>
      </c>
      <c r="G7" s="8">
        <f t="shared" si="4"/>
        <v>1451.9246166177486</v>
      </c>
      <c r="H7" s="8">
        <f t="shared" si="4"/>
        <v>1535.3667243347702</v>
      </c>
      <c r="I7" s="8">
        <f t="shared" si="4"/>
        <v>1623.6042499822895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8C5A5-E3F1-DC49-85E3-DB6582E87034}">
  <dimension ref="A1:I12"/>
  <sheetViews>
    <sheetView tabSelected="1" workbookViewId="0">
      <selection activeCell="B2" sqref="B2:I2"/>
    </sheetView>
  </sheetViews>
  <sheetFormatPr baseColWidth="10" defaultRowHeight="16" x14ac:dyDescent="0.2"/>
  <sheetData>
    <row r="1" spans="1:9" ht="17" thickBot="1" x14ac:dyDescent="0.25">
      <c r="A1" s="9"/>
      <c r="B1" s="2">
        <v>2016</v>
      </c>
      <c r="C1" s="2">
        <v>2017</v>
      </c>
      <c r="D1" s="2">
        <v>2018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spans="1:9" x14ac:dyDescent="0.2">
      <c r="A2" s="10" t="s">
        <v>12</v>
      </c>
      <c r="B2" s="11">
        <v>809.25</v>
      </c>
      <c r="C2" s="11">
        <v>1001.73</v>
      </c>
      <c r="D2" s="11">
        <v>1222.3699999999999</v>
      </c>
      <c r="E2" s="11">
        <v>1526.1875437021927</v>
      </c>
      <c r="F2" s="11">
        <v>1854.7777719639455</v>
      </c>
      <c r="G2" s="11">
        <v>2216.0954674691948</v>
      </c>
      <c r="H2" s="11">
        <v>2612.8170572012759</v>
      </c>
      <c r="I2" s="11">
        <v>3047.8185043527187</v>
      </c>
    </row>
    <row r="3" spans="1:9" x14ac:dyDescent="0.2">
      <c r="A3" s="10"/>
      <c r="B3" s="12"/>
      <c r="C3" s="13"/>
      <c r="D3" s="13"/>
      <c r="E3" s="13"/>
      <c r="F3" s="13"/>
      <c r="G3" s="12"/>
      <c r="H3" s="12"/>
      <c r="I3" s="12"/>
    </row>
    <row r="4" spans="1:9" x14ac:dyDescent="0.2">
      <c r="A4" s="14" t="s">
        <v>13</v>
      </c>
      <c r="B4" s="13">
        <f>59242.89/100+0.02</f>
        <v>592.44889999999998</v>
      </c>
      <c r="C4" s="13">
        <f>76732.4/100+0.19</f>
        <v>767.51400000000001</v>
      </c>
      <c r="D4" s="13">
        <f>86820.49/100</f>
        <v>868.20490000000007</v>
      </c>
      <c r="E4" s="13">
        <f>E2*E5/100</f>
        <v>1123.5529898373247</v>
      </c>
      <c r="F4" s="13">
        <f t="shared" ref="F4:I4" si="0">F2*F5/100</f>
        <v>1365.4554577995857</v>
      </c>
      <c r="G4" s="13">
        <f t="shared" si="0"/>
        <v>1631.4513236033956</v>
      </c>
      <c r="H4" s="13">
        <f t="shared" si="0"/>
        <v>1923.510926707766</v>
      </c>
      <c r="I4" s="13">
        <f t="shared" si="0"/>
        <v>2243.7515016930488</v>
      </c>
    </row>
    <row r="5" spans="1:9" x14ac:dyDescent="0.2">
      <c r="A5" s="10" t="s">
        <v>1</v>
      </c>
      <c r="B5" s="12">
        <f>B4/B2*100</f>
        <v>73.209626197096071</v>
      </c>
      <c r="C5" s="12">
        <f t="shared" ref="C5:D5" si="1">C4/C2*100</f>
        <v>76.618849390554345</v>
      </c>
      <c r="D5" s="12">
        <f t="shared" si="1"/>
        <v>71.026358631183697</v>
      </c>
      <c r="E5" s="13">
        <f>AVERAGE(B5:D5)</f>
        <v>73.618278072944705</v>
      </c>
      <c r="F5" s="13">
        <f>E5</f>
        <v>73.618278072944705</v>
      </c>
      <c r="G5" s="13">
        <f t="shared" ref="G5:I5" si="2">F5</f>
        <v>73.618278072944705</v>
      </c>
      <c r="H5" s="13">
        <f t="shared" si="2"/>
        <v>73.618278072944705</v>
      </c>
      <c r="I5" s="13">
        <f t="shared" si="2"/>
        <v>73.618278072944705</v>
      </c>
    </row>
    <row r="6" spans="1:9" x14ac:dyDescent="0.2">
      <c r="A6" s="14" t="s">
        <v>14</v>
      </c>
      <c r="B6" s="13">
        <f>-2124.62/100</f>
        <v>-21.246199999999998</v>
      </c>
      <c r="C6" s="13">
        <f>-6474.84/100</f>
        <v>-64.748400000000004</v>
      </c>
      <c r="D6" s="13">
        <f>-3793.69/100</f>
        <v>-37.936900000000001</v>
      </c>
      <c r="E6" s="13">
        <f>D6</f>
        <v>-37.936900000000001</v>
      </c>
      <c r="F6" s="13">
        <f t="shared" ref="F6:I6" si="3">E6</f>
        <v>-37.936900000000001</v>
      </c>
      <c r="G6" s="13">
        <f t="shared" si="3"/>
        <v>-37.936900000000001</v>
      </c>
      <c r="H6" s="13">
        <f t="shared" si="3"/>
        <v>-37.936900000000001</v>
      </c>
      <c r="I6" s="13">
        <f t="shared" si="3"/>
        <v>-37.936900000000001</v>
      </c>
    </row>
    <row r="7" spans="1:9" x14ac:dyDescent="0.2">
      <c r="A7" s="10"/>
      <c r="B7" s="12">
        <f>B6/B2*100</f>
        <v>-2.6254185974667901</v>
      </c>
      <c r="C7" s="12">
        <f t="shared" ref="C7:D7" si="4">C6/C2*100</f>
        <v>-6.4636578718816455</v>
      </c>
      <c r="D7" s="12">
        <f t="shared" si="4"/>
        <v>-3.1035529340543375</v>
      </c>
      <c r="E7" s="13"/>
      <c r="F7" s="13"/>
      <c r="G7" s="12"/>
      <c r="H7" s="12"/>
      <c r="I7" s="12"/>
    </row>
    <row r="8" spans="1:9" x14ac:dyDescent="0.2">
      <c r="A8" s="14" t="s">
        <v>15</v>
      </c>
      <c r="B8" s="13">
        <f>6225.42/100</f>
        <v>62.254199999999997</v>
      </c>
      <c r="C8" s="13">
        <f>7771.4/100</f>
        <v>77.713999999999999</v>
      </c>
      <c r="D8" s="13">
        <f>9839.05/100</f>
        <v>98.390499999999989</v>
      </c>
      <c r="E8" s="13">
        <f>E2*E9/100</f>
        <v>119.55117439646438</v>
      </c>
      <c r="F8" s="13">
        <f t="shared" ref="F8:I8" si="5">F2*F9/100</f>
        <v>145.29070283515296</v>
      </c>
      <c r="G8" s="13">
        <f t="shared" si="5"/>
        <v>173.59387894619161</v>
      </c>
      <c r="H8" s="13">
        <f t="shared" si="5"/>
        <v>204.67035585534757</v>
      </c>
      <c r="I8" s="13">
        <f t="shared" si="5"/>
        <v>238.74541700082386</v>
      </c>
    </row>
    <row r="9" spans="1:9" x14ac:dyDescent="0.2">
      <c r="A9" s="10"/>
      <c r="B9" s="12">
        <f>B8/B2*100</f>
        <v>7.6928266913809082</v>
      </c>
      <c r="C9" s="12">
        <f t="shared" ref="C9:D9" si="6">C8/C2*100</f>
        <v>7.7579786968544413</v>
      </c>
      <c r="D9" s="12">
        <f t="shared" si="6"/>
        <v>8.0491586017326995</v>
      </c>
      <c r="E9" s="13">
        <f>AVERAGE(B9:D9)</f>
        <v>7.8333213299893494</v>
      </c>
      <c r="F9" s="13">
        <f>E9</f>
        <v>7.8333213299893494</v>
      </c>
      <c r="G9" s="13">
        <f t="shared" ref="G9:I9" si="7">F9</f>
        <v>7.8333213299893494</v>
      </c>
      <c r="H9" s="13">
        <f t="shared" si="7"/>
        <v>7.8333213299893494</v>
      </c>
      <c r="I9" s="13">
        <f t="shared" si="7"/>
        <v>7.8333213299893494</v>
      </c>
    </row>
    <row r="10" spans="1:9" x14ac:dyDescent="0.2">
      <c r="A10" s="14" t="s">
        <v>16</v>
      </c>
      <c r="B10" s="13">
        <f>11376.74/100</f>
        <v>113.76739999999999</v>
      </c>
      <c r="C10" s="13">
        <f>13866.09/100</f>
        <v>138.6609</v>
      </c>
      <c r="D10" s="13">
        <f>16092.73/100</f>
        <v>160.9273</v>
      </c>
      <c r="E10" s="13">
        <f>E2*E11/100</f>
        <v>208.91322700786702</v>
      </c>
      <c r="F10" s="13">
        <f t="shared" ref="F10:I10" si="8">F2*F11/100</f>
        <v>253.89252541236874</v>
      </c>
      <c r="G10" s="13">
        <f t="shared" si="8"/>
        <v>303.35174558130024</v>
      </c>
      <c r="H10" s="13">
        <f t="shared" si="8"/>
        <v>357.65725205501366</v>
      </c>
      <c r="I10" s="13">
        <f t="shared" si="8"/>
        <v>417.20272302449308</v>
      </c>
    </row>
    <row r="11" spans="1:9" x14ac:dyDescent="0.2">
      <c r="A11" s="10"/>
      <c r="B11" s="12">
        <f>B10/B2*100</f>
        <v>14.058375038616003</v>
      </c>
      <c r="C11" s="12">
        <f t="shared" ref="C11:D11" si="9">C10/C2*100</f>
        <v>13.84214309245006</v>
      </c>
      <c r="D11" s="12">
        <f t="shared" si="9"/>
        <v>13.165187300080991</v>
      </c>
      <c r="E11" s="13">
        <f>AVERAGE(B11:D11)</f>
        <v>13.688568477049017</v>
      </c>
      <c r="F11" s="13">
        <f>E11</f>
        <v>13.688568477049017</v>
      </c>
      <c r="G11" s="13">
        <f t="shared" ref="G11:I11" si="10">F11</f>
        <v>13.688568477049017</v>
      </c>
      <c r="H11" s="13">
        <f t="shared" si="10"/>
        <v>13.688568477049017</v>
      </c>
      <c r="I11" s="13">
        <f t="shared" si="10"/>
        <v>13.688568477049017</v>
      </c>
    </row>
    <row r="12" spans="1:9" ht="17" thickBot="1" x14ac:dyDescent="0.25">
      <c r="A12" s="15" t="s">
        <v>17</v>
      </c>
      <c r="B12" s="16">
        <f>19.46/100</f>
        <v>0.1946</v>
      </c>
      <c r="C12" s="16">
        <v>0</v>
      </c>
      <c r="D12" s="16">
        <v>0</v>
      </c>
      <c r="E12" s="16"/>
      <c r="F12" s="16"/>
      <c r="G12" s="17"/>
      <c r="H12" s="17"/>
      <c r="I12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Revenue D</vt:lpstr>
      <vt:lpstr>Cost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esh1995@mail.com</dc:creator>
  <cp:lastModifiedBy>esh1995@mail.com</cp:lastModifiedBy>
  <dcterms:created xsi:type="dcterms:W3CDTF">2024-11-13T02:34:16Z</dcterms:created>
  <dcterms:modified xsi:type="dcterms:W3CDTF">2024-11-13T02:48:53Z</dcterms:modified>
</cp:coreProperties>
</file>