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ICT047\Desktop\excel projects\"/>
    </mc:Choice>
  </mc:AlternateContent>
  <xr:revisionPtr revIDLastSave="0" documentId="13_ncr:1_{B9E6AB17-4A0D-49C7-BC2D-330E7E2A7DB2}" xr6:coauthVersionLast="47" xr6:coauthVersionMax="47" xr10:uidLastSave="{00000000-0000-0000-0000-000000000000}"/>
  <bookViews>
    <workbookView xWindow="0" yWindow="0" windowWidth="28800" windowHeight="15480" activeTab="1" xr2:uid="{FDA7ECAB-58B9-4A41-83F8-52CE0CA712AD}"/>
  </bookViews>
  <sheets>
    <sheet name="Sheet2" sheetId="2" r:id="rId1"/>
    <sheet name="dashboard 1" sheetId="1" r:id="rId2"/>
    <sheet name="dashboard 2" sheetId="3" r:id="rId3"/>
    <sheet name="hitmap" sheetId="5" r:id="rId4"/>
  </sheets>
  <definedNames>
    <definedName name="Slicer_Country">#N/A</definedName>
    <definedName name="Slicer_Month_Name">#N/A</definedName>
    <definedName name="Slicer_Quarter">#N/A</definedName>
    <definedName name="Slicer_YEAR">#N/A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 cacheId="13" r:id="rId18"/>
    <pivotCache cacheId="14" r:id="rId19"/>
  </pivotCaches>
  <extLst>
    <ext xmlns:x14="http://schemas.microsoft.com/office/spreadsheetml/2009/9/main" uri="{876F7934-8845-4945-9796-88D515C7AA90}">
      <x14:pivotCaches>
        <pivotCache cacheId="15" r:id="rId20"/>
      </x14:pivotCaches>
    </ex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ec4b34d3-6d1c-4ed9-bb3b-84bb35dc1998" name="Sales" connection="Query - Sales"/>
          <x15:modelTable id="Dim_Customer_c45c2ea1-bd0d-49d5-9214-1e2cd52a3c38" name="Dim_Customer" connection="Query - Dim_Customer"/>
          <x15:modelTable id="Dim_Location_14d9a160-8b96-4c84-ac5e-d3d3c1e946c0" name="Dim_Location" connection="Query - Dim_Location"/>
          <x15:modelTable id="Dim_Product_d4e5f678-55d5-47d6-8080-76300039441a" name="Dim_Product" connection="Query - Dim_Product"/>
          <x15:modelTable id="Dim_Calendar_a220ad8a-ee46-4a77-a514-b38e64f27052" name="Dim_Calendar" connection="Query - Dim_Calendar"/>
          <x15:modelTable id="Facttable_633ea690-4119-4ba6-9646-e801d58b495a" name="Facttable" connection="Query - Facttable"/>
        </x15:modelTables>
        <x15:modelRelationships>
          <x15:modelRelationship fromTable="Facttable" fromColumn="Customer ID" toTable="Dim_Customer" toColumn="Customer ID"/>
          <x15:modelRelationship fromTable="Facttable" fromColumn="City" toTable="Dim_Location" toColumn="City"/>
          <x15:modelRelationship fromTable="Facttable" fromColumn="Product ID" toTable="Dim_Product" toColumn="Product ID"/>
          <x15:modelRelationship fromTable="Facttable" fromColumn="Date" toTable="Dim_Calendar" toColumn="Date"/>
        </x15:modelRelationships>
        <x15:extLst>
          <ext xmlns:x16="http://schemas.microsoft.com/office/spreadsheetml/2014/11/main" uri="{9835A34E-60A6-4A7C-AAB8-D5F71C897F49}">
            <x16:modelTimeGroupings>
              <x16:modelTimeGrouping tableName="Dim_Calendar"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4" i="2" l="1"/>
  <c r="AO12" i="2"/>
  <c r="AC13" i="2"/>
  <c r="AB13" i="2"/>
  <c r="AB12" i="2"/>
  <c r="BZ6" i="2"/>
  <c r="BZ7" i="2"/>
  <c r="BZ8" i="2"/>
  <c r="BZ9" i="2"/>
  <c r="BZ10" i="2"/>
  <c r="BZ11" i="2"/>
  <c r="BZ12" i="2"/>
  <c r="BZ13" i="2"/>
  <c r="BZ14" i="2"/>
  <c r="BZ15" i="2"/>
  <c r="BZ16" i="2"/>
  <c r="BZ17" i="2"/>
  <c r="BZ18" i="2"/>
  <c r="BZ19" i="2"/>
  <c r="BZ20" i="2"/>
  <c r="BZ21" i="2"/>
  <c r="BZ22" i="2"/>
  <c r="BZ23" i="2"/>
  <c r="BZ24" i="2"/>
  <c r="BZ25" i="2"/>
  <c r="BZ26" i="2"/>
  <c r="BZ27" i="2"/>
  <c r="BZ5" i="2"/>
  <c r="DC4" i="2"/>
  <c r="DD4" i="2"/>
  <c r="DC5" i="2"/>
  <c r="DD5" i="2"/>
  <c r="DC6" i="2"/>
  <c r="DD6" i="2"/>
  <c r="DC7" i="2"/>
  <c r="DD7" i="2"/>
  <c r="DC8" i="2"/>
  <c r="DD8" i="2"/>
  <c r="DC9" i="2"/>
  <c r="DD9" i="2"/>
  <c r="DC10" i="2"/>
  <c r="DD10" i="2"/>
  <c r="DC11" i="2"/>
  <c r="DD11" i="2"/>
  <c r="DC12" i="2"/>
  <c r="DD12" i="2"/>
  <c r="DC13" i="2"/>
  <c r="DD13" i="2"/>
  <c r="DC14" i="2"/>
  <c r="DD14" i="2"/>
  <c r="DC15" i="2"/>
  <c r="DD15" i="2"/>
  <c r="DC16" i="2"/>
  <c r="DD16" i="2"/>
  <c r="DC17" i="2"/>
  <c r="DD17" i="2"/>
  <c r="DC18" i="2"/>
  <c r="DD18" i="2"/>
  <c r="DC19" i="2"/>
  <c r="DD19" i="2"/>
  <c r="DC20" i="2"/>
  <c r="DD20" i="2"/>
  <c r="DC21" i="2"/>
  <c r="DD21" i="2"/>
  <c r="DC22" i="2"/>
  <c r="DD22" i="2"/>
  <c r="DC23" i="2"/>
  <c r="DD23" i="2"/>
  <c r="DC24" i="2"/>
  <c r="DD24" i="2"/>
  <c r="DC25" i="2"/>
  <c r="DD25" i="2"/>
  <c r="DC26" i="2"/>
  <c r="DD26" i="2"/>
  <c r="DC27" i="2"/>
  <c r="DD27" i="2"/>
  <c r="DC28" i="2"/>
  <c r="DD28" i="2"/>
  <c r="DC29" i="2"/>
  <c r="DD29" i="2"/>
  <c r="DC30" i="2"/>
  <c r="DD30" i="2"/>
  <c r="DC31" i="2"/>
  <c r="DD31" i="2"/>
  <c r="DD3" i="2"/>
  <c r="DG14" i="2" s="1"/>
  <c r="DC3" i="2"/>
  <c r="DF14" i="2" s="1"/>
  <c r="CT8" i="2"/>
  <c r="CU8" i="2"/>
  <c r="CT9" i="2"/>
  <c r="CU9" i="2"/>
  <c r="CU7" i="2"/>
  <c r="CT7" i="2"/>
  <c r="CQ4" i="2"/>
  <c r="CM4" i="2"/>
  <c r="CN4" i="2"/>
  <c r="CO4" i="2"/>
  <c r="CP4" i="2"/>
  <c r="CL4" i="2"/>
  <c r="CD22" i="2"/>
  <c r="CE22" i="2"/>
  <c r="CF22" i="2"/>
  <c r="CG22" i="2"/>
  <c r="CH22" i="2"/>
  <c r="CI22" i="2"/>
  <c r="CJ22" i="2"/>
  <c r="CD23" i="2"/>
  <c r="CE23" i="2"/>
  <c r="CF23" i="2"/>
  <c r="CG23" i="2"/>
  <c r="CH23" i="2"/>
  <c r="CI23" i="2"/>
  <c r="CJ23" i="2"/>
  <c r="CD24" i="2"/>
  <c r="CE24" i="2"/>
  <c r="CF24" i="2"/>
  <c r="CG24" i="2"/>
  <c r="CH24" i="2"/>
  <c r="CI24" i="2"/>
  <c r="CJ24" i="2"/>
  <c r="CD25" i="2"/>
  <c r="CE25" i="2"/>
  <c r="CF25" i="2"/>
  <c r="CG25" i="2"/>
  <c r="CH25" i="2"/>
  <c r="CI25" i="2"/>
  <c r="CJ25" i="2"/>
  <c r="CD26" i="2"/>
  <c r="CE26" i="2"/>
  <c r="CF26" i="2"/>
  <c r="CG26" i="2"/>
  <c r="CH26" i="2"/>
  <c r="CI26" i="2"/>
  <c r="CJ26" i="2"/>
  <c r="CD27" i="2"/>
  <c r="CE27" i="2"/>
  <c r="CF27" i="2"/>
  <c r="CG27" i="2"/>
  <c r="CH27" i="2"/>
  <c r="CI27" i="2"/>
  <c r="CJ27" i="2"/>
  <c r="CD28" i="2"/>
  <c r="CE28" i="2"/>
  <c r="CF28" i="2"/>
  <c r="CG28" i="2"/>
  <c r="CH28" i="2"/>
  <c r="CI28" i="2"/>
  <c r="CJ28" i="2"/>
  <c r="CD29" i="2"/>
  <c r="CE29" i="2"/>
  <c r="CF29" i="2"/>
  <c r="CG29" i="2"/>
  <c r="CH29" i="2"/>
  <c r="CI29" i="2"/>
  <c r="CJ29" i="2"/>
  <c r="CD30" i="2"/>
  <c r="CE30" i="2"/>
  <c r="CF30" i="2"/>
  <c r="CG30" i="2"/>
  <c r="CH30" i="2"/>
  <c r="CI30" i="2"/>
  <c r="CJ30" i="2"/>
  <c r="CD31" i="2"/>
  <c r="CE31" i="2"/>
  <c r="CF31" i="2"/>
  <c r="CG31" i="2"/>
  <c r="CH31" i="2"/>
  <c r="CI31" i="2"/>
  <c r="CJ31" i="2"/>
  <c r="CD32" i="2"/>
  <c r="CE32" i="2"/>
  <c r="CF32" i="2"/>
  <c r="CG32" i="2"/>
  <c r="CH32" i="2"/>
  <c r="CI32" i="2"/>
  <c r="CJ32" i="2"/>
  <c r="CE21" i="2"/>
  <c r="CF21" i="2"/>
  <c r="CG21" i="2"/>
  <c r="CH21" i="2"/>
  <c r="CI21" i="2"/>
  <c r="CJ21" i="2"/>
  <c r="CD21" i="2"/>
  <c r="BZ1" i="2"/>
  <c r="BY1" i="2"/>
  <c r="B4" i="5"/>
  <c r="C4" i="5"/>
  <c r="BO12" i="2"/>
  <c r="BN12" i="2"/>
  <c r="BM12" i="2"/>
  <c r="BK16" i="2"/>
  <c r="BJ13" i="2"/>
  <c r="BK13" i="2"/>
  <c r="BJ14" i="2"/>
  <c r="BK14" i="2"/>
  <c r="BJ15" i="2"/>
  <c r="BJ21" i="2" s="1"/>
  <c r="BK15" i="2"/>
  <c r="BJ16" i="2"/>
  <c r="BJ17" i="2"/>
  <c r="BK17" i="2"/>
  <c r="BJ18" i="2"/>
  <c r="BK18" i="2"/>
  <c r="BK12" i="2"/>
  <c r="BJ12" i="2"/>
  <c r="AT11" i="2"/>
  <c r="AW10" i="2"/>
  <c r="AU18" i="2" s="1"/>
  <c r="AN16" i="2"/>
  <c r="AP16" i="2"/>
  <c r="AQ16" i="2"/>
  <c r="AR16" i="2"/>
  <c r="AS16" i="2"/>
  <c r="AN12" i="2"/>
  <c r="AO15" i="2"/>
  <c r="AP12" i="2"/>
  <c r="AQ12" i="2"/>
  <c r="AR12" i="2"/>
  <c r="AS12" i="2"/>
  <c r="AN13" i="2"/>
  <c r="AO17" i="2"/>
  <c r="AP13" i="2"/>
  <c r="AQ13" i="2"/>
  <c r="AR13" i="2"/>
  <c r="AS13" i="2"/>
  <c r="AN14" i="2"/>
  <c r="AO14" i="2"/>
  <c r="AP14" i="2"/>
  <c r="AQ14" i="2"/>
  <c r="AR14" i="2"/>
  <c r="AS14" i="2"/>
  <c r="AN17" i="2"/>
  <c r="AO16" i="2"/>
  <c r="AP17" i="2"/>
  <c r="AQ17" i="2"/>
  <c r="AR17" i="2"/>
  <c r="AS17" i="2"/>
  <c r="AN15" i="2"/>
  <c r="AO13" i="2"/>
  <c r="AP15" i="2"/>
  <c r="AQ15" i="2"/>
  <c r="AR15" i="2"/>
  <c r="AS15" i="2"/>
  <c r="AO11" i="2"/>
  <c r="AP11" i="2"/>
  <c r="AQ11" i="2"/>
  <c r="AR11" i="2"/>
  <c r="AS11" i="2"/>
  <c r="AN11" i="2"/>
  <c r="AB14" i="2"/>
  <c r="AJ14" i="2"/>
  <c r="AB20" i="2" s="1"/>
  <c r="AB18" i="2"/>
  <c r="AD13" i="2"/>
  <c r="AE13" i="2"/>
  <c r="AF13" i="2"/>
  <c r="AC14" i="2"/>
  <c r="AD14" i="2"/>
  <c r="AE14" i="2"/>
  <c r="AF14" i="2"/>
  <c r="AB15" i="2"/>
  <c r="AC15" i="2"/>
  <c r="AD15" i="2"/>
  <c r="AE15" i="2"/>
  <c r="AF15" i="2"/>
  <c r="AB16" i="2"/>
  <c r="AC16" i="2"/>
  <c r="AD16" i="2"/>
  <c r="AE16" i="2"/>
  <c r="AF16" i="2"/>
  <c r="AB17" i="2"/>
  <c r="AC17" i="2"/>
  <c r="AD17" i="2"/>
  <c r="AE17" i="2"/>
  <c r="AF17" i="2"/>
  <c r="AC18" i="2"/>
  <c r="AD18" i="2"/>
  <c r="AE18" i="2"/>
  <c r="AF18" i="2"/>
  <c r="AC12" i="2"/>
  <c r="AD12" i="2"/>
  <c r="AE12" i="2"/>
  <c r="AF12" i="2"/>
  <c r="AO22" i="2" l="1"/>
  <c r="AN22" i="2" s="1"/>
  <c r="AT17" i="2" s="1"/>
  <c r="BZ29" i="2"/>
  <c r="BR35" i="2" s="1"/>
  <c r="BT31" i="2" a="1"/>
  <c r="BT31" i="2" s="1"/>
  <c r="BS31" i="2" s="1"/>
  <c r="DG20" i="2" a="1"/>
  <c r="DG20" i="2" s="1"/>
  <c r="DF19" i="2" a="1"/>
  <c r="DF19" i="2" s="1"/>
  <c r="DF15" i="2" a="1"/>
  <c r="DF15" i="2" s="1"/>
  <c r="DG23" i="2" a="1"/>
  <c r="DG23" i="2" s="1"/>
  <c r="DG15" i="2" a="1"/>
  <c r="DG15" i="2" s="1"/>
  <c r="DF20" i="2" a="1"/>
  <c r="DF20" i="2" s="1"/>
  <c r="DG22" i="2" a="1"/>
  <c r="DG22" i="2" s="1"/>
  <c r="DG16" i="2" a="1"/>
  <c r="DG16" i="2" s="1"/>
  <c r="DG18" i="2" a="1"/>
  <c r="DG18" i="2" s="1"/>
  <c r="DF22" i="2" a="1"/>
  <c r="DF22" i="2" s="1"/>
  <c r="DF18" i="2" a="1"/>
  <c r="DF18" i="2" s="1"/>
  <c r="DG21" i="2" a="1"/>
  <c r="DG21" i="2" s="1"/>
  <c r="DF21" i="2" a="1"/>
  <c r="DF21" i="2" s="1"/>
  <c r="DF17" i="2" a="1"/>
  <c r="DF17" i="2" s="1"/>
  <c r="DF23" i="2" a="1"/>
  <c r="DF23" i="2" s="1"/>
  <c r="DG17" i="2" a="1"/>
  <c r="DG17" i="2" s="1"/>
  <c r="DF16" i="2" a="1"/>
  <c r="DF16" i="2" s="1"/>
  <c r="DG19" i="2" a="1"/>
  <c r="DG19" i="2" s="1"/>
  <c r="CV9" i="2"/>
  <c r="CV8" i="2"/>
  <c r="CL6" i="2" a="1"/>
  <c r="CL6" i="2" s="1"/>
  <c r="BL18" i="2"/>
  <c r="BL17" i="2"/>
  <c r="BL16" i="2"/>
  <c r="BL15" i="2"/>
  <c r="BK21" i="2" s="1"/>
  <c r="BJ25" i="2" s="1"/>
  <c r="BL14" i="2"/>
  <c r="BL13" i="2"/>
  <c r="AU15" i="2"/>
  <c r="AU16" i="2"/>
  <c r="AU12" i="2"/>
  <c r="AU14" i="2"/>
  <c r="AU13" i="2"/>
  <c r="AB22" i="2"/>
  <c r="AA22" i="2" s="1"/>
  <c r="AB23" i="2"/>
  <c r="AA23" i="2" s="1"/>
  <c r="DH22" i="2" l="1"/>
  <c r="DH15" i="2"/>
  <c r="DH21" i="2"/>
  <c r="DH23" i="2"/>
  <c r="DH19" i="2"/>
  <c r="DH18" i="2"/>
  <c r="DH20" i="2"/>
  <c r="DH17" i="2"/>
  <c r="DH16" i="2"/>
  <c r="BS33" i="2"/>
  <c r="B7" i="5" s="1"/>
  <c r="BS32" i="2"/>
  <c r="B6" i="5" s="1"/>
  <c r="B5" i="5"/>
  <c r="C5" i="5"/>
  <c r="C6" i="5"/>
  <c r="C7" i="5"/>
  <c r="AU17" i="2"/>
  <c r="K34" i="2" l="1"/>
  <c r="L34" i="2"/>
  <c r="K35" i="2"/>
  <c r="L35" i="2"/>
  <c r="L33" i="2"/>
  <c r="K33" i="2"/>
  <c r="K19" i="2"/>
  <c r="L19" i="2"/>
  <c r="K20" i="2"/>
  <c r="L20" i="2"/>
  <c r="K21" i="2"/>
  <c r="L21" i="2"/>
  <c r="T3" i="2"/>
  <c r="U4" i="2"/>
  <c r="T5" i="2"/>
  <c r="U5" i="2"/>
  <c r="T6" i="2"/>
  <c r="U6" i="2"/>
  <c r="T7" i="2"/>
  <c r="U7" i="2"/>
  <c r="T8" i="2"/>
  <c r="U8" i="2"/>
  <c r="T9" i="2"/>
  <c r="U9" i="2"/>
  <c r="T10" i="2"/>
  <c r="U10" i="2"/>
  <c r="T11" i="2"/>
  <c r="U11" i="2"/>
  <c r="T12" i="2"/>
  <c r="U12" i="2"/>
  <c r="T13" i="2"/>
  <c r="U13" i="2"/>
  <c r="T14" i="2"/>
  <c r="U14" i="2"/>
  <c r="T15" i="2"/>
  <c r="U15" i="2"/>
  <c r="T16" i="2"/>
  <c r="U16" i="2"/>
  <c r="T17" i="2"/>
  <c r="U17" i="2"/>
  <c r="T18" i="2"/>
  <c r="U18" i="2"/>
  <c r="T19" i="2"/>
  <c r="U19" i="2"/>
  <c r="T20" i="2"/>
  <c r="U20" i="2"/>
  <c r="T21" i="2"/>
  <c r="U21" i="2"/>
  <c r="T22" i="2"/>
  <c r="U22" i="2"/>
  <c r="T23" i="2"/>
  <c r="U23" i="2"/>
  <c r="T24" i="2"/>
  <c r="U24" i="2"/>
  <c r="T25" i="2"/>
  <c r="U25" i="2"/>
  <c r="T26" i="2"/>
  <c r="U26" i="2"/>
  <c r="U3" i="2"/>
  <c r="B9" i="2"/>
  <c r="C9" i="2"/>
  <c r="D9" i="2"/>
  <c r="B10" i="2"/>
  <c r="C10" i="2"/>
  <c r="D10" i="2"/>
  <c r="B11" i="2"/>
  <c r="C11" i="2"/>
  <c r="D11" i="2"/>
  <c r="E10" i="2"/>
  <c r="F10" i="2"/>
  <c r="G10" i="2"/>
  <c r="E11" i="2"/>
  <c r="F11" i="2"/>
  <c r="G11" i="2"/>
  <c r="E9" i="2"/>
  <c r="F9" i="2"/>
  <c r="G9" i="2"/>
  <c r="B24" i="2" l="1"/>
  <c r="C23" i="2"/>
  <c r="G13" i="2" s="1"/>
  <c r="B23" i="2"/>
  <c r="C24" i="2"/>
  <c r="C12" i="2" s="1"/>
  <c r="V13" i="2"/>
  <c r="V6" i="2"/>
  <c r="V5" i="2"/>
  <c r="V22" i="2"/>
  <c r="V14" i="2"/>
  <c r="V25" i="2"/>
  <c r="V17" i="2"/>
  <c r="V9" i="2"/>
  <c r="V12" i="2"/>
  <c r="V8" i="2"/>
  <c r="V18" i="2"/>
  <c r="V10" i="2"/>
  <c r="V23" i="2"/>
  <c r="V19" i="2"/>
  <c r="V15" i="2"/>
  <c r="V11" i="2"/>
  <c r="V7" i="2"/>
  <c r="V21" i="2"/>
  <c r="V20" i="2"/>
  <c r="V4" i="2"/>
  <c r="V26" i="2"/>
  <c r="V24" i="2"/>
  <c r="V1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3F083C-4471-4836-85F4-1EBE19C49684}" name="Query - Dim_Calendar" description="Connection to the 'Dim_Calendar' query in the workbook." type="100" refreshedVersion="8" minRefreshableVersion="5">
    <extLst>
      <ext xmlns:x15="http://schemas.microsoft.com/office/spreadsheetml/2010/11/main" uri="{DE250136-89BD-433C-8126-D09CA5730AF9}">
        <x15:connection id="1d30f569-5b66-4f7c-bc29-632d7049f5ad"/>
      </ext>
    </extLst>
  </connection>
  <connection id="2" xr16:uid="{81DE110A-A3B2-49C5-9E35-E8150B89397A}" name="Query - Dim_Customer" description="Connection to the 'Dim_Customer' query in the workbook." type="100" refreshedVersion="8" minRefreshableVersion="5">
    <extLst>
      <ext xmlns:x15="http://schemas.microsoft.com/office/spreadsheetml/2010/11/main" uri="{DE250136-89BD-433C-8126-D09CA5730AF9}">
        <x15:connection id="8c3e198f-95ec-4fb5-9df9-4e72a9918553"/>
      </ext>
    </extLst>
  </connection>
  <connection id="3" xr16:uid="{34CA26CD-523B-41AB-B508-0377429879AD}" name="Query - Dim_Location" description="Connection to the 'Dim_Location' query in the workbook." type="100" refreshedVersion="8" minRefreshableVersion="5">
    <extLst>
      <ext xmlns:x15="http://schemas.microsoft.com/office/spreadsheetml/2010/11/main" uri="{DE250136-89BD-433C-8126-D09CA5730AF9}">
        <x15:connection id="6051c398-84bd-42aa-aa3d-ddccfaa5c458"/>
      </ext>
    </extLst>
  </connection>
  <connection id="4" xr16:uid="{FACE8FF8-A3D3-4847-A8D5-6A653EE429D6}" name="Query - Dim_Product" description="Connection to the 'Dim_Product' query in the workbook." type="100" refreshedVersion="8" minRefreshableVersion="5">
    <extLst>
      <ext xmlns:x15="http://schemas.microsoft.com/office/spreadsheetml/2010/11/main" uri="{DE250136-89BD-433C-8126-D09CA5730AF9}">
        <x15:connection id="b76c69b7-c244-4f3b-8e30-ff7c22a4382b"/>
      </ext>
    </extLst>
  </connection>
  <connection id="5" xr16:uid="{4DE15ABE-5054-459C-A3DE-769AE38CBCDA}" name="Query - Facttable" description="Connection to the 'Facttable' query in the workbook." type="100" refreshedVersion="8" minRefreshableVersion="5">
    <extLst>
      <ext xmlns:x15="http://schemas.microsoft.com/office/spreadsheetml/2010/11/main" uri="{DE250136-89BD-433C-8126-D09CA5730AF9}">
        <x15:connection id="195a6f5b-0de8-4ecc-ad93-338414fa59d5"/>
      </ext>
    </extLst>
  </connection>
  <connection id="6" xr16:uid="{152215EE-6B2C-46D2-A8B1-C601D6472171}" name="Query - Sales" description="Connection to the 'Sales' query in the workbook." type="100" refreshedVersion="8" minRefreshableVersion="5">
    <extLst>
      <ext xmlns:x15="http://schemas.microsoft.com/office/spreadsheetml/2010/11/main" uri="{DE250136-89BD-433C-8126-D09CA5730AF9}">
        <x15:connection id="48360c69-36b4-420f-a1c4-be73f5b869eb"/>
      </ext>
    </extLst>
  </connection>
  <connection id="7" xr16:uid="{B8C18794-D0F8-4777-BD35-013ACCAAE975}"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Dim_Calendar].[YEAR].[All]}"/>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<sst xmlns="http://schemas.openxmlformats.org/spreadsheetml/2006/main" count="195" uniqueCount="127">
  <si>
    <t>Sum of Revenue</t>
  </si>
  <si>
    <t>Germany</t>
  </si>
  <si>
    <t>United State</t>
  </si>
  <si>
    <t>Country</t>
  </si>
  <si>
    <t>YEAR</t>
  </si>
  <si>
    <t>max year</t>
  </si>
  <si>
    <t>max amount</t>
  </si>
  <si>
    <t>Product Category</t>
  </si>
  <si>
    <t>ACC</t>
  </si>
  <si>
    <t>EBI</t>
  </si>
  <si>
    <t>ORB</t>
  </si>
  <si>
    <t>ROB</t>
  </si>
  <si>
    <t>TOU</t>
  </si>
  <si>
    <t>TRE</t>
  </si>
  <si>
    <t>Sum of SalesQuantity</t>
  </si>
  <si>
    <t>CustomerDescription</t>
  </si>
  <si>
    <t>Airport Bikes</t>
  </si>
  <si>
    <t>Alster Cycling</t>
  </si>
  <si>
    <t>Bavaria Bikes</t>
  </si>
  <si>
    <t>Beantown Bikes</t>
  </si>
  <si>
    <t>Big Apple Bikes</t>
  </si>
  <si>
    <t>Capital Bikes</t>
  </si>
  <si>
    <t>Cruiser Bikes</t>
  </si>
  <si>
    <t>DC Bikes</t>
  </si>
  <si>
    <t>Drahtesel</t>
  </si>
  <si>
    <t>Fahrpott</t>
  </si>
  <si>
    <t>Furniture City Bikes</t>
  </si>
  <si>
    <t>Motown Bikes</t>
  </si>
  <si>
    <t>Neckarrad</t>
  </si>
  <si>
    <t>Northwest Bikes</t>
  </si>
  <si>
    <t>Ostseerad</t>
  </si>
  <si>
    <t>Peachtree Bikes</t>
  </si>
  <si>
    <t>Philly Bikes</t>
  </si>
  <si>
    <t>Rädlelland</t>
  </si>
  <si>
    <t>Red Light Bikes</t>
  </si>
  <si>
    <t>Rocky Mountain Bikes</t>
  </si>
  <si>
    <t>SoCal Bikes</t>
  </si>
  <si>
    <t>Velodrom</t>
  </si>
  <si>
    <t>Windy City Bikes</t>
  </si>
  <si>
    <t>Sum of Revenue USD</t>
  </si>
  <si>
    <t>MAX</t>
  </si>
  <si>
    <t>Max USA</t>
  </si>
  <si>
    <t>MAX GERMANY</t>
  </si>
  <si>
    <t>check selected year</t>
  </si>
  <si>
    <t>Count of SalesQuantity</t>
  </si>
  <si>
    <t>min product</t>
  </si>
  <si>
    <t>price</t>
  </si>
  <si>
    <t>best selling product</t>
  </si>
  <si>
    <t>Sum of OrderItem</t>
  </si>
  <si>
    <t xml:space="preserve"> Customer ID</t>
  </si>
  <si>
    <t xml:space="preserve"> Product ID</t>
  </si>
  <si>
    <t xml:space="preserve"> Revenue</t>
  </si>
  <si>
    <t>City</t>
  </si>
  <si>
    <t>Anklam</t>
  </si>
  <si>
    <t>Atlanta</t>
  </si>
  <si>
    <t>Berlin</t>
  </si>
  <si>
    <t>Bochum</t>
  </si>
  <si>
    <t>Boston</t>
  </si>
  <si>
    <t>Chicago</t>
  </si>
  <si>
    <t>Denver</t>
  </si>
  <si>
    <t>Detroit</t>
  </si>
  <si>
    <t>Frankfurt</t>
  </si>
  <si>
    <t>Grand Rapids</t>
  </si>
  <si>
    <t>Hamburg</t>
  </si>
  <si>
    <t>Hannover</t>
  </si>
  <si>
    <t>Heidelberg</t>
  </si>
  <si>
    <t>Irvine</t>
  </si>
  <si>
    <t>Leipzig</t>
  </si>
  <si>
    <t>Magdeburg</t>
  </si>
  <si>
    <t>München</t>
  </si>
  <si>
    <t>New York City</t>
  </si>
  <si>
    <t>Palo Alto</t>
  </si>
  <si>
    <t>Philadelphia</t>
  </si>
  <si>
    <t>Seattle</t>
  </si>
  <si>
    <t>Stuttgart</t>
  </si>
  <si>
    <t>Washington DC</t>
  </si>
  <si>
    <t>Product Division</t>
  </si>
  <si>
    <t>Accessories</t>
  </si>
  <si>
    <t>Bicycle</t>
  </si>
  <si>
    <t>%</t>
  </si>
  <si>
    <t>Bicycles</t>
  </si>
  <si>
    <t>Cities</t>
  </si>
  <si>
    <t>% Contribution</t>
  </si>
  <si>
    <t>Month Name</t>
  </si>
  <si>
    <t>March</t>
  </si>
  <si>
    <t>April</t>
  </si>
  <si>
    <t>August</t>
  </si>
  <si>
    <t>December</t>
  </si>
  <si>
    <t>February</t>
  </si>
  <si>
    <t>January</t>
  </si>
  <si>
    <t>July</t>
  </si>
  <si>
    <t>June</t>
  </si>
  <si>
    <t>May</t>
  </si>
  <si>
    <t>November</t>
  </si>
  <si>
    <t>October</t>
  </si>
  <si>
    <t>September</t>
  </si>
  <si>
    <t>ProductDescription</t>
  </si>
  <si>
    <t>Air Pump</t>
  </si>
  <si>
    <t>City Bike Max</t>
  </si>
  <si>
    <t>Deluxe Road Bike (Shimano)</t>
  </si>
  <si>
    <t>Deluxe Road Bike (SRAM)</t>
  </si>
  <si>
    <t>Deluxe Touring Bike (black)</t>
  </si>
  <si>
    <t>Deluxe Touring Bike (red)</t>
  </si>
  <si>
    <t>Deluxe Touring Bike (silver)</t>
  </si>
  <si>
    <t>E-Bike Tailwind</t>
  </si>
  <si>
    <t>Elbow Pads</t>
  </si>
  <si>
    <t>First Aid Kit</t>
  </si>
  <si>
    <t>Fixed Gear Bike Plus</t>
  </si>
  <si>
    <t>Knee Pads</t>
  </si>
  <si>
    <t>Men's Off Road Bike Fully</t>
  </si>
  <si>
    <t>Men's Off Road Bike Hard Tail (Shimano)</t>
  </si>
  <si>
    <t>Men's Off Road Bike Hard Tail (SRAM)</t>
  </si>
  <si>
    <t>Off Road Helmet</t>
  </si>
  <si>
    <t>Professional Road Bike (Campagnolo)</t>
  </si>
  <si>
    <t>Professional Road Bike (Shimano)</t>
  </si>
  <si>
    <t>Professional Road Bike (SRAM)</t>
  </si>
  <si>
    <t>Professional Touring Bike (black)</t>
  </si>
  <si>
    <t>Professional Touring Bike (red)</t>
  </si>
  <si>
    <t>Professional Touring Bike (silver)</t>
  </si>
  <si>
    <t>Repair Kit</t>
  </si>
  <si>
    <t>Road Helmet</t>
  </si>
  <si>
    <t>T-shirt</t>
  </si>
  <si>
    <t>Water Bottle</t>
  </si>
  <si>
    <t>Water Bottle Cage</t>
  </si>
  <si>
    <t>Women's Off Road Bike Fully</t>
  </si>
  <si>
    <t>max</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</si>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</sst>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Red]&quot;$&quot;#,##0"/>
    <numFmt numFmtId="165" formatCode="#,##0;[Red]#,##0"/>
    <numFmt numFmtId="166" formatCode="0.0%"/>
  </numFmts>
  <fonts count="3" x14ac:knownFonts="1">
    <font>
      <sz val="11"/>
      <color theme="1"/>
      <name val="Aptos Narrow"/>
      <family val="2"/>
      <scheme val="minor"/>
    </font>
    <font>
      <b/>
      <sz val="11"/>
      <color theme="1"/>
      <name val="Aptos Narrow"/>
      <family val="2"/>
      <scheme val="minor"/>
    </font>
    <font>
      <b/>
      <sz val="16"/>
      <color theme="1"/>
      <name val="Aptos Narrow"/>
      <family val="2"/>
      <scheme val="minor"/>
    </font>
  </fonts>
  <fills count="7">
    <fill>
      <patternFill patternType="none"/>
    </fill>
    <fill>
      <patternFill patternType="gray125"/>
    </fill>
    <fill>
      <patternFill patternType="solid">
        <fgColor theme="1" tint="0.14999847407452621"/>
        <bgColor indexed="64"/>
      </patternFill>
    </fill>
    <fill>
      <patternFill patternType="solid">
        <fgColor rgb="FFFFFFFF"/>
        <bgColor indexed="64"/>
      </patternFill>
    </fill>
    <fill>
      <patternFill patternType="solid">
        <fgColor rgb="FFEAE8C8"/>
        <bgColor indexed="64"/>
      </patternFill>
    </fill>
    <fill>
      <patternFill patternType="solid">
        <fgColor theme="1" tint="0.34998626667073579"/>
        <bgColor indexed="64"/>
      </patternFill>
    </fill>
    <fill>
      <patternFill patternType="solid">
        <fgColor theme="1"/>
        <bgColor indexed="64"/>
      </patternFill>
    </fill>
  </fills>
  <borders count="4">
    <border>
      <left/>
      <right/>
      <top/>
      <bottom/>
      <diagonal/>
    </border>
    <border>
      <left style="thin">
        <color rgb="FFBFBFBF"/>
      </left>
      <right style="thin">
        <color rgb="FFBFBFBF"/>
      </right>
      <top style="thin">
        <color rgb="FFBFBFBF"/>
      </top>
      <bottom style="thin">
        <color rgb="FFBFBFBF"/>
      </bottom>
      <diagonal/>
    </border>
    <border>
      <left/>
      <right/>
      <top style="thin">
        <color rgb="FFBFBFBF"/>
      </top>
      <bottom/>
      <diagonal/>
    </border>
    <border>
      <left style="thin">
        <color rgb="FFBFBFBF"/>
      </left>
      <right/>
      <top/>
      <bottom/>
      <diagonal/>
    </border>
  </borders>
  <cellStyleXfs count="1">
    <xf numFmtId="0" fontId="0" fillId="0" borderId="0"/>
  </cellStyleXfs>
  <cellXfs count="21">
    <xf numFmtId="0" fontId="0" fillId="0" borderId="0" xfId="0"/>
    <xf numFmtId="0" fontId="0" fillId="0" borderId="0" xfId="0" applyNumberFormat="1"/>
    <xf numFmtId="0" fontId="0" fillId="0" borderId="0" xfId="0" pivotButton="1"/>
    <xf numFmtId="164" fontId="0" fillId="0" borderId="0" xfId="0" applyNumberFormat="1"/>
    <xf numFmtId="0" fontId="0" fillId="2" borderId="0" xfId="0" applyFill="1"/>
    <xf numFmtId="0" fontId="0" fillId="3" borderId="0" xfId="0" applyFill="1"/>
    <xf numFmtId="0" fontId="0" fillId="4" borderId="0" xfId="0" applyFill="1"/>
    <xf numFmtId="10" fontId="0" fillId="0" borderId="0" xfId="0" applyNumberFormat="1"/>
    <xf numFmtId="0" fontId="0" fillId="5" borderId="0" xfId="0" applyFill="1"/>
    <xf numFmtId="165" fontId="0" fillId="0" borderId="0" xfId="0" applyNumberFormat="1"/>
    <xf numFmtId="0" fontId="0" fillId="6" borderId="0" xfId="0" applyFill="1"/>
    <xf numFmtId="166" fontId="0" fillId="0" borderId="0" xfId="0" applyNumberFormat="1"/>
    <xf numFmtId="9" fontId="0" fillId="0" borderId="0" xfId="0" applyNumberFormat="1"/>
    <xf numFmtId="0" fontId="0" fillId="0" borderId="0" xfId="0" applyAlignment="1"/>
    <xf numFmtId="0" fontId="0" fillId="0" borderId="2" xfId="0" applyBorder="1"/>
    <xf numFmtId="0" fontId="0" fillId="0" borderId="3" xfId="0" applyBorder="1"/>
    <xf numFmtId="0" fontId="0" fillId="0" borderId="0" xfId="0" applyBorder="1"/>
    <xf numFmtId="0" fontId="2" fillId="4" borderId="1" xfId="0" applyFont="1" applyFill="1" applyBorder="1"/>
    <xf numFmtId="0" fontId="0" fillId="0" borderId="1" xfId="0" applyBorder="1"/>
    <xf numFmtId="0" fontId="1" fillId="0" borderId="1" xfId="0" applyFont="1" applyBorder="1"/>
    <xf numFmtId="10" fontId="1" fillId="0" borderId="1" xfId="0" applyNumberFormat="1" applyFont="1" applyBorder="1"/>
  </cellXfs>
  <cellStyles count="1">
    <cellStyle name="Normal" xfId="0" builtinId="0"/>
  </cellStyles>
  <dxfs count="28">
    <dxf>
      <numFmt numFmtId="165" formatCode="#,##0;[Red]#,##0"/>
    </dxf>
    <dxf>
      <numFmt numFmtId="165" formatCode="#,##0;[Red]#,##0"/>
    </dxf>
    <dxf>
      <numFmt numFmtId="165" formatCode="#,##0;[Red]#,##0"/>
    </dxf>
    <dxf>
      <numFmt numFmtId="165" formatCode="#,##0;[Red]#,##0"/>
    </dxf>
    <dxf>
      <numFmt numFmtId="164" formatCode="&quot;$&quot;#,##0;[Red]&quot;$&quot;#,##0"/>
    </dxf>
    <dxf>
      <numFmt numFmtId="164" formatCode="&quot;$&quot;#,##0;[Red]&quot;$&quot;#,##0"/>
    </dxf>
    <dxf>
      <numFmt numFmtId="164" formatCode="&quot;$&quot;#,##0;[Red]&quot;$&quot;#,##0"/>
    </dxf>
    <dxf>
      <numFmt numFmtId="165" formatCode="#,##0;[Red]#,##0"/>
    </dxf>
    <dxf>
      <numFmt numFmtId="165" formatCode="#,##0;[Red]#,##0"/>
    </dxf>
    <dxf>
      <numFmt numFmtId="164" formatCode="&quot;$&quot;#,##0;[Red]&quot;$&quot;#,##0"/>
    </dxf>
    <dxf>
      <numFmt numFmtId="164" formatCode="&quot;$&quot;#,##0;[Red]&quot;$&quot;#,##0"/>
    </dxf>
    <dxf>
      <numFmt numFmtId="164" formatCode="&quot;$&quot;#,##0;[Red]&quot;$&quot;#,##0"/>
    </dxf>
    <dxf>
      <numFmt numFmtId="164" formatCode="&quot;$&quot;#,##0;[Red]&quot;$&quot;#,##0"/>
    </dxf>
    <dxf>
      <numFmt numFmtId="164" formatCode="&quot;$&quot;#,##0;[Red]&quot;$&quot;#,##0"/>
    </dxf>
    <dxf>
      <numFmt numFmtId="164" formatCode="&quot;$&quot;#,##0;[Red]&quot;$&quot;#,##0"/>
    </dxf>
    <dxf>
      <numFmt numFmtId="164" formatCode="&quot;$&quot;#,##0;[Red]&quot;$&quot;#,##0"/>
    </dxf>
    <dxf>
      <numFmt numFmtId="164" formatCode="&quot;$&quot;#,##0;[Red]&quot;$&quot;#,##0"/>
    </dxf>
    <dxf>
      <numFmt numFmtId="164" formatCode="&quot;$&quot;#,##0;[Red]&quot;$&quot;#,##0"/>
    </dxf>
    <dxf>
      <numFmt numFmtId="14" formatCode="0.00%"/>
    </dxf>
    <dxf>
      <numFmt numFmtId="165" formatCode="#,##0;[Red]#,##0"/>
    </dxf>
    <dxf>
      <numFmt numFmtId="165" formatCode="#,##0;[Red]#,##0"/>
    </dxf>
    <dxf>
      <numFmt numFmtId="165" formatCode="#,##0;[Red]#,##0"/>
    </dxf>
    <dxf>
      <font>
        <color rgb="FF9C0006"/>
      </font>
      <fill>
        <patternFill>
          <bgColor rgb="FFFFC7CE"/>
        </patternFill>
      </fill>
    </dxf>
    <dxf>
      <font>
        <color rgb="FF9C0006"/>
      </font>
      <fill>
        <patternFill>
          <bgColor rgb="FFFFC7CE"/>
        </patternFill>
      </fill>
    </dxf>
    <dxf>
      <font>
        <b/>
        <color theme="1"/>
      </font>
      <border>
        <bottom style="thin">
          <color theme="4"/>
        </bottom>
        <vertical/>
        <horizontal/>
      </border>
    </dxf>
    <dxf>
      <font>
        <color theme="1"/>
      </font>
      <fill>
        <patternFill>
          <bgColor theme="0" tint="-0.34998626667073579"/>
        </patternFill>
      </fill>
      <border diagonalUp="0" diagonalDown="0">
        <left/>
        <right/>
        <top/>
        <bottom/>
        <vertical/>
        <horizontal/>
      </border>
    </dxf>
    <dxf>
      <font>
        <b/>
        <color theme="1"/>
      </font>
      <border>
        <bottom style="thin">
          <color theme="4"/>
        </bottom>
        <vertical/>
        <horizontal/>
      </border>
    </dxf>
    <dxf>
      <font>
        <color theme="1"/>
      </font>
      <fill>
        <patternFill>
          <bgColor rgb="FFA38932"/>
        </patternFill>
      </fill>
      <border diagonalUp="0" diagonalDown="0">
        <left/>
        <right/>
        <top/>
        <bottom/>
        <vertical/>
        <horizontal/>
      </border>
    </dxf>
  </dxfs>
  <tableStyles count="2" defaultTableStyle="TableStyleMedium2" defaultPivotStyle="PivotStyleLight16">
    <tableStyle name="SlicerStyleLight1 2" pivot="0" table="0" count="10" xr9:uid="{1E8D4FFC-9C19-4185-9C37-C63F0750BEB9}">
      <tableStyleElement type="wholeTable" dxfId="27"/>
      <tableStyleElement type="headerRow" dxfId="26"/>
    </tableStyle>
    <tableStyle name="SlicerStyleLight1 3" pivot="0" table="0" count="10" xr9:uid="{82B23CBB-9FE2-4FBA-B75C-C74E2BF1C576}">
      <tableStyleElement type="wholeTable" dxfId="25"/>
      <tableStyleElement type="headerRow" dxfId="24"/>
    </tableStyle>
  </tableStyles>
  <colors>
    <mruColors>
      <color rgb="FFEAE8C8"/>
      <color rgb="FFA38932"/>
      <color rgb="FFBFBFBF"/>
      <color rgb="FFFFFFFF"/>
      <color rgb="FF202020"/>
      <color rgb="FF8ED97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2" tint="-0.74996185186315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1" tint="0.149967955565050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2" tint="-9.9948118533890809E-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1" tint="4.9989318521683403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onnections" Target="connections.xml"/><Relationship Id="rId39" Type="http://schemas.openxmlformats.org/officeDocument/2006/relationships/customXml" Target="../customXml/item8.xml"/><Relationship Id="rId21" Type="http://schemas.microsoft.com/office/2007/relationships/slicerCache" Target="slicerCaches/slicerCache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sheetMetadata" Target="metadata.xml"/><Relationship Id="rId11" Type="http://schemas.openxmlformats.org/officeDocument/2006/relationships/pivotCacheDefinition" Target="pivotCache/pivotCacheDefinition7.xml"/><Relationship Id="rId24" Type="http://schemas.microsoft.com/office/2007/relationships/slicerCache" Target="slicerCaches/slicerCache4.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2.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pivotCacheDefinition" Target="pivotCache/pivotCacheDefinition4.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pivotCacheDefinition" Target="pivotCache/pivotCacheDefinition16.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microsoft.com/office/2007/relationships/slicerCache" Target="slicerCaches/slicerCache3.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Performance.xlsm]Sheet2!REVENEUE BY PRODUCT CATEGORY</c:name>
    <c:fmtId val="2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0202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90519324926074"/>
          <c:y val="0.22563090061503507"/>
          <c:w val="0.8859565888976173"/>
          <c:h val="0.62578498583199493"/>
        </c:manualLayout>
      </c:layout>
      <c:barChart>
        <c:barDir val="bar"/>
        <c:grouping val="clustered"/>
        <c:varyColors val="0"/>
        <c:ser>
          <c:idx val="0"/>
          <c:order val="0"/>
          <c:tx>
            <c:strRef>
              <c:f>Sheet2!$L$3:$L$4</c:f>
              <c:strCache>
                <c:ptCount val="1"/>
                <c:pt idx="0">
                  <c:v>Germany</c:v>
                </c:pt>
              </c:strCache>
            </c:strRef>
          </c:tx>
          <c:spPr>
            <a:solidFill>
              <a:srgbClr val="202020"/>
            </a:solidFill>
            <a:ln>
              <a:noFill/>
            </a:ln>
            <a:effectLst/>
          </c:spPr>
          <c:invertIfNegative val="0"/>
          <c:cat>
            <c:strRef>
              <c:f>Sheet2!$K$5:$K$10</c:f>
              <c:strCache>
                <c:ptCount val="6"/>
                <c:pt idx="0">
                  <c:v>ACC</c:v>
                </c:pt>
                <c:pt idx="1">
                  <c:v>ORB</c:v>
                </c:pt>
                <c:pt idx="2">
                  <c:v>ROB</c:v>
                </c:pt>
                <c:pt idx="3">
                  <c:v>TOU</c:v>
                </c:pt>
                <c:pt idx="4">
                  <c:v>TRE</c:v>
                </c:pt>
                <c:pt idx="5">
                  <c:v>EBI</c:v>
                </c:pt>
              </c:strCache>
            </c:strRef>
          </c:cat>
          <c:val>
            <c:numRef>
              <c:f>Sheet2!$L$5:$L$10</c:f>
              <c:numCache>
                <c:formatCode>"$"#,##0;[Red]"$"#,##0</c:formatCode>
                <c:ptCount val="6"/>
                <c:pt idx="0">
                  <c:v>980593.83999999205</c:v>
                </c:pt>
                <c:pt idx="1">
                  <c:v>36796979.409999415</c:v>
                </c:pt>
                <c:pt idx="2">
                  <c:v>34663473.409999751</c:v>
                </c:pt>
                <c:pt idx="3">
                  <c:v>45706469.529999644</c:v>
                </c:pt>
                <c:pt idx="4">
                  <c:v>291144.26999999949</c:v>
                </c:pt>
                <c:pt idx="5">
                  <c:v>2987891</c:v>
                </c:pt>
              </c:numCache>
            </c:numRef>
          </c:val>
          <c:extLst>
            <c:ext xmlns:c16="http://schemas.microsoft.com/office/drawing/2014/chart" uri="{C3380CC4-5D6E-409C-BE32-E72D297353CC}">
              <c16:uniqueId val="{00000000-6F0E-4EEC-B42A-CBD63F5C5D3D}"/>
            </c:ext>
          </c:extLst>
        </c:ser>
        <c:ser>
          <c:idx val="1"/>
          <c:order val="1"/>
          <c:tx>
            <c:strRef>
              <c:f>Sheet2!$M$3:$M$4</c:f>
              <c:strCache>
                <c:ptCount val="1"/>
                <c:pt idx="0">
                  <c:v>United State</c:v>
                </c:pt>
              </c:strCache>
            </c:strRef>
          </c:tx>
          <c:spPr>
            <a:solidFill>
              <a:srgbClr val="FFFFFF"/>
            </a:solidFill>
            <a:ln>
              <a:noFill/>
            </a:ln>
            <a:effectLst/>
          </c:spPr>
          <c:invertIfNegative val="0"/>
          <c:cat>
            <c:strRef>
              <c:f>Sheet2!$K$5:$K$10</c:f>
              <c:strCache>
                <c:ptCount val="6"/>
                <c:pt idx="0">
                  <c:v>ACC</c:v>
                </c:pt>
                <c:pt idx="1">
                  <c:v>ORB</c:v>
                </c:pt>
                <c:pt idx="2">
                  <c:v>ROB</c:v>
                </c:pt>
                <c:pt idx="3">
                  <c:v>TOU</c:v>
                </c:pt>
                <c:pt idx="4">
                  <c:v>TRE</c:v>
                </c:pt>
                <c:pt idx="5">
                  <c:v>EBI</c:v>
                </c:pt>
              </c:strCache>
            </c:strRef>
          </c:cat>
          <c:val>
            <c:numRef>
              <c:f>Sheet2!$M$5:$M$10</c:f>
              <c:numCache>
                <c:formatCode>"$"#,##0;[Red]"$"#,##0</c:formatCode>
                <c:ptCount val="6"/>
                <c:pt idx="0">
                  <c:v>1019745.350000013</c:v>
                </c:pt>
                <c:pt idx="1">
                  <c:v>34371098.559999995</c:v>
                </c:pt>
                <c:pt idx="2">
                  <c:v>37088649.039999746</c:v>
                </c:pt>
                <c:pt idx="3">
                  <c:v>48980911.779999837</c:v>
                </c:pt>
                <c:pt idx="4">
                  <c:v>289618.01999999949</c:v>
                </c:pt>
              </c:numCache>
            </c:numRef>
          </c:val>
          <c:extLst>
            <c:ext xmlns:c16="http://schemas.microsoft.com/office/drawing/2014/chart" uri="{C3380CC4-5D6E-409C-BE32-E72D297353CC}">
              <c16:uniqueId val="{00000001-6F0E-4EEC-B42A-CBD63F5C5D3D}"/>
            </c:ext>
          </c:extLst>
        </c:ser>
        <c:dLbls>
          <c:showLegendKey val="0"/>
          <c:showVal val="0"/>
          <c:showCatName val="0"/>
          <c:showSerName val="0"/>
          <c:showPercent val="0"/>
          <c:showBubbleSize val="0"/>
        </c:dLbls>
        <c:gapWidth val="44"/>
        <c:axId val="1553353648"/>
        <c:axId val="1570475520"/>
      </c:barChart>
      <c:catAx>
        <c:axId val="1553353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EAE8C8"/>
                </a:solidFill>
                <a:latin typeface="+mn-lt"/>
                <a:ea typeface="+mn-ea"/>
                <a:cs typeface="+mn-cs"/>
              </a:defRPr>
            </a:pPr>
            <a:endParaRPr lang="en-US"/>
          </a:p>
        </c:txPr>
        <c:crossAx val="1570475520"/>
        <c:crosses val="autoZero"/>
        <c:auto val="1"/>
        <c:lblAlgn val="ctr"/>
        <c:lblOffset val="100"/>
        <c:noMultiLvlLbl val="0"/>
      </c:catAx>
      <c:valAx>
        <c:axId val="1570475520"/>
        <c:scaling>
          <c:orientation val="minMax"/>
        </c:scaling>
        <c:delete val="1"/>
        <c:axPos val="b"/>
        <c:numFmt formatCode="&quot;$&quot;#,##0;[Red]&quot;$&quot;#,##0" sourceLinked="1"/>
        <c:majorTickMark val="none"/>
        <c:minorTickMark val="none"/>
        <c:tickLblPos val="nextTo"/>
        <c:crossAx val="1553353648"/>
        <c:crosses val="autoZero"/>
        <c:crossBetween val="between"/>
      </c:valAx>
      <c:spPr>
        <a:noFill/>
        <a:ln>
          <a:noFill/>
        </a:ln>
        <a:effectLst/>
      </c:spPr>
    </c:plotArea>
    <c:legend>
      <c:legendPos val="t"/>
      <c:layout>
        <c:manualLayout>
          <c:xMode val="edge"/>
          <c:yMode val="edge"/>
          <c:x val="0.70057493472946486"/>
          <c:y val="0.12917982267141981"/>
          <c:w val="0.27407115007721661"/>
          <c:h val="0.1702662540316789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EAE8C8"/>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27873461727576E-2"/>
          <c:y val="0.29289229471316086"/>
          <c:w val="0.94219122609673789"/>
          <c:h val="0.56430868016497937"/>
        </c:manualLayout>
      </c:layout>
      <c:barChart>
        <c:barDir val="col"/>
        <c:grouping val="clustered"/>
        <c:varyColors val="0"/>
        <c:ser>
          <c:idx val="0"/>
          <c:order val="0"/>
          <c:tx>
            <c:strRef>
              <c:f>Sheet2!$B$9</c:f>
              <c:strCache>
                <c:ptCount val="1"/>
                <c:pt idx="0">
                  <c:v>YEAR</c:v>
                </c:pt>
              </c:strCache>
            </c:strRef>
          </c:tx>
          <c:spPr>
            <a:solidFill>
              <a:schemeClr val="accent1"/>
            </a:solidFill>
            <a:ln>
              <a:noFill/>
            </a:ln>
            <a:effectLst/>
          </c:spPr>
          <c:invertIfNegative val="0"/>
          <c:cat>
            <c:numRef>
              <c:f>Sheet2!$C$9:$G$9</c:f>
              <c:numCache>
                <c:formatCode>General</c:formatCode>
                <c:ptCount val="5"/>
                <c:pt idx="0">
                  <c:v>2007</c:v>
                </c:pt>
                <c:pt idx="1">
                  <c:v>2008</c:v>
                </c:pt>
                <c:pt idx="2">
                  <c:v>2009</c:v>
                </c:pt>
                <c:pt idx="3">
                  <c:v>2010</c:v>
                </c:pt>
                <c:pt idx="4">
                  <c:v>2011</c:v>
                </c:pt>
              </c:numCache>
            </c:numRef>
          </c:cat>
          <c:val>
            <c:numRef>
              <c:f>Sheet2!$C$9:$G$9</c:f>
              <c:numCache>
                <c:formatCode>General</c:formatCode>
                <c:ptCount val="5"/>
                <c:pt idx="0">
                  <c:v>2007</c:v>
                </c:pt>
                <c:pt idx="1">
                  <c:v>2008</c:v>
                </c:pt>
                <c:pt idx="2">
                  <c:v>2009</c:v>
                </c:pt>
                <c:pt idx="3">
                  <c:v>2010</c:v>
                </c:pt>
                <c:pt idx="4">
                  <c:v>2011</c:v>
                </c:pt>
              </c:numCache>
            </c:numRef>
          </c:val>
          <c:extLst>
            <c:ext xmlns:c16="http://schemas.microsoft.com/office/drawing/2014/chart" uri="{C3380CC4-5D6E-409C-BE32-E72D297353CC}">
              <c16:uniqueId val="{00000000-BCB2-41FD-9D80-8AFB0C3685E8}"/>
            </c:ext>
          </c:extLst>
        </c:ser>
        <c:ser>
          <c:idx val="1"/>
          <c:order val="1"/>
          <c:tx>
            <c:strRef>
              <c:f>Sheet2!$B$10</c:f>
              <c:strCache>
                <c:ptCount val="1"/>
                <c:pt idx="0">
                  <c:v>Germany</c:v>
                </c:pt>
              </c:strCache>
            </c:strRef>
          </c:tx>
          <c:spPr>
            <a:solidFill>
              <a:srgbClr val="FFFFFF"/>
            </a:solidFill>
            <a:ln>
              <a:noFill/>
            </a:ln>
            <a:effectLst/>
          </c:spPr>
          <c:invertIfNegative val="0"/>
          <c:cat>
            <c:numRef>
              <c:f>Sheet2!$C$9:$G$9</c:f>
              <c:numCache>
                <c:formatCode>General</c:formatCode>
                <c:ptCount val="5"/>
                <c:pt idx="0">
                  <c:v>2007</c:v>
                </c:pt>
                <c:pt idx="1">
                  <c:v>2008</c:v>
                </c:pt>
                <c:pt idx="2">
                  <c:v>2009</c:v>
                </c:pt>
                <c:pt idx="3">
                  <c:v>2010</c:v>
                </c:pt>
                <c:pt idx="4">
                  <c:v>2011</c:v>
                </c:pt>
              </c:numCache>
            </c:numRef>
          </c:cat>
          <c:val>
            <c:numRef>
              <c:f>Sheet2!$C$10:$G$10</c:f>
              <c:numCache>
                <c:formatCode>"$"#,##0;[Red]"$"#,##0</c:formatCode>
                <c:ptCount val="5"/>
                <c:pt idx="0">
                  <c:v>22986729.120000094</c:v>
                </c:pt>
                <c:pt idx="1">
                  <c:v>23353620.059999689</c:v>
                </c:pt>
                <c:pt idx="2">
                  <c:v>23590853.819999523</c:v>
                </c:pt>
                <c:pt idx="3">
                  <c:v>25393053.240000658</c:v>
                </c:pt>
                <c:pt idx="4">
                  <c:v>26102295.220000893</c:v>
                </c:pt>
              </c:numCache>
            </c:numRef>
          </c:val>
          <c:extLst>
            <c:ext xmlns:c16="http://schemas.microsoft.com/office/drawing/2014/chart" uri="{C3380CC4-5D6E-409C-BE32-E72D297353CC}">
              <c16:uniqueId val="{00000001-BCB2-41FD-9D80-8AFB0C3685E8}"/>
            </c:ext>
          </c:extLst>
        </c:ser>
        <c:ser>
          <c:idx val="4"/>
          <c:order val="4"/>
          <c:tx>
            <c:strRef>
              <c:f>Sheet2!$B$13</c:f>
              <c:strCache>
                <c:ptCount val="1"/>
                <c:pt idx="0">
                  <c:v>MAX GERMANY</c:v>
                </c:pt>
              </c:strCache>
            </c:strRef>
          </c:tx>
          <c:spPr>
            <a:solidFill>
              <a:schemeClr val="accent5"/>
            </a:solidFill>
            <a:ln>
              <a:noFill/>
            </a:ln>
            <a:effectLst/>
          </c:spPr>
          <c:invertIfNegative val="0"/>
          <c:dPt>
            <c:idx val="4"/>
            <c:invertIfNegative val="0"/>
            <c:bubble3D val="0"/>
            <c:spPr>
              <a:solidFill>
                <a:srgbClr val="202020"/>
              </a:solidFill>
              <a:ln>
                <a:noFill/>
              </a:ln>
              <a:effectLst/>
            </c:spPr>
            <c:extLst>
              <c:ext xmlns:c16="http://schemas.microsoft.com/office/drawing/2014/chart" uri="{C3380CC4-5D6E-409C-BE32-E72D297353CC}">
                <c16:uniqueId val="{00000007-BCB2-41FD-9D80-8AFB0C3685E8}"/>
              </c:ext>
            </c:extLst>
          </c:dPt>
          <c:val>
            <c:numRef>
              <c:f>Sheet2!$C$13:$G$13</c:f>
              <c:numCache>
                <c:formatCode>General</c:formatCode>
                <c:ptCount val="5"/>
                <c:pt idx="4" formatCode="&quot;$&quot;#,##0;[Red]&quot;$&quot;#,##0">
                  <c:v>26102295.220000893</c:v>
                </c:pt>
              </c:numCache>
            </c:numRef>
          </c:val>
          <c:extLst>
            <c:ext xmlns:c16="http://schemas.microsoft.com/office/drawing/2014/chart" uri="{C3380CC4-5D6E-409C-BE32-E72D297353CC}">
              <c16:uniqueId val="{00000006-BCB2-41FD-9D80-8AFB0C3685E8}"/>
            </c:ext>
          </c:extLst>
        </c:ser>
        <c:dLbls>
          <c:showLegendKey val="0"/>
          <c:showVal val="0"/>
          <c:showCatName val="0"/>
          <c:showSerName val="0"/>
          <c:showPercent val="0"/>
          <c:showBubbleSize val="0"/>
        </c:dLbls>
        <c:gapWidth val="150"/>
        <c:overlap val="100"/>
        <c:axId val="1152130352"/>
        <c:axId val="1152123152"/>
      </c:barChart>
      <c:lineChart>
        <c:grouping val="standard"/>
        <c:varyColors val="0"/>
        <c:ser>
          <c:idx val="2"/>
          <c:order val="2"/>
          <c:tx>
            <c:strRef>
              <c:f>Sheet2!$B$11</c:f>
              <c:strCache>
                <c:ptCount val="1"/>
                <c:pt idx="0">
                  <c:v>United State</c:v>
                </c:pt>
              </c:strCache>
            </c:strRef>
          </c:tx>
          <c:spPr>
            <a:ln w="28575" cap="rnd">
              <a:solidFill>
                <a:srgbClr val="EAE8C8"/>
              </a:solidFill>
              <a:round/>
            </a:ln>
            <a:effectLst/>
          </c:spPr>
          <c:marker>
            <c:symbol val="circle"/>
            <c:size val="5"/>
            <c:spPr>
              <a:solidFill>
                <a:schemeClr val="accent3"/>
              </a:solidFill>
              <a:ln w="9525">
                <a:solidFill>
                  <a:schemeClr val="accent3"/>
                </a:solidFill>
              </a:ln>
              <a:effectLst/>
            </c:spPr>
          </c:marker>
          <c:dPt>
            <c:idx val="0"/>
            <c:marker>
              <c:symbol val="circle"/>
              <c:size val="5"/>
              <c:spPr>
                <a:solidFill>
                  <a:schemeClr val="accent3"/>
                </a:solidFill>
                <a:ln w="9525">
                  <a:solidFill>
                    <a:schemeClr val="accent3"/>
                  </a:solidFill>
                </a:ln>
                <a:effectLst/>
              </c:spPr>
            </c:marker>
            <c:bubble3D val="0"/>
            <c:extLst>
              <c:ext xmlns:c16="http://schemas.microsoft.com/office/drawing/2014/chart" uri="{C3380CC4-5D6E-409C-BE32-E72D297353CC}">
                <c16:uniqueId val="{00000002-BCB2-41FD-9D80-8AFB0C3685E8}"/>
              </c:ext>
            </c:extLst>
          </c:dPt>
          <c:cat>
            <c:numRef>
              <c:f>Sheet2!$C$9:$G$9</c:f>
              <c:numCache>
                <c:formatCode>General</c:formatCode>
                <c:ptCount val="5"/>
                <c:pt idx="0">
                  <c:v>2007</c:v>
                </c:pt>
                <c:pt idx="1">
                  <c:v>2008</c:v>
                </c:pt>
                <c:pt idx="2">
                  <c:v>2009</c:v>
                </c:pt>
                <c:pt idx="3">
                  <c:v>2010</c:v>
                </c:pt>
                <c:pt idx="4">
                  <c:v>2011</c:v>
                </c:pt>
              </c:numCache>
            </c:numRef>
          </c:cat>
          <c:val>
            <c:numRef>
              <c:f>Sheet2!$C$11:$G$11</c:f>
              <c:numCache>
                <c:formatCode>"$"#,##0;[Red]"$"#,##0</c:formatCode>
                <c:ptCount val="5"/>
                <c:pt idx="0">
                  <c:v>29764202</c:v>
                </c:pt>
                <c:pt idx="1">
                  <c:v>27998417.630000029</c:v>
                </c:pt>
                <c:pt idx="2">
                  <c:v>20845730.57</c:v>
                </c:pt>
                <c:pt idx="3">
                  <c:v>21662670.090000018</c:v>
                </c:pt>
                <c:pt idx="4">
                  <c:v>21479002.460000031</c:v>
                </c:pt>
              </c:numCache>
            </c:numRef>
          </c:val>
          <c:smooth val="0"/>
          <c:extLst>
            <c:ext xmlns:c16="http://schemas.microsoft.com/office/drawing/2014/chart" uri="{C3380CC4-5D6E-409C-BE32-E72D297353CC}">
              <c16:uniqueId val="{00000003-BCB2-41FD-9D80-8AFB0C3685E8}"/>
            </c:ext>
          </c:extLst>
        </c:ser>
        <c:ser>
          <c:idx val="3"/>
          <c:order val="3"/>
          <c:tx>
            <c:strRef>
              <c:f>Sheet2!$B$12</c:f>
              <c:strCache>
                <c:ptCount val="1"/>
                <c:pt idx="0">
                  <c:v>Max USA</c:v>
                </c:pt>
              </c:strCache>
            </c:strRef>
          </c:tx>
          <c:spPr>
            <a:ln w="28575" cap="rnd">
              <a:solidFill>
                <a:schemeClr val="accent4"/>
              </a:solidFill>
              <a:round/>
            </a:ln>
            <a:effectLst/>
          </c:spPr>
          <c:marker>
            <c:symbol val="circle"/>
            <c:size val="10"/>
            <c:spPr>
              <a:solidFill>
                <a:schemeClr val="accent4"/>
              </a:solidFill>
              <a:ln w="9525">
                <a:noFill/>
              </a:ln>
              <a:effectLst/>
            </c:spPr>
          </c:marker>
          <c:val>
            <c:numRef>
              <c:f>Sheet2!$C$12:$G$12</c:f>
              <c:numCache>
                <c:formatCode>General</c:formatCode>
                <c:ptCount val="5"/>
                <c:pt idx="0" formatCode="&quot;$&quot;#,##0;[Red]&quot;$&quot;#,##0">
                  <c:v>29764202</c:v>
                </c:pt>
              </c:numCache>
            </c:numRef>
          </c:val>
          <c:smooth val="0"/>
          <c:extLst>
            <c:ext xmlns:c16="http://schemas.microsoft.com/office/drawing/2014/chart" uri="{C3380CC4-5D6E-409C-BE32-E72D297353CC}">
              <c16:uniqueId val="{00000004-BCB2-41FD-9D80-8AFB0C3685E8}"/>
            </c:ext>
          </c:extLst>
        </c:ser>
        <c:dLbls>
          <c:showLegendKey val="0"/>
          <c:showVal val="0"/>
          <c:showCatName val="0"/>
          <c:showSerName val="0"/>
          <c:showPercent val="0"/>
          <c:showBubbleSize val="0"/>
        </c:dLbls>
        <c:marker val="1"/>
        <c:smooth val="0"/>
        <c:axId val="1152130352"/>
        <c:axId val="1152123152"/>
      </c:lineChart>
      <c:catAx>
        <c:axId val="115213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EAE8C8"/>
                </a:solidFill>
                <a:latin typeface="+mn-lt"/>
                <a:ea typeface="+mn-ea"/>
                <a:cs typeface="+mn-cs"/>
              </a:defRPr>
            </a:pPr>
            <a:endParaRPr lang="en-US"/>
          </a:p>
        </c:txPr>
        <c:crossAx val="1152123152"/>
        <c:crosses val="autoZero"/>
        <c:auto val="1"/>
        <c:lblAlgn val="ctr"/>
        <c:lblOffset val="100"/>
        <c:noMultiLvlLbl val="0"/>
      </c:catAx>
      <c:valAx>
        <c:axId val="1152123152"/>
        <c:scaling>
          <c:orientation val="minMax"/>
        </c:scaling>
        <c:delete val="1"/>
        <c:axPos val="l"/>
        <c:numFmt formatCode="General" sourceLinked="1"/>
        <c:majorTickMark val="none"/>
        <c:minorTickMark val="none"/>
        <c:tickLblPos val="nextTo"/>
        <c:crossAx val="1152130352"/>
        <c:crosses val="autoZero"/>
        <c:crossBetween val="between"/>
      </c:valAx>
      <c:spPr>
        <a:noFill/>
        <a:ln>
          <a:noFill/>
        </a:ln>
        <a:effectLst/>
      </c:spPr>
    </c:plotArea>
    <c:legend>
      <c:legendPos val="r"/>
      <c:legendEntry>
        <c:idx val="0"/>
        <c:delete val="1"/>
      </c:legendEntry>
      <c:legendEntry>
        <c:idx val="2"/>
        <c:delete val="1"/>
      </c:legendEntry>
      <c:legendEntry>
        <c:idx val="4"/>
        <c:delete val="1"/>
      </c:legendEntry>
      <c:layout>
        <c:manualLayout>
          <c:xMode val="edge"/>
          <c:yMode val="edge"/>
          <c:x val="0.60948014831479402"/>
          <c:y val="0.14955286839145107"/>
          <c:w val="0.36512302628838061"/>
          <c:h val="0.2152727784026996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EAE8C8"/>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772675879940984E-2"/>
          <c:y val="0.21867060084557952"/>
          <c:w val="0.90699708449183947"/>
          <c:h val="0.37271699493770927"/>
        </c:manualLayout>
      </c:layout>
      <c:barChart>
        <c:barDir val="col"/>
        <c:grouping val="clustered"/>
        <c:varyColors val="0"/>
        <c:ser>
          <c:idx val="0"/>
          <c:order val="0"/>
          <c:tx>
            <c:strRef>
              <c:f>Sheet2!$U$3</c:f>
              <c:strCache>
                <c:ptCount val="1"/>
                <c:pt idx="0">
                  <c:v>Sum of Revenue USD</c:v>
                </c:pt>
              </c:strCache>
            </c:strRef>
          </c:tx>
          <c:spPr>
            <a:solidFill>
              <a:srgbClr val="FFFFFF"/>
            </a:solidFill>
            <a:ln>
              <a:noFill/>
            </a:ln>
            <a:effectLst/>
          </c:spPr>
          <c:invertIfNegative val="0"/>
          <c:cat>
            <c:strRef>
              <c:f>Sheet2!$T$4:$T$26</c:f>
              <c:strCache>
                <c:ptCount val="23"/>
                <c:pt idx="0">
                  <c:v>Airport Bikes</c:v>
                </c:pt>
                <c:pt idx="1">
                  <c:v>Alster Cycling</c:v>
                </c:pt>
                <c:pt idx="2">
                  <c:v>Bavaria Bikes</c:v>
                </c:pt>
                <c:pt idx="3">
                  <c:v>Beantown Bikes</c:v>
                </c:pt>
                <c:pt idx="4">
                  <c:v>Big Apple Bikes</c:v>
                </c:pt>
                <c:pt idx="5">
                  <c:v>Capital Bikes</c:v>
                </c:pt>
                <c:pt idx="6">
                  <c:v>Cruiser Bikes</c:v>
                </c:pt>
                <c:pt idx="7">
                  <c:v>DC Bikes</c:v>
                </c:pt>
                <c:pt idx="8">
                  <c:v>Drahtesel</c:v>
                </c:pt>
                <c:pt idx="9">
                  <c:v>Fahrpott</c:v>
                </c:pt>
                <c:pt idx="10">
                  <c:v>Furniture City Bikes</c:v>
                </c:pt>
                <c:pt idx="11">
                  <c:v>Motown Bikes</c:v>
                </c:pt>
                <c:pt idx="12">
                  <c:v>Neckarrad</c:v>
                </c:pt>
                <c:pt idx="13">
                  <c:v>Northwest Bikes</c:v>
                </c:pt>
                <c:pt idx="14">
                  <c:v>Ostseerad</c:v>
                </c:pt>
                <c:pt idx="15">
                  <c:v>Peachtree Bikes</c:v>
                </c:pt>
                <c:pt idx="16">
                  <c:v>Philly Bikes</c:v>
                </c:pt>
                <c:pt idx="17">
                  <c:v>Rädlelland</c:v>
                </c:pt>
                <c:pt idx="18">
                  <c:v>Red Light Bikes</c:v>
                </c:pt>
                <c:pt idx="19">
                  <c:v>Rocky Mountain Bikes</c:v>
                </c:pt>
                <c:pt idx="20">
                  <c:v>SoCal Bikes</c:v>
                </c:pt>
                <c:pt idx="21">
                  <c:v>Velodrom</c:v>
                </c:pt>
                <c:pt idx="22">
                  <c:v>Windy City Bikes</c:v>
                </c:pt>
              </c:strCache>
            </c:strRef>
          </c:cat>
          <c:val>
            <c:numRef>
              <c:f>Sheet2!$U$4:$U$26</c:f>
              <c:numCache>
                <c:formatCode>"$"#,##0;[Red]"$"#,##0</c:formatCode>
                <c:ptCount val="23"/>
                <c:pt idx="0">
                  <c:v>12019418.409999955</c:v>
                </c:pt>
                <c:pt idx="1">
                  <c:v>11519795.529999949</c:v>
                </c:pt>
                <c:pt idx="2">
                  <c:v>31875619.909999829</c:v>
                </c:pt>
                <c:pt idx="3">
                  <c:v>18669808.739999995</c:v>
                </c:pt>
                <c:pt idx="4">
                  <c:v>10965069.750000006</c:v>
                </c:pt>
                <c:pt idx="5">
                  <c:v>18937466.120000023</c:v>
                </c:pt>
                <c:pt idx="6">
                  <c:v>11536006.239999937</c:v>
                </c:pt>
                <c:pt idx="7">
                  <c:v>8636490.4099999871</c:v>
                </c:pt>
                <c:pt idx="8">
                  <c:v>9430483.9500000067</c:v>
                </c:pt>
                <c:pt idx="9">
                  <c:v>9106737.8700000104</c:v>
                </c:pt>
                <c:pt idx="10">
                  <c:v>3828797.5200000023</c:v>
                </c:pt>
                <c:pt idx="11">
                  <c:v>8792388.7999999877</c:v>
                </c:pt>
                <c:pt idx="12">
                  <c:v>13820951.409999974</c:v>
                </c:pt>
                <c:pt idx="13">
                  <c:v>8573884.6899999995</c:v>
                </c:pt>
                <c:pt idx="14">
                  <c:v>5121792.020000007</c:v>
                </c:pt>
                <c:pt idx="15">
                  <c:v>8476724.7199999858</c:v>
                </c:pt>
                <c:pt idx="16">
                  <c:v>8510692.5000000075</c:v>
                </c:pt>
                <c:pt idx="17">
                  <c:v>18115250.459999979</c:v>
                </c:pt>
                <c:pt idx="18">
                  <c:v>14366285.779999956</c:v>
                </c:pt>
                <c:pt idx="19">
                  <c:v>10812861.92</c:v>
                </c:pt>
                <c:pt idx="20">
                  <c:v>8178554.6399999931</c:v>
                </c:pt>
                <c:pt idx="21">
                  <c:v>7651038.1300000101</c:v>
                </c:pt>
                <c:pt idx="22">
                  <c:v>8532463.0699999928</c:v>
                </c:pt>
              </c:numCache>
            </c:numRef>
          </c:val>
          <c:extLst>
            <c:ext xmlns:c16="http://schemas.microsoft.com/office/drawing/2014/chart" uri="{C3380CC4-5D6E-409C-BE32-E72D297353CC}">
              <c16:uniqueId val="{00000000-4BD8-4AD8-AF11-59AAEBED9681}"/>
            </c:ext>
          </c:extLst>
        </c:ser>
        <c:ser>
          <c:idx val="1"/>
          <c:order val="1"/>
          <c:tx>
            <c:strRef>
              <c:f>Sheet2!$V$3</c:f>
              <c:strCache>
                <c:ptCount val="1"/>
                <c:pt idx="0">
                  <c:v>MAX</c:v>
                </c:pt>
              </c:strCache>
            </c:strRef>
          </c:tx>
          <c:spPr>
            <a:solidFill>
              <a:schemeClr val="tx1"/>
            </a:solidFill>
            <a:ln>
              <a:noFill/>
            </a:ln>
            <a:effectLst/>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BD8-4AD8-AF11-59AAEBED968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EAE8C8"/>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Sheet2!$V$4:$V$26</c:f>
              <c:numCache>
                <c:formatCode>"$"#,##0;[Red]"$"#,##0</c:formatCode>
                <c:ptCount val="23"/>
                <c:pt idx="0">
                  <c:v>0</c:v>
                </c:pt>
                <c:pt idx="1">
                  <c:v>0</c:v>
                </c:pt>
                <c:pt idx="2">
                  <c:v>31875619.909999829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4BD8-4AD8-AF11-59AAEBED9681}"/>
            </c:ext>
          </c:extLst>
        </c:ser>
        <c:dLbls>
          <c:showLegendKey val="0"/>
          <c:showVal val="0"/>
          <c:showCatName val="0"/>
          <c:showSerName val="0"/>
          <c:showPercent val="0"/>
          <c:showBubbleSize val="0"/>
        </c:dLbls>
        <c:gapWidth val="77"/>
        <c:overlap val="100"/>
        <c:axId val="1583831712"/>
        <c:axId val="1583832672"/>
      </c:barChart>
      <c:catAx>
        <c:axId val="158383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EAE8C8"/>
                </a:solidFill>
                <a:latin typeface="+mn-lt"/>
                <a:ea typeface="+mn-ea"/>
                <a:cs typeface="+mn-cs"/>
              </a:defRPr>
            </a:pPr>
            <a:endParaRPr lang="en-US"/>
          </a:p>
        </c:txPr>
        <c:crossAx val="1583832672"/>
        <c:crosses val="autoZero"/>
        <c:auto val="1"/>
        <c:lblAlgn val="ctr"/>
        <c:lblOffset val="100"/>
        <c:noMultiLvlLbl val="0"/>
      </c:catAx>
      <c:valAx>
        <c:axId val="1583832672"/>
        <c:scaling>
          <c:orientation val="minMax"/>
        </c:scaling>
        <c:delete val="1"/>
        <c:axPos val="l"/>
        <c:numFmt formatCode="&quot;$&quot;#,##0;[Red]&quot;$&quot;#,##0" sourceLinked="1"/>
        <c:majorTickMark val="none"/>
        <c:minorTickMark val="none"/>
        <c:tickLblPos val="nextTo"/>
        <c:crossAx val="15838317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277726577745841E-2"/>
          <c:y val="2.4029676050353328E-3"/>
          <c:w val="0.63673244120788153"/>
          <c:h val="0.4541494073392438"/>
        </c:manualLayout>
      </c:layout>
      <c:barChart>
        <c:barDir val="bar"/>
        <c:grouping val="clustered"/>
        <c:varyColors val="0"/>
        <c:ser>
          <c:idx val="0"/>
          <c:order val="0"/>
          <c:tx>
            <c:strRef>
              <c:f>Sheet2!$K$20</c:f>
              <c:strCache>
                <c:ptCount val="1"/>
                <c:pt idx="0">
                  <c:v>Germany</c:v>
                </c:pt>
              </c:strCache>
            </c:strRef>
          </c:tx>
          <c:spPr>
            <a:solidFill>
              <a:srgbClr val="202020"/>
            </a:solidFill>
            <a:ln>
              <a:noFill/>
            </a:ln>
            <a:effectLst/>
          </c:spPr>
          <c:invertIfNegative val="0"/>
          <c:dLbls>
            <c:dLbl>
              <c:idx val="0"/>
              <c:tx>
                <c:rich>
                  <a:bodyPr/>
                  <a:lstStyle/>
                  <a:p>
                    <a:fld id="{DC937769-EF30-49A4-94D2-7C4033630C8E}" type="CELLRANGE">
                      <a:rPr lang="en-US" baseline="0"/>
                      <a:pPr/>
                      <a:t>[CELLRANGE]</a:t>
                    </a:fld>
                    <a:r>
                      <a:rPr lang="en-US" baseline="0"/>
                      <a:t>, </a:t>
                    </a:r>
                    <a:fld id="{A98C1888-7E48-4EDC-B2FA-892B9A7FE0F1}" type="VALUE">
                      <a:rPr lang="en-US" baseline="0"/>
                      <a:pPr/>
                      <a:t>[VALUE]</a:t>
                    </a:fld>
                    <a:endParaRPr lang="en-US" baseline="0"/>
                  </a:p>
                </c:rich>
              </c:tx>
              <c:dLblPos val="inBase"/>
              <c:showLegendKey val="0"/>
              <c:showVal val="1"/>
              <c:showCatName val="0"/>
              <c:showSerName val="0"/>
              <c:showPercent val="0"/>
              <c:showBubbleSize val="0"/>
              <c:extLst>
                <c:ext xmlns:c15="http://schemas.microsoft.com/office/drawing/2012/chart" uri="{CE6537A1-D6FC-4f65-9D91-7224C49458BB}">
                  <c15:layout>
                    <c:manualLayout>
                      <c:w val="0.29935149156939034"/>
                      <c:h val="0.23970026246719159"/>
                    </c:manualLayout>
                  </c15:layout>
                  <c15:dlblFieldTable/>
                  <c15:showDataLabelsRange val="1"/>
                </c:ext>
                <c:ext xmlns:c16="http://schemas.microsoft.com/office/drawing/2014/chart" uri="{C3380CC4-5D6E-409C-BE32-E72D297353CC}">
                  <c16:uniqueId val="{00000000-9FC7-47DA-B0C2-392BDFD0B9FD}"/>
                </c:ext>
              </c:extLst>
            </c:dLbl>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rgbClr val="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Sheet2!$L$19</c:f>
              <c:strCache>
                <c:ptCount val="1"/>
                <c:pt idx="0">
                  <c:v>Sum of SalesQuantity</c:v>
                </c:pt>
              </c:strCache>
            </c:strRef>
          </c:cat>
          <c:val>
            <c:numRef>
              <c:f>Sheet2!$L$20</c:f>
              <c:numCache>
                <c:formatCode>#,##0;[Red]#,##0</c:formatCode>
                <c:ptCount val="1"/>
                <c:pt idx="0">
                  <c:v>91939</c:v>
                </c:pt>
              </c:numCache>
            </c:numRef>
          </c:val>
          <c:extLst>
            <c:ext xmlns:c15="http://schemas.microsoft.com/office/drawing/2012/chart" uri="{02D57815-91ED-43cb-92C2-25804820EDAC}">
              <c15:datalabelsRange>
                <c15:f>Sheet2!$K$20</c15:f>
                <c15:dlblRangeCache>
                  <c:ptCount val="1"/>
                  <c:pt idx="0">
                    <c:v>Germany</c:v>
                  </c:pt>
                </c15:dlblRangeCache>
              </c15:datalabelsRange>
            </c:ext>
            <c:ext xmlns:c16="http://schemas.microsoft.com/office/drawing/2014/chart" uri="{C3380CC4-5D6E-409C-BE32-E72D297353CC}">
              <c16:uniqueId val="{00000001-9FC7-47DA-B0C2-392BDFD0B9FD}"/>
            </c:ext>
          </c:extLst>
        </c:ser>
        <c:ser>
          <c:idx val="1"/>
          <c:order val="1"/>
          <c:tx>
            <c:strRef>
              <c:f>Sheet2!$K$21</c:f>
              <c:strCache>
                <c:ptCount val="1"/>
                <c:pt idx="0">
                  <c:v>United State</c:v>
                </c:pt>
              </c:strCache>
            </c:strRef>
          </c:tx>
          <c:spPr>
            <a:solidFill>
              <a:srgbClr val="FFFFFF"/>
            </a:solidFill>
            <a:ln>
              <a:noFill/>
            </a:ln>
            <a:effectLst/>
          </c:spPr>
          <c:invertIfNegative val="0"/>
          <c:dLbls>
            <c:dLbl>
              <c:idx val="0"/>
              <c:tx>
                <c:rich>
                  <a:bodyPr rot="0" spcFirstLastPara="1" vertOverflow="ellipsis" vert="horz" wrap="square" lIns="38100" tIns="19050" rIns="38100" bIns="19050" anchor="t" anchorCtr="0">
                    <a:noAutofit/>
                  </a:bodyPr>
                  <a:lstStyle/>
                  <a:p>
                    <a:pPr algn="l">
                      <a:defRPr sz="1000" b="1" i="0" u="none" strike="noStrike" kern="1200" baseline="0">
                        <a:solidFill>
                          <a:schemeClr val="tx1">
                            <a:lumMod val="75000"/>
                            <a:lumOff val="25000"/>
                          </a:schemeClr>
                        </a:solidFill>
                        <a:latin typeface="+mn-lt"/>
                        <a:ea typeface="+mn-ea"/>
                        <a:cs typeface="+mn-cs"/>
                      </a:defRPr>
                    </a:pPr>
                    <a:fld id="{AB15497A-24EA-4052-9308-36B7FAFF7223}" type="CELLRANGE">
                      <a:rPr lang="en-US"/>
                      <a:pPr algn="l">
                        <a:defRPr sz="1000" b="1"/>
                      </a:pPr>
                      <a:t>[CELLRANGE]</a:t>
                    </a:fld>
                    <a:r>
                      <a:rPr lang="en-US" baseline="0"/>
                      <a:t>,</a:t>
                    </a:r>
                  </a:p>
                  <a:p>
                    <a:pPr algn="l">
                      <a:defRPr sz="1000" b="1"/>
                    </a:pPr>
                    <a:r>
                      <a:rPr lang="en-US" baseline="0"/>
                      <a:t> </a:t>
                    </a:r>
                    <a:fld id="{F36C81F0-ED19-4276-9353-615F7325879D}" type="VALUE">
                      <a:rPr lang="en-US" baseline="0"/>
                      <a:pPr algn="l">
                        <a:defRPr sz="1000" b="1"/>
                      </a:pPr>
                      <a:t>[VALUE]</a:t>
                    </a:fld>
                    <a:endParaRPr lang="en-US" baseline="0"/>
                  </a:p>
                </c:rich>
              </c:tx>
              <c:spPr>
                <a:noFill/>
                <a:ln>
                  <a:noFill/>
                </a:ln>
                <a:effectLst/>
              </c:spPr>
              <c:txPr>
                <a:bodyPr rot="0" spcFirstLastPara="1" vertOverflow="ellipsis" vert="horz" wrap="square" lIns="38100" tIns="19050" rIns="38100" bIns="19050" anchor="t" anchorCtr="0">
                  <a:noAutofit/>
                </a:bodyPr>
                <a:lstStyle/>
                <a:p>
                  <a:pPr algn="l">
                    <a:defRPr sz="10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manualLayout>
                      <c:w val="0.43837329010650655"/>
                      <c:h val="0.27554671553587118"/>
                    </c:manualLayout>
                  </c15:layout>
                  <c15:dlblFieldTable/>
                  <c15:showDataLabelsRange val="1"/>
                </c:ext>
                <c:ext xmlns:c16="http://schemas.microsoft.com/office/drawing/2014/chart" uri="{C3380CC4-5D6E-409C-BE32-E72D297353CC}">
                  <c16:uniqueId val="{00000002-9FC7-47DA-B0C2-392BDFD0B9FD}"/>
                </c:ext>
              </c:extLst>
            </c:dLbl>
            <c:spPr>
              <a:noFill/>
              <a:ln>
                <a:noFill/>
              </a:ln>
              <a:effectLst/>
            </c:spPr>
            <c:txPr>
              <a:bodyPr rot="0" spcFirstLastPara="1" vertOverflow="ellipsis" vert="horz" wrap="square" lIns="38100" tIns="19050" rIns="38100" bIns="19050" anchor="t" anchorCtr="0">
                <a:spAutoFit/>
              </a:bodyPr>
              <a:lstStyle/>
              <a:p>
                <a:pPr algn="l">
                  <a:defRPr sz="10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Sheet2!$L$21</c:f>
              <c:numCache>
                <c:formatCode>#,##0;[Red]#,##0</c:formatCode>
                <c:ptCount val="1"/>
                <c:pt idx="0">
                  <c:v>76915</c:v>
                </c:pt>
              </c:numCache>
            </c:numRef>
          </c:val>
          <c:extLst>
            <c:ext xmlns:c15="http://schemas.microsoft.com/office/drawing/2012/chart" uri="{02D57815-91ED-43cb-92C2-25804820EDAC}">
              <c15:datalabelsRange>
                <c15:f>Sheet2!$K$21</c15:f>
                <c15:dlblRangeCache>
                  <c:ptCount val="1"/>
                  <c:pt idx="0">
                    <c:v>United State</c:v>
                  </c:pt>
                </c15:dlblRangeCache>
              </c15:datalabelsRange>
            </c:ext>
            <c:ext xmlns:c16="http://schemas.microsoft.com/office/drawing/2014/chart" uri="{C3380CC4-5D6E-409C-BE32-E72D297353CC}">
              <c16:uniqueId val="{00000003-9FC7-47DA-B0C2-392BDFD0B9FD}"/>
            </c:ext>
          </c:extLst>
        </c:ser>
        <c:dLbls>
          <c:showLegendKey val="0"/>
          <c:showVal val="0"/>
          <c:showCatName val="0"/>
          <c:showSerName val="0"/>
          <c:showPercent val="0"/>
          <c:showBubbleSize val="0"/>
        </c:dLbls>
        <c:gapWidth val="0"/>
        <c:axId val="1570420912"/>
        <c:axId val="1543060416"/>
      </c:barChart>
      <c:catAx>
        <c:axId val="1570420912"/>
        <c:scaling>
          <c:orientation val="minMax"/>
        </c:scaling>
        <c:delete val="1"/>
        <c:axPos val="l"/>
        <c:numFmt formatCode="General" sourceLinked="1"/>
        <c:majorTickMark val="none"/>
        <c:minorTickMark val="none"/>
        <c:tickLblPos val="nextTo"/>
        <c:crossAx val="1543060416"/>
        <c:crosses val="autoZero"/>
        <c:auto val="1"/>
        <c:lblAlgn val="ctr"/>
        <c:lblOffset val="100"/>
        <c:noMultiLvlLbl val="0"/>
      </c:catAx>
      <c:valAx>
        <c:axId val="1543060416"/>
        <c:scaling>
          <c:orientation val="minMax"/>
        </c:scaling>
        <c:delete val="1"/>
        <c:axPos val="b"/>
        <c:numFmt formatCode="#,##0;[Red]#,##0" sourceLinked="1"/>
        <c:majorTickMark val="none"/>
        <c:minorTickMark val="none"/>
        <c:tickLblPos val="nextTo"/>
        <c:crossAx val="157042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37988553390238E-2"/>
          <c:y val="3.8881466830864145E-2"/>
          <c:w val="0.85669117458729893"/>
          <c:h val="0.77176599370576304"/>
        </c:manualLayout>
      </c:layout>
      <c:barChart>
        <c:barDir val="col"/>
        <c:grouping val="clustered"/>
        <c:varyColors val="0"/>
        <c:ser>
          <c:idx val="0"/>
          <c:order val="0"/>
          <c:tx>
            <c:strRef>
              <c:f>Sheet2!$AN$11</c:f>
              <c:strCache>
                <c:ptCount val="1"/>
                <c:pt idx="0">
                  <c:v>Product Category</c:v>
                </c:pt>
              </c:strCache>
            </c:strRef>
          </c:tx>
          <c:spPr>
            <a:solidFill>
              <a:schemeClr val="accent1"/>
            </a:solidFill>
            <a:ln>
              <a:noFill/>
            </a:ln>
            <a:effectLst/>
          </c:spPr>
          <c:invertIfNegative val="0"/>
          <c:dLbls>
            <c:delete val="1"/>
          </c:dLbls>
          <c:cat>
            <c:strRef>
              <c:f>Sheet2!$AN$12:$AN$17</c:f>
              <c:strCache>
                <c:ptCount val="6"/>
                <c:pt idx="0">
                  <c:v>TRE</c:v>
                </c:pt>
                <c:pt idx="1">
                  <c:v>ACC</c:v>
                </c:pt>
                <c:pt idx="2">
                  <c:v>EBI</c:v>
                </c:pt>
                <c:pt idx="3">
                  <c:v>ORB</c:v>
                </c:pt>
                <c:pt idx="4">
                  <c:v>ROB</c:v>
                </c:pt>
                <c:pt idx="5">
                  <c:v>TOU</c:v>
                </c:pt>
              </c:strCache>
            </c:strRef>
          </c:cat>
          <c:val>
            <c:numRef>
              <c:f>Sheet2!$AN$12:$AN$17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CE9-4A40-BA97-24BB71EE01C8}"/>
            </c:ext>
          </c:extLst>
        </c:ser>
        <c:ser>
          <c:idx val="1"/>
          <c:order val="1"/>
          <c:tx>
            <c:strRef>
              <c:f>Sheet2!$AO$11</c:f>
              <c:strCache>
                <c:ptCount val="1"/>
                <c:pt idx="0">
                  <c:v>2007</c:v>
                </c:pt>
              </c:strCache>
            </c:strRef>
          </c:tx>
          <c:spPr>
            <a:solidFill>
              <a:schemeClr val="tx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rgbClr val="EAE8C8"/>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Sheet2!$AN$12:$AN$17</c:f>
              <c:strCache>
                <c:ptCount val="6"/>
                <c:pt idx="0">
                  <c:v>TRE</c:v>
                </c:pt>
                <c:pt idx="1">
                  <c:v>ACC</c:v>
                </c:pt>
                <c:pt idx="2">
                  <c:v>EBI</c:v>
                </c:pt>
                <c:pt idx="3">
                  <c:v>ORB</c:v>
                </c:pt>
                <c:pt idx="4">
                  <c:v>ROB</c:v>
                </c:pt>
                <c:pt idx="5">
                  <c:v>TOU</c:v>
                </c:pt>
              </c:strCache>
            </c:strRef>
          </c:cat>
          <c:val>
            <c:numRef>
              <c:f>Sheet2!$AO$12:$AO$17</c:f>
              <c:numCache>
                <c:formatCode>"$"#,##0;[Red]"$"#,##0</c:formatCode>
                <c:ptCount val="6"/>
                <c:pt idx="0">
                  <c:v>154646.1999999999</c:v>
                </c:pt>
                <c:pt idx="1">
                  <c:v>443316.31</c:v>
                </c:pt>
                <c:pt idx="2">
                  <c:v>0</c:v>
                </c:pt>
                <c:pt idx="3">
                  <c:v>15222649.229999851</c:v>
                </c:pt>
                <c:pt idx="4">
                  <c:v>16021615.079999933</c:v>
                </c:pt>
                <c:pt idx="5">
                  <c:v>20908704.299999945</c:v>
                </c:pt>
              </c:numCache>
            </c:numRef>
          </c:val>
          <c:extLst>
            <c:ext xmlns:c16="http://schemas.microsoft.com/office/drawing/2014/chart" uri="{C3380CC4-5D6E-409C-BE32-E72D297353CC}">
              <c16:uniqueId val="{00000001-0CE9-4A40-BA97-24BB71EE01C8}"/>
            </c:ext>
          </c:extLst>
        </c:ser>
        <c:ser>
          <c:idx val="2"/>
          <c:order val="2"/>
          <c:tx>
            <c:strRef>
              <c:f>Sheet2!$AU$11</c:f>
              <c:strCache>
                <c:ptCount val="1"/>
                <c:pt idx="0">
                  <c:v>price</c:v>
                </c:pt>
              </c:strCache>
            </c:strRef>
          </c:tx>
          <c:spPr>
            <a:solidFill>
              <a:schemeClr val="tx1">
                <a:lumMod val="65000"/>
                <a:lumOff val="35000"/>
              </a:schemeClr>
            </a:solidFill>
            <a:ln>
              <a:noFill/>
            </a:ln>
            <a:effectLst/>
          </c:spPr>
          <c:invertIfNegative val="0"/>
          <c:dLbls>
            <c:delete val="1"/>
          </c:dLbls>
          <c:val>
            <c:numRef>
              <c:f>Sheet2!$AU$12:$AU$17</c:f>
              <c:numCache>
                <c:formatCode>"$"#,##0;[Red]"$"#,##0</c:formatCode>
                <c:ptCount val="6"/>
                <c:pt idx="0">
                  <c:v>0</c:v>
                </c:pt>
                <c:pt idx="1">
                  <c:v>0</c:v>
                </c:pt>
                <c:pt idx="2">
                  <c:v>0</c:v>
                </c:pt>
                <c:pt idx="3">
                  <c:v>0</c:v>
                </c:pt>
                <c:pt idx="4">
                  <c:v>0</c:v>
                </c:pt>
                <c:pt idx="5">
                  <c:v>20908704.299999945</c:v>
                </c:pt>
              </c:numCache>
            </c:numRef>
          </c:val>
          <c:extLst>
            <c:ext xmlns:c16="http://schemas.microsoft.com/office/drawing/2014/chart" uri="{C3380CC4-5D6E-409C-BE32-E72D297353CC}">
              <c16:uniqueId val="{00000004-0CE9-4A40-BA97-24BB71EE01C8}"/>
            </c:ext>
          </c:extLst>
        </c:ser>
        <c:dLbls>
          <c:showLegendKey val="0"/>
          <c:showVal val="1"/>
          <c:showCatName val="0"/>
          <c:showSerName val="0"/>
          <c:showPercent val="0"/>
          <c:showBubbleSize val="0"/>
        </c:dLbls>
        <c:gapWidth val="47"/>
        <c:overlap val="100"/>
        <c:axId val="388276319"/>
        <c:axId val="388275839"/>
      </c:barChart>
      <c:catAx>
        <c:axId val="38827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FFFFFF"/>
                </a:solidFill>
                <a:latin typeface="+mn-lt"/>
                <a:ea typeface="+mn-ea"/>
                <a:cs typeface="+mn-cs"/>
              </a:defRPr>
            </a:pPr>
            <a:endParaRPr lang="en-US"/>
          </a:p>
        </c:txPr>
        <c:crossAx val="388275839"/>
        <c:crosses val="autoZero"/>
        <c:auto val="1"/>
        <c:lblAlgn val="ctr"/>
        <c:lblOffset val="100"/>
        <c:noMultiLvlLbl val="0"/>
      </c:catAx>
      <c:valAx>
        <c:axId val="388275839"/>
        <c:scaling>
          <c:orientation val="minMax"/>
        </c:scaling>
        <c:delete val="1"/>
        <c:axPos val="l"/>
        <c:numFmt formatCode="General" sourceLinked="1"/>
        <c:majorTickMark val="none"/>
        <c:minorTickMark val="none"/>
        <c:tickLblPos val="nextTo"/>
        <c:crossAx val="38827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37767825942442107"/>
          <c:w val="0.90319035257560787"/>
          <c:h val="0.53174124798947919"/>
        </c:manualLayout>
      </c:layout>
      <c:barChart>
        <c:barDir val="bar"/>
        <c:grouping val="clustered"/>
        <c:varyColors val="0"/>
        <c:ser>
          <c:idx val="0"/>
          <c:order val="0"/>
          <c:tx>
            <c:strRef>
              <c:f>Sheet2!$K$34</c:f>
              <c:strCache>
                <c:ptCount val="1"/>
                <c:pt idx="0">
                  <c:v>Germany</c:v>
                </c:pt>
              </c:strCache>
            </c:strRef>
          </c:tx>
          <c:spPr>
            <a:solidFill>
              <a:srgbClr val="202020"/>
            </a:solidFill>
            <a:ln>
              <a:noFill/>
            </a:ln>
            <a:effectLst/>
          </c:spPr>
          <c:invertIfNegative val="0"/>
          <c:dLbls>
            <c:dLbl>
              <c:idx val="0"/>
              <c:layout>
                <c:manualLayout>
                  <c:x val="-0.50137113511290055"/>
                  <c:y val="1.0947304452018473E-2"/>
                </c:manualLayout>
              </c:layout>
              <c:tx>
                <c:rich>
                  <a:bodyPr rot="0" spcFirstLastPara="1" vertOverflow="ellipsis" vert="horz" wrap="square" lIns="38100" tIns="19050" rIns="38100" bIns="19050" anchor="ctr" anchorCtr="0">
                    <a:noAutofit/>
                  </a:bodyPr>
                  <a:lstStyle/>
                  <a:p>
                    <a:pPr algn="l">
                      <a:defRPr sz="1000" b="1" i="0" u="none" strike="noStrike" kern="1200" baseline="0">
                        <a:solidFill>
                          <a:srgbClr val="FFFFFF"/>
                        </a:solidFill>
                        <a:latin typeface="+mn-lt"/>
                        <a:ea typeface="+mn-ea"/>
                        <a:cs typeface="+mn-cs"/>
                      </a:defRPr>
                    </a:pPr>
                    <a:fld id="{025F89B6-91AB-4C92-9E29-FAD8A8DF14FF}" type="CELLRANGE">
                      <a:rPr lang="en-US" sz="1000" b="1" baseline="0"/>
                      <a:pPr algn="l">
                        <a:defRPr sz="1000" b="1">
                          <a:solidFill>
                            <a:srgbClr val="FFFFFF"/>
                          </a:solidFill>
                        </a:defRPr>
                      </a:pPr>
                      <a:t>[CELLRANGE]</a:t>
                    </a:fld>
                    <a:r>
                      <a:rPr lang="en-US" sz="1000" b="1" baseline="0"/>
                      <a:t>, </a:t>
                    </a:r>
                    <a:fld id="{6A26CA33-6F2C-4642-953D-34F82683DB61}" type="VALUE">
                      <a:rPr lang="en-US" sz="1000" b="1" baseline="0"/>
                      <a:pPr algn="l">
                        <a:defRPr sz="1000" b="1">
                          <a:solidFill>
                            <a:srgbClr val="FFFFFF"/>
                          </a:solidFill>
                        </a:defRPr>
                      </a:pPr>
                      <a:t>[VALUE]</a:t>
                    </a:fld>
                    <a:endParaRPr lang="en-US" sz="1000" b="1" baseline="0"/>
                  </a:p>
                </c:rich>
              </c:tx>
              <c:spPr>
                <a:noFill/>
                <a:ln>
                  <a:noFill/>
                </a:ln>
                <a:effectLst/>
              </c:spPr>
              <c:txPr>
                <a:bodyPr rot="0" spcFirstLastPara="1" vertOverflow="ellipsis" vert="horz" wrap="square" lIns="38100" tIns="19050" rIns="38100" bIns="19050" anchor="ctr" anchorCtr="0">
                  <a:noAutofit/>
                </a:bodyPr>
                <a:lstStyle/>
                <a:p>
                  <a:pPr algn="l">
                    <a:defRPr sz="1000" b="1" i="0" u="none" strike="noStrike" kern="1200" baseline="0">
                      <a:solidFill>
                        <a:srgbClr val="FFFF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9533086944508498"/>
                      <c:h val="0.27006002528285555"/>
                    </c:manualLayout>
                  </c15:layout>
                  <c15:dlblFieldTable/>
                  <c15:showDataLabelsRange val="1"/>
                </c:ext>
                <c:ext xmlns:c16="http://schemas.microsoft.com/office/drawing/2014/chart" uri="{C3380CC4-5D6E-409C-BE32-E72D297353CC}">
                  <c16:uniqueId val="{00000000-A687-45E5-AD49-97809E8729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Sheet2!$L$33</c:f>
              <c:strCache>
                <c:ptCount val="1"/>
                <c:pt idx="0">
                  <c:v>Sum of Revenue</c:v>
                </c:pt>
              </c:strCache>
            </c:strRef>
          </c:cat>
          <c:val>
            <c:numRef>
              <c:f>Sheet2!$L$34</c:f>
              <c:numCache>
                <c:formatCode>"$"#,##0;[Red]"$"#,##0</c:formatCode>
                <c:ptCount val="1"/>
                <c:pt idx="0">
                  <c:v>121426551.46000324</c:v>
                </c:pt>
              </c:numCache>
            </c:numRef>
          </c:val>
          <c:extLst>
            <c:ext xmlns:c15="http://schemas.microsoft.com/office/drawing/2012/chart" uri="{02D57815-91ED-43cb-92C2-25804820EDAC}">
              <c15:datalabelsRange>
                <c15:f>Sheet2!$K$34</c15:f>
                <c15:dlblRangeCache>
                  <c:ptCount val="1"/>
                  <c:pt idx="0">
                    <c:v>Germany</c:v>
                  </c:pt>
                </c15:dlblRangeCache>
              </c15:datalabelsRange>
            </c:ext>
            <c:ext xmlns:c16="http://schemas.microsoft.com/office/drawing/2014/chart" uri="{C3380CC4-5D6E-409C-BE32-E72D297353CC}">
              <c16:uniqueId val="{00000001-A687-45E5-AD49-97809E8729D0}"/>
            </c:ext>
          </c:extLst>
        </c:ser>
        <c:ser>
          <c:idx val="1"/>
          <c:order val="1"/>
          <c:tx>
            <c:strRef>
              <c:f>Sheet2!$K$35</c:f>
              <c:strCache>
                <c:ptCount val="1"/>
                <c:pt idx="0">
                  <c:v>United State</c:v>
                </c:pt>
              </c:strCache>
            </c:strRef>
          </c:tx>
          <c:spPr>
            <a:solidFill>
              <a:srgbClr val="FFFFFF"/>
            </a:solidFill>
            <a:ln>
              <a:noFill/>
            </a:ln>
            <a:effectLst/>
          </c:spPr>
          <c:invertIfNegative val="0"/>
          <c:dLbls>
            <c:dLbl>
              <c:idx val="0"/>
              <c:layout>
                <c:manualLayout>
                  <c:x val="-9.1230863835895903E-2"/>
                  <c:y val="1.8124992496102714E-2"/>
                </c:manualLayout>
              </c:layout>
              <c:tx>
                <c:rich>
                  <a:bodyPr rot="0" spcFirstLastPara="1" vertOverflow="ellipsis" vert="horz" wrap="square" lIns="38100" tIns="19050" rIns="38100" bIns="19050" numCol="2" anchor="ctr" anchorCtr="0">
                    <a:noAutofit/>
                  </a:bodyPr>
                  <a:lstStyle/>
                  <a:p>
                    <a:pPr algn="l">
                      <a:defRPr sz="1000" b="1" i="0" u="none" strike="noStrike" kern="1200" baseline="0">
                        <a:solidFill>
                          <a:srgbClr val="202020"/>
                        </a:solidFill>
                        <a:latin typeface="+mn-lt"/>
                        <a:ea typeface="+mn-ea"/>
                        <a:cs typeface="+mn-cs"/>
                      </a:defRPr>
                    </a:pPr>
                    <a:fld id="{88AAF16F-4FC4-4B36-9413-F213A51563FC}" type="CELLRANGE">
                      <a:rPr lang="en-US" baseline="0"/>
                      <a:pPr algn="l">
                        <a:defRPr sz="1000" b="1">
                          <a:solidFill>
                            <a:srgbClr val="202020"/>
                          </a:solidFill>
                        </a:defRPr>
                      </a:pPr>
                      <a:t>[CELLRANGE]</a:t>
                    </a:fld>
                    <a:r>
                      <a:rPr lang="en-US" baseline="0"/>
                      <a:t>, </a:t>
                    </a:r>
                    <a:fld id="{5770B3F9-3D52-4ED7-8F9E-7E233C7EEACF}" type="VALUE">
                      <a:rPr lang="en-US" baseline="0"/>
                      <a:pPr algn="l">
                        <a:defRPr sz="1000" b="1">
                          <a:solidFill>
                            <a:srgbClr val="202020"/>
                          </a:solidFill>
                        </a:defRPr>
                      </a:pPr>
                      <a:t>[VALUE]</a:t>
                    </a:fld>
                    <a:endParaRPr lang="en-US" baseline="0"/>
                  </a:p>
                </c:rich>
              </c:tx>
              <c:spPr>
                <a:noFill/>
                <a:ln>
                  <a:noFill/>
                </a:ln>
                <a:effectLst/>
              </c:spPr>
              <c:txPr>
                <a:bodyPr rot="0" spcFirstLastPara="1" vertOverflow="ellipsis" vert="horz" wrap="square" lIns="38100" tIns="19050" rIns="38100" bIns="19050" numCol="2" anchor="ctr" anchorCtr="0">
                  <a:noAutofit/>
                </a:bodyPr>
                <a:lstStyle/>
                <a:p>
                  <a:pPr algn="l">
                    <a:defRPr sz="1000" b="1" i="0" u="none" strike="noStrike" kern="1200" baseline="0">
                      <a:solidFill>
                        <a:srgbClr val="20202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89557715439604613"/>
                      <c:h val="0.25002732998380423"/>
                    </c:manualLayout>
                  </c15:layout>
                  <c15:dlblFieldTable/>
                  <c15:showDataLabelsRange val="1"/>
                </c:ext>
                <c:ext xmlns:c16="http://schemas.microsoft.com/office/drawing/2014/chart" uri="{C3380CC4-5D6E-409C-BE32-E72D297353CC}">
                  <c16:uniqueId val="{00000002-A687-45E5-AD49-97809E8729D0}"/>
                </c:ext>
              </c:extLst>
            </c:dLbl>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rgbClr val="20202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Sheet2!$L$35</c:f>
              <c:numCache>
                <c:formatCode>"$"#,##0;[Red]"$"#,##0</c:formatCode>
                <c:ptCount val="1"/>
                <c:pt idx="0">
                  <c:v>121750022.74999996</c:v>
                </c:pt>
              </c:numCache>
            </c:numRef>
          </c:val>
          <c:extLst>
            <c:ext xmlns:c15="http://schemas.microsoft.com/office/drawing/2012/chart" uri="{02D57815-91ED-43cb-92C2-25804820EDAC}">
              <c15:datalabelsRange>
                <c15:f>Sheet2!$K$35</c15:f>
                <c15:dlblRangeCache>
                  <c:ptCount val="1"/>
                  <c:pt idx="0">
                    <c:v>United State</c:v>
                  </c:pt>
                </c15:dlblRangeCache>
              </c15:datalabelsRange>
            </c:ext>
            <c:ext xmlns:c16="http://schemas.microsoft.com/office/drawing/2014/chart" uri="{C3380CC4-5D6E-409C-BE32-E72D297353CC}">
              <c16:uniqueId val="{00000003-A687-45E5-AD49-97809E8729D0}"/>
            </c:ext>
          </c:extLst>
        </c:ser>
        <c:dLbls>
          <c:showLegendKey val="0"/>
          <c:showVal val="1"/>
          <c:showCatName val="0"/>
          <c:showSerName val="0"/>
          <c:showPercent val="0"/>
          <c:showBubbleSize val="0"/>
        </c:dLbls>
        <c:gapWidth val="0"/>
        <c:overlap val="4"/>
        <c:axId val="32424223"/>
        <c:axId val="284527759"/>
      </c:barChart>
      <c:catAx>
        <c:axId val="32424223"/>
        <c:scaling>
          <c:orientation val="minMax"/>
        </c:scaling>
        <c:delete val="1"/>
        <c:axPos val="l"/>
        <c:numFmt formatCode="General" sourceLinked="1"/>
        <c:majorTickMark val="none"/>
        <c:minorTickMark val="none"/>
        <c:tickLblPos val="nextTo"/>
        <c:crossAx val="284527759"/>
        <c:crosses val="autoZero"/>
        <c:auto val="1"/>
        <c:lblAlgn val="ctr"/>
        <c:lblOffset val="100"/>
        <c:noMultiLvlLbl val="0"/>
      </c:catAx>
      <c:valAx>
        <c:axId val="284527759"/>
        <c:scaling>
          <c:orientation val="minMax"/>
        </c:scaling>
        <c:delete val="1"/>
        <c:axPos val="b"/>
        <c:numFmt formatCode="&quot;$&quot;#,##0;[Red]&quot;$&quot;#,##0" sourceLinked="1"/>
        <c:majorTickMark val="none"/>
        <c:minorTickMark val="none"/>
        <c:tickLblPos val="nextTo"/>
        <c:crossAx val="32424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742803056494908E-2"/>
          <c:y val="0.18509808494008584"/>
          <c:w val="0.94225721784776906"/>
          <c:h val="0.65490196078431373"/>
        </c:manualLayout>
      </c:layout>
      <c:barChart>
        <c:barDir val="bar"/>
        <c:grouping val="stacked"/>
        <c:varyColors val="0"/>
        <c:ser>
          <c:idx val="0"/>
          <c:order val="0"/>
          <c:tx>
            <c:strRef>
              <c:f>Sheet2!$BJ$21</c:f>
              <c:strCache>
                <c:ptCount val="1"/>
                <c:pt idx="0">
                  <c:v>ORB</c:v>
                </c:pt>
              </c:strCache>
            </c:strRef>
          </c:tx>
          <c:spPr>
            <a:solidFill>
              <a:srgbClr val="FFFFFF"/>
            </a:solidFill>
            <a:ln>
              <a:noFill/>
            </a:ln>
            <a:effectLst/>
          </c:spPr>
          <c:invertIfNegative val="0"/>
          <c:dLbls>
            <c:dLbl>
              <c:idx val="0"/>
              <c:layout>
                <c:manualLayout>
                  <c:x val="3.1433236120811755E-7"/>
                  <c:y val="-0.29342013169250009"/>
                </c:manualLayout>
              </c:layout>
              <c:tx>
                <c:rich>
                  <a:bodyPr rot="0" spcFirstLastPara="1" vertOverflow="clip" horzOverflow="clip" vert="horz" wrap="square" lIns="38100" tIns="19050" rIns="38100" bIns="19050" anchor="ctr" anchorCtr="1">
                    <a:noAutofit/>
                  </a:bodyPr>
                  <a:lstStyle/>
                  <a:p>
                    <a:pPr>
                      <a:defRPr sz="1100" b="1" i="0" u="none" strike="noStrike" kern="1200" baseline="0">
                        <a:solidFill>
                          <a:schemeClr val="dk1">
                            <a:lumMod val="65000"/>
                            <a:lumOff val="35000"/>
                          </a:schemeClr>
                        </a:solidFill>
                        <a:latin typeface="+mn-lt"/>
                        <a:ea typeface="+mn-ea"/>
                        <a:cs typeface="+mn-cs"/>
                      </a:defRPr>
                    </a:pPr>
                    <a:fld id="{D92CEE4D-8412-4688-9F6C-51D2FCB294EF}" type="CELLRANGE">
                      <a:rPr lang="en-US"/>
                      <a:pPr>
                        <a:defRPr sz="1100" b="1"/>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35944156970037205"/>
                      <c:h val="0.43098239343304273"/>
                    </c:manualLayout>
                  </c15:layout>
                  <c15:dlblFieldTable/>
                  <c15:showDataLabelsRange val="1"/>
                </c:ext>
                <c:ext xmlns:c16="http://schemas.microsoft.com/office/drawing/2014/chart" uri="{C3380CC4-5D6E-409C-BE32-E72D297353CC}">
                  <c16:uniqueId val="{00000002-6828-4E76-923C-32D5B5DED51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val>
            <c:numRef>
              <c:f>Sheet2!$BK$21</c:f>
              <c:numCache>
                <c:formatCode>0.0%</c:formatCode>
                <c:ptCount val="1"/>
                <c:pt idx="0">
                  <c:v>0.18865740740740741</c:v>
                </c:pt>
              </c:numCache>
            </c:numRef>
          </c:val>
          <c:extLst>
            <c:ext xmlns:c15="http://schemas.microsoft.com/office/drawing/2012/chart" uri="{02D57815-91ED-43cb-92C2-25804820EDAC}">
              <c15:datalabelsRange>
                <c15:f>Sheet2!$BK$21</c15:f>
                <c15:dlblRangeCache>
                  <c:ptCount val="1"/>
                  <c:pt idx="0">
                    <c:v>18.9%</c:v>
                  </c:pt>
                </c15:dlblRangeCache>
              </c15:datalabelsRange>
            </c:ext>
            <c:ext xmlns:c16="http://schemas.microsoft.com/office/drawing/2014/chart" uri="{C3380CC4-5D6E-409C-BE32-E72D297353CC}">
              <c16:uniqueId val="{00000000-6828-4E76-923C-32D5B5DED517}"/>
            </c:ext>
          </c:extLst>
        </c:ser>
        <c:ser>
          <c:idx val="1"/>
          <c:order val="1"/>
          <c:tx>
            <c:strRef>
              <c:f>Sheet2!$BJ$22</c:f>
              <c:strCache>
                <c:ptCount val="1"/>
                <c:pt idx="0">
                  <c:v>Bicycles</c:v>
                </c:pt>
              </c:strCache>
            </c:strRef>
          </c:tx>
          <c:spPr>
            <a:solidFill>
              <a:schemeClr val="tx1">
                <a:lumMod val="95000"/>
                <a:lumOff val="5000"/>
              </a:schemeClr>
            </a:solidFill>
            <a:ln>
              <a:noFill/>
            </a:ln>
            <a:effectLst/>
          </c:spPr>
          <c:invertIfNegative val="0"/>
          <c:val>
            <c:numRef>
              <c:f>Sheet2!$BK$22</c:f>
              <c:numCache>
                <c:formatCode>0%</c:formatCode>
                <c:ptCount val="1"/>
                <c:pt idx="0">
                  <c:v>1</c:v>
                </c:pt>
              </c:numCache>
            </c:numRef>
          </c:val>
          <c:extLst>
            <c:ext xmlns:c16="http://schemas.microsoft.com/office/drawing/2014/chart" uri="{C3380CC4-5D6E-409C-BE32-E72D297353CC}">
              <c16:uniqueId val="{00000001-6828-4E76-923C-32D5B5DED517}"/>
            </c:ext>
          </c:extLst>
        </c:ser>
        <c:dLbls>
          <c:showLegendKey val="0"/>
          <c:showVal val="0"/>
          <c:showCatName val="0"/>
          <c:showSerName val="0"/>
          <c:showPercent val="0"/>
          <c:showBubbleSize val="0"/>
        </c:dLbls>
        <c:gapWidth val="27"/>
        <c:overlap val="100"/>
        <c:axId val="2121706863"/>
        <c:axId val="2121692943"/>
      </c:barChart>
      <c:catAx>
        <c:axId val="2121706863"/>
        <c:scaling>
          <c:orientation val="minMax"/>
        </c:scaling>
        <c:delete val="1"/>
        <c:axPos val="l"/>
        <c:majorTickMark val="none"/>
        <c:minorTickMark val="none"/>
        <c:tickLblPos val="nextTo"/>
        <c:crossAx val="2121692943"/>
        <c:crosses val="autoZero"/>
        <c:auto val="1"/>
        <c:lblAlgn val="ctr"/>
        <c:lblOffset val="100"/>
        <c:noMultiLvlLbl val="0"/>
      </c:catAx>
      <c:valAx>
        <c:axId val="2121692943"/>
        <c:scaling>
          <c:orientation val="minMax"/>
        </c:scaling>
        <c:delete val="1"/>
        <c:axPos val="b"/>
        <c:numFmt formatCode="0.0%" sourceLinked="1"/>
        <c:majorTickMark val="none"/>
        <c:minorTickMark val="none"/>
        <c:tickLblPos val="nextTo"/>
        <c:crossAx val="2121706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Performance.xlsm]Sheet2!SEASONAL TREND</c:name>
    <c:fmtId val="3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75000"/>
              <a:lumOff val="25000"/>
            </a:schemeClr>
          </a:solidFill>
          <a:ln>
            <a:solidFill>
              <a:schemeClr val="accent5">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bg2">
                <a:lumMod val="9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lumMod val="75000"/>
              <a:lumOff val="25000"/>
            </a:schemeClr>
          </a:solidFill>
          <a:ln>
            <a:solidFill>
              <a:schemeClr val="accent5">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chemeClr val="bg2">
                <a:lumMod val="9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tx1">
              <a:lumMod val="75000"/>
              <a:lumOff val="25000"/>
            </a:schemeClr>
          </a:solidFill>
          <a:ln>
            <a:solidFill>
              <a:schemeClr val="accent5">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solidFill>
              <a:schemeClr val="bg2">
                <a:lumMod val="9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202173518511839"/>
          <c:y val="0.12872151218324193"/>
          <c:w val="0.69982619893406051"/>
          <c:h val="0.58706883505935814"/>
        </c:manualLayout>
      </c:layout>
      <c:areaChart>
        <c:grouping val="stacked"/>
        <c:varyColors val="0"/>
        <c:ser>
          <c:idx val="0"/>
          <c:order val="0"/>
          <c:tx>
            <c:strRef>
              <c:f>Sheet2!$CE$3:$CE$4</c:f>
              <c:strCache>
                <c:ptCount val="1"/>
                <c:pt idx="0">
                  <c:v>ACC</c:v>
                </c:pt>
              </c:strCache>
            </c:strRef>
          </c:tx>
          <c:spPr>
            <a:solidFill>
              <a:schemeClr val="accent1"/>
            </a:solidFill>
            <a:ln>
              <a:no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Sheet2!$CE$5:$CE$16</c:f>
              <c:numCache>
                <c:formatCode>"$"#,##0;[Red]"$"#,##0</c:formatCode>
                <c:ptCount val="12"/>
                <c:pt idx="0">
                  <c:v>55199.869999999923</c:v>
                </c:pt>
                <c:pt idx="1">
                  <c:v>77007.920000000246</c:v>
                </c:pt>
                <c:pt idx="2">
                  <c:v>105696.48000000014</c:v>
                </c:pt>
                <c:pt idx="3">
                  <c:v>264225.40000000008</c:v>
                </c:pt>
                <c:pt idx="4">
                  <c:v>337852.84000000189</c:v>
                </c:pt>
                <c:pt idx="5">
                  <c:v>412491.09000000102</c:v>
                </c:pt>
                <c:pt idx="6">
                  <c:v>209544.69999999931</c:v>
                </c:pt>
                <c:pt idx="7">
                  <c:v>184639.78999999992</c:v>
                </c:pt>
                <c:pt idx="8">
                  <c:v>145520.2899999996</c:v>
                </c:pt>
                <c:pt idx="9">
                  <c:v>100154.78000000025</c:v>
                </c:pt>
                <c:pt idx="10">
                  <c:v>55366.67999999992</c:v>
                </c:pt>
                <c:pt idx="11">
                  <c:v>52639.349999999889</c:v>
                </c:pt>
              </c:numCache>
            </c:numRef>
          </c:val>
          <c:extLst>
            <c:ext xmlns:c16="http://schemas.microsoft.com/office/drawing/2014/chart" uri="{C3380CC4-5D6E-409C-BE32-E72D297353CC}">
              <c16:uniqueId val="{00000000-C42A-4C9B-A01D-4CE11F13BBF2}"/>
            </c:ext>
          </c:extLst>
        </c:ser>
        <c:ser>
          <c:idx val="1"/>
          <c:order val="1"/>
          <c:tx>
            <c:strRef>
              <c:f>Sheet2!$CF$3:$CF$4</c:f>
              <c:strCache>
                <c:ptCount val="1"/>
                <c:pt idx="0">
                  <c:v>EBI</c:v>
                </c:pt>
              </c:strCache>
            </c:strRef>
          </c:tx>
          <c:spPr>
            <a:solidFill>
              <a:schemeClr val="accent2"/>
            </a:solidFill>
            <a:ln>
              <a:no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Sheet2!$CF$5:$CF$16</c:f>
              <c:numCache>
                <c:formatCode>"$"#,##0;[Red]"$"#,##0</c:formatCode>
                <c:ptCount val="12"/>
                <c:pt idx="0">
                  <c:v>31214.25</c:v>
                </c:pt>
                <c:pt idx="1">
                  <c:v>99810.5</c:v>
                </c:pt>
                <c:pt idx="2">
                  <c:v>151424.25</c:v>
                </c:pt>
                <c:pt idx="3">
                  <c:v>434334.5</c:v>
                </c:pt>
                <c:pt idx="4">
                  <c:v>519862</c:v>
                </c:pt>
                <c:pt idx="5">
                  <c:v>715143.5</c:v>
                </c:pt>
                <c:pt idx="6">
                  <c:v>268524.75</c:v>
                </c:pt>
                <c:pt idx="7">
                  <c:v>251132.25</c:v>
                </c:pt>
                <c:pt idx="8">
                  <c:v>278980.75</c:v>
                </c:pt>
                <c:pt idx="9">
                  <c:v>158412</c:v>
                </c:pt>
                <c:pt idx="10">
                  <c:v>48094.25</c:v>
                </c:pt>
                <c:pt idx="11">
                  <c:v>30958</c:v>
                </c:pt>
              </c:numCache>
            </c:numRef>
          </c:val>
          <c:extLst>
            <c:ext xmlns:c16="http://schemas.microsoft.com/office/drawing/2014/chart" uri="{C3380CC4-5D6E-409C-BE32-E72D297353CC}">
              <c16:uniqueId val="{00000001-C42A-4C9B-A01D-4CE11F13BBF2}"/>
            </c:ext>
          </c:extLst>
        </c:ser>
        <c:ser>
          <c:idx val="2"/>
          <c:order val="2"/>
          <c:tx>
            <c:strRef>
              <c:f>Sheet2!$CG$3:$CG$4</c:f>
              <c:strCache>
                <c:ptCount val="1"/>
                <c:pt idx="0">
                  <c:v>ORB</c:v>
                </c:pt>
              </c:strCache>
            </c:strRef>
          </c:tx>
          <c:spPr>
            <a:solidFill>
              <a:schemeClr val="tx1">
                <a:lumMod val="75000"/>
                <a:lumOff val="25000"/>
              </a:schemeClr>
            </a:solidFill>
            <a:ln>
              <a:solidFill>
                <a:schemeClr val="accent5">
                  <a:lumMod val="75000"/>
                </a:schemeClr>
              </a:solid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Sheet2!$CG$5:$CG$16</c:f>
              <c:numCache>
                <c:formatCode>"$"#,##0;[Red]"$"#,##0</c:formatCode>
                <c:ptCount val="12"/>
                <c:pt idx="0">
                  <c:v>1471208.6500000029</c:v>
                </c:pt>
                <c:pt idx="1">
                  <c:v>2519457.509999997</c:v>
                </c:pt>
                <c:pt idx="2">
                  <c:v>3670725.9899999956</c:v>
                </c:pt>
                <c:pt idx="3">
                  <c:v>9632946.3699999694</c:v>
                </c:pt>
                <c:pt idx="4">
                  <c:v>12494521.9</c:v>
                </c:pt>
                <c:pt idx="5">
                  <c:v>15591984.329999961</c:v>
                </c:pt>
                <c:pt idx="6">
                  <c:v>7742656.0399999944</c:v>
                </c:pt>
                <c:pt idx="7">
                  <c:v>6573110.459999999</c:v>
                </c:pt>
                <c:pt idx="8">
                  <c:v>5271159.3999999929</c:v>
                </c:pt>
                <c:pt idx="9">
                  <c:v>3154617.489999997</c:v>
                </c:pt>
                <c:pt idx="10">
                  <c:v>1601892.4800000021</c:v>
                </c:pt>
                <c:pt idx="11">
                  <c:v>1443797.3500000027</c:v>
                </c:pt>
              </c:numCache>
            </c:numRef>
          </c:val>
          <c:extLst>
            <c:ext xmlns:c16="http://schemas.microsoft.com/office/drawing/2014/chart" uri="{C3380CC4-5D6E-409C-BE32-E72D297353CC}">
              <c16:uniqueId val="{00000002-C42A-4C9B-A01D-4CE11F13BBF2}"/>
            </c:ext>
          </c:extLst>
        </c:ser>
        <c:ser>
          <c:idx val="3"/>
          <c:order val="3"/>
          <c:tx>
            <c:strRef>
              <c:f>Sheet2!$CH$3:$CH$4</c:f>
              <c:strCache>
                <c:ptCount val="1"/>
                <c:pt idx="0">
                  <c:v>ROB</c:v>
                </c:pt>
              </c:strCache>
            </c:strRef>
          </c:tx>
          <c:spPr>
            <a:solidFill>
              <a:schemeClr val="accent4"/>
            </a:solidFill>
            <a:ln>
              <a:no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Sheet2!$CH$5:$CH$16</c:f>
              <c:numCache>
                <c:formatCode>"$"#,##0;[Red]"$"#,##0</c:formatCode>
                <c:ptCount val="12"/>
                <c:pt idx="0">
                  <c:v>1267058.1200000008</c:v>
                </c:pt>
                <c:pt idx="1">
                  <c:v>2226195.7500000028</c:v>
                </c:pt>
                <c:pt idx="2">
                  <c:v>3322717.4899999993</c:v>
                </c:pt>
                <c:pt idx="3">
                  <c:v>9770374.8399999868</c:v>
                </c:pt>
                <c:pt idx="4">
                  <c:v>13074962.629999982</c:v>
                </c:pt>
                <c:pt idx="5">
                  <c:v>16176191.139999971</c:v>
                </c:pt>
                <c:pt idx="6">
                  <c:v>8039687.320000018</c:v>
                </c:pt>
                <c:pt idx="7">
                  <c:v>6649193.6500000041</c:v>
                </c:pt>
                <c:pt idx="8">
                  <c:v>5325396.6100000022</c:v>
                </c:pt>
                <c:pt idx="9">
                  <c:v>3428110.4600000018</c:v>
                </c:pt>
                <c:pt idx="10">
                  <c:v>1244721.4099999992</c:v>
                </c:pt>
                <c:pt idx="11">
                  <c:v>1227513.0300000003</c:v>
                </c:pt>
              </c:numCache>
            </c:numRef>
          </c:val>
          <c:extLst>
            <c:ext xmlns:c16="http://schemas.microsoft.com/office/drawing/2014/chart" uri="{C3380CC4-5D6E-409C-BE32-E72D297353CC}">
              <c16:uniqueId val="{00000003-C42A-4C9B-A01D-4CE11F13BBF2}"/>
            </c:ext>
          </c:extLst>
        </c:ser>
        <c:ser>
          <c:idx val="4"/>
          <c:order val="4"/>
          <c:tx>
            <c:strRef>
              <c:f>Sheet2!$CI$3:$CI$4</c:f>
              <c:strCache>
                <c:ptCount val="1"/>
                <c:pt idx="0">
                  <c:v>TOU</c:v>
                </c:pt>
              </c:strCache>
            </c:strRef>
          </c:tx>
          <c:spPr>
            <a:solidFill>
              <a:schemeClr val="accent5"/>
            </a:solidFill>
            <a:ln>
              <a:solidFill>
                <a:schemeClr val="bg2">
                  <a:lumMod val="90000"/>
                </a:schemeClr>
              </a:solid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Sheet2!$CI$5:$CI$16</c:f>
              <c:numCache>
                <c:formatCode>"$"#,##0;[Red]"$"#,##0</c:formatCode>
                <c:ptCount val="12"/>
                <c:pt idx="0">
                  <c:v>1807836.1200000015</c:v>
                </c:pt>
                <c:pt idx="1">
                  <c:v>3081553.4100000146</c:v>
                </c:pt>
                <c:pt idx="2">
                  <c:v>4626671.5700000096</c:v>
                </c:pt>
                <c:pt idx="3">
                  <c:v>13066295.589999918</c:v>
                </c:pt>
                <c:pt idx="4">
                  <c:v>17411890.019999951</c:v>
                </c:pt>
                <c:pt idx="5">
                  <c:v>21560177.329999913</c:v>
                </c:pt>
                <c:pt idx="6">
                  <c:v>10010121.689999944</c:v>
                </c:pt>
                <c:pt idx="7">
                  <c:v>8888796.299999984</c:v>
                </c:pt>
                <c:pt idx="8">
                  <c:v>6769242.1899999855</c:v>
                </c:pt>
                <c:pt idx="9">
                  <c:v>4204626.7900000121</c:v>
                </c:pt>
                <c:pt idx="10">
                  <c:v>1615904.1300000022</c:v>
                </c:pt>
                <c:pt idx="11">
                  <c:v>1644266.1700000002</c:v>
                </c:pt>
              </c:numCache>
            </c:numRef>
          </c:val>
          <c:extLst>
            <c:ext xmlns:c16="http://schemas.microsoft.com/office/drawing/2014/chart" uri="{C3380CC4-5D6E-409C-BE32-E72D297353CC}">
              <c16:uniqueId val="{00000004-C42A-4C9B-A01D-4CE11F13BBF2}"/>
            </c:ext>
          </c:extLst>
        </c:ser>
        <c:ser>
          <c:idx val="5"/>
          <c:order val="5"/>
          <c:tx>
            <c:strRef>
              <c:f>Sheet2!$CJ$3:$CJ$4</c:f>
              <c:strCache>
                <c:ptCount val="1"/>
                <c:pt idx="0">
                  <c:v>TRE</c:v>
                </c:pt>
              </c:strCache>
            </c:strRef>
          </c:tx>
          <c:spPr>
            <a:solidFill>
              <a:srgbClr val="FF0000"/>
            </a:solidFill>
            <a:ln>
              <a:noFill/>
            </a:ln>
            <a:effectLst/>
          </c:spPr>
          <c:cat>
            <c:strRef>
              <c:f>Sheet2!$CD$5:$CD$16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Sheet2!$CJ$5:$CJ$16</c:f>
              <c:numCache>
                <c:formatCode>"$"#,##0;[Red]"$"#,##0</c:formatCode>
                <c:ptCount val="12"/>
                <c:pt idx="0">
                  <c:v>0</c:v>
                </c:pt>
                <c:pt idx="1">
                  <c:v>1500</c:v>
                </c:pt>
                <c:pt idx="2">
                  <c:v>6090.34</c:v>
                </c:pt>
                <c:pt idx="3">
                  <c:v>103312.20999999989</c:v>
                </c:pt>
                <c:pt idx="4">
                  <c:v>144175.95000000004</c:v>
                </c:pt>
                <c:pt idx="5">
                  <c:v>208950.27000000002</c:v>
                </c:pt>
                <c:pt idx="6">
                  <c:v>56189.250000000015</c:v>
                </c:pt>
                <c:pt idx="7">
                  <c:v>36298.35</c:v>
                </c:pt>
                <c:pt idx="8">
                  <c:v>21464.550000000003</c:v>
                </c:pt>
                <c:pt idx="9">
                  <c:v>2781.37</c:v>
                </c:pt>
                <c:pt idx="10">
                  <c:v>0</c:v>
                </c:pt>
                <c:pt idx="11">
                  <c:v>0</c:v>
                </c:pt>
              </c:numCache>
            </c:numRef>
          </c:val>
          <c:extLst>
            <c:ext xmlns:c16="http://schemas.microsoft.com/office/drawing/2014/chart" uri="{C3380CC4-5D6E-409C-BE32-E72D297353CC}">
              <c16:uniqueId val="{00000005-C42A-4C9B-A01D-4CE11F13BBF2}"/>
            </c:ext>
          </c:extLst>
        </c:ser>
        <c:dLbls>
          <c:showLegendKey val="0"/>
          <c:showVal val="0"/>
          <c:showCatName val="0"/>
          <c:showSerName val="0"/>
          <c:showPercent val="0"/>
          <c:showBubbleSize val="0"/>
        </c:dLbls>
        <c:axId val="212788927"/>
        <c:axId val="212773087"/>
      </c:areaChart>
      <c:catAx>
        <c:axId val="212788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212773087"/>
        <c:crosses val="autoZero"/>
        <c:auto val="1"/>
        <c:lblAlgn val="ctr"/>
        <c:lblOffset val="100"/>
        <c:noMultiLvlLbl val="0"/>
      </c:catAx>
      <c:valAx>
        <c:axId val="212773087"/>
        <c:scaling>
          <c:orientation val="minMax"/>
        </c:scaling>
        <c:delete val="1"/>
        <c:axPos val="l"/>
        <c:numFmt formatCode="&quot;$&quot;#,##0;[Red]&quot;$&quot;#,##0" sourceLinked="1"/>
        <c:majorTickMark val="none"/>
        <c:minorTickMark val="none"/>
        <c:tickLblPos val="nextTo"/>
        <c:crossAx val="212788927"/>
        <c:crosses val="autoZero"/>
        <c:crossBetween val="midCat"/>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Sheet2!$DG$14</c:f>
              <c:strCache>
                <c:ptCount val="1"/>
                <c:pt idx="0">
                  <c:v> Revenue</c:v>
                </c:pt>
              </c:strCache>
            </c:strRef>
          </c:tx>
          <c:spPr>
            <a:solidFill>
              <a:srgbClr val="EAE8C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Sheet2!$DF$15:$DF$23</c:f>
              <c:strCache>
                <c:ptCount val="9"/>
                <c:pt idx="0">
                  <c:v>Professional Touring Bike (red)</c:v>
                </c:pt>
                <c:pt idx="1">
                  <c:v>Professional Touring Bike (silver)</c:v>
                </c:pt>
                <c:pt idx="2">
                  <c:v>Repair Kit</c:v>
                </c:pt>
                <c:pt idx="3">
                  <c:v>Road Helmet</c:v>
                </c:pt>
                <c:pt idx="4">
                  <c:v>T-shirt</c:v>
                </c:pt>
                <c:pt idx="5">
                  <c:v>Water Bottle</c:v>
                </c:pt>
                <c:pt idx="6">
                  <c:v>Water Bottle Cage</c:v>
                </c:pt>
                <c:pt idx="7">
                  <c:v>Women's Off Road Bike Fully</c:v>
                </c:pt>
                <c:pt idx="8">
                  <c:v>0</c:v>
                </c:pt>
              </c:strCache>
            </c:strRef>
          </c:cat>
          <c:val>
            <c:numRef>
              <c:f>Sheet2!$DG$15:$DG$23</c:f>
              <c:numCache>
                <c:formatCode>"$"#,##0;[Red]"$"#,##0</c:formatCode>
                <c:ptCount val="9"/>
                <c:pt idx="0">
                  <c:v>11511415.189999986</c:v>
                </c:pt>
                <c:pt idx="1">
                  <c:v>26025238.739999942</c:v>
                </c:pt>
                <c:pt idx="2">
                  <c:v>115356.33000000005</c:v>
                </c:pt>
                <c:pt idx="3">
                  <c:v>184150.39000000097</c:v>
                </c:pt>
                <c:pt idx="4">
                  <c:v>108050.59000000007</c:v>
                </c:pt>
                <c:pt idx="5">
                  <c:v>71269.400000000009</c:v>
                </c:pt>
                <c:pt idx="6">
                  <c:v>221794.38999999981</c:v>
                </c:pt>
                <c:pt idx="7">
                  <c:v>11688040.720000001</c:v>
                </c:pt>
                <c:pt idx="8">
                  <c:v>0</c:v>
                </c:pt>
              </c:numCache>
            </c:numRef>
          </c:val>
          <c:extLst>
            <c:ext xmlns:c16="http://schemas.microsoft.com/office/drawing/2014/chart" uri="{C3380CC4-5D6E-409C-BE32-E72D297353CC}">
              <c16:uniqueId val="{00000000-BB3C-48BB-8F69-BA72FAAF40B5}"/>
            </c:ext>
          </c:extLst>
        </c:ser>
        <c:ser>
          <c:idx val="1"/>
          <c:order val="1"/>
          <c:tx>
            <c:strRef>
              <c:f>Sheet2!$DH$14</c:f>
              <c:strCache>
                <c:ptCount val="1"/>
                <c:pt idx="0">
                  <c:v>max</c:v>
                </c:pt>
              </c:strCache>
            </c:strRef>
          </c:tx>
          <c:spPr>
            <a:solidFill>
              <a:schemeClr val="bg1">
                <a:lumMod val="65000"/>
              </a:schemeClr>
            </a:solidFill>
            <a:ln>
              <a:noFill/>
            </a:ln>
            <a:effectLst/>
          </c:spPr>
          <c:invertIfNegative val="0"/>
          <c:val>
            <c:numRef>
              <c:f>Sheet2!$DH$15:$DH$23</c:f>
              <c:numCache>
                <c:formatCode>"$"#,##0;[Red]"$"#,##0</c:formatCode>
                <c:ptCount val="9"/>
                <c:pt idx="0">
                  <c:v>0</c:v>
                </c:pt>
                <c:pt idx="1">
                  <c:v>26025238.739999942</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AD9F-4F53-ACF6-FC5C926F03BF}"/>
            </c:ext>
          </c:extLst>
        </c:ser>
        <c:dLbls>
          <c:showLegendKey val="0"/>
          <c:showVal val="0"/>
          <c:showCatName val="0"/>
          <c:showSerName val="0"/>
          <c:showPercent val="0"/>
          <c:showBubbleSize val="0"/>
        </c:dLbls>
        <c:gapWidth val="17"/>
        <c:overlap val="100"/>
        <c:axId val="310718400"/>
        <c:axId val="310705440"/>
      </c:barChart>
      <c:catAx>
        <c:axId val="310718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FFFFFF"/>
                </a:solidFill>
                <a:latin typeface="+mn-lt"/>
                <a:ea typeface="+mn-ea"/>
                <a:cs typeface="+mn-cs"/>
              </a:defRPr>
            </a:pPr>
            <a:endParaRPr lang="en-US"/>
          </a:p>
        </c:txPr>
        <c:crossAx val="310705440"/>
        <c:crosses val="autoZero"/>
        <c:auto val="1"/>
        <c:lblAlgn val="ctr"/>
        <c:lblOffset val="100"/>
        <c:noMultiLvlLbl val="0"/>
      </c:catAx>
      <c:valAx>
        <c:axId val="310705440"/>
        <c:scaling>
          <c:orientation val="minMax"/>
        </c:scaling>
        <c:delete val="1"/>
        <c:axPos val="b"/>
        <c:numFmt formatCode="&quot;$&quot;#,##0;[Red]&quot;$&quot;#,##0" sourceLinked="1"/>
        <c:majorTickMark val="none"/>
        <c:minorTickMark val="none"/>
        <c:tickLblPos val="nextTo"/>
        <c:crossAx val="31071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202020"/>
              </a:solidFill>
              <a:ln w="19050">
                <a:noFill/>
              </a:ln>
              <a:effectLst/>
            </c:spPr>
            <c:extLst>
              <c:ext xmlns:c16="http://schemas.microsoft.com/office/drawing/2014/chart" uri="{C3380CC4-5D6E-409C-BE32-E72D297353CC}">
                <c16:uniqueId val="{00000001-7CD7-4717-8D44-C2874711CA23}"/>
              </c:ext>
            </c:extLst>
          </c:dPt>
          <c:dPt>
            <c:idx val="1"/>
            <c:bubble3D val="0"/>
            <c:spPr>
              <a:solidFill>
                <a:srgbClr val="BFBFBF"/>
              </a:solidFill>
              <a:ln w="19050">
                <a:noFill/>
              </a:ln>
              <a:effectLst/>
            </c:spPr>
            <c:extLst>
              <c:ext xmlns:c16="http://schemas.microsoft.com/office/drawing/2014/chart" uri="{C3380CC4-5D6E-409C-BE32-E72D297353CC}">
                <c16:uniqueId val="{00000003-7CD7-4717-8D44-C2874711CA23}"/>
              </c:ext>
            </c:extLst>
          </c:dPt>
          <c:dLbls>
            <c:dLbl>
              <c:idx val="0"/>
              <c:layout>
                <c:manualLayout>
                  <c:x val="-0.12242836249207557"/>
                  <c:y val="-0.10366218942626763"/>
                </c:manualLayout>
              </c:layout>
              <c:spPr>
                <a:noFill/>
                <a:ln>
                  <a:noFill/>
                </a:ln>
                <a:effectLst/>
              </c:spPr>
              <c:txPr>
                <a:bodyPr rot="0" spcFirstLastPara="1" vertOverflow="clip" horzOverflow="clip" vert="horz" wrap="square" lIns="38100" tIns="19050" rIns="38100" bIns="19050" numCol="2" anchor="ctr" anchorCtr="1">
                  <a:noAutofit/>
                </a:bodyPr>
                <a:lstStyle/>
                <a:p>
                  <a:pPr>
                    <a:defRPr sz="1050" b="1" i="0" u="none" strike="noStrike" kern="1200" baseline="0">
                      <a:solidFill>
                        <a:srgbClr val="FFFFFF"/>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53022468204287365"/>
                      <c:h val="0.24613971819488986"/>
                    </c:manualLayout>
                  </c15:layout>
                </c:ext>
                <c:ext xmlns:c16="http://schemas.microsoft.com/office/drawing/2014/chart" uri="{C3380CC4-5D6E-409C-BE32-E72D297353CC}">
                  <c16:uniqueId val="{00000001-7CD7-4717-8D44-C2874711CA23}"/>
                </c:ext>
              </c:extLst>
            </c:dLbl>
            <c:dLbl>
              <c:idx val="1"/>
              <c:layout>
                <c:manualLayout>
                  <c:x val="0.28289290994104727"/>
                  <c:y val="-4.2316776286755384E-2"/>
                </c:manualLayout>
              </c:layout>
              <c:spPr>
                <a:noFill/>
                <a:ln>
                  <a:noFill/>
                </a:ln>
                <a:effectLst/>
              </c:spPr>
              <c:txPr>
                <a:bodyPr rot="0" spcFirstLastPara="1" vertOverflow="clip" horzOverflow="clip" vert="horz" wrap="square" lIns="38100" tIns="19050" rIns="38100" bIns="19050" anchor="ctr" anchorCtr="1">
                  <a:noAutofit/>
                </a:bodyPr>
                <a:lstStyle/>
                <a:p>
                  <a:pPr>
                    <a:defRPr sz="1050" b="1" i="0" u="none" strike="noStrike" kern="1200" baseline="0">
                      <a:solidFill>
                        <a:srgbClr val="FFFFFF"/>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1807360410883889"/>
                      <c:h val="0.2836984974193662"/>
                    </c:manualLayout>
                  </c15:layout>
                </c:ext>
                <c:ext xmlns:c16="http://schemas.microsoft.com/office/drawing/2014/chart" uri="{C3380CC4-5D6E-409C-BE32-E72D297353CC}">
                  <c16:uniqueId val="{00000003-7CD7-4717-8D44-C2874711CA2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Sheet2!$CT$8:$CT$9</c:f>
              <c:strCache>
                <c:ptCount val="2"/>
                <c:pt idx="0">
                  <c:v>Accessories</c:v>
                </c:pt>
                <c:pt idx="1">
                  <c:v>Bicycle</c:v>
                </c:pt>
              </c:strCache>
            </c:strRef>
          </c:cat>
          <c:val>
            <c:numRef>
              <c:f>Sheet2!$CU$8:$CU$9</c:f>
              <c:numCache>
                <c:formatCode>"$"#,##0;[Red]"$"#,##0</c:formatCode>
                <c:ptCount val="2"/>
                <c:pt idx="0">
                  <c:v>2000339.1899999829</c:v>
                </c:pt>
                <c:pt idx="1">
                  <c:v>241176235.02000135</c:v>
                </c:pt>
              </c:numCache>
            </c:numRef>
          </c:val>
          <c:extLst>
            <c:ext xmlns:c16="http://schemas.microsoft.com/office/drawing/2014/chart" uri="{C3380CC4-5D6E-409C-BE32-E72D297353CC}">
              <c16:uniqueId val="{00000004-7CD7-4717-8D44-C2874711CA23}"/>
            </c:ext>
          </c:extLst>
        </c:ser>
        <c:dLbls>
          <c:showLegendKey val="0"/>
          <c:showVal val="1"/>
          <c:showCatName val="0"/>
          <c:showSerName val="0"/>
          <c:showPercent val="0"/>
          <c:showBubbleSize val="0"/>
          <c:showLeaderLines val="0"/>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Sheet2!$DF$10" inc="5" max="20" page="10" val="20"/>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png"/><Relationship Id="rId3" Type="http://schemas.openxmlformats.org/officeDocument/2006/relationships/chart" Target="../charts/chart2.xml"/><Relationship Id="rId7" Type="http://schemas.openxmlformats.org/officeDocument/2006/relationships/image" Target="../media/image1.png"/><Relationship Id="rId12" Type="http://schemas.openxmlformats.org/officeDocument/2006/relationships/chart" Target="../charts/chart6.xml"/><Relationship Id="rId2" Type="http://schemas.openxmlformats.org/officeDocument/2006/relationships/hyperlink" Target="#'dashboard 2'!A1"/><Relationship Id="rId16" Type="http://schemas.openxmlformats.org/officeDocument/2006/relationships/image" Target="../media/image8.sv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hyperlink" Target="#'dashboard 1'!A1"/><Relationship Id="rId5" Type="http://schemas.openxmlformats.org/officeDocument/2006/relationships/chart" Target="../charts/chart4.xml"/><Relationship Id="rId15" Type="http://schemas.openxmlformats.org/officeDocument/2006/relationships/image" Target="../media/image7.png"/><Relationship Id="rId10" Type="http://schemas.openxmlformats.org/officeDocument/2006/relationships/image" Target="../media/image4.sv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hyperlink" Target="#'dashboard 1'!A1"/><Relationship Id="rId3" Type="http://schemas.openxmlformats.org/officeDocument/2006/relationships/chart" Target="../charts/chart7.xml"/><Relationship Id="rId7" Type="http://schemas.openxmlformats.org/officeDocument/2006/relationships/hyperlink" Target="#'dashboard 2'!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chart" Target="../charts/chart10.xml"/><Relationship Id="rId5" Type="http://schemas.openxmlformats.org/officeDocument/2006/relationships/chart" Target="../charts/chart8.xml"/><Relationship Id="rId10" Type="http://schemas.openxmlformats.org/officeDocument/2006/relationships/image" Target="../media/image11.svg"/><Relationship Id="rId4" Type="http://schemas.openxmlformats.org/officeDocument/2006/relationships/image" Target="../media/image9.emf"/><Relationship Id="rId9"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6</xdr:col>
      <xdr:colOff>172197</xdr:colOff>
      <xdr:row>9</xdr:row>
      <xdr:rowOff>133350</xdr:rowOff>
    </xdr:from>
    <xdr:to>
      <xdr:col>12</xdr:col>
      <xdr:colOff>345006</xdr:colOff>
      <xdr:row>21</xdr:row>
      <xdr:rowOff>114300</xdr:rowOff>
    </xdr:to>
    <xdr:sp macro="" textlink="">
      <xdr:nvSpPr>
        <xdr:cNvPr id="9" name="Rectangle: Rounded Corners 8">
          <a:extLst>
            <a:ext uri="{FF2B5EF4-FFF2-40B4-BE49-F238E27FC236}">
              <a16:creationId xmlns:a16="http://schemas.microsoft.com/office/drawing/2014/main" id="{268DF1F9-DC33-F499-F9D7-DD861ECDC337}"/>
            </a:ext>
          </a:extLst>
        </xdr:cNvPr>
        <xdr:cNvSpPr/>
      </xdr:nvSpPr>
      <xdr:spPr>
        <a:xfrm>
          <a:off x="3846126" y="1817234"/>
          <a:ext cx="3846737" cy="2226129"/>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207536</xdr:colOff>
      <xdr:row>10</xdr:row>
      <xdr:rowOff>41820</xdr:rowOff>
    </xdr:from>
    <xdr:to>
      <xdr:col>12</xdr:col>
      <xdr:colOff>205934</xdr:colOff>
      <xdr:row>19</xdr:row>
      <xdr:rowOff>39208</xdr:rowOff>
    </xdr:to>
    <xdr:graphicFrame macro="">
      <xdr:nvGraphicFramePr>
        <xdr:cNvPr id="3" name="Chart 2">
          <a:extLst>
            <a:ext uri="{FF2B5EF4-FFF2-40B4-BE49-F238E27FC236}">
              <a16:creationId xmlns:a16="http://schemas.microsoft.com/office/drawing/2014/main" id="{120640B8-DFDA-4B08-9A15-013A6A842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391459</xdr:colOff>
      <xdr:row>16</xdr:row>
      <xdr:rowOff>152399</xdr:rowOff>
    </xdr:from>
    <xdr:to>
      <xdr:col>12</xdr:col>
      <xdr:colOff>263894</xdr:colOff>
      <xdr:row>21</xdr:row>
      <xdr:rowOff>84903</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FFB3EC33-6642-4748-BCBC-000F2B8B1CE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051628" y="3234646"/>
              <a:ext cx="3532603" cy="8957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xdr:colOff>
      <xdr:row>0</xdr:row>
      <xdr:rowOff>0</xdr:rowOff>
    </xdr:from>
    <xdr:to>
      <xdr:col>0</xdr:col>
      <xdr:colOff>180975</xdr:colOff>
      <xdr:row>36</xdr:row>
      <xdr:rowOff>133350</xdr:rowOff>
    </xdr:to>
    <xdr:sp macro="" textlink="">
      <xdr:nvSpPr>
        <xdr:cNvPr id="11" name="Rectangle 10">
          <a:extLst>
            <a:ext uri="{FF2B5EF4-FFF2-40B4-BE49-F238E27FC236}">
              <a16:creationId xmlns:a16="http://schemas.microsoft.com/office/drawing/2014/main" id="{199E9B2D-0485-B131-BBBF-C5FC0E5C93B9}"/>
            </a:ext>
          </a:extLst>
        </xdr:cNvPr>
        <xdr:cNvSpPr/>
      </xdr:nvSpPr>
      <xdr:spPr>
        <a:xfrm>
          <a:off x="9525" y="0"/>
          <a:ext cx="171450" cy="6991350"/>
        </a:xfrm>
        <a:prstGeom prst="rect">
          <a:avLst/>
        </a:prstGeom>
        <a:solidFill>
          <a:srgbClr val="20202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22</xdr:col>
      <xdr:colOff>485775</xdr:colOff>
      <xdr:row>1</xdr:row>
      <xdr:rowOff>0</xdr:rowOff>
    </xdr:to>
    <xdr:sp macro="" textlink="">
      <xdr:nvSpPr>
        <xdr:cNvPr id="12" name="Rectangle 11">
          <a:extLst>
            <a:ext uri="{FF2B5EF4-FFF2-40B4-BE49-F238E27FC236}">
              <a16:creationId xmlns:a16="http://schemas.microsoft.com/office/drawing/2014/main" id="{4D6B89C3-23F1-B198-1F4F-D8B75FA535CD}"/>
            </a:ext>
          </a:extLst>
        </xdr:cNvPr>
        <xdr:cNvSpPr/>
      </xdr:nvSpPr>
      <xdr:spPr>
        <a:xfrm>
          <a:off x="0" y="0"/>
          <a:ext cx="13896975" cy="190500"/>
        </a:xfrm>
        <a:prstGeom prst="rect">
          <a:avLst/>
        </a:prstGeom>
        <a:solidFill>
          <a:srgbClr val="2020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390525</xdr:colOff>
      <xdr:row>6</xdr:row>
      <xdr:rowOff>114300</xdr:rowOff>
    </xdr:from>
    <xdr:to>
      <xdr:col>3</xdr:col>
      <xdr:colOff>161925</xdr:colOff>
      <xdr:row>8</xdr:row>
      <xdr:rowOff>76200</xdr:rowOff>
    </xdr:to>
    <xdr:sp macro="" textlink="">
      <xdr:nvSpPr>
        <xdr:cNvPr id="20" name="Rectangle: Rounded Corners 19">
          <a:hlinkClick xmlns:r="http://schemas.openxmlformats.org/officeDocument/2006/relationships" r:id="rId2" tooltip="click here to go to action page"/>
          <a:extLst>
            <a:ext uri="{FF2B5EF4-FFF2-40B4-BE49-F238E27FC236}">
              <a16:creationId xmlns:a16="http://schemas.microsoft.com/office/drawing/2014/main" id="{B0B2C31D-96B0-DF0E-5399-C369C1373CB6}"/>
            </a:ext>
          </a:extLst>
        </xdr:cNvPr>
        <xdr:cNvSpPr/>
      </xdr:nvSpPr>
      <xdr:spPr>
        <a:xfrm>
          <a:off x="390525" y="1257300"/>
          <a:ext cx="1600200" cy="342900"/>
        </a:xfrm>
        <a:prstGeom prst="roundRect">
          <a:avLst>
            <a:gd name="adj" fmla="val 8334"/>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ACTION</a:t>
          </a:r>
          <a:r>
            <a:rPr lang="en-US" sz="1100" b="1" baseline="0"/>
            <a:t> PAGE</a:t>
          </a:r>
          <a:endParaRPr lang="en-US" sz="1100" b="1"/>
        </a:p>
      </xdr:txBody>
    </xdr:sp>
    <xdr:clientData/>
  </xdr:twoCellAnchor>
  <xdr:twoCellAnchor>
    <xdr:from>
      <xdr:col>0</xdr:col>
      <xdr:colOff>352425</xdr:colOff>
      <xdr:row>9</xdr:row>
      <xdr:rowOff>76200</xdr:rowOff>
    </xdr:from>
    <xdr:to>
      <xdr:col>6</xdr:col>
      <xdr:colOff>19051</xdr:colOff>
      <xdr:row>21</xdr:row>
      <xdr:rowOff>95250</xdr:rowOff>
    </xdr:to>
    <xdr:sp macro="" textlink="">
      <xdr:nvSpPr>
        <xdr:cNvPr id="28" name="Rectangle: Rounded Corners 27">
          <a:extLst>
            <a:ext uri="{FF2B5EF4-FFF2-40B4-BE49-F238E27FC236}">
              <a16:creationId xmlns:a16="http://schemas.microsoft.com/office/drawing/2014/main" id="{91360F1D-53F2-7FF2-E211-54F4D9FA6692}"/>
            </a:ext>
          </a:extLst>
        </xdr:cNvPr>
        <xdr:cNvSpPr/>
      </xdr:nvSpPr>
      <xdr:spPr>
        <a:xfrm>
          <a:off x="352425" y="1790700"/>
          <a:ext cx="3324226" cy="2305050"/>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485775</xdr:colOff>
      <xdr:row>9</xdr:row>
      <xdr:rowOff>171450</xdr:rowOff>
    </xdr:from>
    <xdr:to>
      <xdr:col>5</xdr:col>
      <xdr:colOff>438150</xdr:colOff>
      <xdr:row>21</xdr:row>
      <xdr:rowOff>19050</xdr:rowOff>
    </xdr:to>
    <xdr:graphicFrame macro="">
      <xdr:nvGraphicFramePr>
        <xdr:cNvPr id="29" name="Chart 28">
          <a:extLst>
            <a:ext uri="{FF2B5EF4-FFF2-40B4-BE49-F238E27FC236}">
              <a16:creationId xmlns:a16="http://schemas.microsoft.com/office/drawing/2014/main" id="{840BD98D-8E27-461D-868C-8D44A7213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381000</xdr:colOff>
      <xdr:row>9</xdr:row>
      <xdr:rowOff>107711</xdr:rowOff>
    </xdr:from>
    <xdr:to>
      <xdr:col>22</xdr:col>
      <xdr:colOff>257175</xdr:colOff>
      <xdr:row>21</xdr:row>
      <xdr:rowOff>82539</xdr:rowOff>
    </xdr:to>
    <xdr:sp macro="" textlink="">
      <xdr:nvSpPr>
        <xdr:cNvPr id="37" name="Rectangle: Rounded Corners 36">
          <a:extLst>
            <a:ext uri="{FF2B5EF4-FFF2-40B4-BE49-F238E27FC236}">
              <a16:creationId xmlns:a16="http://schemas.microsoft.com/office/drawing/2014/main" id="{33FB8A55-331F-E134-6AB8-0C7096FBBF23}"/>
            </a:ext>
          </a:extLst>
        </xdr:cNvPr>
        <xdr:cNvSpPr/>
      </xdr:nvSpPr>
      <xdr:spPr>
        <a:xfrm>
          <a:off x="10178143" y="1791595"/>
          <a:ext cx="3550103" cy="2220007"/>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446391</xdr:colOff>
      <xdr:row>22</xdr:row>
      <xdr:rowOff>16909</xdr:rowOff>
    </xdr:from>
    <xdr:to>
      <xdr:col>10</xdr:col>
      <xdr:colOff>427341</xdr:colOff>
      <xdr:row>34</xdr:row>
      <xdr:rowOff>180975</xdr:rowOff>
    </xdr:to>
    <xdr:grpSp>
      <xdr:nvGrpSpPr>
        <xdr:cNvPr id="93" name="Group 92">
          <a:extLst>
            <a:ext uri="{FF2B5EF4-FFF2-40B4-BE49-F238E27FC236}">
              <a16:creationId xmlns:a16="http://schemas.microsoft.com/office/drawing/2014/main" id="{7FCA0313-8D3D-5349-5CFD-D4FDC0E7D499}"/>
            </a:ext>
          </a:extLst>
        </xdr:cNvPr>
        <xdr:cNvGrpSpPr/>
      </xdr:nvGrpSpPr>
      <xdr:grpSpPr>
        <a:xfrm>
          <a:off x="2276475" y="4254999"/>
          <a:ext cx="4251147" cy="2475751"/>
          <a:chOff x="1771650" y="4238624"/>
          <a:chExt cx="4286250" cy="2447925"/>
        </a:xfrm>
      </xdr:grpSpPr>
      <xdr:sp macro="" textlink="">
        <xdr:nvSpPr>
          <xdr:cNvPr id="40" name="Rectangle: Rounded Corners 39">
            <a:extLst>
              <a:ext uri="{FF2B5EF4-FFF2-40B4-BE49-F238E27FC236}">
                <a16:creationId xmlns:a16="http://schemas.microsoft.com/office/drawing/2014/main" id="{2FF880D6-253F-B110-B4AA-78ECFB6369E2}"/>
              </a:ext>
            </a:extLst>
          </xdr:cNvPr>
          <xdr:cNvSpPr/>
        </xdr:nvSpPr>
        <xdr:spPr>
          <a:xfrm>
            <a:off x="1771650" y="4238624"/>
            <a:ext cx="4286250" cy="2447925"/>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1" name="Chart 40">
            <a:extLst>
              <a:ext uri="{FF2B5EF4-FFF2-40B4-BE49-F238E27FC236}">
                <a16:creationId xmlns:a16="http://schemas.microsoft.com/office/drawing/2014/main" id="{5FDD370F-6C71-4086-B49B-50A2FFF38545}"/>
              </a:ext>
            </a:extLst>
          </xdr:cNvPr>
          <xdr:cNvGraphicFramePr>
            <a:graphicFrameLocks/>
          </xdr:cNvGraphicFramePr>
        </xdr:nvGraphicFramePr>
        <xdr:xfrm>
          <a:off x="1809750" y="4410074"/>
          <a:ext cx="4067176" cy="2181226"/>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14</xdr:col>
      <xdr:colOff>0</xdr:colOff>
      <xdr:row>22</xdr:row>
      <xdr:rowOff>95249</xdr:rowOff>
    </xdr:from>
    <xdr:to>
      <xdr:col>16</xdr:col>
      <xdr:colOff>495728</xdr:colOff>
      <xdr:row>34</xdr:row>
      <xdr:rowOff>161924</xdr:rowOff>
    </xdr:to>
    <xdr:sp macro="" textlink="">
      <xdr:nvSpPr>
        <xdr:cNvPr id="33" name="Rectangle: Rounded Corners 32">
          <a:extLst>
            <a:ext uri="{FF2B5EF4-FFF2-40B4-BE49-F238E27FC236}">
              <a16:creationId xmlns:a16="http://schemas.microsoft.com/office/drawing/2014/main" id="{18137786-4DE8-E1AB-CD71-E6626059403F}"/>
            </a:ext>
          </a:extLst>
        </xdr:cNvPr>
        <xdr:cNvSpPr/>
      </xdr:nvSpPr>
      <xdr:spPr>
        <a:xfrm>
          <a:off x="8540393" y="4333339"/>
          <a:ext cx="1715784" cy="2378360"/>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22</xdr:row>
      <xdr:rowOff>85725</xdr:rowOff>
    </xdr:from>
    <xdr:to>
      <xdr:col>22</xdr:col>
      <xdr:colOff>295275</xdr:colOff>
      <xdr:row>34</xdr:row>
      <xdr:rowOff>180975</xdr:rowOff>
    </xdr:to>
    <xdr:sp macro="" textlink="">
      <xdr:nvSpPr>
        <xdr:cNvPr id="63" name="Rectangle: Rounded Corners 62">
          <a:extLst>
            <a:ext uri="{FF2B5EF4-FFF2-40B4-BE49-F238E27FC236}">
              <a16:creationId xmlns:a16="http://schemas.microsoft.com/office/drawing/2014/main" id="{44C7BFC6-8709-7CD5-DB05-1913D977F5E6}"/>
            </a:ext>
          </a:extLst>
        </xdr:cNvPr>
        <xdr:cNvSpPr/>
      </xdr:nvSpPr>
      <xdr:spPr>
        <a:xfrm>
          <a:off x="10370478" y="4323815"/>
          <a:ext cx="3345415" cy="2406935"/>
        </a:xfrm>
        <a:prstGeom prst="roundRect">
          <a:avLst>
            <a:gd name="adj" fmla="val 2886"/>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495300</xdr:colOff>
      <xdr:row>9</xdr:row>
      <xdr:rowOff>133350</xdr:rowOff>
    </xdr:from>
    <xdr:to>
      <xdr:col>16</xdr:col>
      <xdr:colOff>285750</xdr:colOff>
      <xdr:row>21</xdr:row>
      <xdr:rowOff>152400</xdr:rowOff>
    </xdr:to>
    <xdr:sp macro="" textlink="">
      <xdr:nvSpPr>
        <xdr:cNvPr id="32" name="Rectangle: Rounded Corners 31">
          <a:extLst>
            <a:ext uri="{FF2B5EF4-FFF2-40B4-BE49-F238E27FC236}">
              <a16:creationId xmlns:a16="http://schemas.microsoft.com/office/drawing/2014/main" id="{D2B661C1-23B3-AE40-903E-90771570F5D1}"/>
            </a:ext>
          </a:extLst>
        </xdr:cNvPr>
        <xdr:cNvSpPr/>
      </xdr:nvSpPr>
      <xdr:spPr>
        <a:xfrm>
          <a:off x="7843157" y="1817234"/>
          <a:ext cx="2239736" cy="2264229"/>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495300</xdr:colOff>
      <xdr:row>11</xdr:row>
      <xdr:rowOff>29812</xdr:rowOff>
    </xdr:from>
    <xdr:to>
      <xdr:col>17</xdr:col>
      <xdr:colOff>84516</xdr:colOff>
      <xdr:row>21</xdr:row>
      <xdr:rowOff>0</xdr:rowOff>
    </xdr:to>
    <xdr:graphicFrame macro="">
      <xdr:nvGraphicFramePr>
        <xdr:cNvPr id="36" name="Chart 35">
          <a:extLst>
            <a:ext uri="{FF2B5EF4-FFF2-40B4-BE49-F238E27FC236}">
              <a16:creationId xmlns:a16="http://schemas.microsoft.com/office/drawing/2014/main" id="{BCD232E3-3144-448E-AC3F-5AD19823B9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590550</xdr:colOff>
      <xdr:row>23</xdr:row>
      <xdr:rowOff>95250</xdr:rowOff>
    </xdr:from>
    <xdr:to>
      <xdr:col>22</xdr:col>
      <xdr:colOff>276223</xdr:colOff>
      <xdr:row>34</xdr:row>
      <xdr:rowOff>9525</xdr:rowOff>
    </xdr:to>
    <xdr:graphicFrame macro="">
      <xdr:nvGraphicFramePr>
        <xdr:cNvPr id="62" name="Chart 61">
          <a:extLst>
            <a:ext uri="{FF2B5EF4-FFF2-40B4-BE49-F238E27FC236}">
              <a16:creationId xmlns:a16="http://schemas.microsoft.com/office/drawing/2014/main" id="{9CBA62EC-C7F9-45E1-91B7-A687C391AE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32106</xdr:colOff>
      <xdr:row>29</xdr:row>
      <xdr:rowOff>152400</xdr:rowOff>
    </xdr:from>
    <xdr:to>
      <xdr:col>16</xdr:col>
      <xdr:colOff>470683</xdr:colOff>
      <xdr:row>32</xdr:row>
      <xdr:rowOff>38100</xdr:rowOff>
    </xdr:to>
    <mc:AlternateContent xmlns:mc="http://schemas.openxmlformats.org/markup-compatibility/2006" xmlns:a14="http://schemas.microsoft.com/office/drawing/2010/main">
      <mc:Choice Requires="a14">
        <xdr:graphicFrame macro="">
          <xdr:nvGraphicFramePr>
            <xdr:cNvPr id="64" name="Country">
              <a:extLst>
                <a:ext uri="{FF2B5EF4-FFF2-40B4-BE49-F238E27FC236}">
                  <a16:creationId xmlns:a16="http://schemas.microsoft.com/office/drawing/2014/main" id="{59D38194-7A0A-44FB-AFD2-4618D0A8E71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72499" y="5738973"/>
              <a:ext cx="1658633" cy="4636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419100</xdr:colOff>
      <xdr:row>0</xdr:row>
      <xdr:rowOff>0</xdr:rowOff>
    </xdr:from>
    <xdr:to>
      <xdr:col>22</xdr:col>
      <xdr:colOff>590550</xdr:colOff>
      <xdr:row>36</xdr:row>
      <xdr:rowOff>133350</xdr:rowOff>
    </xdr:to>
    <xdr:sp macro="" textlink="">
      <xdr:nvSpPr>
        <xdr:cNvPr id="65" name="Rectangle 64">
          <a:extLst>
            <a:ext uri="{FF2B5EF4-FFF2-40B4-BE49-F238E27FC236}">
              <a16:creationId xmlns:a16="http://schemas.microsoft.com/office/drawing/2014/main" id="{A05D2FEB-FF2F-62F0-17F4-5945214304FF}"/>
            </a:ext>
          </a:extLst>
        </xdr:cNvPr>
        <xdr:cNvSpPr/>
      </xdr:nvSpPr>
      <xdr:spPr>
        <a:xfrm>
          <a:off x="13830300" y="0"/>
          <a:ext cx="171450" cy="6991350"/>
        </a:xfrm>
        <a:prstGeom prst="rect">
          <a:avLst/>
        </a:prstGeom>
        <a:solidFill>
          <a:srgbClr val="20202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22</xdr:col>
      <xdr:colOff>590550</xdr:colOff>
      <xdr:row>36</xdr:row>
      <xdr:rowOff>152400</xdr:rowOff>
    </xdr:to>
    <xdr:sp macro="" textlink="">
      <xdr:nvSpPr>
        <xdr:cNvPr id="66" name="Rectangle 65">
          <a:extLst>
            <a:ext uri="{FF2B5EF4-FFF2-40B4-BE49-F238E27FC236}">
              <a16:creationId xmlns:a16="http://schemas.microsoft.com/office/drawing/2014/main" id="{B3270BA0-6861-7DA0-E633-9E16FBA51357}"/>
            </a:ext>
          </a:extLst>
        </xdr:cNvPr>
        <xdr:cNvSpPr/>
      </xdr:nvSpPr>
      <xdr:spPr>
        <a:xfrm>
          <a:off x="0" y="6781800"/>
          <a:ext cx="14001750" cy="228600"/>
        </a:xfrm>
        <a:prstGeom prst="rect">
          <a:avLst/>
        </a:prstGeom>
        <a:solidFill>
          <a:srgbClr val="2020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552450</xdr:colOff>
      <xdr:row>6</xdr:row>
      <xdr:rowOff>114301</xdr:rowOff>
    </xdr:from>
    <xdr:to>
      <xdr:col>21</xdr:col>
      <xdr:colOff>38100</xdr:colOff>
      <xdr:row>8</xdr:row>
      <xdr:rowOff>76201</xdr:rowOff>
    </xdr:to>
    <xdr:sp macro="[0]!palmpay" textlink="">
      <xdr:nvSpPr>
        <xdr:cNvPr id="67" name="Rectangle: Rounded Corners 66">
          <a:extLst>
            <a:ext uri="{FF2B5EF4-FFF2-40B4-BE49-F238E27FC236}">
              <a16:creationId xmlns:a16="http://schemas.microsoft.com/office/drawing/2014/main" id="{D575860A-A20E-71B2-802E-D01E1E71D93B}"/>
            </a:ext>
          </a:extLst>
        </xdr:cNvPr>
        <xdr:cNvSpPr/>
      </xdr:nvSpPr>
      <xdr:spPr>
        <a:xfrm>
          <a:off x="11525250" y="1257301"/>
          <a:ext cx="1314450" cy="342900"/>
        </a:xfrm>
        <a:prstGeom prst="roundRect">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0"/>
            <a:t>CLEAR FILTER</a:t>
          </a:r>
        </a:p>
        <a:p>
          <a:pPr algn="ctr"/>
          <a:endParaRPr lang="en-US" sz="1100" i="0"/>
        </a:p>
      </xdr:txBody>
    </xdr:sp>
    <xdr:clientData/>
  </xdr:twoCellAnchor>
  <xdr:twoCellAnchor editAs="oneCell">
    <xdr:from>
      <xdr:col>14</xdr:col>
      <xdr:colOff>48288</xdr:colOff>
      <xdr:row>24</xdr:row>
      <xdr:rowOff>180975</xdr:rowOff>
    </xdr:from>
    <xdr:to>
      <xdr:col>16</xdr:col>
      <xdr:colOff>383996</xdr:colOff>
      <xdr:row>28</xdr:row>
      <xdr:rowOff>180975</xdr:rowOff>
    </xdr:to>
    <mc:AlternateContent xmlns:mc="http://schemas.openxmlformats.org/markup-compatibility/2006" xmlns:a14="http://schemas.microsoft.com/office/drawing/2010/main">
      <mc:Choice Requires="a14">
        <xdr:graphicFrame macro="">
          <xdr:nvGraphicFramePr>
            <xdr:cNvPr id="68" name="Quarter">
              <a:extLst>
                <a:ext uri="{FF2B5EF4-FFF2-40B4-BE49-F238E27FC236}">
                  <a16:creationId xmlns:a16="http://schemas.microsoft.com/office/drawing/2014/main" id="{993DA5B3-BDE8-4A3D-A3A0-974BB75BC673}"/>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8588681" y="4804346"/>
              <a:ext cx="1555764" cy="770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285750</xdr:colOff>
      <xdr:row>9</xdr:row>
      <xdr:rowOff>176742</xdr:rowOff>
    </xdr:from>
    <xdr:to>
      <xdr:col>10</xdr:col>
      <xdr:colOff>304800</xdr:colOff>
      <xdr:row>11</xdr:row>
      <xdr:rowOff>110067</xdr:rowOff>
    </xdr:to>
    <xdr:sp macro="" textlink="Sheet2!AB22">
      <xdr:nvSpPr>
        <xdr:cNvPr id="85" name="TextBox 84">
          <a:extLst>
            <a:ext uri="{FF2B5EF4-FFF2-40B4-BE49-F238E27FC236}">
              <a16:creationId xmlns:a16="http://schemas.microsoft.com/office/drawing/2014/main" id="{D15F7F51-4367-E044-2FA6-B466E0470375}"/>
            </a:ext>
          </a:extLst>
        </xdr:cNvPr>
        <xdr:cNvSpPr txBox="1"/>
      </xdr:nvSpPr>
      <xdr:spPr>
        <a:xfrm>
          <a:off x="3972847" y="1928113"/>
          <a:ext cx="2477114" cy="32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EAE8C8"/>
              </a:solidFill>
            </a:rPr>
            <a:t>PRODUTCS</a:t>
          </a:r>
          <a:r>
            <a:rPr lang="en-US" sz="1100" b="1" baseline="0">
              <a:solidFill>
                <a:srgbClr val="EAE8C8"/>
              </a:solidFill>
            </a:rPr>
            <a:t> REVENUE BY COUNTRY</a:t>
          </a:r>
          <a:endParaRPr lang="en-US" sz="1400" b="1">
            <a:solidFill>
              <a:srgbClr val="EAE8C8"/>
            </a:solidFill>
          </a:endParaRPr>
        </a:p>
      </xdr:txBody>
    </xdr:sp>
    <xdr:clientData/>
  </xdr:twoCellAnchor>
  <xdr:twoCellAnchor>
    <xdr:from>
      <xdr:col>12</xdr:col>
      <xdr:colOff>561975</xdr:colOff>
      <xdr:row>9</xdr:row>
      <xdr:rowOff>133350</xdr:rowOff>
    </xdr:from>
    <xdr:to>
      <xdr:col>15</xdr:col>
      <xdr:colOff>590550</xdr:colOff>
      <xdr:row>11</xdr:row>
      <xdr:rowOff>66675</xdr:rowOff>
    </xdr:to>
    <xdr:sp macro="" textlink="Sheet2!AB22">
      <xdr:nvSpPr>
        <xdr:cNvPr id="86" name="TextBox 85">
          <a:extLst>
            <a:ext uri="{FF2B5EF4-FFF2-40B4-BE49-F238E27FC236}">
              <a16:creationId xmlns:a16="http://schemas.microsoft.com/office/drawing/2014/main" id="{0358B2EE-0C64-88D3-522C-35D57F90A550}"/>
            </a:ext>
          </a:extLst>
        </xdr:cNvPr>
        <xdr:cNvSpPr txBox="1"/>
      </xdr:nvSpPr>
      <xdr:spPr>
        <a:xfrm>
          <a:off x="7877175" y="1847850"/>
          <a:ext cx="18573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a:solidFill>
                <a:srgbClr val="EAE8C8"/>
              </a:solidFill>
              <a:latin typeface="+mn-lt"/>
              <a:ea typeface="+mn-ea"/>
              <a:cs typeface="+mn-cs"/>
            </a:rPr>
            <a:t>SALES QUANTITY BY COUNTRY</a:t>
          </a:r>
        </a:p>
        <a:p>
          <a:pPr marL="0" indent="0" algn="l"/>
          <a:endParaRPr lang="en-US" sz="1050" b="1">
            <a:solidFill>
              <a:srgbClr val="EAE8C8"/>
            </a:solidFill>
            <a:latin typeface="+mn-lt"/>
            <a:ea typeface="+mn-ea"/>
            <a:cs typeface="+mn-cs"/>
          </a:endParaRPr>
        </a:p>
      </xdr:txBody>
    </xdr:sp>
    <xdr:clientData/>
  </xdr:twoCellAnchor>
  <xdr:twoCellAnchor>
    <xdr:from>
      <xdr:col>12</xdr:col>
      <xdr:colOff>531448</xdr:colOff>
      <xdr:row>16</xdr:row>
      <xdr:rowOff>0</xdr:rowOff>
    </xdr:from>
    <xdr:to>
      <xdr:col>15</xdr:col>
      <xdr:colOff>560024</xdr:colOff>
      <xdr:row>17</xdr:row>
      <xdr:rowOff>120422</xdr:rowOff>
    </xdr:to>
    <xdr:sp macro="" textlink="Sheet2!AB22">
      <xdr:nvSpPr>
        <xdr:cNvPr id="87" name="TextBox 86">
          <a:extLst>
            <a:ext uri="{FF2B5EF4-FFF2-40B4-BE49-F238E27FC236}">
              <a16:creationId xmlns:a16="http://schemas.microsoft.com/office/drawing/2014/main" id="{02AC912A-67B4-9DFD-AF8C-2AF0F2DAC396}"/>
            </a:ext>
          </a:extLst>
        </xdr:cNvPr>
        <xdr:cNvSpPr txBox="1"/>
      </xdr:nvSpPr>
      <xdr:spPr>
        <a:xfrm>
          <a:off x="7879305" y="2993571"/>
          <a:ext cx="1865540" cy="30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1">
              <a:solidFill>
                <a:srgbClr val="EAE8C8"/>
              </a:solidFill>
              <a:latin typeface="+mn-lt"/>
              <a:ea typeface="+mn-ea"/>
              <a:cs typeface="+mn-cs"/>
            </a:rPr>
            <a:t>REVENUE BY COUNTRY</a:t>
          </a:r>
        </a:p>
        <a:p>
          <a:pPr marL="0" indent="0" algn="l"/>
          <a:endParaRPr lang="en-US" sz="1050" b="1">
            <a:solidFill>
              <a:srgbClr val="EAE8C8"/>
            </a:solidFill>
            <a:latin typeface="+mn-lt"/>
            <a:ea typeface="+mn-ea"/>
            <a:cs typeface="+mn-cs"/>
          </a:endParaRPr>
        </a:p>
      </xdr:txBody>
    </xdr:sp>
    <xdr:clientData/>
  </xdr:twoCellAnchor>
  <xdr:twoCellAnchor>
    <xdr:from>
      <xdr:col>0</xdr:col>
      <xdr:colOff>342899</xdr:colOff>
      <xdr:row>21</xdr:row>
      <xdr:rowOff>178594</xdr:rowOff>
    </xdr:from>
    <xdr:to>
      <xdr:col>3</xdr:col>
      <xdr:colOff>333374</xdr:colOff>
      <xdr:row>34</xdr:row>
      <xdr:rowOff>134370</xdr:rowOff>
    </xdr:to>
    <xdr:sp macro="" textlink="">
      <xdr:nvSpPr>
        <xdr:cNvPr id="91" name="Rectangle: Rounded Corners 90">
          <a:extLst>
            <a:ext uri="{FF2B5EF4-FFF2-40B4-BE49-F238E27FC236}">
              <a16:creationId xmlns:a16="http://schemas.microsoft.com/office/drawing/2014/main" id="{5ADC9E6A-0681-0A0B-CA3D-C6870D7FAFBF}"/>
            </a:ext>
          </a:extLst>
        </xdr:cNvPr>
        <xdr:cNvSpPr/>
      </xdr:nvSpPr>
      <xdr:spPr>
        <a:xfrm>
          <a:off x="342899" y="4224043"/>
          <a:ext cx="1820559" cy="2460102"/>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43770</xdr:colOff>
      <xdr:row>22</xdr:row>
      <xdr:rowOff>98995</xdr:rowOff>
    </xdr:from>
    <xdr:to>
      <xdr:col>8</xdr:col>
      <xdr:colOff>91395</xdr:colOff>
      <xdr:row>24</xdr:row>
      <xdr:rowOff>32320</xdr:rowOff>
    </xdr:to>
    <xdr:sp macro="" textlink="Sheet2!AB22">
      <xdr:nvSpPr>
        <xdr:cNvPr id="94" name="TextBox 93">
          <a:extLst>
            <a:ext uri="{FF2B5EF4-FFF2-40B4-BE49-F238E27FC236}">
              <a16:creationId xmlns:a16="http://schemas.microsoft.com/office/drawing/2014/main" id="{76851AB7-A906-D4A7-D0A5-CDBCED5605B5}"/>
            </a:ext>
          </a:extLst>
        </xdr:cNvPr>
        <xdr:cNvSpPr txBox="1"/>
      </xdr:nvSpPr>
      <xdr:spPr>
        <a:xfrm>
          <a:off x="2483882" y="4337085"/>
          <a:ext cx="2487738" cy="31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a:solidFill>
                <a:srgbClr val="EAE8C8"/>
              </a:solidFill>
              <a:latin typeface="+mn-lt"/>
              <a:ea typeface="+mn-ea"/>
              <a:cs typeface="+mn-cs"/>
            </a:rPr>
            <a:t>REVENUE BY CUSTOMERS: TOP</a:t>
          </a:r>
          <a:r>
            <a:rPr lang="en-US" sz="1050" b="1" baseline="0">
              <a:solidFill>
                <a:srgbClr val="EAE8C8"/>
              </a:solidFill>
              <a:latin typeface="+mn-lt"/>
              <a:ea typeface="+mn-ea"/>
              <a:cs typeface="+mn-cs"/>
            </a:rPr>
            <a:t> 1 CUSTOMER</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10</xdr:col>
      <xdr:colOff>500725</xdr:colOff>
      <xdr:row>22</xdr:row>
      <xdr:rowOff>73832</xdr:rowOff>
    </xdr:from>
    <xdr:to>
      <xdr:col>13</xdr:col>
      <xdr:colOff>519775</xdr:colOff>
      <xdr:row>34</xdr:row>
      <xdr:rowOff>159557</xdr:rowOff>
    </xdr:to>
    <xdr:grpSp>
      <xdr:nvGrpSpPr>
        <xdr:cNvPr id="44" name="Group 43">
          <a:extLst>
            <a:ext uri="{FF2B5EF4-FFF2-40B4-BE49-F238E27FC236}">
              <a16:creationId xmlns:a16="http://schemas.microsoft.com/office/drawing/2014/main" id="{F315AF28-062D-0310-49D5-CBCD7BCD26AC}"/>
            </a:ext>
          </a:extLst>
        </xdr:cNvPr>
        <xdr:cNvGrpSpPr/>
      </xdr:nvGrpSpPr>
      <xdr:grpSpPr>
        <a:xfrm>
          <a:off x="6601006" y="4311922"/>
          <a:ext cx="1849134" cy="2397410"/>
          <a:chOff x="6200775" y="4276724"/>
          <a:chExt cx="1847850" cy="2371725"/>
        </a:xfrm>
      </xdr:grpSpPr>
      <xdr:sp macro="" textlink="">
        <xdr:nvSpPr>
          <xdr:cNvPr id="43" name="Rectangle: Rounded Corners 42">
            <a:extLst>
              <a:ext uri="{FF2B5EF4-FFF2-40B4-BE49-F238E27FC236}">
                <a16:creationId xmlns:a16="http://schemas.microsoft.com/office/drawing/2014/main" id="{C0B9BAD8-CB56-DEB9-AFEC-78BF4603CE4B}"/>
              </a:ext>
            </a:extLst>
          </xdr:cNvPr>
          <xdr:cNvSpPr/>
        </xdr:nvSpPr>
        <xdr:spPr>
          <a:xfrm>
            <a:off x="6200775" y="4276724"/>
            <a:ext cx="1847850" cy="2371725"/>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2" name="Month Name">
                <a:extLst>
                  <a:ext uri="{FF2B5EF4-FFF2-40B4-BE49-F238E27FC236}">
                    <a16:creationId xmlns:a16="http://schemas.microsoft.com/office/drawing/2014/main" id="{12CA647F-7202-4B3A-A10C-F9C43D9085D5}"/>
                  </a:ext>
                </a:extLst>
              </xdr:cNvPr>
              <xdr:cNvGraphicFramePr/>
            </xdr:nvGraphicFramePr>
            <xdr:xfrm>
              <a:off x="6219826" y="4533901"/>
              <a:ext cx="1820755" cy="2009775"/>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620070" y="4571884"/>
                <a:ext cx="1822020" cy="20315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10</xdr:col>
      <xdr:colOff>581453</xdr:colOff>
      <xdr:row>22</xdr:row>
      <xdr:rowOff>112353</xdr:rowOff>
    </xdr:from>
    <xdr:to>
      <xdr:col>14</xdr:col>
      <xdr:colOff>0</xdr:colOff>
      <xdr:row>24</xdr:row>
      <xdr:rowOff>45678</xdr:rowOff>
    </xdr:to>
    <xdr:sp macro="" textlink="Sheet2!AB22">
      <xdr:nvSpPr>
        <xdr:cNvPr id="95" name="TextBox 94">
          <a:extLst>
            <a:ext uri="{FF2B5EF4-FFF2-40B4-BE49-F238E27FC236}">
              <a16:creationId xmlns:a16="http://schemas.microsoft.com/office/drawing/2014/main" id="{BF99A6DE-F89A-9015-88A1-740705992BD1}"/>
            </a:ext>
          </a:extLst>
        </xdr:cNvPr>
        <xdr:cNvSpPr txBox="1"/>
      </xdr:nvSpPr>
      <xdr:spPr>
        <a:xfrm>
          <a:off x="6681734" y="4350443"/>
          <a:ext cx="1858659" cy="31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a:solidFill>
                <a:srgbClr val="EAE8C8"/>
              </a:solidFill>
              <a:latin typeface="+mn-lt"/>
              <a:ea typeface="+mn-ea"/>
              <a:cs typeface="+mn-cs"/>
            </a:rPr>
            <a:t>MONTH</a:t>
          </a:r>
          <a:r>
            <a:rPr lang="en-US" sz="1050" b="1" baseline="0">
              <a:solidFill>
                <a:srgbClr val="EAE8C8"/>
              </a:solidFill>
              <a:latin typeface="+mn-lt"/>
              <a:ea typeface="+mn-ea"/>
              <a:cs typeface="+mn-cs"/>
            </a:rPr>
            <a:t> FILTER</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17</xdr:col>
      <xdr:colOff>84516</xdr:colOff>
      <xdr:row>22</xdr:row>
      <xdr:rowOff>150248</xdr:rowOff>
    </xdr:from>
    <xdr:to>
      <xdr:col>20</xdr:col>
      <xdr:colOff>17842</xdr:colOff>
      <xdr:row>24</xdr:row>
      <xdr:rowOff>83573</xdr:rowOff>
    </xdr:to>
    <xdr:sp macro="" textlink="Sheet2!AB22">
      <xdr:nvSpPr>
        <xdr:cNvPr id="97" name="TextBox 96">
          <a:extLst>
            <a:ext uri="{FF2B5EF4-FFF2-40B4-BE49-F238E27FC236}">
              <a16:creationId xmlns:a16="http://schemas.microsoft.com/office/drawing/2014/main" id="{DB527D81-3169-8E04-B724-D5A53155B962}"/>
            </a:ext>
          </a:extLst>
        </xdr:cNvPr>
        <xdr:cNvSpPr txBox="1"/>
      </xdr:nvSpPr>
      <xdr:spPr>
        <a:xfrm>
          <a:off x="10454994" y="4388338"/>
          <a:ext cx="1763410" cy="318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rgbClr val="EAE8C8"/>
              </a:solidFill>
              <a:latin typeface="+mn-lt"/>
              <a:ea typeface="+mn-ea"/>
              <a:cs typeface="+mn-cs"/>
            </a:rPr>
            <a:t>REVENUE</a:t>
          </a:r>
          <a:r>
            <a:rPr lang="en-US" sz="1200" b="1" baseline="0">
              <a:solidFill>
                <a:srgbClr val="EAE8C8"/>
              </a:solidFill>
              <a:latin typeface="+mn-lt"/>
              <a:ea typeface="+mn-ea"/>
              <a:cs typeface="+mn-cs"/>
            </a:rPr>
            <a:t> BY PRODUTCS</a:t>
          </a:r>
          <a:endParaRPr lang="en-US" sz="1200" b="1">
            <a:solidFill>
              <a:srgbClr val="EAE8C8"/>
            </a:solidFill>
            <a:latin typeface="+mn-lt"/>
            <a:ea typeface="+mn-ea"/>
            <a:cs typeface="+mn-cs"/>
          </a:endParaRPr>
        </a:p>
        <a:p>
          <a:pPr marL="0" indent="0" algn="l"/>
          <a:r>
            <a:rPr lang="en-US" sz="1200" b="1">
              <a:solidFill>
                <a:srgbClr val="EAE8C8"/>
              </a:solidFill>
              <a:latin typeface="+mn-lt"/>
              <a:ea typeface="+mn-ea"/>
              <a:cs typeface="+mn-cs"/>
            </a:rPr>
            <a:t> CATEGORY</a:t>
          </a:r>
        </a:p>
      </xdr:txBody>
    </xdr:sp>
    <xdr:clientData/>
  </xdr:twoCellAnchor>
  <xdr:twoCellAnchor>
    <xdr:from>
      <xdr:col>6</xdr:col>
      <xdr:colOff>247650</xdr:colOff>
      <xdr:row>3</xdr:row>
      <xdr:rowOff>142875</xdr:rowOff>
    </xdr:from>
    <xdr:to>
      <xdr:col>12</xdr:col>
      <xdr:colOff>142875</xdr:colOff>
      <xdr:row>8</xdr:row>
      <xdr:rowOff>133350</xdr:rowOff>
    </xdr:to>
    <xdr:grpSp>
      <xdr:nvGrpSpPr>
        <xdr:cNvPr id="70" name="Group 69">
          <a:extLst>
            <a:ext uri="{FF2B5EF4-FFF2-40B4-BE49-F238E27FC236}">
              <a16:creationId xmlns:a16="http://schemas.microsoft.com/office/drawing/2014/main" id="{B3754CE0-7C89-B1A2-52B6-B1D5F2B8A835}"/>
            </a:ext>
          </a:extLst>
        </xdr:cNvPr>
        <xdr:cNvGrpSpPr/>
      </xdr:nvGrpSpPr>
      <xdr:grpSpPr>
        <a:xfrm>
          <a:off x="3907819" y="720796"/>
          <a:ext cx="3555393" cy="953678"/>
          <a:chOff x="2486025" y="714375"/>
          <a:chExt cx="3552825" cy="942975"/>
        </a:xfrm>
      </xdr:grpSpPr>
      <xdr:sp macro="" textlink="">
        <xdr:nvSpPr>
          <xdr:cNvPr id="14" name="Rectangle: Rounded Corners 13">
            <a:extLst>
              <a:ext uri="{FF2B5EF4-FFF2-40B4-BE49-F238E27FC236}">
                <a16:creationId xmlns:a16="http://schemas.microsoft.com/office/drawing/2014/main" id="{C7AE9B56-0FFC-74DB-8D8C-3957907B6742}"/>
              </a:ext>
            </a:extLst>
          </xdr:cNvPr>
          <xdr:cNvSpPr/>
        </xdr:nvSpPr>
        <xdr:spPr>
          <a:xfrm>
            <a:off x="4438650" y="742950"/>
            <a:ext cx="1600200" cy="914400"/>
          </a:xfrm>
          <a:prstGeom prst="roundRect">
            <a:avLst>
              <a:gd name="adj" fmla="val 7292"/>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60" name="Group 59">
            <a:extLst>
              <a:ext uri="{FF2B5EF4-FFF2-40B4-BE49-F238E27FC236}">
                <a16:creationId xmlns:a16="http://schemas.microsoft.com/office/drawing/2014/main" id="{BCC8F2FB-9BBB-18D5-15E9-380868D1DA91}"/>
              </a:ext>
            </a:extLst>
          </xdr:cNvPr>
          <xdr:cNvGrpSpPr/>
        </xdr:nvGrpSpPr>
        <xdr:grpSpPr>
          <a:xfrm>
            <a:off x="2486025" y="714375"/>
            <a:ext cx="1600200" cy="914400"/>
            <a:chOff x="2486025" y="714375"/>
            <a:chExt cx="1600200" cy="914400"/>
          </a:xfrm>
        </xdr:grpSpPr>
        <xdr:sp macro="" textlink="">
          <xdr:nvSpPr>
            <xdr:cNvPr id="13" name="Rectangle: Rounded Corners 12">
              <a:extLst>
                <a:ext uri="{FF2B5EF4-FFF2-40B4-BE49-F238E27FC236}">
                  <a16:creationId xmlns:a16="http://schemas.microsoft.com/office/drawing/2014/main" id="{590C1D46-4735-780D-1A1E-9EB16D119597}"/>
                </a:ext>
              </a:extLst>
            </xdr:cNvPr>
            <xdr:cNvSpPr/>
          </xdr:nvSpPr>
          <xdr:spPr>
            <a:xfrm>
              <a:off x="2486025" y="714375"/>
              <a:ext cx="1600200" cy="914400"/>
            </a:xfrm>
            <a:prstGeom prst="roundRect">
              <a:avLst>
                <a:gd name="adj" fmla="val 8334"/>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Sheet2!AB22">
          <xdr:nvSpPr>
            <xdr:cNvPr id="73" name="TextBox 72">
              <a:extLst>
                <a:ext uri="{FF2B5EF4-FFF2-40B4-BE49-F238E27FC236}">
                  <a16:creationId xmlns:a16="http://schemas.microsoft.com/office/drawing/2014/main" id="{EB740DAF-7B6F-4B0B-F9AE-E1A9793B752D}"/>
                </a:ext>
              </a:extLst>
            </xdr:cNvPr>
            <xdr:cNvSpPr txBox="1"/>
          </xdr:nvSpPr>
          <xdr:spPr>
            <a:xfrm>
              <a:off x="2590800" y="781050"/>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TOTAL</a:t>
              </a:r>
              <a:r>
                <a:rPr lang="en-US" sz="1200" b="1" baseline="0">
                  <a:solidFill>
                    <a:srgbClr val="EAE8C8"/>
                  </a:solidFill>
                </a:rPr>
                <a:t> CUSTOMER</a:t>
              </a:r>
              <a:endParaRPr lang="en-US" sz="1200" b="1">
                <a:solidFill>
                  <a:srgbClr val="EAE8C8"/>
                </a:solidFill>
              </a:endParaRPr>
            </a:p>
          </xdr:txBody>
        </xdr:sp>
        <xdr:pic>
          <xdr:nvPicPr>
            <xdr:cNvPr id="75" name="Graphic 74" descr="Children with solid fill">
              <a:extLst>
                <a:ext uri="{FF2B5EF4-FFF2-40B4-BE49-F238E27FC236}">
                  <a16:creationId xmlns:a16="http://schemas.microsoft.com/office/drawing/2014/main" id="{AB4CD769-A835-2B7D-C36A-E031FB90E48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28900" y="1019174"/>
              <a:ext cx="504825" cy="504825"/>
            </a:xfrm>
            <a:prstGeom prst="rect">
              <a:avLst/>
            </a:prstGeom>
          </xdr:spPr>
        </xdr:pic>
        <xdr:sp macro="" textlink="Sheet2!BA3">
          <xdr:nvSpPr>
            <xdr:cNvPr id="76" name="TextBox 75">
              <a:extLst>
                <a:ext uri="{FF2B5EF4-FFF2-40B4-BE49-F238E27FC236}">
                  <a16:creationId xmlns:a16="http://schemas.microsoft.com/office/drawing/2014/main" id="{83084574-078E-5545-BEC5-78B1CBF6E04C}"/>
                </a:ext>
              </a:extLst>
            </xdr:cNvPr>
            <xdr:cNvSpPr txBox="1"/>
          </xdr:nvSpPr>
          <xdr:spPr>
            <a:xfrm>
              <a:off x="3190875" y="1076325"/>
              <a:ext cx="571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1F3B97C-3A38-49AF-9F8E-D0D42A036CE2}" type="TxLink">
                <a:rPr lang="en-US" sz="2000" b="1" i="0" u="none" strike="noStrike">
                  <a:solidFill>
                    <a:srgbClr val="EAE8C8"/>
                  </a:solidFill>
                  <a:latin typeface="Aptos Narrow"/>
                  <a:ea typeface="+mn-ea"/>
                  <a:cs typeface="+mn-cs"/>
                </a:rPr>
                <a:pPr marL="0" indent="0" algn="ctr"/>
                <a:t>24</a:t>
              </a:fld>
              <a:endParaRPr lang="en-US" sz="2000" b="1" i="0" u="none" strike="noStrike">
                <a:solidFill>
                  <a:srgbClr val="EAE8C8"/>
                </a:solidFill>
                <a:latin typeface="Aptos Narrow"/>
                <a:ea typeface="+mn-ea"/>
                <a:cs typeface="+mn-cs"/>
              </a:endParaRPr>
            </a:p>
          </xdr:txBody>
        </xdr:sp>
      </xdr:grpSp>
      <xdr:sp macro="" textlink="Sheet2!AB22">
        <xdr:nvSpPr>
          <xdr:cNvPr id="77" name="TextBox 76">
            <a:extLst>
              <a:ext uri="{FF2B5EF4-FFF2-40B4-BE49-F238E27FC236}">
                <a16:creationId xmlns:a16="http://schemas.microsoft.com/office/drawing/2014/main" id="{D0C87720-D398-3F3D-547B-9A489D287528}"/>
              </a:ext>
            </a:extLst>
          </xdr:cNvPr>
          <xdr:cNvSpPr txBox="1"/>
        </xdr:nvSpPr>
        <xdr:spPr>
          <a:xfrm>
            <a:off x="4524375" y="752475"/>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TOTAL</a:t>
            </a:r>
            <a:r>
              <a:rPr lang="en-US" sz="1200" b="1" baseline="0">
                <a:solidFill>
                  <a:srgbClr val="EAE8C8"/>
                </a:solidFill>
              </a:rPr>
              <a:t> PRODUCTS</a:t>
            </a:r>
            <a:endParaRPr lang="en-US" sz="1200" b="1">
              <a:solidFill>
                <a:srgbClr val="EAE8C8"/>
              </a:solidFill>
            </a:endParaRPr>
          </a:p>
        </xdr:txBody>
      </xdr:sp>
      <xdr:sp macro="" textlink="Sheet2!BB3">
        <xdr:nvSpPr>
          <xdr:cNvPr id="78" name="TextBox 77">
            <a:extLst>
              <a:ext uri="{FF2B5EF4-FFF2-40B4-BE49-F238E27FC236}">
                <a16:creationId xmlns:a16="http://schemas.microsoft.com/office/drawing/2014/main" id="{05958616-D471-281A-1130-EFE598EA7DD3}"/>
              </a:ext>
            </a:extLst>
          </xdr:cNvPr>
          <xdr:cNvSpPr txBox="1"/>
        </xdr:nvSpPr>
        <xdr:spPr>
          <a:xfrm>
            <a:off x="4943475" y="1038225"/>
            <a:ext cx="571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320397-C490-4C05-9918-831E3104996F}" type="TxLink">
              <a:rPr lang="en-US" sz="2000" b="1" i="0" u="none" strike="noStrike">
                <a:solidFill>
                  <a:srgbClr val="EAE8C8"/>
                </a:solidFill>
                <a:latin typeface="Aptos Narrow"/>
                <a:ea typeface="+mn-ea"/>
                <a:cs typeface="+mn-cs"/>
              </a:rPr>
              <a:pPr marL="0" indent="0" algn="ctr"/>
              <a:t>28</a:t>
            </a:fld>
            <a:endParaRPr lang="en-US" sz="2000" b="1" i="0" u="none" strike="noStrike">
              <a:solidFill>
                <a:srgbClr val="EAE8C8"/>
              </a:solidFill>
              <a:latin typeface="Aptos Narrow"/>
              <a:ea typeface="+mn-ea"/>
              <a:cs typeface="+mn-cs"/>
            </a:endParaRPr>
          </a:p>
        </xdr:txBody>
      </xdr:sp>
    </xdr:grpSp>
    <xdr:clientData/>
  </xdr:twoCellAnchor>
  <xdr:twoCellAnchor>
    <xdr:from>
      <xdr:col>12</xdr:col>
      <xdr:colOff>495300</xdr:colOff>
      <xdr:row>3</xdr:row>
      <xdr:rowOff>142875</xdr:rowOff>
    </xdr:from>
    <xdr:to>
      <xdr:col>18</xdr:col>
      <xdr:colOff>390525</xdr:colOff>
      <xdr:row>8</xdr:row>
      <xdr:rowOff>104775</xdr:rowOff>
    </xdr:to>
    <xdr:grpSp>
      <xdr:nvGrpSpPr>
        <xdr:cNvPr id="131" name="Group 130">
          <a:extLst>
            <a:ext uri="{FF2B5EF4-FFF2-40B4-BE49-F238E27FC236}">
              <a16:creationId xmlns:a16="http://schemas.microsoft.com/office/drawing/2014/main" id="{BC768150-45A4-163C-3EDA-1E4DE3E6B846}"/>
            </a:ext>
          </a:extLst>
        </xdr:cNvPr>
        <xdr:cNvGrpSpPr/>
      </xdr:nvGrpSpPr>
      <xdr:grpSpPr>
        <a:xfrm>
          <a:off x="7815637" y="720796"/>
          <a:ext cx="3555394" cy="925103"/>
          <a:chOff x="6391275" y="714375"/>
          <a:chExt cx="3552825" cy="914400"/>
        </a:xfrm>
      </xdr:grpSpPr>
      <xdr:sp macro="" textlink="">
        <xdr:nvSpPr>
          <xdr:cNvPr id="16" name="Rectangle: Rounded Corners 15">
            <a:extLst>
              <a:ext uri="{FF2B5EF4-FFF2-40B4-BE49-F238E27FC236}">
                <a16:creationId xmlns:a16="http://schemas.microsoft.com/office/drawing/2014/main" id="{AAAC9600-B8DB-D35C-42CF-65C6365FC6E4}"/>
              </a:ext>
            </a:extLst>
          </xdr:cNvPr>
          <xdr:cNvSpPr/>
        </xdr:nvSpPr>
        <xdr:spPr>
          <a:xfrm>
            <a:off x="8343900" y="714375"/>
            <a:ext cx="1600200" cy="914400"/>
          </a:xfrm>
          <a:prstGeom prst="roundRect">
            <a:avLst>
              <a:gd name="adj" fmla="val 5209"/>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4" name="Group 73">
            <a:extLst>
              <a:ext uri="{FF2B5EF4-FFF2-40B4-BE49-F238E27FC236}">
                <a16:creationId xmlns:a16="http://schemas.microsoft.com/office/drawing/2014/main" id="{0A086FBA-5EA5-F16D-1A9C-5B2701731272}"/>
              </a:ext>
            </a:extLst>
          </xdr:cNvPr>
          <xdr:cNvGrpSpPr/>
        </xdr:nvGrpSpPr>
        <xdr:grpSpPr>
          <a:xfrm>
            <a:off x="6391275" y="714375"/>
            <a:ext cx="1600200" cy="914400"/>
            <a:chOff x="6391275" y="714375"/>
            <a:chExt cx="1600200" cy="914400"/>
          </a:xfrm>
        </xdr:grpSpPr>
        <xdr:sp macro="" textlink="">
          <xdr:nvSpPr>
            <xdr:cNvPr id="15" name="Rectangle: Rounded Corners 14">
              <a:extLst>
                <a:ext uri="{FF2B5EF4-FFF2-40B4-BE49-F238E27FC236}">
                  <a16:creationId xmlns:a16="http://schemas.microsoft.com/office/drawing/2014/main" id="{BA88F936-ED60-5235-4D5B-990ECF80EE43}"/>
                </a:ext>
              </a:extLst>
            </xdr:cNvPr>
            <xdr:cNvSpPr/>
          </xdr:nvSpPr>
          <xdr:spPr>
            <a:xfrm>
              <a:off x="6391275" y="714375"/>
              <a:ext cx="1600200" cy="914400"/>
            </a:xfrm>
            <a:prstGeom prst="roundRect">
              <a:avLst>
                <a:gd name="adj" fmla="val 7292"/>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heet2!AL27">
          <xdr:nvSpPr>
            <xdr:cNvPr id="81" name="TextBox 80">
              <a:extLst>
                <a:ext uri="{FF2B5EF4-FFF2-40B4-BE49-F238E27FC236}">
                  <a16:creationId xmlns:a16="http://schemas.microsoft.com/office/drawing/2014/main" id="{1A516FA6-5A87-3E52-9B7A-AE3F32CF0467}"/>
                </a:ext>
              </a:extLst>
            </xdr:cNvPr>
            <xdr:cNvSpPr txBox="1"/>
          </xdr:nvSpPr>
          <xdr:spPr>
            <a:xfrm>
              <a:off x="6486525" y="762000"/>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ORDERED</a:t>
              </a:r>
              <a:r>
                <a:rPr lang="en-US" sz="1200" b="1" baseline="0">
                  <a:solidFill>
                    <a:srgbClr val="EAE8C8"/>
                  </a:solidFill>
                </a:rPr>
                <a:t> ITEMS</a:t>
              </a:r>
            </a:p>
            <a:p>
              <a:pPr algn="ctr"/>
              <a:endParaRPr lang="en-US" sz="1200" b="1">
                <a:solidFill>
                  <a:srgbClr val="EAE8C8"/>
                </a:solidFill>
              </a:endParaRPr>
            </a:p>
          </xdr:txBody>
        </xdr:sp>
        <xdr:sp macro="" textlink="Sheet2!BC3">
          <xdr:nvSpPr>
            <xdr:cNvPr id="82" name="TextBox 81">
              <a:extLst>
                <a:ext uri="{FF2B5EF4-FFF2-40B4-BE49-F238E27FC236}">
                  <a16:creationId xmlns:a16="http://schemas.microsoft.com/office/drawing/2014/main" id="{67C6093F-8F09-C19D-DA07-BAFB769D8D5A}"/>
                </a:ext>
              </a:extLst>
            </xdr:cNvPr>
            <xdr:cNvSpPr txBox="1"/>
          </xdr:nvSpPr>
          <xdr:spPr>
            <a:xfrm>
              <a:off x="6648450" y="1009650"/>
              <a:ext cx="12001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913FA0-AF54-44E4-AB3A-0410113CF022}" type="TxLink">
                <a:rPr lang="en-US" sz="2000" b="1" i="0" u="none" strike="noStrike">
                  <a:solidFill>
                    <a:srgbClr val="EAE8C8"/>
                  </a:solidFill>
                  <a:latin typeface="Aptos Narrow"/>
                  <a:ea typeface="+mn-ea"/>
                  <a:cs typeface="+mn-cs"/>
                </a:rPr>
                <a:pPr marL="0" indent="0" algn="ctr"/>
                <a:t>4,819,660</a:t>
              </a:fld>
              <a:endParaRPr lang="en-US" sz="2000" b="1" i="0" u="none" strike="noStrike">
                <a:solidFill>
                  <a:srgbClr val="EAE8C8"/>
                </a:solidFill>
                <a:latin typeface="Aptos Narrow"/>
                <a:ea typeface="+mn-ea"/>
                <a:cs typeface="+mn-cs"/>
              </a:endParaRPr>
            </a:p>
          </xdr:txBody>
        </xdr:sp>
      </xdr:grpSp>
      <xdr:sp macro="" textlink="Sheet2!AB22">
        <xdr:nvSpPr>
          <xdr:cNvPr id="83" name="TextBox 82">
            <a:extLst>
              <a:ext uri="{FF2B5EF4-FFF2-40B4-BE49-F238E27FC236}">
                <a16:creationId xmlns:a16="http://schemas.microsoft.com/office/drawing/2014/main" id="{E2634735-409D-9E13-CDB6-1A79A1706D91}"/>
              </a:ext>
            </a:extLst>
          </xdr:cNvPr>
          <xdr:cNvSpPr txBox="1"/>
        </xdr:nvSpPr>
        <xdr:spPr>
          <a:xfrm>
            <a:off x="8439150" y="762000"/>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rgbClr val="EAE8C8"/>
                </a:solidFill>
              </a:rPr>
              <a:t>SALES QUANTITY</a:t>
            </a:r>
          </a:p>
          <a:p>
            <a:pPr algn="ctr"/>
            <a:endParaRPr lang="en-US" sz="1200" b="1">
              <a:solidFill>
                <a:srgbClr val="EAE8C8"/>
              </a:solidFill>
            </a:endParaRPr>
          </a:p>
        </xdr:txBody>
      </xdr:sp>
      <xdr:sp macro="" textlink="Sheet2!BD3">
        <xdr:nvSpPr>
          <xdr:cNvPr id="84" name="TextBox 83">
            <a:extLst>
              <a:ext uri="{FF2B5EF4-FFF2-40B4-BE49-F238E27FC236}">
                <a16:creationId xmlns:a16="http://schemas.microsoft.com/office/drawing/2014/main" id="{B087E0FC-330D-ED24-3D59-6BD1B31D2984}"/>
              </a:ext>
            </a:extLst>
          </xdr:cNvPr>
          <xdr:cNvSpPr txBox="1"/>
        </xdr:nvSpPr>
        <xdr:spPr>
          <a:xfrm>
            <a:off x="8515350" y="990600"/>
            <a:ext cx="12001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768C31-9CE3-4AB9-AA80-87F9E2192156}" type="TxLink">
              <a:rPr lang="en-US" sz="2000" b="1" i="0" u="none" strike="noStrike">
                <a:solidFill>
                  <a:srgbClr val="EAE8C8"/>
                </a:solidFill>
                <a:latin typeface="Aptos Narrow"/>
                <a:ea typeface="+mn-ea"/>
                <a:cs typeface="+mn-cs"/>
              </a:rPr>
              <a:pPr marL="0" indent="0" algn="ctr"/>
              <a:t>168,854</a:t>
            </a:fld>
            <a:endParaRPr lang="en-US" sz="2000" b="1" i="0" u="none" strike="noStrike">
              <a:solidFill>
                <a:srgbClr val="EAE8C8"/>
              </a:solidFill>
              <a:latin typeface="Aptos Narrow"/>
              <a:ea typeface="+mn-ea"/>
              <a:cs typeface="+mn-cs"/>
            </a:endParaRPr>
          </a:p>
        </xdr:txBody>
      </xdr:sp>
    </xdr:grpSp>
    <xdr:clientData/>
  </xdr:twoCellAnchor>
  <xdr:twoCellAnchor>
    <xdr:from>
      <xdr:col>3</xdr:col>
      <xdr:colOff>238125</xdr:colOff>
      <xdr:row>3</xdr:row>
      <xdr:rowOff>122754</xdr:rowOff>
    </xdr:from>
    <xdr:to>
      <xdr:col>6</xdr:col>
      <xdr:colOff>9525</xdr:colOff>
      <xdr:row>8</xdr:row>
      <xdr:rowOff>84654</xdr:rowOff>
    </xdr:to>
    <xdr:sp macro="" textlink="">
      <xdr:nvSpPr>
        <xdr:cNvPr id="8" name="Rectangle: Rounded Corners 7">
          <a:extLst>
            <a:ext uri="{FF2B5EF4-FFF2-40B4-BE49-F238E27FC236}">
              <a16:creationId xmlns:a16="http://schemas.microsoft.com/office/drawing/2014/main" id="{5F6F06E4-217A-7034-9C8F-26ED4497D926}"/>
            </a:ext>
          </a:extLst>
        </xdr:cNvPr>
        <xdr:cNvSpPr/>
      </xdr:nvSpPr>
      <xdr:spPr>
        <a:xfrm>
          <a:off x="2068209" y="700675"/>
          <a:ext cx="1601485" cy="925103"/>
        </a:xfrm>
        <a:prstGeom prst="roundRect">
          <a:avLst>
            <a:gd name="adj" fmla="val 6250"/>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333375</xdr:colOff>
      <xdr:row>4</xdr:row>
      <xdr:rowOff>19050</xdr:rowOff>
    </xdr:from>
    <xdr:to>
      <xdr:col>5</xdr:col>
      <xdr:colOff>600074</xdr:colOff>
      <xdr:row>5</xdr:row>
      <xdr:rowOff>142875</xdr:rowOff>
    </xdr:to>
    <xdr:sp macro="" textlink="Sheet2!AL27">
      <xdr:nvSpPr>
        <xdr:cNvPr id="69" name="TextBox 68">
          <a:extLst>
            <a:ext uri="{FF2B5EF4-FFF2-40B4-BE49-F238E27FC236}">
              <a16:creationId xmlns:a16="http://schemas.microsoft.com/office/drawing/2014/main" id="{0586C1D4-EAD8-1B1F-D128-34B15F9693FE}"/>
            </a:ext>
          </a:extLst>
        </xdr:cNvPr>
        <xdr:cNvSpPr txBox="1"/>
      </xdr:nvSpPr>
      <xdr:spPr>
        <a:xfrm>
          <a:off x="2162175" y="781050"/>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rgbClr val="EAE8C8"/>
              </a:solidFill>
            </a:rPr>
            <a:t>REVENUE</a:t>
          </a:r>
          <a:endParaRPr lang="en-US" sz="1200" b="1">
            <a:solidFill>
              <a:srgbClr val="EAE8C8"/>
            </a:solidFill>
          </a:endParaRPr>
        </a:p>
      </xdr:txBody>
    </xdr:sp>
    <xdr:clientData/>
  </xdr:twoCellAnchor>
  <xdr:twoCellAnchor>
    <xdr:from>
      <xdr:col>3</xdr:col>
      <xdr:colOff>314325</xdr:colOff>
      <xdr:row>5</xdr:row>
      <xdr:rowOff>161925</xdr:rowOff>
    </xdr:from>
    <xdr:to>
      <xdr:col>5</xdr:col>
      <xdr:colOff>581024</xdr:colOff>
      <xdr:row>7</xdr:row>
      <xdr:rowOff>95250</xdr:rowOff>
    </xdr:to>
    <xdr:sp macro="" textlink="Sheet2!AZ3">
      <xdr:nvSpPr>
        <xdr:cNvPr id="72" name="TextBox 71">
          <a:extLst>
            <a:ext uri="{FF2B5EF4-FFF2-40B4-BE49-F238E27FC236}">
              <a16:creationId xmlns:a16="http://schemas.microsoft.com/office/drawing/2014/main" id="{D0F21D3D-C87B-ADD9-302D-453B3987990E}"/>
            </a:ext>
          </a:extLst>
        </xdr:cNvPr>
        <xdr:cNvSpPr txBox="1"/>
      </xdr:nvSpPr>
      <xdr:spPr>
        <a:xfrm>
          <a:off x="2143125" y="1114425"/>
          <a:ext cx="148589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CB417F8-CF36-4C55-9F8F-6EBEBC1EE854}" type="TxLink">
            <a:rPr lang="en-US" sz="2000" b="1" i="0" u="none" strike="noStrike">
              <a:solidFill>
                <a:srgbClr val="EAE8C8"/>
              </a:solidFill>
              <a:latin typeface="Aptos Narrow"/>
              <a:ea typeface="+mn-ea"/>
              <a:cs typeface="+mn-cs"/>
            </a:rPr>
            <a:pPr marL="0" indent="0" algn="ctr"/>
            <a:t>$243,176,574</a:t>
          </a:fld>
          <a:endParaRPr lang="en-US" sz="2000" b="1" i="0" u="none" strike="noStrike">
            <a:solidFill>
              <a:srgbClr val="EAE8C8"/>
            </a:solidFill>
            <a:latin typeface="Aptos Narrow"/>
            <a:ea typeface="+mn-ea"/>
            <a:cs typeface="+mn-cs"/>
          </a:endParaRPr>
        </a:p>
      </xdr:txBody>
    </xdr:sp>
    <xdr:clientData/>
  </xdr:twoCellAnchor>
  <xdr:twoCellAnchor>
    <xdr:from>
      <xdr:col>3</xdr:col>
      <xdr:colOff>257175</xdr:colOff>
      <xdr:row>4</xdr:row>
      <xdr:rowOff>47626</xdr:rowOff>
    </xdr:from>
    <xdr:to>
      <xdr:col>4</xdr:col>
      <xdr:colOff>75760</xdr:colOff>
      <xdr:row>5</xdr:row>
      <xdr:rowOff>142875</xdr:rowOff>
    </xdr:to>
    <xdr:pic>
      <xdr:nvPicPr>
        <xdr:cNvPr id="71" name="Graphic 70" descr="Dollar with solid fill">
          <a:extLst>
            <a:ext uri="{FF2B5EF4-FFF2-40B4-BE49-F238E27FC236}">
              <a16:creationId xmlns:a16="http://schemas.microsoft.com/office/drawing/2014/main" id="{13A5A542-6F7F-A219-C1C1-2C015D53749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085975" y="809626"/>
          <a:ext cx="428185" cy="285749"/>
        </a:xfrm>
        <a:prstGeom prst="rect">
          <a:avLst/>
        </a:prstGeom>
      </xdr:spPr>
    </xdr:pic>
    <xdr:clientData/>
  </xdr:twoCellAnchor>
  <xdr:twoCellAnchor>
    <xdr:from>
      <xdr:col>0</xdr:col>
      <xdr:colOff>409575</xdr:colOff>
      <xdr:row>4</xdr:row>
      <xdr:rowOff>28575</xdr:rowOff>
    </xdr:from>
    <xdr:to>
      <xdr:col>3</xdr:col>
      <xdr:colOff>180975</xdr:colOff>
      <xdr:row>5</xdr:row>
      <xdr:rowOff>180975</xdr:rowOff>
    </xdr:to>
    <xdr:sp macro="" textlink="">
      <xdr:nvSpPr>
        <xdr:cNvPr id="133" name="Rectangle: Rounded Corners 132">
          <a:hlinkClick xmlns:r="http://schemas.openxmlformats.org/officeDocument/2006/relationships" r:id="rId11" tooltip="you are one home page"/>
          <a:extLst>
            <a:ext uri="{FF2B5EF4-FFF2-40B4-BE49-F238E27FC236}">
              <a16:creationId xmlns:a16="http://schemas.microsoft.com/office/drawing/2014/main" id="{02CBCF81-0431-0B6B-C435-1264B9389B84}"/>
            </a:ext>
          </a:extLst>
        </xdr:cNvPr>
        <xdr:cNvSpPr/>
      </xdr:nvSpPr>
      <xdr:spPr>
        <a:xfrm>
          <a:off x="409575" y="790575"/>
          <a:ext cx="1600200" cy="342900"/>
        </a:xfrm>
        <a:prstGeom prst="roundRect">
          <a:avLst>
            <a:gd name="adj" fmla="val 8334"/>
          </a:avLst>
        </a:prstGeom>
        <a:solidFill>
          <a:srgbClr val="A38932">
            <a:alpha val="4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HOME</a:t>
          </a:r>
          <a:r>
            <a:rPr lang="en-US" sz="1100" b="1" baseline="0">
              <a:solidFill>
                <a:sysClr val="windowText" lastClr="000000"/>
              </a:solidFill>
            </a:rPr>
            <a:t> PAGE</a:t>
          </a:r>
          <a:endParaRPr lang="en-US" sz="1100" b="1">
            <a:solidFill>
              <a:sysClr val="windowText" lastClr="000000"/>
            </a:solidFill>
          </a:endParaRPr>
        </a:p>
      </xdr:txBody>
    </xdr:sp>
    <xdr:clientData/>
  </xdr:twoCellAnchor>
  <xdr:twoCellAnchor>
    <xdr:from>
      <xdr:col>13</xdr:col>
      <xdr:colOff>581454</xdr:colOff>
      <xdr:row>28</xdr:row>
      <xdr:rowOff>85725</xdr:rowOff>
    </xdr:from>
    <xdr:to>
      <xdr:col>17</xdr:col>
      <xdr:colOff>0</xdr:colOff>
      <xdr:row>30</xdr:row>
      <xdr:rowOff>19050</xdr:rowOff>
    </xdr:to>
    <xdr:sp macro="" textlink="Sheet2!AB22">
      <xdr:nvSpPr>
        <xdr:cNvPr id="10" name="TextBox 9">
          <a:extLst>
            <a:ext uri="{FF2B5EF4-FFF2-40B4-BE49-F238E27FC236}">
              <a16:creationId xmlns:a16="http://schemas.microsoft.com/office/drawing/2014/main" id="{FD16AB57-04B6-32D0-C515-43C96DBBB82E}"/>
            </a:ext>
          </a:extLst>
        </xdr:cNvPr>
        <xdr:cNvSpPr txBox="1"/>
      </xdr:nvSpPr>
      <xdr:spPr>
        <a:xfrm>
          <a:off x="8511819" y="5479658"/>
          <a:ext cx="1858659" cy="318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baseline="0">
              <a:solidFill>
                <a:srgbClr val="EAE8C8"/>
              </a:solidFill>
              <a:latin typeface="+mn-lt"/>
              <a:ea typeface="+mn-ea"/>
              <a:cs typeface="+mn-cs"/>
            </a:rPr>
            <a:t>COUNTRY FILTER</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14</xdr:col>
      <xdr:colOff>0</xdr:colOff>
      <xdr:row>23</xdr:row>
      <xdr:rowOff>0</xdr:rowOff>
    </xdr:from>
    <xdr:to>
      <xdr:col>16</xdr:col>
      <xdr:colOff>248078</xdr:colOff>
      <xdr:row>25</xdr:row>
      <xdr:rowOff>47626</xdr:rowOff>
    </xdr:to>
    <xdr:sp macro="" textlink="Sheet2!AB22">
      <xdr:nvSpPr>
        <xdr:cNvPr id="17" name="TextBox 16">
          <a:extLst>
            <a:ext uri="{FF2B5EF4-FFF2-40B4-BE49-F238E27FC236}">
              <a16:creationId xmlns:a16="http://schemas.microsoft.com/office/drawing/2014/main" id="{7CCA37A0-CD70-3A7B-F831-E717BF265BF2}"/>
            </a:ext>
          </a:extLst>
        </xdr:cNvPr>
        <xdr:cNvSpPr txBox="1"/>
      </xdr:nvSpPr>
      <xdr:spPr>
        <a:xfrm>
          <a:off x="8540393" y="4430730"/>
          <a:ext cx="1468134" cy="4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baseline="0">
              <a:solidFill>
                <a:srgbClr val="EAE8C8"/>
              </a:solidFill>
              <a:latin typeface="+mn-lt"/>
              <a:ea typeface="+mn-ea"/>
              <a:cs typeface="+mn-cs"/>
            </a:rPr>
            <a:t>QUATER OF YEAR</a:t>
          </a:r>
        </a:p>
        <a:p>
          <a:pPr marL="0" indent="0" algn="l"/>
          <a:r>
            <a:rPr lang="en-US" sz="1050" b="1" baseline="0">
              <a:solidFill>
                <a:srgbClr val="EAE8C8"/>
              </a:solidFill>
              <a:latin typeface="+mn-lt"/>
              <a:ea typeface="+mn-ea"/>
              <a:cs typeface="+mn-cs"/>
            </a:rPr>
            <a:t> FILTER </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6</xdr:col>
      <xdr:colOff>314325</xdr:colOff>
      <xdr:row>1</xdr:row>
      <xdr:rowOff>133350</xdr:rowOff>
    </xdr:from>
    <xdr:to>
      <xdr:col>15</xdr:col>
      <xdr:colOff>495300</xdr:colOff>
      <xdr:row>3</xdr:row>
      <xdr:rowOff>76200</xdr:rowOff>
    </xdr:to>
    <xdr:sp macro="" textlink="Sheet2!AB22">
      <xdr:nvSpPr>
        <xdr:cNvPr id="18" name="TextBox 17">
          <a:extLst>
            <a:ext uri="{FF2B5EF4-FFF2-40B4-BE49-F238E27FC236}">
              <a16:creationId xmlns:a16="http://schemas.microsoft.com/office/drawing/2014/main" id="{FF3E3911-6788-A910-0155-618C3965150E}"/>
            </a:ext>
          </a:extLst>
        </xdr:cNvPr>
        <xdr:cNvSpPr txBox="1"/>
      </xdr:nvSpPr>
      <xdr:spPr>
        <a:xfrm>
          <a:off x="3971925" y="323850"/>
          <a:ext cx="5667375" cy="323850"/>
        </a:xfrm>
        <a:prstGeom prst="rect">
          <a:avLst/>
        </a:prstGeom>
        <a:noFill/>
        <a:ln w="9525" cmpd="sng">
          <a:noFill/>
        </a:ln>
        <a:effectLst>
          <a:outerShdw blurRad="50800" dist="38100" dir="2700000" algn="tl" rotWithShape="0">
            <a:srgbClr val="A38932">
              <a:alpha val="40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400" b="1" baseline="0">
              <a:solidFill>
                <a:sysClr val="windowText" lastClr="000000"/>
              </a:solidFill>
              <a:latin typeface="+mn-lt"/>
              <a:ea typeface="+mn-ea"/>
              <a:cs typeface="+mn-cs"/>
            </a:rPr>
            <a:t>PRODUCTS PERFORMANCE SALES REPORT</a:t>
          </a:r>
          <a:endParaRPr lang="en-US" sz="1050" b="1">
            <a:solidFill>
              <a:sysClr val="windowText" lastClr="000000"/>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16</xdr:col>
      <xdr:colOff>493251</xdr:colOff>
      <xdr:row>9</xdr:row>
      <xdr:rowOff>89228</xdr:rowOff>
    </xdr:from>
    <xdr:to>
      <xdr:col>22</xdr:col>
      <xdr:colOff>100530</xdr:colOff>
      <xdr:row>11</xdr:row>
      <xdr:rowOff>144352</xdr:rowOff>
    </xdr:to>
    <xdr:sp macro="" textlink="Sheet2!AB22">
      <xdr:nvSpPr>
        <xdr:cNvPr id="19" name="TextBox 18">
          <a:extLst>
            <a:ext uri="{FF2B5EF4-FFF2-40B4-BE49-F238E27FC236}">
              <a16:creationId xmlns:a16="http://schemas.microsoft.com/office/drawing/2014/main" id="{8A29704D-C8C4-DF60-3793-16D7F460E10A}"/>
            </a:ext>
          </a:extLst>
        </xdr:cNvPr>
        <xdr:cNvSpPr txBox="1"/>
      </xdr:nvSpPr>
      <xdr:spPr>
        <a:xfrm>
          <a:off x="10325509" y="1840599"/>
          <a:ext cx="3294376" cy="444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rgbClr val="EAE8C8"/>
              </a:solidFill>
              <a:latin typeface="+mn-lt"/>
              <a:ea typeface="+mn-ea"/>
              <a:cs typeface="+mn-cs"/>
            </a:rPr>
            <a:t>INSIGHT</a:t>
          </a:r>
          <a:r>
            <a:rPr lang="en-US" sz="1200" b="1" baseline="0">
              <a:solidFill>
                <a:srgbClr val="EAE8C8"/>
              </a:solidFill>
              <a:latin typeface="+mn-lt"/>
              <a:ea typeface="+mn-ea"/>
              <a:cs typeface="+mn-cs"/>
            </a:rPr>
            <a:t> ON THE TWO COUNTRIES BEHAVIOR</a:t>
          </a:r>
          <a:endParaRPr lang="en-US" sz="1200" b="1">
            <a:solidFill>
              <a:srgbClr val="EAE8C8"/>
            </a:solidFill>
            <a:latin typeface="+mn-lt"/>
            <a:ea typeface="+mn-ea"/>
            <a:cs typeface="+mn-cs"/>
          </a:endParaRPr>
        </a:p>
      </xdr:txBody>
    </xdr:sp>
    <xdr:clientData/>
  </xdr:twoCellAnchor>
  <xdr:twoCellAnchor>
    <xdr:from>
      <xdr:col>17</xdr:col>
      <xdr:colOff>0</xdr:colOff>
      <xdr:row>11</xdr:row>
      <xdr:rowOff>32107</xdr:rowOff>
    </xdr:from>
    <xdr:to>
      <xdr:col>22</xdr:col>
      <xdr:colOff>171418</xdr:colOff>
      <xdr:row>21</xdr:row>
      <xdr:rowOff>44906</xdr:rowOff>
    </xdr:to>
    <xdr:sp macro="" textlink="">
      <xdr:nvSpPr>
        <xdr:cNvPr id="34" name="Rectangle: Rounded Corners 33">
          <a:extLst>
            <a:ext uri="{FF2B5EF4-FFF2-40B4-BE49-F238E27FC236}">
              <a16:creationId xmlns:a16="http://schemas.microsoft.com/office/drawing/2014/main" id="{62E8DB7D-9E31-D2D9-ED4E-D9FD0070EC24}"/>
            </a:ext>
          </a:extLst>
        </xdr:cNvPr>
        <xdr:cNvSpPr/>
      </xdr:nvSpPr>
      <xdr:spPr>
        <a:xfrm>
          <a:off x="10370478" y="2151152"/>
          <a:ext cx="3221558" cy="1939203"/>
        </a:xfrm>
        <a:prstGeom prst="roundRect">
          <a:avLst>
            <a:gd name="adj" fmla="val 4902"/>
          </a:avLst>
        </a:prstGeom>
        <a:solidFill>
          <a:srgbClr val="BFBFBF"/>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73812</xdr:colOff>
      <xdr:row>11</xdr:row>
      <xdr:rowOff>92458</xdr:rowOff>
    </xdr:from>
    <xdr:to>
      <xdr:col>21</xdr:col>
      <xdr:colOff>601617</xdr:colOff>
      <xdr:row>20</xdr:row>
      <xdr:rowOff>181937</xdr:rowOff>
    </xdr:to>
    <xdr:sp macro="" textlink="Sheet2!AB22">
      <xdr:nvSpPr>
        <xdr:cNvPr id="31" name="TextBox 30">
          <a:extLst>
            <a:ext uri="{FF2B5EF4-FFF2-40B4-BE49-F238E27FC236}">
              <a16:creationId xmlns:a16="http://schemas.microsoft.com/office/drawing/2014/main" id="{F5BFC6D0-DB2E-21AD-71B6-81B56E44949C}"/>
            </a:ext>
          </a:extLst>
        </xdr:cNvPr>
        <xdr:cNvSpPr txBox="1"/>
      </xdr:nvSpPr>
      <xdr:spPr>
        <a:xfrm>
          <a:off x="10444290" y="2211503"/>
          <a:ext cx="2967917" cy="1823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i="1"/>
            <a:t>Between 2007 and 2011, Germany’s sales revenue exhibited consistent year-on-year growth, while the United States experienced a sharp decline during 2008–2009 followed by minimal recovery. This divergence aligns with the impact of the 2008 Lehman Brothers crisis, which hit the U.S. market more severely. Germany’s steady performance reflects stronger economic stability, consumer confidence, and possibly less exposure to financial disruptions. </a:t>
          </a:r>
          <a:endParaRPr lang="en-US" sz="1050" b="1" i="1">
            <a:solidFill>
              <a:srgbClr val="EAE8C8"/>
            </a:solidFill>
            <a:latin typeface="+mn-lt"/>
            <a:ea typeface="+mn-ea"/>
            <a:cs typeface="+mn-cs"/>
          </a:endParaRPr>
        </a:p>
      </xdr:txBody>
    </xdr:sp>
    <xdr:clientData/>
  </xdr:twoCellAnchor>
  <xdr:twoCellAnchor>
    <xdr:from>
      <xdr:col>13</xdr:col>
      <xdr:colOff>3976</xdr:colOff>
      <xdr:row>14</xdr:row>
      <xdr:rowOff>78581</xdr:rowOff>
    </xdr:from>
    <xdr:to>
      <xdr:col>16</xdr:col>
      <xdr:colOff>92424</xdr:colOff>
      <xdr:row>21</xdr:row>
      <xdr:rowOff>164305</xdr:rowOff>
    </xdr:to>
    <xdr:graphicFrame macro="">
      <xdr:nvGraphicFramePr>
        <xdr:cNvPr id="39" name="Chart 38">
          <a:extLst>
            <a:ext uri="{FF2B5EF4-FFF2-40B4-BE49-F238E27FC236}">
              <a16:creationId xmlns:a16="http://schemas.microsoft.com/office/drawing/2014/main" id="{3D4E63DE-E8B3-4BC4-8B95-EAFC0D5E32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426863</xdr:colOff>
      <xdr:row>26</xdr:row>
      <xdr:rowOff>15585</xdr:rowOff>
    </xdr:from>
    <xdr:to>
      <xdr:col>3</xdr:col>
      <xdr:colOff>144039</xdr:colOff>
      <xdr:row>28</xdr:row>
      <xdr:rowOff>0</xdr:rowOff>
    </xdr:to>
    <xdr:sp macro="" textlink="Sheet2!AA22">
      <xdr:nvSpPr>
        <xdr:cNvPr id="45" name="TextBox 44">
          <a:extLst>
            <a:ext uri="{FF2B5EF4-FFF2-40B4-BE49-F238E27FC236}">
              <a16:creationId xmlns:a16="http://schemas.microsoft.com/office/drawing/2014/main" id="{58CA2354-C8D9-2953-CDA7-B66159DBB4BD}"/>
            </a:ext>
          </a:extLst>
        </xdr:cNvPr>
        <xdr:cNvSpPr txBox="1"/>
      </xdr:nvSpPr>
      <xdr:spPr>
        <a:xfrm>
          <a:off x="1036891" y="5024237"/>
          <a:ext cx="937232" cy="369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8E83BE0-3212-426E-BEE3-EE9854801EF0}" type="TxLink">
            <a:rPr lang="en-US" sz="2000" b="1" i="0" u="none" strike="noStrike">
              <a:solidFill>
                <a:srgbClr val="EAE8C8"/>
              </a:solidFill>
              <a:latin typeface="Aptos Narrow"/>
              <a:ea typeface="+mn-ea"/>
              <a:cs typeface="+mn-cs"/>
            </a:rPr>
            <a:pPr marL="0" indent="0"/>
            <a:t>TRE</a:t>
          </a:fld>
          <a:endParaRPr lang="en-US" sz="2000" b="1" i="0" u="none" strike="noStrike">
            <a:solidFill>
              <a:srgbClr val="EAE8C8"/>
            </a:solidFill>
            <a:latin typeface="Aptos Narrow"/>
            <a:ea typeface="+mn-ea"/>
            <a:cs typeface="+mn-cs"/>
          </a:endParaRPr>
        </a:p>
      </xdr:txBody>
    </xdr:sp>
    <xdr:clientData/>
  </xdr:twoCellAnchor>
  <xdr:twoCellAnchor>
    <xdr:from>
      <xdr:col>1</xdr:col>
      <xdr:colOff>435963</xdr:colOff>
      <xdr:row>27</xdr:row>
      <xdr:rowOff>48527</xdr:rowOff>
    </xdr:from>
    <xdr:to>
      <xdr:col>3</xdr:col>
      <xdr:colOff>107343</xdr:colOff>
      <xdr:row>29</xdr:row>
      <xdr:rowOff>113981</xdr:rowOff>
    </xdr:to>
    <xdr:sp macro="" textlink="Sheet2!AB22">
      <xdr:nvSpPr>
        <xdr:cNvPr id="46" name="TextBox 45">
          <a:extLst>
            <a:ext uri="{FF2B5EF4-FFF2-40B4-BE49-F238E27FC236}">
              <a16:creationId xmlns:a16="http://schemas.microsoft.com/office/drawing/2014/main" id="{2B5FA5AA-F0F6-262E-6DDE-1F947EFB1911}"/>
            </a:ext>
          </a:extLst>
        </xdr:cNvPr>
        <xdr:cNvSpPr txBox="1"/>
      </xdr:nvSpPr>
      <xdr:spPr>
        <a:xfrm>
          <a:off x="1045991" y="5249819"/>
          <a:ext cx="891436" cy="450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869B4F-1B43-4742-8721-51ADC5DCD694}" type="TxLink">
            <a:rPr lang="en-US" sz="2000" b="1" i="0" u="none" strike="noStrike">
              <a:solidFill>
                <a:srgbClr val="EAE8C8"/>
              </a:solidFill>
              <a:latin typeface="Aptos Narrow"/>
              <a:ea typeface="+mn-ea"/>
              <a:cs typeface="+mn-cs"/>
            </a:rPr>
            <a:pPr marL="0" indent="0"/>
            <a:t>107</a:t>
          </a:fld>
          <a:endParaRPr lang="en-US" sz="2000" b="1" i="0" u="none" strike="noStrike">
            <a:solidFill>
              <a:srgbClr val="EAE8C8"/>
            </a:solidFill>
            <a:latin typeface="Aptos Narrow"/>
            <a:ea typeface="+mn-ea"/>
            <a:cs typeface="+mn-cs"/>
          </a:endParaRPr>
        </a:p>
      </xdr:txBody>
    </xdr:sp>
    <xdr:clientData/>
  </xdr:twoCellAnchor>
  <xdr:twoCellAnchor>
    <xdr:from>
      <xdr:col>0</xdr:col>
      <xdr:colOff>390525</xdr:colOff>
      <xdr:row>26</xdr:row>
      <xdr:rowOff>0</xdr:rowOff>
    </xdr:from>
    <xdr:to>
      <xdr:col>1</xdr:col>
      <xdr:colOff>365571</xdr:colOff>
      <xdr:row>29</xdr:row>
      <xdr:rowOff>26119</xdr:rowOff>
    </xdr:to>
    <xdr:pic>
      <xdr:nvPicPr>
        <xdr:cNvPr id="47" name="Graphic 46" descr="Bar graph with downward trend with solid fill">
          <a:extLst>
            <a:ext uri="{FF2B5EF4-FFF2-40B4-BE49-F238E27FC236}">
              <a16:creationId xmlns:a16="http://schemas.microsoft.com/office/drawing/2014/main" id="{5AB65EC5-9F2C-6CF1-E921-BBE43F2EFC4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90525" y="5008652"/>
          <a:ext cx="585074" cy="604040"/>
        </a:xfrm>
        <a:prstGeom prst="rect">
          <a:avLst/>
        </a:prstGeom>
      </xdr:spPr>
    </xdr:pic>
    <xdr:clientData/>
  </xdr:twoCellAnchor>
  <xdr:twoCellAnchor>
    <xdr:from>
      <xdr:col>0</xdr:col>
      <xdr:colOff>352425</xdr:colOff>
      <xdr:row>24</xdr:row>
      <xdr:rowOff>78242</xdr:rowOff>
    </xdr:from>
    <xdr:to>
      <xdr:col>3</xdr:col>
      <xdr:colOff>333375</xdr:colOff>
      <xdr:row>26</xdr:row>
      <xdr:rowOff>1</xdr:rowOff>
    </xdr:to>
    <xdr:sp macro="" textlink="Sheet2!AB22">
      <xdr:nvSpPr>
        <xdr:cNvPr id="48" name="TextBox 47">
          <a:extLst>
            <a:ext uri="{FF2B5EF4-FFF2-40B4-BE49-F238E27FC236}">
              <a16:creationId xmlns:a16="http://schemas.microsoft.com/office/drawing/2014/main" id="{DC8C062C-6FC3-FC1A-8F3D-0A5C301FF22B}"/>
            </a:ext>
          </a:extLst>
        </xdr:cNvPr>
        <xdr:cNvSpPr txBox="1"/>
      </xdr:nvSpPr>
      <xdr:spPr>
        <a:xfrm>
          <a:off x="352425" y="4701613"/>
          <a:ext cx="1811034" cy="307040"/>
        </a:xfrm>
        <a:prstGeom prst="rect">
          <a:avLst/>
        </a:prstGeom>
        <a:solidFill>
          <a:schemeClr val="tx1">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baseline="0">
              <a:solidFill>
                <a:srgbClr val="EAE8C8"/>
              </a:solidFill>
              <a:latin typeface="+mn-lt"/>
              <a:ea typeface="+mn-ea"/>
              <a:cs typeface="+mn-cs"/>
            </a:rPr>
            <a:t>Least Quantity Selling Product</a:t>
          </a:r>
        </a:p>
      </xdr:txBody>
    </xdr:sp>
    <xdr:clientData/>
  </xdr:twoCellAnchor>
  <xdr:twoCellAnchor>
    <xdr:from>
      <xdr:col>0</xdr:col>
      <xdr:colOff>361950</xdr:colOff>
      <xdr:row>29</xdr:row>
      <xdr:rowOff>0</xdr:rowOff>
    </xdr:from>
    <xdr:to>
      <xdr:col>3</xdr:col>
      <xdr:colOff>333375</xdr:colOff>
      <xdr:row>31</xdr:row>
      <xdr:rowOff>56014</xdr:rowOff>
    </xdr:to>
    <xdr:sp macro="" textlink="Sheet2!AB22">
      <xdr:nvSpPr>
        <xdr:cNvPr id="49" name="TextBox 48">
          <a:extLst>
            <a:ext uri="{FF2B5EF4-FFF2-40B4-BE49-F238E27FC236}">
              <a16:creationId xmlns:a16="http://schemas.microsoft.com/office/drawing/2014/main" id="{DE287AEB-384E-8849-553D-EC8B2D2E5677}"/>
            </a:ext>
          </a:extLst>
        </xdr:cNvPr>
        <xdr:cNvSpPr txBox="1"/>
      </xdr:nvSpPr>
      <xdr:spPr>
        <a:xfrm>
          <a:off x="361950" y="5586573"/>
          <a:ext cx="1801509" cy="441295"/>
        </a:xfrm>
        <a:prstGeom prst="rect">
          <a:avLst/>
        </a:prstGeom>
        <a:solidFill>
          <a:schemeClr val="tx1">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baseline="0">
              <a:solidFill>
                <a:srgbClr val="EAE8C8"/>
              </a:solidFill>
              <a:latin typeface="+mn-lt"/>
              <a:ea typeface="+mn-ea"/>
              <a:cs typeface="+mn-cs"/>
            </a:rPr>
            <a:t>Highest Quantity Selling Product</a:t>
          </a:r>
        </a:p>
      </xdr:txBody>
    </xdr:sp>
    <xdr:clientData/>
  </xdr:twoCellAnchor>
  <xdr:twoCellAnchor>
    <xdr:from>
      <xdr:col>1</xdr:col>
      <xdr:colOff>410645</xdr:colOff>
      <xdr:row>31</xdr:row>
      <xdr:rowOff>78773</xdr:rowOff>
    </xdr:from>
    <xdr:to>
      <xdr:col>3</xdr:col>
      <xdr:colOff>144039</xdr:colOff>
      <xdr:row>33</xdr:row>
      <xdr:rowOff>63189</xdr:rowOff>
    </xdr:to>
    <xdr:sp macro="" textlink="Sheet2!AA23">
      <xdr:nvSpPr>
        <xdr:cNvPr id="50" name="TextBox 49">
          <a:extLst>
            <a:ext uri="{FF2B5EF4-FFF2-40B4-BE49-F238E27FC236}">
              <a16:creationId xmlns:a16="http://schemas.microsoft.com/office/drawing/2014/main" id="{5575314F-5CF9-BFBB-A6B4-1C3906937E9A}"/>
            </a:ext>
          </a:extLst>
        </xdr:cNvPr>
        <xdr:cNvSpPr txBox="1"/>
      </xdr:nvSpPr>
      <xdr:spPr>
        <a:xfrm>
          <a:off x="1020673" y="6050627"/>
          <a:ext cx="953450" cy="369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A3D8DC7-AE68-4A3F-9060-45A826FFFF94}" type="TxLink">
            <a:rPr lang="en-US" sz="2000" b="1" i="0" u="none" strike="noStrike">
              <a:solidFill>
                <a:srgbClr val="EAE8C8"/>
              </a:solidFill>
              <a:latin typeface="Aptos Narrow"/>
              <a:ea typeface="+mn-ea"/>
              <a:cs typeface="+mn-cs"/>
            </a:rPr>
            <a:pPr marL="0" indent="0"/>
            <a:t>ACC</a:t>
          </a:fld>
          <a:endParaRPr lang="en-US" sz="2000" b="1" i="0" u="none" strike="noStrike">
            <a:solidFill>
              <a:srgbClr val="EAE8C8"/>
            </a:solidFill>
            <a:latin typeface="Aptos Narrow"/>
            <a:ea typeface="+mn-ea"/>
            <a:cs typeface="+mn-cs"/>
          </a:endParaRPr>
        </a:p>
      </xdr:txBody>
    </xdr:sp>
    <xdr:clientData/>
  </xdr:twoCellAnchor>
  <xdr:twoCellAnchor>
    <xdr:from>
      <xdr:col>1</xdr:col>
      <xdr:colOff>389657</xdr:colOff>
      <xdr:row>33</xdr:row>
      <xdr:rowOff>0</xdr:rowOff>
    </xdr:from>
    <xdr:to>
      <xdr:col>3</xdr:col>
      <xdr:colOff>144039</xdr:colOff>
      <xdr:row>34</xdr:row>
      <xdr:rowOff>161925</xdr:rowOff>
    </xdr:to>
    <xdr:sp macro="" textlink="Sheet2!AB23">
      <xdr:nvSpPr>
        <xdr:cNvPr id="51" name="TextBox 50">
          <a:extLst>
            <a:ext uri="{FF2B5EF4-FFF2-40B4-BE49-F238E27FC236}">
              <a16:creationId xmlns:a16="http://schemas.microsoft.com/office/drawing/2014/main" id="{DCB94FD1-7D42-4CA6-3EC7-A790ED130367}"/>
            </a:ext>
          </a:extLst>
        </xdr:cNvPr>
        <xdr:cNvSpPr txBox="1"/>
      </xdr:nvSpPr>
      <xdr:spPr>
        <a:xfrm>
          <a:off x="999685" y="6357135"/>
          <a:ext cx="974438" cy="354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B179657-DB59-4DFB-8538-212FC254492B}" type="TxLink">
            <a:rPr lang="en-US" sz="2000" b="1" i="0" u="none" strike="noStrike">
              <a:solidFill>
                <a:srgbClr val="EAE8C8"/>
              </a:solidFill>
              <a:latin typeface="Aptos Narrow"/>
              <a:ea typeface="+mn-ea"/>
              <a:cs typeface="+mn-cs"/>
            </a:rPr>
            <a:pPr marL="0" indent="0"/>
            <a:t>4,028</a:t>
          </a:fld>
          <a:endParaRPr lang="en-US" sz="2000" b="1" i="0" u="none" strike="noStrike">
            <a:solidFill>
              <a:srgbClr val="EAE8C8"/>
            </a:solidFill>
            <a:latin typeface="Aptos Narrow"/>
            <a:ea typeface="+mn-ea"/>
            <a:cs typeface="+mn-cs"/>
          </a:endParaRPr>
        </a:p>
      </xdr:txBody>
    </xdr:sp>
    <xdr:clientData/>
  </xdr:twoCellAnchor>
  <xdr:twoCellAnchor>
    <xdr:from>
      <xdr:col>0</xdr:col>
      <xdr:colOff>414417</xdr:colOff>
      <xdr:row>32</xdr:row>
      <xdr:rowOff>2863</xdr:rowOff>
    </xdr:from>
    <xdr:to>
      <xdr:col>1</xdr:col>
      <xdr:colOff>340057</xdr:colOff>
      <xdr:row>34</xdr:row>
      <xdr:rowOff>161925</xdr:rowOff>
    </xdr:to>
    <xdr:pic>
      <xdr:nvPicPr>
        <xdr:cNvPr id="52" name="Graphic 51" descr="Bar graph with upward trend with solid fill">
          <a:extLst>
            <a:ext uri="{FF2B5EF4-FFF2-40B4-BE49-F238E27FC236}">
              <a16:creationId xmlns:a16="http://schemas.microsoft.com/office/drawing/2014/main" id="{AB89FC2B-566B-29A6-BE12-188BAF343C5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414417" y="5990006"/>
          <a:ext cx="537961" cy="533258"/>
        </a:xfrm>
        <a:prstGeom prst="rect">
          <a:avLst/>
        </a:prstGeom>
      </xdr:spPr>
    </xdr:pic>
    <xdr:clientData/>
  </xdr:twoCellAnchor>
  <xdr:twoCellAnchor>
    <xdr:from>
      <xdr:col>0</xdr:col>
      <xdr:colOff>342900</xdr:colOff>
      <xdr:row>22</xdr:row>
      <xdr:rowOff>19051</xdr:rowOff>
    </xdr:from>
    <xdr:to>
      <xdr:col>3</xdr:col>
      <xdr:colOff>196458</xdr:colOff>
      <xdr:row>25</xdr:row>
      <xdr:rowOff>56461</xdr:rowOff>
    </xdr:to>
    <xdr:sp macro="" textlink="Sheet2!AB22">
      <xdr:nvSpPr>
        <xdr:cNvPr id="53" name="TextBox 52">
          <a:extLst>
            <a:ext uri="{FF2B5EF4-FFF2-40B4-BE49-F238E27FC236}">
              <a16:creationId xmlns:a16="http://schemas.microsoft.com/office/drawing/2014/main" id="{77980643-E98A-16EF-1D5D-E3417BF0BB2B}"/>
            </a:ext>
          </a:extLst>
        </xdr:cNvPr>
        <xdr:cNvSpPr txBox="1"/>
      </xdr:nvSpPr>
      <xdr:spPr>
        <a:xfrm>
          <a:off x="342900" y="4135212"/>
          <a:ext cx="1690522" cy="598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a:solidFill>
                <a:srgbClr val="EAE8C8"/>
              </a:solidFill>
              <a:latin typeface="+mn-lt"/>
              <a:ea typeface="+mn-ea"/>
              <a:cs typeface="+mn-cs"/>
            </a:rPr>
            <a:t>PRODUCTS PROFILE</a:t>
          </a:r>
          <a:r>
            <a:rPr lang="en-US" sz="1050" b="1" baseline="0">
              <a:solidFill>
                <a:srgbClr val="EAE8C8"/>
              </a:solidFill>
              <a:latin typeface="+mn-lt"/>
              <a:ea typeface="+mn-ea"/>
              <a:cs typeface="+mn-cs"/>
            </a:rPr>
            <a:t> BY QUANTITY</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0</xdr:col>
      <xdr:colOff>473635</xdr:colOff>
      <xdr:row>10</xdr:row>
      <xdr:rowOff>0</xdr:rowOff>
    </xdr:from>
    <xdr:to>
      <xdr:col>4</xdr:col>
      <xdr:colOff>492684</xdr:colOff>
      <xdr:row>11</xdr:row>
      <xdr:rowOff>127922</xdr:rowOff>
    </xdr:to>
    <xdr:sp macro="" textlink="Sheet2!AB22">
      <xdr:nvSpPr>
        <xdr:cNvPr id="54" name="TextBox 53">
          <a:extLst>
            <a:ext uri="{FF2B5EF4-FFF2-40B4-BE49-F238E27FC236}">
              <a16:creationId xmlns:a16="http://schemas.microsoft.com/office/drawing/2014/main" id="{10EA2C25-4025-EC03-062E-549A4AE3CC94}"/>
            </a:ext>
          </a:extLst>
        </xdr:cNvPr>
        <xdr:cNvSpPr txBox="1"/>
      </xdr:nvSpPr>
      <xdr:spPr>
        <a:xfrm>
          <a:off x="473635" y="1945968"/>
          <a:ext cx="2477114" cy="32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rgbClr val="EAE8C8"/>
              </a:solidFill>
            </a:rPr>
            <a:t>REVENUE</a:t>
          </a:r>
          <a:r>
            <a:rPr lang="en-US" sz="1200" b="1" baseline="0">
              <a:solidFill>
                <a:srgbClr val="EAE8C8"/>
              </a:solidFill>
            </a:rPr>
            <a:t> TREND BY COUNTRIES</a:t>
          </a:r>
          <a:endParaRPr lang="en-US" sz="1200" b="1">
            <a:solidFill>
              <a:srgbClr val="EAE8C8"/>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180975</xdr:colOff>
      <xdr:row>36</xdr:row>
      <xdr:rowOff>133350</xdr:rowOff>
    </xdr:to>
    <xdr:sp macro="" textlink="">
      <xdr:nvSpPr>
        <xdr:cNvPr id="3" name="Rectangle 2">
          <a:extLst>
            <a:ext uri="{FF2B5EF4-FFF2-40B4-BE49-F238E27FC236}">
              <a16:creationId xmlns:a16="http://schemas.microsoft.com/office/drawing/2014/main" id="{A9F38700-7B8B-44E0-9ADC-FA7D2AC4C5B9}"/>
            </a:ext>
          </a:extLst>
        </xdr:cNvPr>
        <xdr:cNvSpPr/>
      </xdr:nvSpPr>
      <xdr:spPr>
        <a:xfrm>
          <a:off x="9525" y="0"/>
          <a:ext cx="171450" cy="6991350"/>
        </a:xfrm>
        <a:prstGeom prst="rect">
          <a:avLst/>
        </a:prstGeom>
        <a:solidFill>
          <a:srgbClr val="20202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22</xdr:col>
      <xdr:colOff>485775</xdr:colOff>
      <xdr:row>1</xdr:row>
      <xdr:rowOff>0</xdr:rowOff>
    </xdr:to>
    <xdr:sp macro="" textlink="">
      <xdr:nvSpPr>
        <xdr:cNvPr id="4" name="Rectangle 3">
          <a:extLst>
            <a:ext uri="{FF2B5EF4-FFF2-40B4-BE49-F238E27FC236}">
              <a16:creationId xmlns:a16="http://schemas.microsoft.com/office/drawing/2014/main" id="{35F37DDB-49FC-4547-B1D6-0D2224898AAC}"/>
            </a:ext>
          </a:extLst>
        </xdr:cNvPr>
        <xdr:cNvSpPr/>
      </xdr:nvSpPr>
      <xdr:spPr>
        <a:xfrm>
          <a:off x="0" y="0"/>
          <a:ext cx="13896975" cy="190500"/>
        </a:xfrm>
        <a:prstGeom prst="rect">
          <a:avLst/>
        </a:prstGeom>
        <a:solidFill>
          <a:srgbClr val="2020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419100</xdr:colOff>
      <xdr:row>0</xdr:row>
      <xdr:rowOff>0</xdr:rowOff>
    </xdr:from>
    <xdr:to>
      <xdr:col>22</xdr:col>
      <xdr:colOff>590550</xdr:colOff>
      <xdr:row>36</xdr:row>
      <xdr:rowOff>133350</xdr:rowOff>
    </xdr:to>
    <xdr:sp macro="" textlink="">
      <xdr:nvSpPr>
        <xdr:cNvPr id="13" name="Rectangle 12">
          <a:extLst>
            <a:ext uri="{FF2B5EF4-FFF2-40B4-BE49-F238E27FC236}">
              <a16:creationId xmlns:a16="http://schemas.microsoft.com/office/drawing/2014/main" id="{9B74C8B8-E761-4071-9DA9-77936EBEDFD1}"/>
            </a:ext>
          </a:extLst>
        </xdr:cNvPr>
        <xdr:cNvSpPr/>
      </xdr:nvSpPr>
      <xdr:spPr>
        <a:xfrm>
          <a:off x="13830300" y="0"/>
          <a:ext cx="171450" cy="6991350"/>
        </a:xfrm>
        <a:prstGeom prst="rect">
          <a:avLst/>
        </a:prstGeom>
        <a:solidFill>
          <a:srgbClr val="20202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152400</xdr:rowOff>
    </xdr:from>
    <xdr:to>
      <xdr:col>22</xdr:col>
      <xdr:colOff>485775</xdr:colOff>
      <xdr:row>36</xdr:row>
      <xdr:rowOff>152400</xdr:rowOff>
    </xdr:to>
    <xdr:sp macro="" textlink="">
      <xdr:nvSpPr>
        <xdr:cNvPr id="14" name="Rectangle 13">
          <a:extLst>
            <a:ext uri="{FF2B5EF4-FFF2-40B4-BE49-F238E27FC236}">
              <a16:creationId xmlns:a16="http://schemas.microsoft.com/office/drawing/2014/main" id="{55F1C4AC-1E39-4A87-9BD8-CBF164607DD8}"/>
            </a:ext>
          </a:extLst>
        </xdr:cNvPr>
        <xdr:cNvSpPr/>
      </xdr:nvSpPr>
      <xdr:spPr>
        <a:xfrm>
          <a:off x="0" y="6819900"/>
          <a:ext cx="13896975" cy="190500"/>
        </a:xfrm>
        <a:prstGeom prst="rect">
          <a:avLst/>
        </a:prstGeom>
        <a:solidFill>
          <a:srgbClr val="2020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57149</xdr:colOff>
      <xdr:row>4</xdr:row>
      <xdr:rowOff>32587</xdr:rowOff>
    </xdr:from>
    <xdr:to>
      <xdr:col>19</xdr:col>
      <xdr:colOff>326571</xdr:colOff>
      <xdr:row>9</xdr:row>
      <xdr:rowOff>23062</xdr:rowOff>
    </xdr:to>
    <xdr:grpSp>
      <xdr:nvGrpSpPr>
        <xdr:cNvPr id="96" name="Group 95">
          <a:extLst>
            <a:ext uri="{FF2B5EF4-FFF2-40B4-BE49-F238E27FC236}">
              <a16:creationId xmlns:a16="http://schemas.microsoft.com/office/drawing/2014/main" id="{C63062E3-F19A-0951-D29F-7F929B288CF1}"/>
            </a:ext>
          </a:extLst>
        </xdr:cNvPr>
        <xdr:cNvGrpSpPr/>
      </xdr:nvGrpSpPr>
      <xdr:grpSpPr>
        <a:xfrm>
          <a:off x="2497261" y="803149"/>
          <a:ext cx="9419844" cy="953677"/>
          <a:chOff x="533400" y="726038"/>
          <a:chExt cx="9454243" cy="962414"/>
        </a:xfrm>
      </xdr:grpSpPr>
      <xdr:sp macro="" textlink="">
        <xdr:nvSpPr>
          <xdr:cNvPr id="2" name="Rectangle: Rounded Corners 1">
            <a:extLst>
              <a:ext uri="{FF2B5EF4-FFF2-40B4-BE49-F238E27FC236}">
                <a16:creationId xmlns:a16="http://schemas.microsoft.com/office/drawing/2014/main" id="{51E6D2D9-1D51-4E71-9E14-BD2659C165FF}"/>
              </a:ext>
            </a:extLst>
          </xdr:cNvPr>
          <xdr:cNvSpPr/>
        </xdr:nvSpPr>
        <xdr:spPr>
          <a:xfrm>
            <a:off x="533400" y="726038"/>
            <a:ext cx="1608364" cy="933839"/>
          </a:xfrm>
          <a:prstGeom prst="roundRect">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8B2BC0F5-A0EF-4994-9823-7C579B1C93A0}"/>
              </a:ext>
            </a:extLst>
          </xdr:cNvPr>
          <xdr:cNvSpPr/>
        </xdr:nvSpPr>
        <xdr:spPr>
          <a:xfrm>
            <a:off x="2496911" y="726038"/>
            <a:ext cx="1605643" cy="933839"/>
          </a:xfrm>
          <a:prstGeom prst="roundRect">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 name="Rectangle: Rounded Corners 5">
            <a:extLst>
              <a:ext uri="{FF2B5EF4-FFF2-40B4-BE49-F238E27FC236}">
                <a16:creationId xmlns:a16="http://schemas.microsoft.com/office/drawing/2014/main" id="{3FB3C619-2C7F-432D-AF37-5B9232BA374E}"/>
              </a:ext>
            </a:extLst>
          </xdr:cNvPr>
          <xdr:cNvSpPr/>
        </xdr:nvSpPr>
        <xdr:spPr>
          <a:xfrm>
            <a:off x="4457700" y="754613"/>
            <a:ext cx="1605643" cy="933839"/>
          </a:xfrm>
          <a:prstGeom prst="roundRect">
            <a:avLst/>
          </a:prstGeom>
          <a:solidFill>
            <a:srgbClr val="A3893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1F4C8641-A333-4636-81F2-52A7F47C146A}"/>
              </a:ext>
            </a:extLst>
          </xdr:cNvPr>
          <xdr:cNvSpPr/>
        </xdr:nvSpPr>
        <xdr:spPr>
          <a:xfrm>
            <a:off x="6418489" y="726038"/>
            <a:ext cx="1608365" cy="933839"/>
          </a:xfrm>
          <a:prstGeom prst="roundRect">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108FAA95-DE9C-49ED-A10E-67061F698A57}"/>
              </a:ext>
            </a:extLst>
          </xdr:cNvPr>
          <xdr:cNvSpPr/>
        </xdr:nvSpPr>
        <xdr:spPr>
          <a:xfrm>
            <a:off x="8379279" y="726038"/>
            <a:ext cx="1608364" cy="933839"/>
          </a:xfrm>
          <a:prstGeom prst="roundRect">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Sheet2!AB22">
        <xdr:nvSpPr>
          <xdr:cNvPr id="17" name="TextBox 16">
            <a:extLst>
              <a:ext uri="{FF2B5EF4-FFF2-40B4-BE49-F238E27FC236}">
                <a16:creationId xmlns:a16="http://schemas.microsoft.com/office/drawing/2014/main" id="{2131ED46-9F5A-482A-8138-FAC1438A6651}"/>
              </a:ext>
            </a:extLst>
          </xdr:cNvPr>
          <xdr:cNvSpPr txBox="1"/>
        </xdr:nvSpPr>
        <xdr:spPr>
          <a:xfrm>
            <a:off x="631371" y="777551"/>
            <a:ext cx="1491342" cy="318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rgbClr val="EAE8C8"/>
                </a:solidFill>
              </a:rPr>
              <a:t>REVENUE</a:t>
            </a:r>
            <a:endParaRPr lang="en-US" sz="1200" b="1">
              <a:solidFill>
                <a:srgbClr val="EAE8C8"/>
              </a:solidFill>
            </a:endParaRPr>
          </a:p>
        </xdr:txBody>
      </xdr:sp>
      <xdr:sp macro="" textlink="Sheet2!AZ3">
        <xdr:nvSpPr>
          <xdr:cNvPr id="18" name="TextBox 17">
            <a:extLst>
              <a:ext uri="{FF2B5EF4-FFF2-40B4-BE49-F238E27FC236}">
                <a16:creationId xmlns:a16="http://schemas.microsoft.com/office/drawing/2014/main" id="{FA01AAC6-C6DA-4430-A071-F24106AD48DF}"/>
              </a:ext>
            </a:extLst>
          </xdr:cNvPr>
          <xdr:cNvSpPr txBox="1"/>
        </xdr:nvSpPr>
        <xdr:spPr>
          <a:xfrm>
            <a:off x="612321" y="1114814"/>
            <a:ext cx="1491342" cy="32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93DCB0F-290C-4C75-91A2-28A7DD719AC7}" type="TxLink">
              <a:rPr lang="en-US" sz="2000" b="1" i="0" u="none" strike="noStrike">
                <a:solidFill>
                  <a:srgbClr val="EAE8C8"/>
                </a:solidFill>
                <a:latin typeface="Aptos Narrow"/>
                <a:ea typeface="+mn-ea"/>
                <a:cs typeface="+mn-cs"/>
              </a:rPr>
              <a:pPr marL="0" indent="0" algn="ctr"/>
              <a:t>$243,176,574</a:t>
            </a:fld>
            <a:endParaRPr lang="en-US" sz="2000" b="1" i="0" u="none" strike="noStrike">
              <a:solidFill>
                <a:srgbClr val="EAE8C8"/>
              </a:solidFill>
              <a:latin typeface="Aptos Narrow"/>
              <a:ea typeface="+mn-ea"/>
              <a:cs typeface="+mn-cs"/>
            </a:endParaRPr>
          </a:p>
        </xdr:txBody>
      </xdr:sp>
      <xdr:sp macro="" textlink="Sheet2!AB22">
        <xdr:nvSpPr>
          <xdr:cNvPr id="19" name="TextBox 18">
            <a:extLst>
              <a:ext uri="{FF2B5EF4-FFF2-40B4-BE49-F238E27FC236}">
                <a16:creationId xmlns:a16="http://schemas.microsoft.com/office/drawing/2014/main" id="{26EF8127-CE67-492D-8B3D-B6DA80013C30}"/>
              </a:ext>
            </a:extLst>
          </xdr:cNvPr>
          <xdr:cNvSpPr txBox="1"/>
        </xdr:nvSpPr>
        <xdr:spPr>
          <a:xfrm>
            <a:off x="2601686" y="796601"/>
            <a:ext cx="1491342" cy="318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TOTAL</a:t>
            </a:r>
            <a:r>
              <a:rPr lang="en-US" sz="1200" b="1" baseline="0">
                <a:solidFill>
                  <a:srgbClr val="EAE8C8"/>
                </a:solidFill>
              </a:rPr>
              <a:t> CUSTOMER</a:t>
            </a:r>
            <a:endParaRPr lang="en-US" sz="1200" b="1">
              <a:solidFill>
                <a:srgbClr val="EAE8C8"/>
              </a:solidFill>
            </a:endParaRPr>
          </a:p>
        </xdr:txBody>
      </xdr:sp>
      <xdr:pic>
        <xdr:nvPicPr>
          <xdr:cNvPr id="20" name="Graphic 19" descr="Children with solid fill">
            <a:extLst>
              <a:ext uri="{FF2B5EF4-FFF2-40B4-BE49-F238E27FC236}">
                <a16:creationId xmlns:a16="http://schemas.microsoft.com/office/drawing/2014/main" id="{B4CFDDF4-CDEE-467F-B8DF-A84713113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39786" y="1038613"/>
            <a:ext cx="507546" cy="512600"/>
          </a:xfrm>
          <a:prstGeom prst="rect">
            <a:avLst/>
          </a:prstGeom>
        </xdr:spPr>
      </xdr:pic>
      <xdr:sp macro="" textlink="Sheet2!BA3">
        <xdr:nvSpPr>
          <xdr:cNvPr id="21" name="TextBox 20">
            <a:extLst>
              <a:ext uri="{FF2B5EF4-FFF2-40B4-BE49-F238E27FC236}">
                <a16:creationId xmlns:a16="http://schemas.microsoft.com/office/drawing/2014/main" id="{5A084755-EABB-4E80-8749-0FE839609CD1}"/>
              </a:ext>
            </a:extLst>
          </xdr:cNvPr>
          <xdr:cNvSpPr txBox="1"/>
        </xdr:nvSpPr>
        <xdr:spPr>
          <a:xfrm>
            <a:off x="3204482" y="1095764"/>
            <a:ext cx="574222" cy="32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1F3B97C-3A38-49AF-9F8E-D0D42A036CE2}" type="TxLink">
              <a:rPr lang="en-US" sz="2000" b="1" i="0" u="none" strike="noStrike">
                <a:solidFill>
                  <a:srgbClr val="EAE8C8"/>
                </a:solidFill>
                <a:latin typeface="Aptos Narrow"/>
                <a:ea typeface="+mn-ea"/>
                <a:cs typeface="+mn-cs"/>
              </a:rPr>
              <a:pPr marL="0" indent="0" algn="ctr"/>
              <a:t>24</a:t>
            </a:fld>
            <a:endParaRPr lang="en-US" sz="2000" b="1" i="0" u="none" strike="noStrike">
              <a:solidFill>
                <a:srgbClr val="EAE8C8"/>
              </a:solidFill>
              <a:latin typeface="Aptos Narrow"/>
              <a:ea typeface="+mn-ea"/>
              <a:cs typeface="+mn-cs"/>
            </a:endParaRPr>
          </a:p>
        </xdr:txBody>
      </xdr:sp>
      <xdr:sp macro="" textlink="Sheet2!AB22">
        <xdr:nvSpPr>
          <xdr:cNvPr id="22" name="TextBox 21">
            <a:extLst>
              <a:ext uri="{FF2B5EF4-FFF2-40B4-BE49-F238E27FC236}">
                <a16:creationId xmlns:a16="http://schemas.microsoft.com/office/drawing/2014/main" id="{65012C78-F7FA-4237-9279-4F5028D97547}"/>
              </a:ext>
            </a:extLst>
          </xdr:cNvPr>
          <xdr:cNvSpPr txBox="1"/>
        </xdr:nvSpPr>
        <xdr:spPr>
          <a:xfrm>
            <a:off x="4543425" y="764138"/>
            <a:ext cx="1491342" cy="32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TOTAL</a:t>
            </a:r>
            <a:r>
              <a:rPr lang="en-US" sz="1200" b="1" baseline="0">
                <a:solidFill>
                  <a:srgbClr val="EAE8C8"/>
                </a:solidFill>
              </a:rPr>
              <a:t> PRODUCTS</a:t>
            </a:r>
            <a:endParaRPr lang="en-US" sz="1200" b="1">
              <a:solidFill>
                <a:srgbClr val="EAE8C8"/>
              </a:solidFill>
            </a:endParaRPr>
          </a:p>
        </xdr:txBody>
      </xdr:sp>
      <xdr:sp macro="" textlink="Sheet2!BB3">
        <xdr:nvSpPr>
          <xdr:cNvPr id="23" name="TextBox 22">
            <a:extLst>
              <a:ext uri="{FF2B5EF4-FFF2-40B4-BE49-F238E27FC236}">
                <a16:creationId xmlns:a16="http://schemas.microsoft.com/office/drawing/2014/main" id="{3A6F92E8-4946-45CC-91EC-6DA2E7BB1C24}"/>
              </a:ext>
            </a:extLst>
          </xdr:cNvPr>
          <xdr:cNvSpPr txBox="1"/>
        </xdr:nvSpPr>
        <xdr:spPr>
          <a:xfrm>
            <a:off x="4965246" y="1057664"/>
            <a:ext cx="574222" cy="32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320397-C490-4C05-9918-831E3104996F}" type="TxLink">
              <a:rPr lang="en-US" sz="2000" b="1" i="0" u="none" strike="noStrike">
                <a:solidFill>
                  <a:srgbClr val="EAE8C8"/>
                </a:solidFill>
                <a:latin typeface="Aptos Narrow"/>
                <a:ea typeface="+mn-ea"/>
                <a:cs typeface="+mn-cs"/>
              </a:rPr>
              <a:pPr marL="0" indent="0" algn="ctr"/>
              <a:t>28</a:t>
            </a:fld>
            <a:endParaRPr lang="en-US" sz="2000" b="1" i="0" u="none" strike="noStrike">
              <a:solidFill>
                <a:srgbClr val="EAE8C8"/>
              </a:solidFill>
              <a:latin typeface="Aptos Narrow"/>
              <a:ea typeface="+mn-ea"/>
              <a:cs typeface="+mn-cs"/>
            </a:endParaRPr>
          </a:p>
        </xdr:txBody>
      </xdr:sp>
      <xdr:sp macro="" textlink="Sheet2!AB22">
        <xdr:nvSpPr>
          <xdr:cNvPr id="24" name="TextBox 23">
            <a:extLst>
              <a:ext uri="{FF2B5EF4-FFF2-40B4-BE49-F238E27FC236}">
                <a16:creationId xmlns:a16="http://schemas.microsoft.com/office/drawing/2014/main" id="{8BE6750B-6F7A-44D0-9E8C-534C433E8AF5}"/>
              </a:ext>
            </a:extLst>
          </xdr:cNvPr>
          <xdr:cNvSpPr txBox="1"/>
        </xdr:nvSpPr>
        <xdr:spPr>
          <a:xfrm>
            <a:off x="6513739" y="777551"/>
            <a:ext cx="1494064" cy="318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EAE8C8"/>
                </a:solidFill>
              </a:rPr>
              <a:t>ORDERED</a:t>
            </a:r>
            <a:r>
              <a:rPr lang="en-US" sz="1200" b="1" baseline="0">
                <a:solidFill>
                  <a:srgbClr val="EAE8C8"/>
                </a:solidFill>
              </a:rPr>
              <a:t> ITEMS</a:t>
            </a:r>
          </a:p>
          <a:p>
            <a:pPr algn="ctr"/>
            <a:endParaRPr lang="en-US" sz="1200" b="1">
              <a:solidFill>
                <a:srgbClr val="EAE8C8"/>
              </a:solidFill>
            </a:endParaRPr>
          </a:p>
        </xdr:txBody>
      </xdr:sp>
      <xdr:sp macro="" textlink="Sheet2!BC3">
        <xdr:nvSpPr>
          <xdr:cNvPr id="25" name="TextBox 24">
            <a:extLst>
              <a:ext uri="{FF2B5EF4-FFF2-40B4-BE49-F238E27FC236}">
                <a16:creationId xmlns:a16="http://schemas.microsoft.com/office/drawing/2014/main" id="{13C8896E-0AC5-4B94-907D-8F43CFEB82EB}"/>
              </a:ext>
            </a:extLst>
          </xdr:cNvPr>
          <xdr:cNvSpPr txBox="1"/>
        </xdr:nvSpPr>
        <xdr:spPr>
          <a:xfrm>
            <a:off x="6675664" y="1029089"/>
            <a:ext cx="1205593" cy="42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913FA0-AF54-44E4-AB3A-0410113CF022}" type="TxLink">
              <a:rPr lang="en-US" sz="2000" b="1" i="0" u="none" strike="noStrike">
                <a:solidFill>
                  <a:srgbClr val="EAE8C8"/>
                </a:solidFill>
                <a:latin typeface="Aptos Narrow"/>
                <a:ea typeface="+mn-ea"/>
                <a:cs typeface="+mn-cs"/>
              </a:rPr>
              <a:pPr marL="0" indent="0" algn="ctr"/>
              <a:t>4,819,660</a:t>
            </a:fld>
            <a:endParaRPr lang="en-US" sz="2000" b="1" i="0" u="none" strike="noStrike">
              <a:solidFill>
                <a:srgbClr val="EAE8C8"/>
              </a:solidFill>
              <a:latin typeface="Aptos Narrow"/>
              <a:ea typeface="+mn-ea"/>
              <a:cs typeface="+mn-cs"/>
            </a:endParaRPr>
          </a:p>
        </xdr:txBody>
      </xdr:sp>
      <xdr:sp macro="" textlink="Sheet2!AB22">
        <xdr:nvSpPr>
          <xdr:cNvPr id="26" name="TextBox 25">
            <a:extLst>
              <a:ext uri="{FF2B5EF4-FFF2-40B4-BE49-F238E27FC236}">
                <a16:creationId xmlns:a16="http://schemas.microsoft.com/office/drawing/2014/main" id="{EDE8B1E1-6AA7-4937-8C11-DF2841BEB272}"/>
              </a:ext>
            </a:extLst>
          </xdr:cNvPr>
          <xdr:cNvSpPr txBox="1"/>
        </xdr:nvSpPr>
        <xdr:spPr>
          <a:xfrm>
            <a:off x="8474529" y="777551"/>
            <a:ext cx="1494063" cy="318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rgbClr val="EAE8C8"/>
                </a:solidFill>
              </a:rPr>
              <a:t>SALES QUANTITY</a:t>
            </a:r>
          </a:p>
          <a:p>
            <a:pPr algn="ctr"/>
            <a:endParaRPr lang="en-US" sz="1200" b="1">
              <a:solidFill>
                <a:srgbClr val="EAE8C8"/>
              </a:solidFill>
            </a:endParaRPr>
          </a:p>
        </xdr:txBody>
      </xdr:sp>
      <xdr:sp macro="" textlink="Sheet2!BD3">
        <xdr:nvSpPr>
          <xdr:cNvPr id="27" name="TextBox 26">
            <a:extLst>
              <a:ext uri="{FF2B5EF4-FFF2-40B4-BE49-F238E27FC236}">
                <a16:creationId xmlns:a16="http://schemas.microsoft.com/office/drawing/2014/main" id="{B6878E13-5147-4F02-B7BF-0605F408EBE0}"/>
              </a:ext>
            </a:extLst>
          </xdr:cNvPr>
          <xdr:cNvSpPr txBox="1"/>
        </xdr:nvSpPr>
        <xdr:spPr>
          <a:xfrm>
            <a:off x="8550729" y="1010039"/>
            <a:ext cx="1205592" cy="42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768C31-9CE3-4AB9-AA80-87F9E2192156}" type="TxLink">
              <a:rPr lang="en-US" sz="2000" b="1" i="0" u="none" strike="noStrike">
                <a:solidFill>
                  <a:srgbClr val="EAE8C8"/>
                </a:solidFill>
                <a:latin typeface="Aptos Narrow"/>
                <a:ea typeface="+mn-ea"/>
                <a:cs typeface="+mn-cs"/>
              </a:rPr>
              <a:pPr marL="0" indent="0" algn="ctr"/>
              <a:t>168,854</a:t>
            </a:fld>
            <a:endParaRPr lang="en-US" sz="2000" b="1" i="0" u="none" strike="noStrike">
              <a:solidFill>
                <a:srgbClr val="EAE8C8"/>
              </a:solidFill>
              <a:latin typeface="Aptos Narrow"/>
              <a:ea typeface="+mn-ea"/>
              <a:cs typeface="+mn-cs"/>
            </a:endParaRPr>
          </a:p>
        </xdr:txBody>
      </xdr:sp>
    </xdr:grpSp>
    <xdr:clientData/>
  </xdr:twoCellAnchor>
  <xdr:twoCellAnchor>
    <xdr:from>
      <xdr:col>4</xdr:col>
      <xdr:colOff>228600</xdr:colOff>
      <xdr:row>9</xdr:row>
      <xdr:rowOff>142874</xdr:rowOff>
    </xdr:from>
    <xdr:to>
      <xdr:col>7</xdr:col>
      <xdr:colOff>323850</xdr:colOff>
      <xdr:row>23</xdr:row>
      <xdr:rowOff>44708</xdr:rowOff>
    </xdr:to>
    <xdr:grpSp>
      <xdr:nvGrpSpPr>
        <xdr:cNvPr id="52" name="Group 51">
          <a:extLst>
            <a:ext uri="{FF2B5EF4-FFF2-40B4-BE49-F238E27FC236}">
              <a16:creationId xmlns:a16="http://schemas.microsoft.com/office/drawing/2014/main" id="{7D0861D2-88F7-DF05-EC1D-C38F44CCFEA6}"/>
            </a:ext>
          </a:extLst>
        </xdr:cNvPr>
        <xdr:cNvGrpSpPr/>
      </xdr:nvGrpSpPr>
      <xdr:grpSpPr>
        <a:xfrm>
          <a:off x="2668712" y="1876638"/>
          <a:ext cx="1925335" cy="2598800"/>
          <a:chOff x="2343150" y="1847849"/>
          <a:chExt cx="1847850" cy="2371725"/>
        </a:xfrm>
      </xdr:grpSpPr>
      <xdr:grpSp>
        <xdr:nvGrpSpPr>
          <xdr:cNvPr id="9" name="Group 8">
            <a:extLst>
              <a:ext uri="{FF2B5EF4-FFF2-40B4-BE49-F238E27FC236}">
                <a16:creationId xmlns:a16="http://schemas.microsoft.com/office/drawing/2014/main" id="{CFC11B31-C671-41F3-81F7-FE75B8A19ACC}"/>
              </a:ext>
            </a:extLst>
          </xdr:cNvPr>
          <xdr:cNvGrpSpPr/>
        </xdr:nvGrpSpPr>
        <xdr:grpSpPr>
          <a:xfrm>
            <a:off x="2343150" y="1847849"/>
            <a:ext cx="1847850" cy="2371725"/>
            <a:chOff x="6200775" y="4276724"/>
            <a:chExt cx="1847850" cy="2371725"/>
          </a:xfrm>
        </xdr:grpSpPr>
        <xdr:sp macro="" textlink="">
          <xdr:nvSpPr>
            <xdr:cNvPr id="10" name="Rectangle: Rounded Corners 9">
              <a:extLst>
                <a:ext uri="{FF2B5EF4-FFF2-40B4-BE49-F238E27FC236}">
                  <a16:creationId xmlns:a16="http://schemas.microsoft.com/office/drawing/2014/main" id="{F2EBC459-6761-1384-DB85-C17864AED104}"/>
                </a:ext>
              </a:extLst>
            </xdr:cNvPr>
            <xdr:cNvSpPr/>
          </xdr:nvSpPr>
          <xdr:spPr>
            <a:xfrm>
              <a:off x="6200775" y="4276724"/>
              <a:ext cx="1847850" cy="2371725"/>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1" name="Month Name 1">
                  <a:extLst>
                    <a:ext uri="{FF2B5EF4-FFF2-40B4-BE49-F238E27FC236}">
                      <a16:creationId xmlns:a16="http://schemas.microsoft.com/office/drawing/2014/main" id="{E5BDFB53-713D-A003-DAAB-B459A7668D57}"/>
                    </a:ext>
                  </a:extLst>
                </xdr:cNvPr>
                <xdr:cNvGraphicFramePr/>
              </xdr:nvGraphicFramePr>
              <xdr:xfrm>
                <a:off x="6219825" y="4572000"/>
                <a:ext cx="1742170" cy="2009775"/>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2688561" y="2200184"/>
                  <a:ext cx="1815224" cy="22021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Sheet2!AB22">
        <xdr:nvSpPr>
          <xdr:cNvPr id="28" name="TextBox 27">
            <a:extLst>
              <a:ext uri="{FF2B5EF4-FFF2-40B4-BE49-F238E27FC236}">
                <a16:creationId xmlns:a16="http://schemas.microsoft.com/office/drawing/2014/main" id="{0F60A015-056A-48D0-B18C-9BC34A10AA59}"/>
              </a:ext>
            </a:extLst>
          </xdr:cNvPr>
          <xdr:cNvSpPr txBox="1"/>
        </xdr:nvSpPr>
        <xdr:spPr>
          <a:xfrm>
            <a:off x="2552701" y="1885950"/>
            <a:ext cx="14287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a:solidFill>
                  <a:srgbClr val="EAE8C8"/>
                </a:solidFill>
                <a:latin typeface="+mn-lt"/>
                <a:ea typeface="+mn-ea"/>
                <a:cs typeface="+mn-cs"/>
              </a:rPr>
              <a:t>MONTH</a:t>
            </a:r>
            <a:r>
              <a:rPr lang="en-US" sz="1050" b="1" baseline="0">
                <a:solidFill>
                  <a:srgbClr val="EAE8C8"/>
                </a:solidFill>
                <a:latin typeface="+mn-lt"/>
                <a:ea typeface="+mn-ea"/>
                <a:cs typeface="+mn-cs"/>
              </a:rPr>
              <a:t> FILTER</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grpSp>
    <xdr:clientData/>
  </xdr:twoCellAnchor>
  <xdr:twoCellAnchor>
    <xdr:from>
      <xdr:col>0</xdr:col>
      <xdr:colOff>352001</xdr:colOff>
      <xdr:row>9</xdr:row>
      <xdr:rowOff>133350</xdr:rowOff>
    </xdr:from>
    <xdr:to>
      <xdr:col>4</xdr:col>
      <xdr:colOff>106449</xdr:colOff>
      <xdr:row>23</xdr:row>
      <xdr:rowOff>35183</xdr:rowOff>
    </xdr:to>
    <xdr:sp macro="" textlink="">
      <xdr:nvSpPr>
        <xdr:cNvPr id="29" name="Rectangle: Rounded Corners 28">
          <a:extLst>
            <a:ext uri="{FF2B5EF4-FFF2-40B4-BE49-F238E27FC236}">
              <a16:creationId xmlns:a16="http://schemas.microsoft.com/office/drawing/2014/main" id="{159E433E-9E8C-48FC-BBA0-75B8BAA9A1CA}"/>
            </a:ext>
          </a:extLst>
        </xdr:cNvPr>
        <xdr:cNvSpPr/>
      </xdr:nvSpPr>
      <xdr:spPr>
        <a:xfrm>
          <a:off x="352001" y="1867114"/>
          <a:ext cx="2194560" cy="2598799"/>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28577</xdr:colOff>
      <xdr:row>13</xdr:row>
      <xdr:rowOff>114300</xdr:rowOff>
    </xdr:from>
    <xdr:to>
      <xdr:col>3</xdr:col>
      <xdr:colOff>400050</xdr:colOff>
      <xdr:row>17</xdr:row>
      <xdr:rowOff>88105</xdr:rowOff>
    </xdr:to>
    <xdr:graphicFrame macro="">
      <xdr:nvGraphicFramePr>
        <xdr:cNvPr id="30" name="Chart 29">
          <a:extLst>
            <a:ext uri="{FF2B5EF4-FFF2-40B4-BE49-F238E27FC236}">
              <a16:creationId xmlns:a16="http://schemas.microsoft.com/office/drawing/2014/main" id="{CCC721E6-FAA7-4EF3-B490-C3D84F95F4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600074</xdr:colOff>
      <xdr:row>16</xdr:row>
      <xdr:rowOff>180975</xdr:rowOff>
    </xdr:from>
    <xdr:to>
      <xdr:col>4</xdr:col>
      <xdr:colOff>19049</xdr:colOff>
      <xdr:row>22</xdr:row>
      <xdr:rowOff>28575</xdr:rowOff>
    </xdr:to>
    <xdr:sp macro="" textlink="Sheet2!BJ25">
      <xdr:nvSpPr>
        <xdr:cNvPr id="31" name="TextBox 30">
          <a:extLst>
            <a:ext uri="{FF2B5EF4-FFF2-40B4-BE49-F238E27FC236}">
              <a16:creationId xmlns:a16="http://schemas.microsoft.com/office/drawing/2014/main" id="{67863F80-E507-A46E-5273-F6AA5DD5B2ED}"/>
            </a:ext>
          </a:extLst>
        </xdr:cNvPr>
        <xdr:cNvSpPr txBox="1"/>
      </xdr:nvSpPr>
      <xdr:spPr>
        <a:xfrm>
          <a:off x="600074" y="3228975"/>
          <a:ext cx="1857375" cy="99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CE7372-CCED-40E4-8A6D-B6B70179FC70}" type="TxLink">
            <a:rPr lang="en-US" sz="1200" b="1" i="0" u="none" strike="noStrike">
              <a:solidFill>
                <a:srgbClr val="EAE8C8"/>
              </a:solidFill>
              <a:latin typeface="Aptos Narrow"/>
            </a:rPr>
            <a:pPr algn="l"/>
            <a:t>In the year All
ORB  contributed 18.87% to the overall bicycle sales quantity</a:t>
          </a:fld>
          <a:endParaRPr lang="en-US" sz="1400" b="1">
            <a:solidFill>
              <a:srgbClr val="EAE8C8"/>
            </a:solidFill>
          </a:endParaRPr>
        </a:p>
      </xdr:txBody>
    </xdr:sp>
    <xdr:clientData/>
  </xdr:twoCellAnchor>
  <xdr:twoCellAnchor>
    <xdr:from>
      <xdr:col>1</xdr:col>
      <xdr:colOff>19050</xdr:colOff>
      <xdr:row>9</xdr:row>
      <xdr:rowOff>180975</xdr:rowOff>
    </xdr:from>
    <xdr:to>
      <xdr:col>4</xdr:col>
      <xdr:colOff>19050</xdr:colOff>
      <xdr:row>13</xdr:row>
      <xdr:rowOff>95250</xdr:rowOff>
    </xdr:to>
    <xdr:sp macro="" textlink="Sheet2!BJ21">
      <xdr:nvSpPr>
        <xdr:cNvPr id="32" name="TextBox 31">
          <a:extLst>
            <a:ext uri="{FF2B5EF4-FFF2-40B4-BE49-F238E27FC236}">
              <a16:creationId xmlns:a16="http://schemas.microsoft.com/office/drawing/2014/main" id="{ED5DB878-7A3C-715D-F2A7-25D2644736A2}"/>
            </a:ext>
          </a:extLst>
        </xdr:cNvPr>
        <xdr:cNvSpPr txBox="1"/>
      </xdr:nvSpPr>
      <xdr:spPr>
        <a:xfrm>
          <a:off x="628650" y="1895475"/>
          <a:ext cx="1828800"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a:solidFill>
                <a:srgbClr val="EAE8C8"/>
              </a:solidFill>
              <a:latin typeface="+mn-lt"/>
              <a:ea typeface="+mn-ea"/>
              <a:cs typeface="+mn-cs"/>
            </a:rPr>
            <a:t>OFF ROAD BIKE SALES QUANTITY CONTRIBUTION vs YEAR</a:t>
          </a:r>
        </a:p>
      </xdr:txBody>
    </xdr:sp>
    <xdr:clientData/>
  </xdr:twoCellAnchor>
  <xdr:twoCellAnchor>
    <xdr:from>
      <xdr:col>7</xdr:col>
      <xdr:colOff>428624</xdr:colOff>
      <xdr:row>9</xdr:row>
      <xdr:rowOff>133350</xdr:rowOff>
    </xdr:from>
    <xdr:to>
      <xdr:col>13</xdr:col>
      <xdr:colOff>0</xdr:colOff>
      <xdr:row>23</xdr:row>
      <xdr:rowOff>88144</xdr:rowOff>
    </xdr:to>
    <xdr:sp macro="" textlink="">
      <xdr:nvSpPr>
        <xdr:cNvPr id="41" name="Rectangle: Rounded Corners 40">
          <a:extLst>
            <a:ext uri="{FF2B5EF4-FFF2-40B4-BE49-F238E27FC236}">
              <a16:creationId xmlns:a16="http://schemas.microsoft.com/office/drawing/2014/main" id="{8A3F78B3-9ABC-BD25-1FAA-C132955EB2AD}"/>
            </a:ext>
          </a:extLst>
        </xdr:cNvPr>
        <xdr:cNvSpPr/>
      </xdr:nvSpPr>
      <xdr:spPr>
        <a:xfrm>
          <a:off x="4698821" y="1867114"/>
          <a:ext cx="3231544" cy="2651760"/>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xdr:col>
          <xdr:colOff>562375</xdr:colOff>
          <xdr:row>16</xdr:row>
          <xdr:rowOff>65295</xdr:rowOff>
        </xdr:from>
        <xdr:to>
          <xdr:col>12</xdr:col>
          <xdr:colOff>545726</xdr:colOff>
          <xdr:row>22</xdr:row>
          <xdr:rowOff>190906</xdr:rowOff>
        </xdr:to>
        <xdr:pic>
          <xdr:nvPicPr>
            <xdr:cNvPr id="47" name="Picture 46">
              <a:extLst>
                <a:ext uri="{FF2B5EF4-FFF2-40B4-BE49-F238E27FC236}">
                  <a16:creationId xmlns:a16="http://schemas.microsoft.com/office/drawing/2014/main" id="{64FD3783-7990-4F5C-EFB4-80AED4B0ECD4}"/>
                </a:ext>
              </a:extLst>
            </xdr:cNvPr>
            <xdr:cNvPicPr>
              <a:picLocks noChangeAspect="1" noChangeArrowheads="1"/>
              <a:extLst>
                <a:ext uri="{84589F7E-364E-4C9E-8A38-B11213B215E9}">
                  <a14:cameraTool cellRange="hitmap!$B$4:$C$7" spid="_x0000_s2138"/>
                </a:ext>
              </a:extLst>
            </xdr:cNvPicPr>
          </xdr:nvPicPr>
          <xdr:blipFill>
            <a:blip xmlns:r="http://schemas.openxmlformats.org/officeDocument/2006/relationships" r:embed="rId4"/>
            <a:srcRect/>
            <a:stretch>
              <a:fillRect/>
            </a:stretch>
          </xdr:blipFill>
          <xdr:spPr bwMode="auto">
            <a:xfrm>
              <a:off x="4832572" y="3147542"/>
              <a:ext cx="3033491" cy="128145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495348</xdr:colOff>
      <xdr:row>9</xdr:row>
      <xdr:rowOff>133350</xdr:rowOff>
    </xdr:from>
    <xdr:to>
      <xdr:col>12</xdr:col>
      <xdr:colOff>164778</xdr:colOff>
      <xdr:row>12</xdr:row>
      <xdr:rowOff>100727</xdr:rowOff>
    </xdr:to>
    <xdr:sp macro="" textlink="Sheet2!AB22">
      <xdr:nvSpPr>
        <xdr:cNvPr id="48" name="TextBox 47">
          <a:extLst>
            <a:ext uri="{FF2B5EF4-FFF2-40B4-BE49-F238E27FC236}">
              <a16:creationId xmlns:a16="http://schemas.microsoft.com/office/drawing/2014/main" id="{48F297C2-1C37-A866-F537-F5453891BB8D}"/>
            </a:ext>
          </a:extLst>
        </xdr:cNvPr>
        <xdr:cNvSpPr txBox="1"/>
      </xdr:nvSpPr>
      <xdr:spPr>
        <a:xfrm>
          <a:off x="4765545" y="1867114"/>
          <a:ext cx="2719570" cy="545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50" b="1">
              <a:solidFill>
                <a:srgbClr val="EAE8C8"/>
              </a:solidFill>
              <a:latin typeface="+mn-lt"/>
              <a:ea typeface="+mn-ea"/>
              <a:cs typeface="+mn-cs"/>
            </a:rPr>
            <a:t>OFF</a:t>
          </a:r>
          <a:r>
            <a:rPr lang="en-US" sz="1050" b="1" baseline="0">
              <a:solidFill>
                <a:srgbClr val="EAE8C8"/>
              </a:solidFill>
              <a:latin typeface="+mn-lt"/>
              <a:ea typeface="+mn-ea"/>
              <a:cs typeface="+mn-cs"/>
            </a:rPr>
            <a:t> ROAD BIKE OVERALL CITIES AVERAGE % VS TOP 3 CITIES ORB SALES QUANTITY %</a:t>
          </a:r>
          <a:endParaRPr lang="en-US" sz="1050" b="1">
            <a:solidFill>
              <a:srgbClr val="EAE8C8"/>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xdr:from>
      <xdr:col>7</xdr:col>
      <xdr:colOff>466724</xdr:colOff>
      <xdr:row>11</xdr:row>
      <xdr:rowOff>123094</xdr:rowOff>
    </xdr:from>
    <xdr:to>
      <xdr:col>13</xdr:col>
      <xdr:colOff>0</xdr:colOff>
      <xdr:row>16</xdr:row>
      <xdr:rowOff>102212</xdr:rowOff>
    </xdr:to>
    <xdr:sp macro="" textlink="Sheet2!BR35">
      <xdr:nvSpPr>
        <xdr:cNvPr id="50" name="TextBox 49">
          <a:extLst>
            <a:ext uri="{FF2B5EF4-FFF2-40B4-BE49-F238E27FC236}">
              <a16:creationId xmlns:a16="http://schemas.microsoft.com/office/drawing/2014/main" id="{24EBC3AC-F876-F3F6-FB8D-E60286B92B95}"/>
            </a:ext>
          </a:extLst>
        </xdr:cNvPr>
        <xdr:cNvSpPr txBox="1"/>
      </xdr:nvSpPr>
      <xdr:spPr>
        <a:xfrm>
          <a:off x="4736921" y="2242139"/>
          <a:ext cx="3193444" cy="942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868C592-BDC5-4A8B-B7CF-03E41B7CDF71}" type="TxLink">
            <a:rPr lang="en-US" sz="1100" b="0" i="0" u="none" strike="noStrike">
              <a:solidFill>
                <a:srgbClr val="FFFFFF"/>
              </a:solidFill>
              <a:latin typeface="Aptos Narrow"/>
              <a:ea typeface="+mn-ea"/>
              <a:cs typeface="+mn-cs"/>
            </a:rPr>
            <a:pPr marL="0" indent="0" algn="l"/>
            <a:t>In the year All
ORB recoreded 0.8% in average sales quantity.
📌Below are the cities that surpasses ORB average % in sales quantity</a:t>
          </a:fld>
          <a:endParaRPr lang="en-US" sz="1050" b="1">
            <a:solidFill>
              <a:srgbClr val="FFFFFF"/>
            </a:solidFill>
            <a:latin typeface="+mn-lt"/>
            <a:ea typeface="+mn-ea"/>
            <a:cs typeface="+mn-cs"/>
          </a:endParaRPr>
        </a:p>
      </xdr:txBody>
    </xdr:sp>
    <xdr:clientData/>
  </xdr:twoCellAnchor>
  <xdr:twoCellAnchor>
    <xdr:from>
      <xdr:col>9</xdr:col>
      <xdr:colOff>96283</xdr:colOff>
      <xdr:row>24</xdr:row>
      <xdr:rowOff>21405</xdr:rowOff>
    </xdr:from>
    <xdr:to>
      <xdr:col>22</xdr:col>
      <xdr:colOff>204107</xdr:colOff>
      <xdr:row>35</xdr:row>
      <xdr:rowOff>5480</xdr:rowOff>
    </xdr:to>
    <xdr:sp macro="" textlink="">
      <xdr:nvSpPr>
        <xdr:cNvPr id="58" name="Rectangle: Rounded Corners 57">
          <a:extLst>
            <a:ext uri="{FF2B5EF4-FFF2-40B4-BE49-F238E27FC236}">
              <a16:creationId xmlns:a16="http://schemas.microsoft.com/office/drawing/2014/main" id="{D292F8D8-7D44-2D50-1F9E-A6C7B4126531}"/>
            </a:ext>
          </a:extLst>
        </xdr:cNvPr>
        <xdr:cNvSpPr/>
      </xdr:nvSpPr>
      <xdr:spPr>
        <a:xfrm>
          <a:off x="5586536" y="4644776"/>
          <a:ext cx="8038189" cy="2103120"/>
        </a:xfrm>
        <a:prstGeom prst="roundRect">
          <a:avLst>
            <a:gd name="adj" fmla="val 490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139408</xdr:colOff>
      <xdr:row>24</xdr:row>
      <xdr:rowOff>190498</xdr:rowOff>
    </xdr:from>
    <xdr:to>
      <xdr:col>16</xdr:col>
      <xdr:colOff>0</xdr:colOff>
      <xdr:row>34</xdr:row>
      <xdr:rowOff>151326</xdr:rowOff>
    </xdr:to>
    <xdr:graphicFrame macro="">
      <xdr:nvGraphicFramePr>
        <xdr:cNvPr id="57" name="Chart 56">
          <a:extLst>
            <a:ext uri="{FF2B5EF4-FFF2-40B4-BE49-F238E27FC236}">
              <a16:creationId xmlns:a16="http://schemas.microsoft.com/office/drawing/2014/main" id="{F30480AE-6742-4424-84D4-4CD54D082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254546</xdr:colOff>
      <xdr:row>24</xdr:row>
      <xdr:rowOff>88703</xdr:rowOff>
    </xdr:from>
    <xdr:to>
      <xdr:col>14</xdr:col>
      <xdr:colOff>420916</xdr:colOff>
      <xdr:row>26</xdr:row>
      <xdr:rowOff>4140</xdr:rowOff>
    </xdr:to>
    <xdr:sp macro="" textlink="Sheet2!BJ21">
      <xdr:nvSpPr>
        <xdr:cNvPr id="59" name="TextBox 58">
          <a:extLst>
            <a:ext uri="{FF2B5EF4-FFF2-40B4-BE49-F238E27FC236}">
              <a16:creationId xmlns:a16="http://schemas.microsoft.com/office/drawing/2014/main" id="{25C2FDFC-713D-D320-29F5-83B9AC706957}"/>
            </a:ext>
          </a:extLst>
        </xdr:cNvPr>
        <xdr:cNvSpPr txBox="1"/>
      </xdr:nvSpPr>
      <xdr:spPr>
        <a:xfrm>
          <a:off x="5744799" y="4712074"/>
          <a:ext cx="3216510" cy="300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a:solidFill>
                <a:srgbClr val="EAE8C8"/>
              </a:solidFill>
              <a:latin typeface="+mn-lt"/>
              <a:ea typeface="+mn-ea"/>
              <a:cs typeface="+mn-cs"/>
            </a:rPr>
            <a:t>PRODUCT</a:t>
          </a:r>
          <a:r>
            <a:rPr lang="en-US" sz="1200" b="1" baseline="0">
              <a:solidFill>
                <a:srgbClr val="EAE8C8"/>
              </a:solidFill>
              <a:latin typeface="+mn-lt"/>
              <a:ea typeface="+mn-ea"/>
              <a:cs typeface="+mn-cs"/>
            </a:rPr>
            <a:t> CATEGORY VS SEASONAL TREND</a:t>
          </a:r>
          <a:endParaRPr lang="en-US" sz="1200" b="1">
            <a:solidFill>
              <a:srgbClr val="EAE8C8"/>
            </a:solidFill>
            <a:latin typeface="+mn-lt"/>
            <a:ea typeface="+mn-ea"/>
            <a:cs typeface="+mn-cs"/>
          </a:endParaRPr>
        </a:p>
      </xdr:txBody>
    </xdr:sp>
    <xdr:clientData/>
  </xdr:twoCellAnchor>
  <xdr:twoCellAnchor>
    <xdr:from>
      <xdr:col>13</xdr:col>
      <xdr:colOff>136073</xdr:colOff>
      <xdr:row>9</xdr:row>
      <xdr:rowOff>149289</xdr:rowOff>
    </xdr:from>
    <xdr:to>
      <xdr:col>22</xdr:col>
      <xdr:colOff>204108</xdr:colOff>
      <xdr:row>23</xdr:row>
      <xdr:rowOff>104083</xdr:rowOff>
    </xdr:to>
    <xdr:sp macro="" textlink="">
      <xdr:nvSpPr>
        <xdr:cNvPr id="69" name="Rectangle: Rounded Corners 68">
          <a:extLst>
            <a:ext uri="{FF2B5EF4-FFF2-40B4-BE49-F238E27FC236}">
              <a16:creationId xmlns:a16="http://schemas.microsoft.com/office/drawing/2014/main" id="{0C176EDC-EF8D-015D-7D29-66FA60C5D905}"/>
            </a:ext>
          </a:extLst>
        </xdr:cNvPr>
        <xdr:cNvSpPr/>
      </xdr:nvSpPr>
      <xdr:spPr>
        <a:xfrm>
          <a:off x="8066438" y="1883053"/>
          <a:ext cx="5558288" cy="2651760"/>
        </a:xfrm>
        <a:prstGeom prst="roundRect">
          <a:avLst>
            <a:gd name="adj" fmla="val 269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288083</xdr:colOff>
      <xdr:row>10</xdr:row>
      <xdr:rowOff>38779</xdr:rowOff>
    </xdr:from>
    <xdr:to>
      <xdr:col>18</xdr:col>
      <xdr:colOff>0</xdr:colOff>
      <xdr:row>11</xdr:row>
      <xdr:rowOff>142778</xdr:rowOff>
    </xdr:to>
    <xdr:sp macro="" textlink="Sheet2!BJ21">
      <xdr:nvSpPr>
        <xdr:cNvPr id="77" name="TextBox 76">
          <a:extLst>
            <a:ext uri="{FF2B5EF4-FFF2-40B4-BE49-F238E27FC236}">
              <a16:creationId xmlns:a16="http://schemas.microsoft.com/office/drawing/2014/main" id="{66562C6F-A710-2FF7-970D-E9FA8B7513A9}"/>
            </a:ext>
          </a:extLst>
        </xdr:cNvPr>
        <xdr:cNvSpPr txBox="1"/>
      </xdr:nvSpPr>
      <xdr:spPr>
        <a:xfrm>
          <a:off x="8218448" y="1965183"/>
          <a:ext cx="2762058" cy="296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a:solidFill>
                <a:srgbClr val="EAE8C8"/>
              </a:solidFill>
              <a:latin typeface="+mn-lt"/>
              <a:ea typeface="+mn-ea"/>
              <a:cs typeface="+mn-cs"/>
            </a:rPr>
            <a:t>REVENUE</a:t>
          </a:r>
          <a:r>
            <a:rPr lang="en-US" sz="1200" b="1" baseline="0">
              <a:solidFill>
                <a:srgbClr val="EAE8C8"/>
              </a:solidFill>
              <a:latin typeface="+mn-lt"/>
              <a:ea typeface="+mn-ea"/>
              <a:cs typeface="+mn-cs"/>
            </a:rPr>
            <a:t> VS PRODUCT DESCRIPTION</a:t>
          </a:r>
          <a:endParaRPr lang="en-US" sz="1200" b="1">
            <a:solidFill>
              <a:srgbClr val="EAE8C8"/>
            </a:solidFill>
            <a:latin typeface="+mn-lt"/>
            <a:ea typeface="+mn-ea"/>
            <a:cs typeface="+mn-cs"/>
          </a:endParaRPr>
        </a:p>
      </xdr:txBody>
    </xdr:sp>
    <xdr:clientData/>
  </xdr:twoCellAnchor>
  <xdr:twoCellAnchor>
    <xdr:from>
      <xdr:col>19</xdr:col>
      <xdr:colOff>602602</xdr:colOff>
      <xdr:row>10</xdr:row>
      <xdr:rowOff>9720</xdr:rowOff>
    </xdr:from>
    <xdr:to>
      <xdr:col>22</xdr:col>
      <xdr:colOff>165229</xdr:colOff>
      <xdr:row>13</xdr:row>
      <xdr:rowOff>136071</xdr:rowOff>
    </xdr:to>
    <xdr:sp macro="" textlink="">
      <xdr:nvSpPr>
        <xdr:cNvPr id="79" name="Rectangle: Rounded Corners 78">
          <a:extLst>
            <a:ext uri="{FF2B5EF4-FFF2-40B4-BE49-F238E27FC236}">
              <a16:creationId xmlns:a16="http://schemas.microsoft.com/office/drawing/2014/main" id="{A19B48C1-0400-3976-84EB-0904D17865EB}"/>
            </a:ext>
          </a:extLst>
        </xdr:cNvPr>
        <xdr:cNvSpPr/>
      </xdr:nvSpPr>
      <xdr:spPr>
        <a:xfrm>
          <a:off x="12236709" y="1953598"/>
          <a:ext cx="1399591" cy="709514"/>
        </a:xfrm>
        <a:prstGeom prst="roundRect">
          <a:avLst/>
        </a:prstGeom>
        <a:solidFill>
          <a:srgbClr val="EAE8C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chemeClr val="tx1"/>
              </a:solidFill>
            </a:rPr>
            <a:t>Click down</a:t>
          </a:r>
          <a:r>
            <a:rPr lang="en-US" sz="1100" i="1" baseline="0">
              <a:solidFill>
                <a:schemeClr val="tx1"/>
              </a:solidFill>
            </a:rPr>
            <a:t> or up  to see other product description revenue</a:t>
          </a:r>
          <a:endParaRPr lang="en-US" sz="1100" i="1">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20</xdr:col>
          <xdr:colOff>447675</xdr:colOff>
          <xdr:row>13</xdr:row>
          <xdr:rowOff>161925</xdr:rowOff>
        </xdr:from>
        <xdr:to>
          <xdr:col>21</xdr:col>
          <xdr:colOff>466725</xdr:colOff>
          <xdr:row>16</xdr:row>
          <xdr:rowOff>19050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13</xdr:col>
      <xdr:colOff>136073</xdr:colOff>
      <xdr:row>11</xdr:row>
      <xdr:rowOff>77949</xdr:rowOff>
    </xdr:from>
    <xdr:to>
      <xdr:col>21</xdr:col>
      <xdr:colOff>0</xdr:colOff>
      <xdr:row>23</xdr:row>
      <xdr:rowOff>35183</xdr:rowOff>
    </xdr:to>
    <xdr:graphicFrame macro="">
      <xdr:nvGraphicFramePr>
        <xdr:cNvPr id="82" name="Chart 81">
          <a:extLst>
            <a:ext uri="{FF2B5EF4-FFF2-40B4-BE49-F238E27FC236}">
              <a16:creationId xmlns:a16="http://schemas.microsoft.com/office/drawing/2014/main" id="{E8CE6D25-B342-4754-9251-CB955C4BD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417843</xdr:colOff>
      <xdr:row>24</xdr:row>
      <xdr:rowOff>24696</xdr:rowOff>
    </xdr:from>
    <xdr:to>
      <xdr:col>8</xdr:col>
      <xdr:colOff>599438</xdr:colOff>
      <xdr:row>35</xdr:row>
      <xdr:rowOff>8771</xdr:rowOff>
    </xdr:to>
    <xdr:grpSp>
      <xdr:nvGrpSpPr>
        <xdr:cNvPr id="37" name="Group 36">
          <a:extLst>
            <a:ext uri="{FF2B5EF4-FFF2-40B4-BE49-F238E27FC236}">
              <a16:creationId xmlns:a16="http://schemas.microsoft.com/office/drawing/2014/main" id="{852592D4-3AFF-634A-EC27-0631B49E8499}"/>
            </a:ext>
          </a:extLst>
        </xdr:cNvPr>
        <xdr:cNvGrpSpPr/>
      </xdr:nvGrpSpPr>
      <xdr:grpSpPr>
        <a:xfrm>
          <a:off x="3467983" y="4648067"/>
          <a:ext cx="2011680" cy="2103120"/>
          <a:chOff x="7749737" y="4769550"/>
          <a:chExt cx="2107906" cy="1877417"/>
        </a:xfrm>
      </xdr:grpSpPr>
      <xdr:sp macro="" textlink="">
        <xdr:nvSpPr>
          <xdr:cNvPr id="78" name="Rectangle: Rounded Corners 77">
            <a:extLst>
              <a:ext uri="{FF2B5EF4-FFF2-40B4-BE49-F238E27FC236}">
                <a16:creationId xmlns:a16="http://schemas.microsoft.com/office/drawing/2014/main" id="{94511B17-E5BA-9008-9308-ECF36BAB7808}"/>
              </a:ext>
            </a:extLst>
          </xdr:cNvPr>
          <xdr:cNvSpPr/>
        </xdr:nvSpPr>
        <xdr:spPr>
          <a:xfrm>
            <a:off x="7749737" y="4769550"/>
            <a:ext cx="2107906" cy="1877417"/>
          </a:xfrm>
          <a:prstGeom prst="roundRect">
            <a:avLst>
              <a:gd name="adj" fmla="val 269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83" name="YEAR 1">
                <a:extLst>
                  <a:ext uri="{FF2B5EF4-FFF2-40B4-BE49-F238E27FC236}">
                    <a16:creationId xmlns:a16="http://schemas.microsoft.com/office/drawing/2014/main" id="{0E4B6FF9-7AF6-4394-8D1D-1F51AE3DE6FE}"/>
                  </a:ext>
                </a:extLst>
              </xdr:cNvPr>
              <xdr:cNvGraphicFramePr/>
            </xdr:nvGraphicFramePr>
            <xdr:xfrm>
              <a:off x="7806309" y="4922924"/>
              <a:ext cx="1927277" cy="815971"/>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521972" y="4819880"/>
                <a:ext cx="1839297" cy="9140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Quarter 1">
                <a:extLst>
                  <a:ext uri="{FF2B5EF4-FFF2-40B4-BE49-F238E27FC236}">
                    <a16:creationId xmlns:a16="http://schemas.microsoft.com/office/drawing/2014/main" id="{EF413EF2-DA74-487C-84BC-51A639895536}"/>
                  </a:ext>
                </a:extLst>
              </xdr:cNvPr>
              <xdr:cNvGraphicFramePr/>
            </xdr:nvGraphicFramePr>
            <xdr:xfrm>
              <a:off x="7791143" y="5651149"/>
              <a:ext cx="2001593" cy="602137"/>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3507499" y="5635652"/>
                <a:ext cx="1910220" cy="6745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ountry 1">
                <a:extLst>
                  <a:ext uri="{FF2B5EF4-FFF2-40B4-BE49-F238E27FC236}">
                    <a16:creationId xmlns:a16="http://schemas.microsoft.com/office/drawing/2014/main" id="{4A52A0B7-52F3-4717-A4C3-B2F8EC784BA8}"/>
                  </a:ext>
                </a:extLst>
              </xdr:cNvPr>
              <xdr:cNvGraphicFramePr/>
            </xdr:nvGraphicFramePr>
            <xdr:xfrm>
              <a:off x="7791727" y="6238751"/>
              <a:ext cx="2002506" cy="388779"/>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3508056" y="6293895"/>
                <a:ext cx="1911092" cy="435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Sheet2!BJ21">
        <xdr:nvSpPr>
          <xdr:cNvPr id="86" name="TextBox 85">
            <a:extLst>
              <a:ext uri="{FF2B5EF4-FFF2-40B4-BE49-F238E27FC236}">
                <a16:creationId xmlns:a16="http://schemas.microsoft.com/office/drawing/2014/main" id="{1F634815-0EC4-22E4-39DB-0F2CD92321EE}"/>
              </a:ext>
            </a:extLst>
          </xdr:cNvPr>
          <xdr:cNvSpPr txBox="1"/>
        </xdr:nvSpPr>
        <xdr:spPr>
          <a:xfrm>
            <a:off x="7802807" y="4791517"/>
            <a:ext cx="1165239" cy="24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1">
                <a:solidFill>
                  <a:srgbClr val="EAE8C8"/>
                </a:solidFill>
                <a:latin typeface="+mn-lt"/>
                <a:ea typeface="+mn-ea"/>
                <a:cs typeface="+mn-cs"/>
              </a:rPr>
              <a:t>filter</a:t>
            </a:r>
            <a:r>
              <a:rPr lang="en-US" sz="1200" b="1" i="1" baseline="0">
                <a:solidFill>
                  <a:srgbClr val="EAE8C8"/>
                </a:solidFill>
                <a:latin typeface="+mn-lt"/>
                <a:ea typeface="+mn-ea"/>
                <a:cs typeface="+mn-cs"/>
              </a:rPr>
              <a:t> panel</a:t>
            </a:r>
            <a:endParaRPr lang="en-US" sz="1200" b="1" i="1">
              <a:solidFill>
                <a:srgbClr val="EAE8C8"/>
              </a:solidFill>
              <a:latin typeface="+mn-lt"/>
              <a:ea typeface="+mn-ea"/>
              <a:cs typeface="+mn-cs"/>
            </a:endParaRPr>
          </a:p>
        </xdr:txBody>
      </xdr:sp>
    </xdr:grpSp>
    <xdr:clientData/>
  </xdr:twoCellAnchor>
  <xdr:twoCellAnchor>
    <xdr:from>
      <xdr:col>1</xdr:col>
      <xdr:colOff>131896</xdr:colOff>
      <xdr:row>6</xdr:row>
      <xdr:rowOff>155741</xdr:rowOff>
    </xdr:from>
    <xdr:to>
      <xdr:col>3</xdr:col>
      <xdr:colOff>507453</xdr:colOff>
      <xdr:row>8</xdr:row>
      <xdr:rowOff>110524</xdr:rowOff>
    </xdr:to>
    <xdr:sp macro="" textlink="">
      <xdr:nvSpPr>
        <xdr:cNvPr id="103" name="Rectangle: Rounded Corners 102">
          <a:hlinkClick xmlns:r="http://schemas.openxmlformats.org/officeDocument/2006/relationships" r:id="rId7" tooltip="you are on action page"/>
          <a:extLst>
            <a:ext uri="{FF2B5EF4-FFF2-40B4-BE49-F238E27FC236}">
              <a16:creationId xmlns:a16="http://schemas.microsoft.com/office/drawing/2014/main" id="{6C97B9E9-64B6-44FD-8AB8-3AFE347704E1}"/>
            </a:ext>
          </a:extLst>
        </xdr:cNvPr>
        <xdr:cNvSpPr/>
      </xdr:nvSpPr>
      <xdr:spPr>
        <a:xfrm>
          <a:off x="745371" y="1318114"/>
          <a:ext cx="1602506" cy="342241"/>
        </a:xfrm>
        <a:prstGeom prst="roundRect">
          <a:avLst>
            <a:gd name="adj" fmla="val 8334"/>
          </a:avLst>
        </a:prstGeom>
        <a:solidFill>
          <a:srgbClr val="A38932">
            <a:alpha val="4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ACTION</a:t>
          </a:r>
          <a:r>
            <a:rPr lang="en-US" sz="1100" b="1" baseline="0">
              <a:solidFill>
                <a:sysClr val="windowText" lastClr="000000"/>
              </a:solidFill>
            </a:rPr>
            <a:t> PAGE</a:t>
          </a:r>
          <a:endParaRPr lang="en-US" sz="1100" b="1">
            <a:solidFill>
              <a:sysClr val="windowText" lastClr="000000"/>
            </a:solidFill>
          </a:endParaRPr>
        </a:p>
      </xdr:txBody>
    </xdr:sp>
    <xdr:clientData/>
  </xdr:twoCellAnchor>
  <xdr:twoCellAnchor>
    <xdr:from>
      <xdr:col>1</xdr:col>
      <xdr:colOff>150946</xdr:colOff>
      <xdr:row>4</xdr:row>
      <xdr:rowOff>78450</xdr:rowOff>
    </xdr:from>
    <xdr:to>
      <xdr:col>3</xdr:col>
      <xdr:colOff>526503</xdr:colOff>
      <xdr:row>6</xdr:row>
      <xdr:rowOff>32574</xdr:rowOff>
    </xdr:to>
    <xdr:sp macro="" textlink="">
      <xdr:nvSpPr>
        <xdr:cNvPr id="104" name="Rectangle: Rounded Corners 103">
          <a:hlinkClick xmlns:r="http://schemas.openxmlformats.org/officeDocument/2006/relationships" r:id="rId8" tooltip="click here to go go home page"/>
          <a:extLst>
            <a:ext uri="{FF2B5EF4-FFF2-40B4-BE49-F238E27FC236}">
              <a16:creationId xmlns:a16="http://schemas.microsoft.com/office/drawing/2014/main" id="{C9D59D90-2B8F-40D7-BE26-0334BA1FD635}"/>
            </a:ext>
          </a:extLst>
        </xdr:cNvPr>
        <xdr:cNvSpPr/>
      </xdr:nvSpPr>
      <xdr:spPr>
        <a:xfrm>
          <a:off x="764421" y="853365"/>
          <a:ext cx="1602506" cy="341582"/>
        </a:xfrm>
        <a:prstGeom prst="roundRect">
          <a:avLst>
            <a:gd name="adj" fmla="val 8334"/>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HOME</a:t>
          </a:r>
          <a:r>
            <a:rPr lang="en-US" sz="1100" b="1" baseline="0"/>
            <a:t> PAGE</a:t>
          </a:r>
          <a:endParaRPr lang="en-US" sz="1100" b="1"/>
        </a:p>
      </xdr:txBody>
    </xdr:sp>
    <xdr:clientData/>
  </xdr:twoCellAnchor>
  <xdr:twoCellAnchor>
    <xdr:from>
      <xdr:col>19</xdr:col>
      <xdr:colOff>456812</xdr:colOff>
      <xdr:row>7</xdr:row>
      <xdr:rowOff>29158</xdr:rowOff>
    </xdr:from>
    <xdr:to>
      <xdr:col>22</xdr:col>
      <xdr:colOff>9721</xdr:colOff>
      <xdr:row>8</xdr:row>
      <xdr:rowOff>155510</xdr:rowOff>
    </xdr:to>
    <xdr:sp macro="[0]!palmpay2" textlink="">
      <xdr:nvSpPr>
        <xdr:cNvPr id="106" name="Rectangle: Rounded Corners 105">
          <a:extLst>
            <a:ext uri="{FF2B5EF4-FFF2-40B4-BE49-F238E27FC236}">
              <a16:creationId xmlns:a16="http://schemas.microsoft.com/office/drawing/2014/main" id="{CBD1A12B-BE80-CDE1-C4ED-6C2AFDDA390F}"/>
            </a:ext>
          </a:extLst>
        </xdr:cNvPr>
        <xdr:cNvSpPr/>
      </xdr:nvSpPr>
      <xdr:spPr>
        <a:xfrm>
          <a:off x="12090919" y="1389872"/>
          <a:ext cx="1389873" cy="320740"/>
        </a:xfrm>
        <a:prstGeom prst="roundRect">
          <a:avLst/>
        </a:prstGeom>
        <a:solidFill>
          <a:srgbClr val="A389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CLEAR FILTER</a:t>
          </a:r>
        </a:p>
      </xdr:txBody>
    </xdr:sp>
    <xdr:clientData/>
  </xdr:twoCellAnchor>
  <xdr:twoCellAnchor>
    <xdr:from>
      <xdr:col>5</xdr:col>
      <xdr:colOff>613474</xdr:colOff>
      <xdr:row>2</xdr:row>
      <xdr:rowOff>0</xdr:rowOff>
    </xdr:from>
    <xdr:to>
      <xdr:col>15</xdr:col>
      <xdr:colOff>146103</xdr:colOff>
      <xdr:row>3</xdr:row>
      <xdr:rowOff>130122</xdr:rowOff>
    </xdr:to>
    <xdr:sp macro="" textlink="Sheet2!AB22">
      <xdr:nvSpPr>
        <xdr:cNvPr id="15" name="TextBox 14">
          <a:extLst>
            <a:ext uri="{FF2B5EF4-FFF2-40B4-BE49-F238E27FC236}">
              <a16:creationId xmlns:a16="http://schemas.microsoft.com/office/drawing/2014/main" id="{C5513FC5-1C72-4858-8FF8-2ED816F70825}"/>
            </a:ext>
          </a:extLst>
        </xdr:cNvPr>
        <xdr:cNvSpPr txBox="1"/>
      </xdr:nvSpPr>
      <xdr:spPr>
        <a:xfrm>
          <a:off x="3680847" y="387458"/>
          <a:ext cx="5667375" cy="323850"/>
        </a:xfrm>
        <a:prstGeom prst="rect">
          <a:avLst/>
        </a:prstGeom>
        <a:noFill/>
        <a:ln w="9525" cmpd="sng">
          <a:noFill/>
        </a:ln>
        <a:effectLst>
          <a:outerShdw blurRad="50800" dist="38100" dir="2700000" algn="tl" rotWithShape="0">
            <a:srgbClr val="A38932">
              <a:alpha val="40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400" b="1" baseline="0">
              <a:solidFill>
                <a:sysClr val="windowText" lastClr="000000"/>
              </a:solidFill>
              <a:latin typeface="+mn-lt"/>
              <a:ea typeface="+mn-ea"/>
              <a:cs typeface="+mn-cs"/>
            </a:rPr>
            <a:t>PRODUCTS PERFORMANCE SALES REPORT</a:t>
          </a:r>
          <a:endParaRPr lang="en-US" sz="1050" b="1">
            <a:solidFill>
              <a:sysClr val="windowText" lastClr="000000"/>
            </a:solidFill>
            <a:latin typeface="+mn-lt"/>
            <a:ea typeface="+mn-ea"/>
            <a:cs typeface="+mn-cs"/>
          </a:endParaRPr>
        </a:p>
        <a:p>
          <a:pPr marL="0" indent="0" algn="l"/>
          <a:endParaRPr lang="en-US" sz="1050" b="1">
            <a:solidFill>
              <a:srgbClr val="EAE8C8"/>
            </a:solidFill>
            <a:latin typeface="+mn-lt"/>
            <a:ea typeface="+mn-ea"/>
            <a:cs typeface="+mn-cs"/>
          </a:endParaRPr>
        </a:p>
      </xdr:txBody>
    </xdr:sp>
    <xdr:clientData/>
  </xdr:twoCellAnchor>
  <xdr:twoCellAnchor editAs="oneCell">
    <xdr:from>
      <xdr:col>4</xdr:col>
      <xdr:colOff>29974</xdr:colOff>
      <xdr:row>4</xdr:row>
      <xdr:rowOff>102509</xdr:rowOff>
    </xdr:from>
    <xdr:to>
      <xdr:col>4</xdr:col>
      <xdr:colOff>533770</xdr:colOff>
      <xdr:row>6</xdr:row>
      <xdr:rowOff>58023</xdr:rowOff>
    </xdr:to>
    <xdr:pic>
      <xdr:nvPicPr>
        <xdr:cNvPr id="34" name="Graphic 33" descr="Dollar with solid fill">
          <a:extLst>
            <a:ext uri="{FF2B5EF4-FFF2-40B4-BE49-F238E27FC236}">
              <a16:creationId xmlns:a16="http://schemas.microsoft.com/office/drawing/2014/main" id="{53D69467-1ED9-076C-4445-11DB1CA2E06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470086" y="873071"/>
          <a:ext cx="503796" cy="340795"/>
        </a:xfrm>
        <a:prstGeom prst="rect">
          <a:avLst/>
        </a:prstGeom>
      </xdr:spPr>
    </xdr:pic>
    <xdr:clientData/>
  </xdr:twoCellAnchor>
  <xdr:twoCellAnchor>
    <xdr:from>
      <xdr:col>0</xdr:col>
      <xdr:colOff>358256</xdr:colOff>
      <xdr:row>24</xdr:row>
      <xdr:rowOff>0</xdr:rowOff>
    </xdr:from>
    <xdr:to>
      <xdr:col>5</xdr:col>
      <xdr:colOff>325636</xdr:colOff>
      <xdr:row>35</xdr:row>
      <xdr:rowOff>0</xdr:rowOff>
    </xdr:to>
    <xdr:grpSp>
      <xdr:nvGrpSpPr>
        <xdr:cNvPr id="35" name="Group 34">
          <a:extLst>
            <a:ext uri="{FF2B5EF4-FFF2-40B4-BE49-F238E27FC236}">
              <a16:creationId xmlns:a16="http://schemas.microsoft.com/office/drawing/2014/main" id="{7F29FEFF-E2D9-825B-A8A0-0E2EF0C5CACB}"/>
            </a:ext>
          </a:extLst>
        </xdr:cNvPr>
        <xdr:cNvGrpSpPr/>
      </xdr:nvGrpSpPr>
      <xdr:grpSpPr>
        <a:xfrm>
          <a:off x="358256" y="4623371"/>
          <a:ext cx="3017520" cy="2119045"/>
          <a:chOff x="9934036" y="4759443"/>
          <a:chExt cx="3192161" cy="1903853"/>
        </a:xfrm>
      </xdr:grpSpPr>
      <xdr:sp macro="" textlink="">
        <xdr:nvSpPr>
          <xdr:cNvPr id="84" name="Rectangle: Rounded Corners 83">
            <a:extLst>
              <a:ext uri="{FF2B5EF4-FFF2-40B4-BE49-F238E27FC236}">
                <a16:creationId xmlns:a16="http://schemas.microsoft.com/office/drawing/2014/main" id="{6FA54BC1-6A0F-8CD2-85CF-C79577072597}"/>
              </a:ext>
            </a:extLst>
          </xdr:cNvPr>
          <xdr:cNvSpPr/>
        </xdr:nvSpPr>
        <xdr:spPr>
          <a:xfrm>
            <a:off x="9934036" y="4759443"/>
            <a:ext cx="3192161" cy="1903853"/>
          </a:xfrm>
          <a:prstGeom prst="roundRect">
            <a:avLst>
              <a:gd name="adj" fmla="val 2692"/>
            </a:avLst>
          </a:prstGeom>
          <a:solidFill>
            <a:srgbClr val="A38932"/>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7" name="Group 66">
            <a:extLst>
              <a:ext uri="{FF2B5EF4-FFF2-40B4-BE49-F238E27FC236}">
                <a16:creationId xmlns:a16="http://schemas.microsoft.com/office/drawing/2014/main" id="{1E2CAA00-B40B-4FD0-59AA-72C4A62B712D}"/>
              </a:ext>
            </a:extLst>
          </xdr:cNvPr>
          <xdr:cNvGrpSpPr/>
        </xdr:nvGrpSpPr>
        <xdr:grpSpPr>
          <a:xfrm>
            <a:off x="9995727" y="4903292"/>
            <a:ext cx="3130470" cy="1724238"/>
            <a:chOff x="4320471" y="4838701"/>
            <a:chExt cx="3128080" cy="1704974"/>
          </a:xfrm>
        </xdr:grpSpPr>
        <xdr:graphicFrame macro="">
          <xdr:nvGraphicFramePr>
            <xdr:cNvPr id="62" name="Chart 61">
              <a:extLst>
                <a:ext uri="{FF2B5EF4-FFF2-40B4-BE49-F238E27FC236}">
                  <a16:creationId xmlns:a16="http://schemas.microsoft.com/office/drawing/2014/main" id="{85C39D76-792D-46A6-9892-67E068B8CE1F}"/>
                </a:ext>
              </a:extLst>
            </xdr:cNvPr>
            <xdr:cNvGraphicFramePr>
              <a:graphicFrameLocks/>
            </xdr:cNvGraphicFramePr>
          </xdr:nvGraphicFramePr>
          <xdr:xfrm>
            <a:off x="4320471" y="5124450"/>
            <a:ext cx="3128080" cy="1419225"/>
          </xdr:xfrm>
          <a:graphic>
            <a:graphicData uri="http://schemas.openxmlformats.org/drawingml/2006/chart">
              <c:chart xmlns:c="http://schemas.openxmlformats.org/drawingml/2006/chart" xmlns:r="http://schemas.openxmlformats.org/officeDocument/2006/relationships" r:id="rId11"/>
            </a:graphicData>
          </a:graphic>
        </xdr:graphicFrame>
        <xdr:sp macro="" textlink="Sheet2!BJ21">
          <xdr:nvSpPr>
            <xdr:cNvPr id="64" name="TextBox 63">
              <a:extLst>
                <a:ext uri="{FF2B5EF4-FFF2-40B4-BE49-F238E27FC236}">
                  <a16:creationId xmlns:a16="http://schemas.microsoft.com/office/drawing/2014/main" id="{E136ABC6-9D43-B767-2B3B-940887479C1D}"/>
                </a:ext>
              </a:extLst>
            </xdr:cNvPr>
            <xdr:cNvSpPr txBox="1"/>
          </xdr:nvSpPr>
          <xdr:spPr>
            <a:xfrm>
              <a:off x="4819649" y="4838701"/>
              <a:ext cx="24098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a:solidFill>
                    <a:srgbClr val="EAE8C8"/>
                  </a:solidFill>
                  <a:latin typeface="+mn-lt"/>
                  <a:ea typeface="+mn-ea"/>
                  <a:cs typeface="+mn-cs"/>
                </a:rPr>
                <a:t>PRODUCT</a:t>
              </a:r>
              <a:r>
                <a:rPr lang="en-US" sz="1200" b="1" baseline="0">
                  <a:solidFill>
                    <a:srgbClr val="EAE8C8"/>
                  </a:solidFill>
                  <a:latin typeface="+mn-lt"/>
                  <a:ea typeface="+mn-ea"/>
                  <a:cs typeface="+mn-cs"/>
                </a:rPr>
                <a:t> DIVISION VS REVENUE</a:t>
              </a:r>
              <a:endParaRPr lang="en-US" sz="1200" b="1">
                <a:solidFill>
                  <a:srgbClr val="EAE8C8"/>
                </a:solidFill>
                <a:latin typeface="+mn-lt"/>
                <a:ea typeface="+mn-ea"/>
                <a:cs typeface="+mn-cs"/>
              </a:endParaRPr>
            </a:p>
          </xdr:txBody>
        </xdr:sp>
        <xdr:sp macro="" textlink="Sheet2!CV8">
          <xdr:nvSpPr>
            <xdr:cNvPr id="65" name="TextBox 64">
              <a:extLst>
                <a:ext uri="{FF2B5EF4-FFF2-40B4-BE49-F238E27FC236}">
                  <a16:creationId xmlns:a16="http://schemas.microsoft.com/office/drawing/2014/main" id="{06D1E847-7983-2D48-5168-4F3B9B5D92F7}"/>
                </a:ext>
              </a:extLst>
            </xdr:cNvPr>
            <xdr:cNvSpPr txBox="1"/>
          </xdr:nvSpPr>
          <xdr:spPr>
            <a:xfrm>
              <a:off x="4437633" y="5408675"/>
              <a:ext cx="1076325"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4726AA2-6BCE-4F2E-8FFA-2D5AE650DBED}" type="TxLink">
                <a:rPr lang="en-US" sz="2000" b="1" i="0" u="none" strike="noStrike">
                  <a:solidFill>
                    <a:schemeClr val="tx1"/>
                  </a:solidFill>
                  <a:latin typeface="Aptos Narrow"/>
                  <a:ea typeface="+mn-ea"/>
                  <a:cs typeface="+mn-cs"/>
                </a:rPr>
                <a:pPr marL="0" indent="0" algn="ctr"/>
                <a:t>0.82%</a:t>
              </a:fld>
              <a:endParaRPr lang="en-US" sz="2000" b="1" i="0" u="none" strike="noStrike">
                <a:solidFill>
                  <a:schemeClr val="tx1"/>
                </a:solidFill>
                <a:latin typeface="Aptos Narrow"/>
                <a:ea typeface="+mn-ea"/>
                <a:cs typeface="+mn-cs"/>
              </a:endParaRPr>
            </a:p>
          </xdr:txBody>
        </xdr:sp>
        <xdr:sp macro="" textlink="Sheet2!CV9">
          <xdr:nvSpPr>
            <xdr:cNvPr id="66" name="TextBox 65">
              <a:extLst>
                <a:ext uri="{FF2B5EF4-FFF2-40B4-BE49-F238E27FC236}">
                  <a16:creationId xmlns:a16="http://schemas.microsoft.com/office/drawing/2014/main" id="{61A77CC6-DAF4-E1FA-40CE-E2EFEDC57DAE}"/>
                </a:ext>
              </a:extLst>
            </xdr:cNvPr>
            <xdr:cNvSpPr txBox="1"/>
          </xdr:nvSpPr>
          <xdr:spPr>
            <a:xfrm>
              <a:off x="6372820" y="5613594"/>
              <a:ext cx="1000126"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C33B87-F44C-4D48-9001-838214857627}" type="TxLink">
                <a:rPr lang="en-US" sz="2000" b="1" i="0" u="none" strike="noStrike">
                  <a:solidFill>
                    <a:schemeClr val="bg1">
                      <a:lumMod val="75000"/>
                    </a:schemeClr>
                  </a:solidFill>
                  <a:latin typeface="Aptos Narrow"/>
                  <a:ea typeface="+mn-ea"/>
                  <a:cs typeface="+mn-cs"/>
                </a:rPr>
                <a:pPr marL="0" indent="0" algn="ctr"/>
                <a:t>99.18%</a:t>
              </a:fld>
              <a:endParaRPr lang="en-US" sz="2000" b="1" i="0" u="none" strike="noStrike">
                <a:solidFill>
                  <a:schemeClr val="bg1">
                    <a:lumMod val="75000"/>
                  </a:schemeClr>
                </a:solidFill>
                <a:latin typeface="Aptos Narrow"/>
                <a:ea typeface="+mn-ea"/>
                <a:cs typeface="+mn-cs"/>
              </a:endParaRPr>
            </a:p>
          </xdr:txBody>
        </xdr:sp>
      </xdr:grpSp>
    </xdr:grpSp>
    <xdr:clientData/>
  </xdr:twoCellAnchor>
  <xdr:twoCellAnchor>
    <xdr:from>
      <xdr:col>16</xdr:col>
      <xdr:colOff>1</xdr:colOff>
      <xdr:row>25</xdr:row>
      <xdr:rowOff>132566</xdr:rowOff>
    </xdr:from>
    <xdr:to>
      <xdr:col>22</xdr:col>
      <xdr:colOff>204108</xdr:colOff>
      <xdr:row>34</xdr:row>
      <xdr:rowOff>98904</xdr:rowOff>
    </xdr:to>
    <xdr:sp macro="" textlink="">
      <xdr:nvSpPr>
        <xdr:cNvPr id="46" name="Rectangle: Rounded Corners 45">
          <a:extLst>
            <a:ext uri="{FF2B5EF4-FFF2-40B4-BE49-F238E27FC236}">
              <a16:creationId xmlns:a16="http://schemas.microsoft.com/office/drawing/2014/main" id="{514F3DFE-26F1-D870-0FB6-C5F421860215}"/>
            </a:ext>
          </a:extLst>
        </xdr:cNvPr>
        <xdr:cNvSpPr/>
      </xdr:nvSpPr>
      <xdr:spPr>
        <a:xfrm>
          <a:off x="9760450" y="4948577"/>
          <a:ext cx="3864276" cy="1700102"/>
        </a:xfrm>
        <a:prstGeom prst="roundRect">
          <a:avLst>
            <a:gd name="adj" fmla="val 4902"/>
          </a:avLst>
        </a:prstGeom>
        <a:solidFill>
          <a:schemeClr val="bg1">
            <a:lumMod val="65000"/>
          </a:schemeClr>
        </a:solidFill>
        <a:ln>
          <a:noFill/>
        </a:ln>
        <a:effectLst>
          <a:outerShdw blurRad="63500" sx="102000" sy="102000" algn="ctr"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1">
              <a:solidFill>
                <a:schemeClr val="tx1"/>
              </a:solidFill>
            </a:rPr>
            <a:t>Bicycle-related products (Off-Road Bikes, Touring Bikes, an) show higher sales between April–August, confirming seasonality.</a:t>
          </a:r>
        </a:p>
        <a:p>
          <a:r>
            <a:rPr lang="en-US" sz="1100" b="0" i="1">
              <a:solidFill>
                <a:schemeClr val="tx1"/>
              </a:solidFill>
            </a:rPr>
            <a:t>Accessories (ACC) and Equipment (EBI) show consistent sales throughout the year, indicating a lack of seasonality.</a:t>
          </a:r>
        </a:p>
        <a:p>
          <a:endParaRPr lang="en-US" sz="1100" b="0" i="1">
            <a:solidFill>
              <a:schemeClr val="tx1"/>
            </a:solidFill>
          </a:endParaRPr>
        </a:p>
        <a:p>
          <a:r>
            <a:rPr lang="en-US" sz="1100" b="0" i="1">
              <a:solidFill>
                <a:schemeClr val="tx1"/>
              </a:solidFill>
            </a:rPr>
            <a:t>Conclusion:</a:t>
          </a:r>
        </a:p>
        <a:p>
          <a:r>
            <a:rPr lang="en-US" sz="1100" b="0" i="1">
              <a:solidFill>
                <a:schemeClr val="tx1"/>
              </a:solidFill>
            </a:rPr>
            <a:t>The hypothesis holds true for bicycles, but not for accessories and equipment, which exhibit stable demand year-round.</a:t>
          </a:r>
        </a:p>
        <a:p>
          <a:pPr algn="l"/>
          <a:endParaRPr lang="en-US" sz="1100"/>
        </a:p>
      </xdr:txBody>
    </xdr:sp>
    <xdr:clientData/>
  </xdr:twoCellAnchor>
  <xdr:twoCellAnchor>
    <xdr:from>
      <xdr:col>16</xdr:col>
      <xdr:colOff>18622</xdr:colOff>
      <xdr:row>24</xdr:row>
      <xdr:rowOff>49304</xdr:rowOff>
    </xdr:from>
    <xdr:to>
      <xdr:col>18</xdr:col>
      <xdr:colOff>36503</xdr:colOff>
      <xdr:row>25</xdr:row>
      <xdr:rowOff>106288</xdr:rowOff>
    </xdr:to>
    <xdr:sp macro="" textlink="Sheet2!BJ21">
      <xdr:nvSpPr>
        <xdr:cNvPr id="49" name="TextBox 48">
          <a:extLst>
            <a:ext uri="{FF2B5EF4-FFF2-40B4-BE49-F238E27FC236}">
              <a16:creationId xmlns:a16="http://schemas.microsoft.com/office/drawing/2014/main" id="{93919FC0-017E-B7CF-65D9-73191408503F}"/>
            </a:ext>
          </a:extLst>
        </xdr:cNvPr>
        <xdr:cNvSpPr txBox="1"/>
      </xdr:nvSpPr>
      <xdr:spPr>
        <a:xfrm>
          <a:off x="9779071" y="4672675"/>
          <a:ext cx="1237938" cy="249624"/>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a:solidFill>
                <a:srgbClr val="EAE8C8"/>
              </a:solidFill>
              <a:latin typeface="+mn-lt"/>
              <a:ea typeface="+mn-ea"/>
              <a:cs typeface="+mn-cs"/>
            </a:rPr>
            <a:t>OBSERVATION</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40740738" createdVersion="5" refreshedVersion="8" minRefreshableVersion="3" recordCount="0" supportSubquery="1" supportAdvancedDrill="1" xr:uid="{CE876D0D-F081-4578-8DAC-51CEA7F4D57F}">
  <cacheSource type="external" connectionId="7"/>
  <cacheFields count="4">
    <cacheField name="[Measures].[Sum of Revenue]" caption="Sum of Revenue" numFmtId="0" hierarchy="62" level="32767"/>
    <cacheField name="[Dim_Location].[Country].[Country]" caption="Country" numFmtId="0" hierarchy="11" level="1">
      <sharedItems count="2">
        <s v="Germany"/>
        <s v="United State"/>
      </sharedItems>
    </cacheField>
    <cacheField name="[Dim_Calendar].[YEAR].[YEAR]" caption="YEAR" numFmtId="0" hierarchy="1" level="1">
      <sharedItems containsSemiMixedTypes="0" containsString="0" containsNumber="1" containsInteger="1" minValue="2007" maxValue="2011" count="5">
        <n v="2007"/>
        <n v="2008"/>
        <n v="2009"/>
        <n v="2010"/>
        <n v="2011"/>
      </sharedItems>
      <extLst>
        <ext xmlns:x15="http://schemas.microsoft.com/office/spreadsheetml/2010/11/main" uri="{4F2E5C28-24EA-4eb8-9CBF-B6C8F9C3D259}">
          <x15:cachedUniqueNames>
            <x15:cachedUniqueName index="0" name="[Dim_Calendar].[YEAR].&amp;[2007]"/>
            <x15:cachedUniqueName index="1" name="[Dim_Calendar].[YEAR].&amp;[2008]"/>
            <x15:cachedUniqueName index="2" name="[Dim_Calendar].[YEAR].&amp;[2009]"/>
            <x15:cachedUniqueName index="3" name="[Dim_Calendar].[YEAR].&amp;[2010]"/>
            <x15:cachedUniqueName index="4" name="[Dim_Calendar].[YEAR].&amp;[2011]"/>
          </x15:cachedUniqueNames>
        </ext>
      </extLst>
    </cacheField>
    <cacheField name="[Dim_Calendar].[Month Name].[Month Name]" caption="Month Name" numFmtId="0" hierarchy="4"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3"/>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1"/>
      </fieldsUsage>
    </cacheHierarchy>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57638888" createdVersion="5" refreshedVersion="8" minRefreshableVersion="3" recordCount="0" supportSubquery="1" supportAdvancedDrill="1" xr:uid="{0D0351C6-40F4-49AF-BCD9-CA3E22B87FC0}">
  <cacheSource type="external" connectionId="7"/>
  <cacheFields count="4">
    <cacheField name="[Measures].[Sum of Revenue]" caption="Sum of Revenue" numFmtId="0" hierarchy="62" level="32767"/>
    <cacheField name="[Dim_Product].[Product Category].[Product Category]" caption="Product Category" numFmtId="0" hierarchy="14" level="1">
      <sharedItems count="6">
        <s v="ACC"/>
        <s v="EBI"/>
        <s v="ORB"/>
        <s v="ROB"/>
        <s v="TOU"/>
        <s v="TRE"/>
      </sharedItems>
    </cacheField>
    <cacheField name="[Dim_Location].[Country].[Country]" caption="Country" numFmtId="0" hierarchy="11" level="1">
      <sharedItems count="2">
        <s v="Germany"/>
        <s v="United State"/>
      </sharedItems>
    </cacheField>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3"/>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2"/>
      </fieldsUsage>
    </cacheHierarchy>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58912035" createdVersion="5" refreshedVersion="8" minRefreshableVersion="3" recordCount="0" supportSubquery="1" supportAdvancedDrill="1" xr:uid="{4ACE1C60-F336-4864-83FD-A1C55390BBC3}">
  <cacheSource type="external" connectionId="7"/>
  <cacheFields count="3">
    <cacheField name="[Dim_Location].[Country].[Country]" caption="Country" numFmtId="0" hierarchy="11" level="1">
      <sharedItems count="2">
        <s v="Germany"/>
        <s v="United State"/>
      </sharedItems>
    </cacheField>
    <cacheField name="[Measures].[Sum of SalesQuantity]" caption="Sum of SalesQuantity" numFmtId="0" hierarchy="63" level="32767"/>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0"/>
      </fieldsUsage>
    </cacheHierarchy>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59953704" createdVersion="5" refreshedVersion="8" minRefreshableVersion="3" recordCount="0" supportSubquery="1" supportAdvancedDrill="1" xr:uid="{BC3B8092-4083-4CCE-B161-3A4021520C62}">
  <cacheSource type="external" connectionId="7"/>
  <cacheFields count="3">
    <cacheField name="[Dim_Location].[Country].[Country]" caption="Country" numFmtId="0" hierarchy="11" level="1">
      <sharedItems count="2">
        <s v="Germany"/>
        <s v="United State"/>
      </sharedItems>
    </cacheField>
    <cacheField name="[Measures].[Sum of Revenue]" caption="Sum of Revenue" numFmtId="0" hierarchy="62" level="32767"/>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0"/>
      </fieldsUsage>
    </cacheHierarchy>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1111113" createdVersion="5" refreshedVersion="8" minRefreshableVersion="3" recordCount="0" supportSubquery="1" supportAdvancedDrill="1" xr:uid="{D1436C38-0508-4F89-9E57-15E0F5F4251E}">
  <cacheSource type="external" connectionId="7"/>
  <cacheFields count="3">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Measures].[Sum of Revenue USD]" caption="Sum of Revenue USD" numFmtId="0" hierarchy="64" level="32767"/>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oneField="1" hidden="1">
      <fieldsUsage count="1">
        <fieldUsage x="1"/>
      </fieldsUsage>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2152775" createdVersion="5" refreshedVersion="8" minRefreshableVersion="3" recordCount="0" supportSubquery="1" supportAdvancedDrill="1" xr:uid="{C7D60A84-5154-498D-8EF6-ECE8E2C79330}">
  <cacheSource type="external" connectionId="7"/>
  <cacheFields count="4">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Product].[Product Category].[Product Category]" caption="Product Category" numFmtId="0" hierarchy="14" level="1">
      <sharedItems count="6">
        <s v="ACC"/>
        <s v="EBI"/>
        <s v="ORB"/>
        <s v="ROB"/>
        <s v="TOU"/>
        <s v="TRE"/>
      </sharedItems>
    </cacheField>
    <cacheField name="[Dim_Calendar].[YEAR].[YEAR]" caption="YEAR" numFmtId="0" hierarchy="1" level="1">
      <sharedItems containsSemiMixedTypes="0" containsString="0" containsNumber="1" containsInteger="1" minValue="2007" maxValue="2011" count="5">
        <n v="2007"/>
        <n v="2008"/>
        <n v="2009"/>
        <n v="2010"/>
        <n v="2011"/>
      </sharedItems>
      <extLst>
        <ext xmlns:x15="http://schemas.microsoft.com/office/spreadsheetml/2010/11/main" uri="{4F2E5C28-24EA-4eb8-9CBF-B6C8F9C3D259}">
          <x15:cachedUniqueNames>
            <x15:cachedUniqueName index="0" name="[Dim_Calendar].[YEAR].&amp;[2007]"/>
            <x15:cachedUniqueName index="1" name="[Dim_Calendar].[YEAR].&amp;[2008]"/>
            <x15:cachedUniqueName index="2" name="[Dim_Calendar].[YEAR].&amp;[2009]"/>
            <x15:cachedUniqueName index="3" name="[Dim_Calendar].[YEAR].&amp;[2010]"/>
            <x15:cachedUniqueName index="4" name="[Dim_Calendar].[YEAR].&amp;[2011]"/>
          </x15:cachedUniqueNames>
        </ext>
      </extLst>
    </cacheField>
    <cacheField name="[Measures].[Count of SalesQuantity]" caption="Count of SalesQuantity" numFmtId="0" hierarchy="65" level="32767"/>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oneField="1" hidden="1">
      <fieldsUsage count="1">
        <fieldUsage x="3"/>
      </fieldsUsage>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3194445" createdVersion="5" refreshedVersion="8" minRefreshableVersion="3" recordCount="0" supportSubquery="1" supportAdvancedDrill="1" xr:uid="{5B04DD49-4C9C-46A1-99F7-718E25F6B660}">
  <cacheSource type="external" connectionId="7"/>
  <cacheFields count="2">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Calendar].[YEAR].[YEAR]" caption="YEAR" numFmtId="0" hierarchy="1" level="1">
      <sharedItems containsSemiMixedTypes="0" containsString="0" containsNumber="1" containsInteger="1" minValue="2007" maxValue="2011" count="5">
        <n v="2007"/>
        <n v="2008"/>
        <n v="2009"/>
        <n v="2010"/>
        <n v="2011"/>
      </sharedItems>
      <extLst>
        <ext xmlns:x15="http://schemas.microsoft.com/office/spreadsheetml/2010/11/main" uri="{4F2E5C28-24EA-4eb8-9CBF-B6C8F9C3D259}">
          <x15:cachedUniqueNames>
            <x15:cachedUniqueName index="0" name="[Dim_Calendar].[YEAR].&amp;[2007]"/>
            <x15:cachedUniqueName index="1" name="[Dim_Calendar].[YEAR].&amp;[2008]"/>
            <x15:cachedUniqueName index="2" name="[Dim_Calendar].[YEAR].&amp;[2009]"/>
            <x15:cachedUniqueName index="3" name="[Dim_Calendar].[YEAR].&amp;[2010]"/>
            <x15:cachedUniqueName index="4" name="[Dim_Calendar].[YEAR].&amp;[2011]"/>
          </x15:cachedUniqueNames>
        </ext>
      </extLst>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1"/>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4351853" createdVersion="5" refreshedVersion="8" minRefreshableVersion="3" recordCount="0" supportSubquery="1" supportAdvancedDrill="1" xr:uid="{E71C8285-DABB-44C8-9E75-1DD9BB4611FB}">
  <cacheSource type="external" connectionId="7"/>
  <cacheFields count="4">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Product].[Product Category].[Product Category]" caption="Product Category" numFmtId="0" hierarchy="14" level="1">
      <sharedItems count="6">
        <s v="ACC"/>
        <s v="EBI"/>
        <s v="ORB"/>
        <s v="ROB"/>
        <s v="TOU"/>
        <s v="TRE"/>
      </sharedItems>
    </cacheField>
    <cacheField name="[Dim_Calendar].[YEAR].[YEAR]" caption="YEAR" numFmtId="0" hierarchy="1" level="1">
      <sharedItems containsSemiMixedTypes="0" containsString="0" containsNumber="1" containsInteger="1" minValue="2007" maxValue="2011" count="5">
        <n v="2007"/>
        <n v="2008"/>
        <n v="2009"/>
        <n v="2010"/>
        <n v="2011"/>
      </sharedItems>
      <extLst>
        <ext xmlns:x15="http://schemas.microsoft.com/office/spreadsheetml/2010/11/main" uri="{4F2E5C28-24EA-4eb8-9CBF-B6C8F9C3D259}">
          <x15:cachedUniqueNames>
            <x15:cachedUniqueName index="0" name="[Dim_Calendar].[YEAR].&amp;[2007]"/>
            <x15:cachedUniqueName index="1" name="[Dim_Calendar].[YEAR].&amp;[2008]"/>
            <x15:cachedUniqueName index="2" name="[Dim_Calendar].[YEAR].&amp;[2009]"/>
            <x15:cachedUniqueName index="3" name="[Dim_Calendar].[YEAR].&amp;[2010]"/>
            <x15:cachedUniqueName index="4" name="[Dim_Calendar].[YEAR].&amp;[2011]"/>
          </x15:cachedUniqueNames>
        </ext>
      </extLst>
    </cacheField>
    <cacheField name="[Measures].[Sum of Revenue]" caption="Sum of Revenue" numFmtId="0" hierarchy="62" level="32767"/>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2"/>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3"/>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5393516" createdVersion="5" refreshedVersion="8" minRefreshableVersion="3" recordCount="0" supportSubquery="1" supportAdvancedDrill="1" xr:uid="{272A2B4D-5DF2-41DB-9E79-BA24CFDF6471}">
  <cacheSource type="external" connectionId="7"/>
  <cacheFields count="2">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Calendar].[YEAR].[YEAR]" caption="YEAR" numFmtId="0" hierarchy="1" level="1">
      <sharedItems containsSemiMixedTypes="0" containsString="0" containsNumber="1" containsInteger="1" minValue="2007" maxValue="2011" count="5">
        <n v="2007"/>
        <n v="2008"/>
        <n v="2009"/>
        <n v="2010"/>
        <n v="2011"/>
      </sharedItems>
      <extLst>
        <ext xmlns:x15="http://schemas.microsoft.com/office/spreadsheetml/2010/11/main" uri="{4F2E5C28-24EA-4eb8-9CBF-B6C8F9C3D259}">
          <x15:cachedUniqueNames>
            <x15:cachedUniqueName index="0" name="[Dim_Calendar].[YEAR].&amp;[2007]"/>
            <x15:cachedUniqueName index="1" name="[Dim_Calendar].[YEAR].&amp;[2008]"/>
            <x15:cachedUniqueName index="2" name="[Dim_Calendar].[YEAR].&amp;[2009]"/>
            <x15:cachedUniqueName index="3" name="[Dim_Calendar].[YEAR].&amp;[2010]"/>
            <x15:cachedUniqueName index="4" name="[Dim_Calendar].[YEAR].&amp;[2011]"/>
          </x15:cachedUniqueNames>
        </ext>
      </extLst>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1"/>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666667" createdVersion="5" refreshedVersion="8" minRefreshableVersion="3" recordCount="0" supportSubquery="1" supportAdvancedDrill="1" xr:uid="{AD260F22-4339-4E23-8972-80D0FB7E9661}">
  <cacheSource type="external" connectionId="7"/>
  <cacheFields count="8">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Product].[Product Category].[Product Category]" caption="Product Category" numFmtId="0" hierarchy="14" level="1">
      <sharedItems count="6">
        <s v="ACC"/>
        <s v="EBI"/>
        <s v="ORB"/>
        <s v="ROB"/>
        <s v="TOU"/>
        <s v="TRE"/>
      </sharedItems>
    </cacheField>
    <cacheField name="[Measures].[Sum of Revenue]" caption="Sum of Revenue" numFmtId="0" hierarchy="62" level="32767"/>
    <cacheField name="[Measures].[Count of Customer ID]" caption="Count of Customer ID" numFmtId="0" hierarchy="66" level="32767"/>
    <cacheField name="[Measures].[Count of Product ID]" caption="Count of Product ID" numFmtId="0" hierarchy="67" level="32767"/>
    <cacheField name="[Measures].[Sum of SalesQuantity]" caption="Sum of SalesQuantity" numFmtId="0" hierarchy="63" level="32767"/>
    <cacheField name="[Measures].[Sum of OrderItem]" caption="Sum of OrderItem" numFmtId="0" hierarchy="68" level="32767"/>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7"/>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2"/>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oneField="1" hidden="1">
      <fieldsUsage count="1">
        <fieldUsage x="5"/>
      </fieldsUsage>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oneField="1" hidden="1">
      <fieldsUsage count="1">
        <fieldUsage x="4"/>
      </fieldsUsage>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oneField="1" hidden="1">
      <fieldsUsage count="1">
        <fieldUsage x="6"/>
      </fieldsUsage>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68055556" createdVersion="5" refreshedVersion="8" minRefreshableVersion="3" recordCount="0" supportSubquery="1" supportAdvancedDrill="1" xr:uid="{F74C7D79-0C1A-4D49-A48F-A1418D5F756D}">
  <cacheSource type="external" connectionId="7"/>
  <cacheFields count="5">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Product].[Product Category].[Product Category]" caption="Product Category" numFmtId="0" hierarchy="14" level="1">
      <sharedItems count="6">
        <s v="ACC"/>
        <s v="EBI"/>
        <s v="ORB"/>
        <s v="ROB"/>
        <s v="TOU"/>
        <s v="TRE"/>
      </sharedItems>
    </cacheField>
    <cacheField name="[Measures].[Count of SalesQuantity]" caption="Count of SalesQuantity" numFmtId="0" hierarchy="65" level="32767"/>
    <cacheField name="[Dim_Calendar].[YEAR].[YEAR]" caption="YEAR" numFmtId="0" hierarchy="1" level="1">
      <sharedItems containsSemiMixedTypes="0" containsNonDate="0" containsString="0"/>
    </cacheField>
    <cacheField name="[Dim_Calendar].[Month Name].[Month Name]" caption="Month Name" numFmtId="0" hierarchy="4"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3"/>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4"/>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oneField="1" hidden="1">
      <fieldsUsage count="1">
        <fieldUsage x="2"/>
      </fieldsUsage>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7002315" createdVersion="5" refreshedVersion="8" minRefreshableVersion="3" recordCount="0" supportSubquery="1" supportAdvancedDrill="1" xr:uid="{FFEF29BD-F7B1-46B8-8099-D7CAB4B6DF22}">
  <cacheSource type="external" connectionId="7"/>
  <cacheFields count="6">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Calendar].[YEAR].[YEAR]" caption="YEAR" numFmtId="0" hierarchy="1" level="1">
      <sharedItems containsSemiMixedTypes="0" containsNonDate="0" containsString="0"/>
    </cacheField>
    <cacheField name="[Dim_Product].[Product Category].[Product Category]" caption="Product Category" numFmtId="0" hierarchy="14" level="1">
      <sharedItems count="6">
        <s v="ACC"/>
        <s v="EBI"/>
        <s v="ORB"/>
        <s v="ROB"/>
        <s v="TOU"/>
        <s v="TRE"/>
      </sharedItems>
    </cacheField>
    <cacheField name="[Dim_Location].[City].[City]" caption="City" numFmtId="0" hierarchy="10" level="1">
      <sharedItems count="23">
        <s v="Anklam"/>
        <s v="Atlanta"/>
        <s v="Berlin"/>
        <s v="Bochum"/>
        <s v="Boston"/>
        <s v="Chicago"/>
        <s v="Denver"/>
        <s v="Detroit"/>
        <s v="Frankfurt"/>
        <s v="Grand Rapids"/>
        <s v="Hamburg"/>
        <s v="Hannover"/>
        <s v="Heidelberg"/>
        <s v="Irvine"/>
        <s v="Leipzig"/>
        <s v="Magdeburg"/>
        <s v="München"/>
        <s v="New York City"/>
        <s v="Palo Alto"/>
        <s v="Philadelphia"/>
        <s v="Seattle"/>
        <s v="Stuttgart"/>
        <s v="Washington DC"/>
      </sharedItems>
    </cacheField>
    <cacheField name="[Measures].[Count of SalesQuantity]" caption="Count of SalesQuantity" numFmtId="0" hierarchy="65" level="32767"/>
    <cacheField name="[Dim_Calendar].[Month Name].[Month Name]" caption="Month Name" numFmtId="0" hierarchy="4"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1"/>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5"/>
      </fieldsUsage>
    </cacheHierarchy>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2" memberValueDatatype="130" unbalanced="0">
      <fieldsUsage count="2">
        <fieldUsage x="-1"/>
        <fieldUsage x="3"/>
      </fieldsUsage>
    </cacheHierarchy>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2"/>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oneField="1" hidden="1">
      <fieldsUsage count="1">
        <fieldUsage x="4"/>
      </fieldsUsage>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71296297" createdVersion="5" refreshedVersion="8" minRefreshableVersion="3" recordCount="0" supportSubquery="1" supportAdvancedDrill="1" xr:uid="{DEB065D0-9B3F-480B-B76F-5C9F55D52A8C}">
  <cacheSource type="external" connectionId="7"/>
  <cacheFields count="5">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Dim_Product].[Product Category].[Product Category]" caption="Product Category" numFmtId="0" hierarchy="14" level="1">
      <sharedItems count="6">
        <s v="ACC"/>
        <s v="EBI"/>
        <s v="ORB"/>
        <s v="ROB"/>
        <s v="TOU"/>
        <s v="TRE"/>
      </sharedItems>
    </cacheField>
    <cacheField name="[Measures].[Sum of Revenue]" caption="Sum of Revenue" numFmtId="0" hierarchy="62" level="32767"/>
    <cacheField name="[Dim_Calendar].[Month Name].[Month Name]" caption="Month Name" numFmtId="0" hierarchy="4" level="1">
      <sharedItems count="12">
        <s v="January"/>
        <s v="February"/>
        <s v="March"/>
        <s v="April"/>
        <s v="May"/>
        <s v="June"/>
        <s v="July"/>
        <s v="August"/>
        <s v="September"/>
        <s v="October"/>
        <s v="November"/>
        <s v="December"/>
      </sharedItems>
    </cacheField>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4"/>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fieldsUsage count="2">
        <fieldUsage x="-1"/>
        <fieldUsage x="3"/>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fieldsUsage count="2">
        <fieldUsage x="-1"/>
        <fieldUsage x="1"/>
      </fieldsUsage>
    </cacheHierarchy>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2"/>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72453705" createdVersion="5" refreshedVersion="8" minRefreshableVersion="3" recordCount="0" supportSubquery="1" supportAdvancedDrill="1" xr:uid="{013AF133-F769-4EB0-9120-A17AAFAA625C}">
  <cacheSource type="external" connectionId="7"/>
  <cacheFields count="4">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Measures].[Sum of Revenue]" caption="Sum of Revenue" numFmtId="0" hierarchy="62" level="32767"/>
    <cacheField name="[Dim_Product].[Product Division].[Product Division]" caption="Product Division" numFmtId="0" hierarchy="15" level="1">
      <sharedItems count="2">
        <s v="Accessories"/>
        <s v="Bicycle"/>
      </sharedItems>
    </cacheField>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3"/>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2" memberValueDatatype="130" unbalanced="0">
      <fieldsUsage count="2">
        <fieldUsage x="-1"/>
        <fieldUsage x="2"/>
      </fieldsUsage>
    </cacheHierarchy>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6006.098173611113" createdVersion="5" refreshedVersion="8" minRefreshableVersion="3" recordCount="0" supportSubquery="1" supportAdvancedDrill="1" xr:uid="{CF285D50-FAB1-4591-B19E-4E3BF14CB94F}">
  <cacheSource type="external" connectionId="7"/>
  <cacheFields count="4">
    <cacheField name="[Dim_Customer].[CustomerDescription].[CustomerDescription]" caption="CustomerDescription" numFmtId="0" hierarchy="9" level="1">
      <sharedItems count="23">
        <s v="Airport Bikes"/>
        <s v="Alster Cycling"/>
        <s v="Bavaria Bikes"/>
        <s v="Beantown Bikes"/>
        <s v="Big Apple Bikes"/>
        <s v="Capital Bikes"/>
        <s v="Cruiser Bikes"/>
        <s v="DC Bikes"/>
        <s v="Drahtesel"/>
        <s v="Fahrpott"/>
        <s v="Furniture City Bikes"/>
        <s v="Motown Bikes"/>
        <s v="Neckarrad"/>
        <s v="Northwest Bikes"/>
        <s v="Ostseerad"/>
        <s v="Peachtree Bikes"/>
        <s v="Philly Bikes"/>
        <s v="Rädlelland"/>
        <s v="Red Light Bikes"/>
        <s v="Rocky Mountain Bikes"/>
        <s v="SoCal Bikes"/>
        <s v="Velodrom"/>
        <s v="Windy City Bikes"/>
      </sharedItems>
    </cacheField>
    <cacheField name="[Measures].[Sum of Revenue]" caption="Sum of Revenue" numFmtId="0" hierarchy="62" level="32767"/>
    <cacheField name="[Dim_Product].[ProductDescription].[ProductDescription]" caption="ProductDescription" numFmtId="0" hierarchy="13" level="1">
      <sharedItems count="28">
        <s v="Air Pump"/>
        <s v="City Bike Max"/>
        <s v="Deluxe Road Bike (Shimano)"/>
        <s v="Deluxe Road Bike (SRAM)"/>
        <s v="Deluxe Touring Bike (black)"/>
        <s v="Deluxe Touring Bike (red)"/>
        <s v="Deluxe Touring Bike (silver)"/>
        <s v="E-Bike Tailwind"/>
        <s v="Elbow Pads"/>
        <s v="First Aid Kit"/>
        <s v="Fixed Gear Bike Plus"/>
        <s v="Knee Pads"/>
        <s v="Men's Off Road Bike Fully"/>
        <s v="Men's Off Road Bike Hard Tail (Shimano)"/>
        <s v="Men's Off Road Bike Hard Tail (SRAM)"/>
        <s v="Off Road Helmet"/>
        <s v="Professional Road Bike (Campagnolo)"/>
        <s v="Professional Road Bike (Shimano)"/>
        <s v="Professional Road Bike (SRAM)"/>
        <s v="Professional Touring Bike (black)"/>
        <s v="Professional Touring Bike (red)"/>
        <s v="Professional Touring Bike (silver)"/>
        <s v="Repair Kit"/>
        <s v="Road Helmet"/>
        <s v="T-shirt"/>
        <s v="Water Bottle"/>
        <s v="Water Bottle Cage"/>
        <s v="Women's Off Road Bike Fully"/>
      </sharedItems>
    </cacheField>
    <cacheField name="[Dim_Calendar].[YEAR].[YEAR]" caption="YEAR" numFmtId="0" hierarchy="1" level="1">
      <sharedItems containsSemiMixedTypes="0" containsNonDate="0" containsString="0"/>
    </cacheField>
  </cacheFields>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3"/>
      </fieldsUsage>
    </cacheHierarchy>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2" memberValueDatatype="130" unbalanced="0">
      <fieldsUsage count="2">
        <fieldUsage x="-1"/>
        <fieldUsage x="0"/>
      </fieldsUsage>
    </cacheHierarchy>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2" memberValueDatatype="130" unbalanced="0">
      <fieldsUsage count="2">
        <fieldUsage x="-1"/>
        <fieldUsage x="2"/>
      </fieldsUsage>
    </cacheHierarchy>
    <cacheHierarchy uniqueName="[Dim_Product].[Product Category]" caption="Product Category" attribute="1" defaultMemberUniqueName="[Dim_Product].[Product Category].[All]" allUniqueName="[Dim_Product].[Product Category].[All]" dimensionUniqueName="[Dim_Product]" displayFolder="" count="0"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dimensions count="7">
    <dimension name="Dim_Calendar" uniqueName="[Dim_Calendar]" caption="Dim_Calendar"/>
    <dimension name="Dim_Customer" uniqueName="[Dim_Customer]" caption="Dim_Customer"/>
    <dimension name="Dim_Location" uniqueName="[Dim_Location]" caption="Dim_Location"/>
    <dimension name="Dim_Product" uniqueName="[Dim_Product]" caption="Dim_Product"/>
    <dimension name="Facttable" uniqueName="[Facttable]" caption="Facttable"/>
    <dimension measure="1" name="Measures" uniqueName="[Measures]" caption="Measures"/>
    <dimension name="Sales" uniqueName="[Sales]" caption="Sales"/>
  </dimensions>
  <measureGroups count="6">
    <measureGroup name="Dim_Calendar" caption="Dim_Calendar"/>
    <measureGroup name="Dim_Customer" caption="Dim_Customer"/>
    <measureGroup name="Dim_Location" caption="Dim_Location"/>
    <measureGroup name="Dim_Product" caption="Dim_Product"/>
    <measureGroup name="Facttable" caption="Facttable"/>
    <measureGroup name="Sales" caption="Sales"/>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CT047" refreshedDate="45971.343886689814" createdVersion="3" refreshedVersion="8" minRefreshableVersion="3" recordCount="0" supportSubquery="1" supportAdvancedDrill="1" xr:uid="{1D9194F3-FD61-4395-9458-85FA1CA6B20C}">
  <cacheSource type="external" connectionId="7">
    <extLst>
      <ext xmlns:x14="http://schemas.microsoft.com/office/spreadsheetml/2009/9/main" uri="{F057638F-6D5F-4e77-A914-E7F072B9BCA8}">
        <x14:sourceConnection name="ThisWorkbookDataModel"/>
      </ext>
    </extLst>
  </cacheSource>
  <cacheFields count="0"/>
  <cacheHierarchies count="7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2" memberValueDatatype="2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Month Name]" caption="Month Name" attribute="1" defaultMemberUniqueName="[Dim_Calendar].[Month Name].[All]" allUniqueName="[Dim_Calendar].[Month Name].[All]" dimensionUniqueName="[Dim_Calendar]" displayFolder="" count="2" memberValueDatatype="130" unbalanced="0"/>
    <cacheHierarchy uniqueName="[Dim_Calendar].[Quarter]" caption="Quarter" attribute="1" defaultMemberUniqueName="[Dim_Calendar].[Quarter].[All]" allUniqueName="[Dim_Calendar].[Quarter].[All]" dimensionUniqueName="[Dim_Calendar]" displayFolder="" count="2" memberValueDatatype="130" unbalanced="0"/>
    <cacheHierarchy uniqueName="[Dim_Calendar].[Day Name]" caption="Day Name" attribute="1" defaultMemberUniqueName="[Dim_Calendar].[Day Name].[All]" allUniqueName="[Dim_Calendar].[Day Name].[All]" dimensionUniqueName="[Dim_Calendar]" displayFolder="" count="0" memberValueDatatype="130" unbalanced="0"/>
    <cacheHierarchy uniqueName="[Dim_Calendar].[Date (Month)]" caption="Date (Month)" attribute="1" defaultMemberUniqueName="[Dim_Calendar].[Date (Month)].[All]" allUniqueName="[Dim_Calendar].[Date (Month)].[All]" dimensionUniqueName="[Dim_Calendar]"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130" unbalanced="0"/>
    <cacheHierarchy uniqueName="[Dim_Customer].[CustomerDescription]" caption="CustomerDescription" attribute="1" defaultMemberUniqueName="[Dim_Customer].[CustomerDescription].[All]" allUniqueName="[Dim_Customer].[CustomerDescription].[All]" dimensionUniqueName="[Dim_Customer]"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Product].[Product ID]" caption="Product ID" attribute="1" defaultMemberUniqueName="[Dim_Product].[Product ID].[All]" allUniqueName="[Dim_Product].[Product ID].[All]" dimensionUniqueName="[Dim_Product]" displayFolder="" count="0" memberValueDatatype="130" unbalanced="0"/>
    <cacheHierarchy uniqueName="[Dim_Product].[ProductDescription]" caption="ProductDescription" attribute="1" defaultMemberUniqueName="[Dim_Product].[ProductDescription].[All]" allUniqueName="[Dim_Product].[ProductDescription].[All]" dimensionUniqueName="[Dim_Product]" displayFolder="" count="0" memberValueDatatype="130" unbalanced="0"/>
    <cacheHierarchy uniqueName="[Dim_Product].[Product Category]" caption="Product Category" attribute="1" defaultMemberUniqueName="[Dim_Product].[Product Category].[All]" allUniqueName="[Dim_Product].[Product Category].[All]" dimensionUniqueName="[Dim_Product]" displayFolder="" count="2" memberValueDatatype="130" unbalanced="0"/>
    <cacheHierarchy uniqueName="[Dim_Product].[Product Division]" caption="Product Division" attribute="1" defaultMemberUniqueName="[Dim_Product].[Product Division].[All]" allUniqueName="[Dim_Product].[Product Division].[All]" dimensionUniqueName="[Dim_Product]" displayFolder="" count="0" memberValueDatatype="130" unbalanced="0"/>
    <cacheHierarchy uniqueName="[Facttable].[Date]" caption="Date" attribute="1" time="1" defaultMemberUniqueName="[Facttable].[Date].[All]" allUniqueName="[Facttable].[Date].[All]" dimensionUniqueName="[Facttable]" displayFolder="" count="0" memberValueDatatype="7"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City]" caption="City" attribute="1" defaultMemberUniqueName="[Facttable].[City].[All]" allUniqueName="[Facttable].[City].[All]" dimensionUniqueName="[Facttable]" displayFolder="" count="0" memberValueDatatype="130" unbalanced="0"/>
    <cacheHierarchy uniqueName="[Facttable].[OrderNumber ID]" caption="OrderNumber ID" attribute="1" defaultMemberUniqueName="[Facttable].[OrderNumber ID].[All]" allUniqueName="[Facttable].[OrderNumber ID].[All]" dimensionUniqueName="[Facttable]" displayFolder="" count="0" memberValueDatatype="130" unbalanced="0"/>
    <cacheHierarchy uniqueName="[Facttable].[OrderItem]" caption="OrderItem" attribute="1" defaultMemberUniqueName="[Facttable].[OrderItem].[All]" allUniqueName="[Facttable].[OrderItem].[All]" dimensionUniqueName="[Facttable]" displayFolder="" count="0" memberValueDatatype="2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SalesQuantity]" caption="SalesQuantity" attribute="1" defaultMemberUniqueName="[Facttable].[SalesQuantity].[All]" allUniqueName="[Facttable].[SalesQuantity].[All]" dimensionUniqueName="[Facttable]" displayFolder="" count="0" memberValueDatatype="20" unbalanced="0"/>
    <cacheHierarchy uniqueName="[Facttable].[UnitOfMeasure]" caption="UnitOfMeasure" attribute="1" defaultMemberUniqueName="[Facttable].[UnitOfMeasure].[All]" allUniqueName="[Facttable].[UnitOfMeasure].[All]" dimensionUniqueName="[Facttable]" displayFolder="" count="0" memberValueDatatype="130" unbalanced="0"/>
    <cacheHierarchy uniqueName="[Facttable].[Revenue]" caption="Revenue" attribute="1" defaultMemberUniqueName="[Facttable].[Revenue].[All]" allUniqueName="[Facttable].[Revenue].[All]" dimensionUniqueName="[Facttable]" displayFolder="" count="0" memberValueDatatype="5" unbalanced="0"/>
    <cacheHierarchy uniqueName="[Facttable].[Currency]" caption="Currency" attribute="1" defaultMemberUniqueName="[Facttable].[Currency].[All]" allUniqueName="[Facttable].[Currency].[All]" dimensionUniqueName="[Facttable]" displayFolder="" count="0" memberValueDatatype="130" unbalanced="0"/>
    <cacheHierarchy uniqueName="[Facttable].[Discount]" caption="Discount" attribute="1" defaultMemberUniqueName="[Facttable].[Discount].[All]" allUniqueName="[Facttable].[Discount].[All]" dimensionUniqueName="[Facttable]" displayFolder="" count="0" memberValueDatatype="5" unbalanced="0"/>
    <cacheHierarchy uniqueName="[Facttable].[CostOfGoodsManufactured]" caption="CostOfGoodsManufactured" attribute="1" defaultMemberUniqueName="[Facttable].[CostOfGoodsManufactured].[All]" allUniqueName="[Facttable].[CostOfGoodsManufactured].[All]" dimensionUniqueName="[Facttable]" displayFolder="" count="0" memberValueDatatype="5" unbalanced="0"/>
    <cacheHierarchy uniqueName="[Facttable].[Revenue USD]" caption="Revenue USD" attribute="1" defaultMemberUniqueName="[Facttable].[Revenue USD].[All]" allUniqueName="[Facttable].[Revenue USD].[All]" dimensionUniqueName="[Facttable]" displayFolder="" count="0" memberValueDatatype="5" unbalanced="0"/>
    <cacheHierarchy uniqueName="[Facttable].[Discount USD]" caption="Discount USD" attribute="1" defaultMemberUniqueName="[Facttable].[Discount USD].[All]" allUniqueName="[Facttable].[Discount USD].[All]" dimensionUniqueName="[Facttable]" displayFolder="" count="0" memberValueDatatype="5" unbalanced="0"/>
    <cacheHierarchy uniqueName="[Facttable].[Cogm USD]" caption="Cogm USD" attribute="1" defaultMemberUniqueName="[Facttable].[Cogm USD].[All]" allUniqueName="[Facttable].[Cogm USD].[All]" dimensionUniqueName="[Facttable]" displayFolder="" count="0" memberValueDatatype="5" unbalanced="0"/>
    <cacheHierarchy uniqueName="[Sales].[YEAR]" caption="YEAR" attribute="1" defaultMemberUniqueName="[Sales].[YEAR].[All]" allUniqueName="[Sales].[YEAR].[All]" dimensionUniqueName="[Sales]" displayFolder="" count="0" memberValueDatatype="20" unbalanced="0"/>
    <cacheHierarchy uniqueName="[Sales].[MONTH]" caption="MONTH" attribute="1" defaultMemberUniqueName="[Sales].[MONTH].[All]" allUniqueName="[Sales].[MONTH].[All]" dimensionUniqueName="[Sales]" displayFolder="" count="0" memberValueDatatype="20" unbalanced="0"/>
    <cacheHierarchy uniqueName="[Sales].[DAY]" caption="DAY" attribute="1" defaultMemberUniqueName="[Sales].[DAY].[All]" allUniqueName="[Sales].[DAY].[All]" dimensionUniqueName="[Sales]" displayFolder="" count="0" memberValueDatatype="2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Description]" caption="CustomerDescription" attribute="1" defaultMemberUniqueName="[Sales].[CustomerDescription].[All]" allUniqueName="[Sales].[CustomerDescription].[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alesorg]" caption="Salesorg" attribute="1" defaultMemberUniqueName="[Sales].[Salesorg].[All]" allUniqueName="[Sales].[Salesorg].[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OrderNumber ID]" caption="OrderNumber ID" attribute="1" defaultMemberUniqueName="[Sales].[OrderNumber ID].[All]" allUniqueName="[Sales].[OrderNumber ID].[All]" dimensionUniqueName="[Sales]" displayFolder="" count="0" memberValueDatatype="130" unbalanced="0"/>
    <cacheHierarchy uniqueName="[Sales].[OrderItem]" caption="OrderItem" attribute="1" defaultMemberUniqueName="[Sales].[OrderItem].[All]" allUniqueName="[Sales].[OrderItem].[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ProductDescription]" caption="ProductDescription" attribute="1" defaultMemberUniqueName="[Sales].[ProductDescription].[All]" allUniqueName="[Sales].[ProductDescription].[All]" dimensionUniqueName="[Sales]" displayFolder="" count="0" memberValueDatatype="130" unbalanced="0"/>
    <cacheHierarchy uniqueName="[Sales].[Product Category]" caption="Product Category" attribute="1" defaultMemberUniqueName="[Sales].[Product Category].[All]" allUniqueName="[Sales].[Product Category].[All]" dimensionUniqueName="[Sales]" displayFolder="" count="0" memberValueDatatype="130" unbalanced="0"/>
    <cacheHierarchy uniqueName="[Sales].[Product Division]" caption="Product Division" attribute="1" defaultMemberUniqueName="[Sales].[Product Division].[All]" allUniqueName="[Sales].[Product Division].[All]" dimensionUniqueName="[Sales]" displayFolder="" count="0" memberValueDatatype="130" unbalanced="0"/>
    <cacheHierarchy uniqueName="[Sales].[SalesQuantity]" caption="SalesQuantity" attribute="1" defaultMemberUniqueName="[Sales].[SalesQuantity].[All]" allUniqueName="[Sales].[SalesQuantity].[All]" dimensionUniqueName="[Sales]" displayFolder="" count="0" memberValueDatatype="20" unbalanced="0"/>
    <cacheHierarchy uniqueName="[Sales].[UnitOfMeasure]" caption="UnitOfMeasure" attribute="1" defaultMemberUniqueName="[Sales].[UnitOfMeasure].[All]" allUniqueName="[Sales].[UnitOfMeasure].[All]" dimensionUniqueName="[Sales]" displayFolder="" count="0" memberValueDatatype="130" unbalanced="0"/>
    <cacheHierarchy uniqueName="[Sales].[Revenue]" caption="Revenue" attribute="1" defaultMemberUniqueName="[Sales].[Revenue].[All]" allUniqueName="[Sales].[Revenue].[All]" dimensionUniqueName="[Sales]" displayFolder="" count="0" memberValueDatatype="5" unbalanced="0"/>
    <cacheHierarchy uniqueName="[Sales].[Currency]" caption="Currency" attribute="1" defaultMemberUniqueName="[Sales].[Currency].[All]" allUniqueName="[Sales].[Currency].[All]" dimensionUniqueName="[Sales]" displayFolder="" count="0" memberValueDatatype="130" unbalanced="0"/>
    <cacheHierarchy uniqueName="[Sales].[Discount]" caption="Discount" attribute="1" defaultMemberUniqueName="[Sales].[Discount].[All]" allUniqueName="[Sales].[Discount].[All]" dimensionUniqueName="[Sales]" displayFolder="" count="0" memberValueDatatype="5" unbalanced="0"/>
    <cacheHierarchy uniqueName="[Sales].[CostOfGoodsManufactured]" caption="CostOfGoodsManufactured" attribute="1" defaultMemberUniqueName="[Sales].[CostOfGoodsManufactured].[All]" allUniqueName="[Sales].[CostOfGoodsManufactured].[All]" dimensionUniqueName="[Sales]" displayFolder="" count="0" memberValueDatatype="5" unbalanced="0"/>
    <cacheHierarchy uniqueName="[Sales].[Revenue USD]" caption="Revenue USD" attribute="1" defaultMemberUniqueName="[Sales].[Revenue USD].[All]" allUniqueName="[Sales].[Revenue USD].[All]" dimensionUniqueName="[Sales]" displayFolder="" count="0" memberValueDatatype="5" unbalanced="0"/>
    <cacheHierarchy uniqueName="[Sales].[Discount USD]" caption="Discount USD" attribute="1" defaultMemberUniqueName="[Sales].[Discount USD].[All]" allUniqueName="[Sales].[Discount USD].[All]" dimensionUniqueName="[Sales]" displayFolder="" count="0" memberValueDatatype="5" unbalanced="0"/>
    <cacheHierarchy uniqueName="[Sales].[Cogm USD]" caption="Cogm USD" attribute="1" defaultMemberUniqueName="[Sales].[Cogm USD].[All]" allUniqueName="[Sales].[Cogm USD].[All]" dimensionUniqueName="[Sales]" displayFolder="" count="0" memberValueDatatype="5" unbalanced="0"/>
    <cacheHierarchy uniqueName="[Dim_Calendar].[Date (Month Index)]" caption="Date (Month Index)" attribute="1" defaultMemberUniqueName="[Dim_Calendar].[Date (Month Index)].[All]" allUniqueName="[Dim_Calendar].[Date (Month Index)].[All]" dimensionUniqueName="[Dim_Calendar]" displayFolder="" count="0" memberValueDatatype="20" unbalanced="0" hidden="1"/>
    <cacheHierarchy uniqueName="[Measures].[__XL_Count Sales]" caption="__XL_Count Sales" measure="1" displayFolder="" measureGroup="Sales" count="0" hidden="1"/>
    <cacheHierarchy uniqueName="[Measures].[__XL_Count Dim_Customer]" caption="__XL_Count Dim_Customer" measure="1" displayFolder="" measureGroup="Dim_Customer" count="0" hidden="1"/>
    <cacheHierarchy uniqueName="[Measures].[__XL_Count Dim_Location]" caption="__XL_Count Dim_Location" measure="1" displayFolder="" measureGroup="Dim_Location" count="0" hidden="1"/>
    <cacheHierarchy uniqueName="[Measures].[__XL_Count Dim_Product]" caption="__XL_Count Dim_Product" measure="1" displayFolder="" measureGroup="Dim_Product" count="0" hidden="1"/>
    <cacheHierarchy uniqueName="[Measures].[__XL_Count Dim_Calendar]" caption="__XL_Count Dim_Calendar" measure="1" displayFolder="" measureGroup="Dim_Calendar" count="0" hidden="1"/>
    <cacheHierarchy uniqueName="[Measures].[__XL_Count Facttable]" caption="__XL_Count Facttable" measure="1" displayFolder="" measureGroup="Facttable" count="0" hidden="1"/>
    <cacheHierarchy uniqueName="[Measures].[__No measures defined]" caption="__No measures defined" measure="1" displayFolder="" count="0" hidden="1"/>
    <cacheHierarchy uniqueName="[Measures].[Sum of Revenue]" caption="Sum of Revenue" measure="1" displayFolder="" measureGroup="Facttable" count="0" hidden="1">
      <extLst>
        <ext xmlns:x15="http://schemas.microsoft.com/office/spreadsheetml/2010/11/main" uri="{B97F6D7D-B522-45F9-BDA1-12C45D357490}">
          <x15:cacheHierarchy aggregatedColumn="24"/>
        </ext>
      </extLst>
    </cacheHierarchy>
    <cacheHierarchy uniqueName="[Measures].[Sum of SalesQuantity]" caption="Sum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Sum of Revenue USD]" caption="Sum of Revenue USD" measure="1" displayFolder="" measureGroup="Facttable" count="0" hidden="1">
      <extLst>
        <ext xmlns:x15="http://schemas.microsoft.com/office/spreadsheetml/2010/11/main" uri="{B97F6D7D-B522-45F9-BDA1-12C45D357490}">
          <x15:cacheHierarchy aggregatedColumn="28"/>
        </ext>
      </extLst>
    </cacheHierarchy>
    <cacheHierarchy uniqueName="[Measures].[Count of SalesQuantity]" caption="Count of SalesQuantity" measure="1" displayFolder="" measureGroup="Facttable" count="0" hidden="1">
      <extLst>
        <ext xmlns:x15="http://schemas.microsoft.com/office/spreadsheetml/2010/11/main" uri="{B97F6D7D-B522-45F9-BDA1-12C45D357490}">
          <x15:cacheHierarchy aggregatedColumn="22"/>
        </ext>
      </extLst>
    </cacheHierarchy>
    <cacheHierarchy uniqueName="[Measures].[Count of Customer ID]" caption="Count of Customer ID" measure="1" displayFolder="" measureGroup="Dim_Customer" count="0" hidden="1">
      <extLst>
        <ext xmlns:x15="http://schemas.microsoft.com/office/spreadsheetml/2010/11/main" uri="{B97F6D7D-B522-45F9-BDA1-12C45D357490}">
          <x15:cacheHierarchy aggregatedColumn="8"/>
        </ext>
      </extLst>
    </cacheHierarchy>
    <cacheHierarchy uniqueName="[Measures].[Count of Product ID]" caption="Count of Product ID" measure="1" displayFolder="" measureGroup="Dim_Product" count="0" hidden="1">
      <extLst>
        <ext xmlns:x15="http://schemas.microsoft.com/office/spreadsheetml/2010/11/main" uri="{B97F6D7D-B522-45F9-BDA1-12C45D357490}">
          <x15:cacheHierarchy aggregatedColumn="12"/>
        </ext>
      </extLst>
    </cacheHierarchy>
    <cacheHierarchy uniqueName="[Measures].[Sum of OrderItem]" caption="Sum of OrderItem" measure="1" displayFolder="" measureGroup="Facttable" count="0" hidden="1">
      <extLst>
        <ext xmlns:x15="http://schemas.microsoft.com/office/spreadsheetml/2010/11/main" uri="{B97F6D7D-B522-45F9-BDA1-12C45D357490}">
          <x15:cacheHierarchy aggregatedColumn="20"/>
        </ext>
      </extLst>
    </cacheHierarchy>
    <cacheHierarchy uniqueName="[Measures].[Count of OrderItem]" caption="Count of OrderItem" measure="1" displayFolder="" measureGroup="Facttable"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19972929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0125F1-388E-4695-9017-43B1980D670B}" name="kpis" cacheId="9" applyNumberFormats="0" applyBorderFormats="0" applyFontFormats="0" applyPatternFormats="0" applyAlignmentFormats="0" applyWidthHeightFormats="1" dataCaption="Values" showError="1" missingCaption="0" tag="6a76512e-4802-4011-97a0-c1146b9610d8" updatedVersion="8" minRefreshableVersion="3" useAutoFormatting="1" subtotalHiddenItems="1" rowGrandTotals="0" colGrandTotals="0" itemPrintTitles="1" createdVersion="5" indent="0" showEmptyRow="1" showEmptyCol="1" compact="0" compactData="0" multipleFieldFilters="0" chartFormat="25">
  <location ref="AZ2:BD3" firstHeaderRow="0" firstDataRow="1" firstDataCol="0"/>
  <pivotFields count="8">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5">
    <i>
      <x/>
    </i>
    <i i="1">
      <x v="1"/>
    </i>
    <i i="2">
      <x v="2"/>
    </i>
    <i i="3">
      <x v="3"/>
    </i>
    <i i="4">
      <x v="4"/>
    </i>
  </colItems>
  <dataFields count="5">
    <dataField name=" Revenue" fld="2" baseField="0" baseItem="0"/>
    <dataField name=" Customer ID" fld="3" subtotal="count" baseField="0" baseItem="0" numFmtId="165"/>
    <dataField name=" Product ID" fld="4" subtotal="count" baseField="0" baseItem="0" numFmtId="165"/>
    <dataField name="Sum of OrderItem" fld="6" baseField="0" baseItem="0" numFmtId="165"/>
    <dataField name="Sum of SalesQuantity" fld="5" baseField="0" baseItem="0" numFmtId="165"/>
  </dataFields>
  <formats count="5">
    <format dxfId="4">
      <pivotArea outline="0" collapsedLevelsAreSubtotals="1" fieldPosition="0"/>
    </format>
    <format dxfId="3">
      <pivotArea outline="0" fieldPosition="0">
        <references count="1">
          <reference field="4294967294" count="1" selected="0">
            <x v="1"/>
          </reference>
        </references>
      </pivotArea>
    </format>
    <format dxfId="2">
      <pivotArea outline="0" fieldPosition="0">
        <references count="1">
          <reference field="4294967294" count="1" selected="0">
            <x v="2"/>
          </reference>
        </references>
      </pivotArea>
    </format>
    <format dxfId="1">
      <pivotArea outline="0" fieldPosition="0">
        <references count="1">
          <reference field="4294967294" count="1" selected="0">
            <x v="4"/>
          </reference>
        </references>
      </pivotArea>
    </format>
    <format dxfId="0">
      <pivotArea outline="0" fieldPosition="0">
        <references count="1">
          <reference field="4294967294" count="1" selected="0">
            <x v="3"/>
          </reference>
        </references>
      </pivotArea>
    </format>
  </formats>
  <pivotHierarchies count="70">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BB4A4B-D561-43C9-972B-973ECD63FD28}" name="revenue by country and year" cacheId="0" applyNumberFormats="0" applyBorderFormats="0" applyFontFormats="0" applyPatternFormats="0" applyAlignmentFormats="0" applyWidthHeightFormats="1" dataCaption="Values" tag="b70ac1b1-3060-4ea0-af4d-14ed8a17eb68" updatedVersion="8" minRefreshableVersion="3" useAutoFormatting="1" subtotalHiddenItems="1" rowGrandTotals="0" colGrandTotals="0" itemPrintTitles="1" createdVersion="5" indent="0" compact="0" compactData="0" multipleFieldFilters="0" chartFormat="9">
  <location ref="B3:G6" firstHeaderRow="1" firstDataRow="2"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axis="axisCol"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2">
    <i>
      <x/>
    </i>
    <i>
      <x v="1"/>
    </i>
  </rowItems>
  <colFields count="1">
    <field x="2"/>
  </colFields>
  <colItems count="5">
    <i>
      <x/>
    </i>
    <i>
      <x v="1"/>
    </i>
    <i>
      <x v="2"/>
    </i>
    <i>
      <x v="3"/>
    </i>
    <i>
      <x v="4"/>
    </i>
  </colItems>
  <dataFields count="1">
    <dataField name="Sum of Revenue" fld="0" baseField="0" baseItem="0" numFmtId="164"/>
  </dataFields>
  <formats count="1">
    <format dxfId="5">
      <pivotArea outline="0" collapsedLevelsAreSubtotals="1" fieldPosition="0"/>
    </format>
  </formats>
  <pivotHierarchies count="70">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4CB792-5DFD-4F20-94FB-CD596F9194B5}" name="SEASONAL TREND" cacheId="12" applyNumberFormats="0" applyBorderFormats="0" applyFontFormats="0" applyPatternFormats="0" applyAlignmentFormats="0" applyWidthHeightFormats="1" dataCaption="Values" showError="1" missingCaption="0" tag="00e299b7-ec9b-4271-b280-820a357f779c" updatedVersion="8" minRefreshableVersion="3" useAutoFormatting="1" subtotalHiddenItems="1" rowGrandTotals="0" colGrandTotals="0" itemPrintTitles="1" createdVersion="5" indent="0" showEmptyRow="1" showEmptyCol="1" compact="0" compactData="0" multipleFieldFilters="0" chartFormat="38">
  <location ref="CD3:CJ16" firstHeaderRow="1" firstDataRow="2" firstDataCol="1"/>
  <pivotFields count="5">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Col" compact="0" allDrilled="1" outline="0" subtotalTop="0" showAll="0" defaultSubtotal="0" defaultAttributeDrillState="1">
      <items count="6">
        <item x="0"/>
        <item x="1"/>
        <item x="2"/>
        <item x="3"/>
        <item x="4"/>
        <item x="5"/>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Fields count="1">
    <field x="1"/>
  </colFields>
  <colItems count="6">
    <i>
      <x/>
    </i>
    <i>
      <x v="1"/>
    </i>
    <i>
      <x v="2"/>
    </i>
    <i>
      <x v="3"/>
    </i>
    <i>
      <x v="4"/>
    </i>
    <i>
      <x v="5"/>
    </i>
  </colItems>
  <dataFields count="1">
    <dataField name=" Revenue" fld="2" baseField="0" baseItem="0"/>
  </dataFields>
  <formats count="1">
    <format dxfId="6">
      <pivotArea outline="0" collapsedLevelsAreSubtotals="1" fieldPosition="0"/>
    </format>
  </formats>
  <chartFormats count="6">
    <chartFormat chart="34" format="12" series="1">
      <pivotArea type="data" outline="0" fieldPosition="0">
        <references count="2">
          <reference field="4294967294" count="1" selected="0">
            <x v="0"/>
          </reference>
          <reference field="1" count="1" selected="0">
            <x v="0"/>
          </reference>
        </references>
      </pivotArea>
    </chartFormat>
    <chartFormat chart="34" format="13" series="1">
      <pivotArea type="data" outline="0" fieldPosition="0">
        <references count="2">
          <reference field="4294967294" count="1" selected="0">
            <x v="0"/>
          </reference>
          <reference field="1" count="1" selected="0">
            <x v="1"/>
          </reference>
        </references>
      </pivotArea>
    </chartFormat>
    <chartFormat chart="34" format="14" series="1">
      <pivotArea type="data" outline="0" fieldPosition="0">
        <references count="2">
          <reference field="4294967294" count="1" selected="0">
            <x v="0"/>
          </reference>
          <reference field="1" count="1" selected="0">
            <x v="2"/>
          </reference>
        </references>
      </pivotArea>
    </chartFormat>
    <chartFormat chart="34" format="15" series="1">
      <pivotArea type="data" outline="0" fieldPosition="0">
        <references count="2">
          <reference field="4294967294" count="1" selected="0">
            <x v="0"/>
          </reference>
          <reference field="1" count="1" selected="0">
            <x v="3"/>
          </reference>
        </references>
      </pivotArea>
    </chartFormat>
    <chartFormat chart="34" format="16" series="1">
      <pivotArea type="data" outline="0" fieldPosition="0">
        <references count="2">
          <reference field="4294967294" count="1" selected="0">
            <x v="0"/>
          </reference>
          <reference field="1" count="1" selected="0">
            <x v="4"/>
          </reference>
        </references>
      </pivotArea>
    </chartFormat>
    <chartFormat chart="34" format="17" series="1">
      <pivotArea type="data" outline="0" fieldPosition="0">
        <references count="2">
          <reference field="4294967294" count="1" selected="0">
            <x v="0"/>
          </reference>
          <reference field="1" count="1" selected="0">
            <x v="5"/>
          </reference>
        </references>
      </pivotArea>
    </chartFormat>
  </chart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D31328-C38A-4C79-8634-FD2F4117C1AF}" name="sales quantity by country" cacheId="2" applyNumberFormats="0" applyBorderFormats="0" applyFontFormats="0" applyPatternFormats="0" applyAlignmentFormats="0" applyWidthHeightFormats="1" dataCaption="Values" tag="a14de9af-ec74-46c1-8890-e509e770aa78" updatedVersion="8" minRefreshableVersion="3" useAutoFormatting="1" subtotalHiddenItems="1" rowGrandTotals="0" colGrandTotals="0" itemPrintTitles="1" createdVersion="5" indent="0" compact="0" compactData="0" multipleFieldFilters="0" chartFormat="33">
  <location ref="K14:L16"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SalesQuantity" fld="1" baseField="0" baseItem="0"/>
  </dataFields>
  <formats count="3">
    <format dxfId="9">
      <pivotArea outline="0" collapsedLevelsAreSubtotals="1" fieldPosition="0"/>
    </format>
    <format dxfId="8">
      <pivotArea outline="0" fieldPosition="0">
        <references count="1">
          <reference field="0" count="1" selected="0">
            <x v="0"/>
          </reference>
        </references>
      </pivotArea>
    </format>
    <format dxfId="7">
      <pivotArea outline="0" fieldPosition="0">
        <references count="1">
          <reference field="0" count="1" selected="0">
            <x v="1"/>
          </reference>
        </references>
      </pivotArea>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CAFE45-2A2C-4DF4-85E9-0AF3DC4FA986}" name="revenue by product description" cacheId="4" applyNumberFormats="0" applyBorderFormats="0" applyFontFormats="0" applyPatternFormats="0" applyAlignmentFormats="0" applyWidthHeightFormats="1" dataCaption="Values" tag="97ba7361-2aa3-446a-b7b4-34c14c84f131" updatedVersion="8" minRefreshableVersion="3" useAutoFormatting="1" subtotalHiddenItems="1" rowGrandTotals="0" colGrandTotals="0" itemPrintTitles="1" createdVersion="5" indent="0" compact="0" compactData="0" multipleFieldFilters="0" chartFormat="25">
  <location ref="Q3:R26" firstHeaderRow="1" firstDataRow="1" firstDataCol="1"/>
  <pivotFields count="3">
    <pivotField axis="axisRow"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3">
    <i>
      <x/>
    </i>
    <i>
      <x v="1"/>
    </i>
    <i>
      <x v="2"/>
    </i>
    <i>
      <x v="3"/>
    </i>
    <i>
      <x v="4"/>
    </i>
    <i>
      <x v="5"/>
    </i>
    <i>
      <x v="6"/>
    </i>
    <i>
      <x v="7"/>
    </i>
    <i>
      <x v="8"/>
    </i>
    <i>
      <x v="9"/>
    </i>
    <i>
      <x v="10"/>
    </i>
    <i>
      <x v="11"/>
    </i>
    <i>
      <x v="12"/>
    </i>
    <i>
      <x v="13"/>
    </i>
    <i>
      <x v="14"/>
    </i>
    <i>
      <x v="15"/>
    </i>
    <i>
      <x v="16"/>
    </i>
    <i>
      <x v="17"/>
    </i>
    <i>
      <x v="18"/>
    </i>
    <i>
      <x v="19"/>
    </i>
    <i>
      <x v="20"/>
    </i>
    <i>
      <x v="21"/>
    </i>
    <i>
      <x v="22"/>
    </i>
  </rowItems>
  <colItems count="1">
    <i/>
  </colItems>
  <dataFields count="1">
    <dataField name="Sum of Revenue USD" fld="1" baseField="0" baseItem="0"/>
  </dataFields>
  <formats count="1">
    <format dxfId="10">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ADCA56-7D45-4185-8F8E-955A68AB8B73}" name="revenue by country" cacheId="3" applyNumberFormats="0" applyBorderFormats="0" applyFontFormats="0" applyPatternFormats="0" applyAlignmentFormats="0" applyWidthHeightFormats="1" dataCaption="Values" tag="a3897349-a045-46ab-9f99-40b7552a4871" updatedVersion="8" minRefreshableVersion="3" useAutoFormatting="1" subtotalHiddenItems="1" rowGrandTotals="0" colGrandTotals="0" itemPrintTitles="1" createdVersion="5" indent="0" compact="0" compactData="0" multipleFieldFilters="0" chartFormat="30">
  <location ref="K28:L30"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Revenue" fld="1" baseField="0" baseItem="0"/>
  </dataFields>
  <formats count="1">
    <format dxfId="11">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32B7F8-D174-4866-882D-C8FE2D01C1B3}" name="PivotTable15" cacheId="6" applyNumberFormats="0" applyBorderFormats="0" applyFontFormats="0" applyPatternFormats="0" applyAlignmentFormats="0" applyWidthHeightFormats="1" dataCaption="Values" missingCaption="0" tag="a62fea8b-7b20-4618-9956-c3b5af6cd26e" updatedVersion="8" minRefreshableVersion="3" useAutoFormatting="1" subtotalHiddenItems="1" rowGrandTotals="0" colGrandTotals="0" itemPrintTitles="1" createdVersion="5" indent="0" compact="0" compactData="0" multipleFieldFilters="0" chartFormat="25">
  <location ref="AH13:AH18" firstHeaderRow="1" firstDataRow="1" firstDataCol="1"/>
  <pivotFields count="2">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Row" compact="0" allDrilled="1" outline="0" subtotalTop="0" showAll="0" defaultSubtotal="0" defaultAttributeDrillState="1">
      <items count="5">
        <item x="2"/>
        <item x="0"/>
        <item x="1"/>
        <item x="3"/>
        <item x="4"/>
      </items>
    </pivotField>
  </pivotFields>
  <rowFields count="1">
    <field x="1"/>
  </rowFields>
  <rowItems count="5">
    <i>
      <x/>
    </i>
    <i>
      <x v="1"/>
    </i>
    <i>
      <x v="2"/>
    </i>
    <i>
      <x v="3"/>
    </i>
    <i>
      <x v="4"/>
    </i>
  </rowItems>
  <formats count="1">
    <format dxfId="12">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421A769-E9FC-4017-B131-B216D51097C9}" name="REVENEUE BY PRODUCT CATEGORY" cacheId="1" applyNumberFormats="0" applyBorderFormats="0" applyFontFormats="0" applyPatternFormats="0" applyAlignmentFormats="0" applyWidthHeightFormats="1" dataCaption="Values" tag="3771d6d5-1f63-4ab2-bd09-3cca2b5dd29c" updatedVersion="8" minRefreshableVersion="3" useAutoFormatting="1" subtotalHiddenItems="1" rowGrandTotals="0" colGrandTotals="0" itemPrintTitles="1" createdVersion="5" indent="0" compact="0" compactData="0" multipleFieldFilters="0" chartFormat="32">
  <location ref="K3:M10" firstHeaderRow="1" firstDataRow="2" firstDataCol="1"/>
  <pivotFields count="4">
    <pivotField dataField="1" compact="0" outline="0" subtotalTop="0" showAll="0" defaultSubtotal="0"/>
    <pivotField axis="axisRow" compact="0" allDrilled="1" outline="0" subtotalTop="0" showAll="0" defaultSubtotal="0" defaultAttributeDrillState="1">
      <items count="6">
        <item x="0"/>
        <item x="2"/>
        <item x="3"/>
        <item x="4"/>
        <item x="5"/>
        <item x="1"/>
      </items>
    </pivotField>
    <pivotField axis="axisCol"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6">
    <i>
      <x/>
    </i>
    <i>
      <x v="1"/>
    </i>
    <i>
      <x v="2"/>
    </i>
    <i>
      <x v="3"/>
    </i>
    <i>
      <x v="4"/>
    </i>
    <i>
      <x v="5"/>
    </i>
  </rowItems>
  <colFields count="1">
    <field x="2"/>
  </colFields>
  <colItems count="2">
    <i>
      <x/>
    </i>
    <i>
      <x v="1"/>
    </i>
  </colItems>
  <dataFields count="1">
    <dataField name="Sum of Revenue" fld="0" baseField="0" baseItem="0" numFmtId="164"/>
  </dataFields>
  <formats count="1">
    <format dxfId="13">
      <pivotArea outline="0" collapsedLevelsAreSubtotals="1" fieldPosition="0"/>
    </format>
  </formats>
  <chartFormats count="2">
    <chartFormat chart="24" format="4" series="1">
      <pivotArea type="data" outline="0" fieldPosition="0">
        <references count="2">
          <reference field="4294967294" count="1" selected="0">
            <x v="0"/>
          </reference>
          <reference field="2" count="1" selected="0">
            <x v="0"/>
          </reference>
        </references>
      </pivotArea>
    </chartFormat>
    <chartFormat chart="24" format="5" series="1">
      <pivotArea type="data" outline="0" fieldPosition="0">
        <references count="2">
          <reference field="4294967294" count="1" selected="0">
            <x v="0"/>
          </reference>
          <reference field="2" count="1" selected="0">
            <x v="1"/>
          </reference>
        </references>
      </pivotArea>
    </chartFormat>
  </chart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1BC265-8710-46C6-B0CF-0BE3ACC12442}" name="PRODUCT DIVISION ve reveneu" cacheId="13" applyNumberFormats="0" applyBorderFormats="0" applyFontFormats="0" applyPatternFormats="0" applyAlignmentFormats="0" applyWidthHeightFormats="1" dataCaption="Values" showError="1" missingCaption="0" tag="09e2da31-78aa-47b8-b486-31830430dffb" updatedVersion="8" minRefreshableVersion="3" useAutoFormatting="1" subtotalHiddenItems="1" rowGrandTotals="0" colGrandTotals="0" itemPrintTitles="1" createdVersion="5" indent="0" showEmptyRow="1" showEmptyCol="1" compact="0" compactData="0" multipleFieldFilters="0" chartFormat="35">
  <location ref="CT3:CU5" firstHeaderRow="1" firstDataRow="1" firstDataCol="1"/>
  <pivotFields count="4">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Revenue" fld="1" baseField="0" baseItem="0"/>
  </dataFields>
  <formats count="1">
    <format dxfId="14">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7F37F23-2D58-40ED-B953-595E93958205}" name="PivotTable17" cacheId="8" applyNumberFormats="0" applyBorderFormats="0" applyFontFormats="0" applyPatternFormats="0" applyAlignmentFormats="0" applyWidthHeightFormats="1" dataCaption="Values" showError="1" missingCaption="0" tag="83ed2538-795c-4354-8a82-d62f35e25c45" updatedVersion="8" minRefreshableVersion="3" useAutoFormatting="1" subtotalHiddenItems="1" rowGrandTotals="0" colGrandTotals="0" itemPrintTitles="1" createdVersion="5" indent="0" showEmptyRow="1" showEmptyCol="1" compact="0" compactData="0" multipleFieldFilters="0" chartFormat="25">
  <location ref="AU2:AU7" firstHeaderRow="1" firstDataRow="1" firstDataCol="1"/>
  <pivotFields count="2">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Row" compact="0" allDrilled="1" outline="0" subtotalTop="0" showAll="0" dataSourceSort="1" defaultSubtotal="0" defaultAttributeDrillState="1">
      <items count="5">
        <item x="0"/>
        <item x="1"/>
        <item x="2"/>
        <item x="3"/>
        <item x="4"/>
      </items>
    </pivotField>
  </pivotFields>
  <rowFields count="1">
    <field x="1"/>
  </rowFields>
  <rowItems count="5">
    <i>
      <x/>
    </i>
    <i>
      <x v="1"/>
    </i>
    <i>
      <x v="2"/>
    </i>
    <i>
      <x v="3"/>
    </i>
    <i>
      <x v="4"/>
    </i>
  </rowItems>
  <formats count="1">
    <format dxfId="15">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50BF734-FDEE-4914-A449-213CA6C75A76}" name="product category revenue by year" cacheId="7" applyNumberFormats="0" applyBorderFormats="0" applyFontFormats="0" applyPatternFormats="0" applyAlignmentFormats="0" applyWidthHeightFormats="1" dataCaption="Values" showError="1" missingCaption="0" tag="69dfa917-3ef1-4861-a269-c232df95f085" updatedVersion="8" minRefreshableVersion="3" useAutoFormatting="1" subtotalHiddenItems="1" rowGrandTotals="0" colGrandTotals="0" itemPrintTitles="1" createdVersion="5" indent="0" showEmptyRow="1" showEmptyCol="1" compact="0" compactData="0" multipleFieldFilters="0" chartFormat="25">
  <location ref="AN2:AS9" firstHeaderRow="1" firstDataRow="2" firstDataCol="1"/>
  <pivotFields count="4">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Col" compact="0" allDrilled="1" outline="0" subtotalTop="0" showAll="0" dataSourceSort="1" defaultSubtotal="0" defaultAttributeDrillState="1">
      <items count="5">
        <item x="0"/>
        <item x="1"/>
        <item x="2"/>
        <item x="3"/>
        <item x="4"/>
      </items>
    </pivotField>
    <pivotField dataField="1" compact="0" outline="0" subtotalTop="0" showAll="0" defaultSubtotal="0"/>
  </pivotFields>
  <rowFields count="1">
    <field x="1"/>
  </rowFields>
  <rowItems count="6">
    <i>
      <x v="5"/>
    </i>
    <i>
      <x/>
    </i>
    <i>
      <x v="1"/>
    </i>
    <i>
      <x v="2"/>
    </i>
    <i>
      <x v="3"/>
    </i>
    <i>
      <x v="4"/>
    </i>
  </rowItems>
  <colFields count="1">
    <field x="2"/>
  </colFields>
  <colItems count="5">
    <i>
      <x/>
    </i>
    <i>
      <x v="1"/>
    </i>
    <i>
      <x v="2"/>
    </i>
    <i>
      <x v="3"/>
    </i>
    <i>
      <x v="4"/>
    </i>
  </colItems>
  <dataFields count="1">
    <dataField name="Sum of Revenue" fld="3" baseField="0" baseItem="0"/>
  </dataFields>
  <formats count="1">
    <format dxfId="16">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B598AAF-CA23-4A87-B25E-6D03884C6352}" name="product description vs revenue" cacheId="14" applyNumberFormats="0" applyBorderFormats="0" applyFontFormats="0" applyPatternFormats="0" applyAlignmentFormats="0" applyWidthHeightFormats="1" dataCaption="Values" showError="1" missingCaption="0" tag="d3149183-85d3-4453-b3fc-581262871941" updatedVersion="8" minRefreshableVersion="3" useAutoFormatting="1" subtotalHiddenItems="1" rowGrandTotals="0" colGrandTotals="0" itemPrintTitles="1" createdVersion="5" indent="0" showEmptyRow="1" showEmptyCol="1" compact="0" compactData="0" multipleFieldFilters="0" chartFormat="35">
  <location ref="CY3:CZ31" firstHeaderRow="1" firstDataRow="1" firstDataCol="1"/>
  <pivotFields count="4">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dataField="1" compact="0" outline="0" subtotalTop="0" showAll="0" defaultSubtotal="0"/>
    <pivotFiel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compact="0" allDrilled="1" outline="0" subtotalTop="0" showAll="0" dataSourceSort="1" defaultSubtotal="0" defaultAttributeDrillState="1"/>
  </pivotFields>
  <rowFields count="1">
    <field x="2"/>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Items count="1">
    <i/>
  </colItems>
  <dataFields count="1">
    <dataField name=" Revenue" fld="1" baseField="0" baseItem="0"/>
  </dataFields>
  <formats count="1">
    <format dxfId="17">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9A46C5C-8746-444C-A348-B45C7E43C946}" name="top 3 cities" cacheId="11" applyNumberFormats="0" applyBorderFormats="0" applyFontFormats="0" applyPatternFormats="0" applyAlignmentFormats="0" applyWidthHeightFormats="1" dataCaption="Values" showError="1" missingCaption="0" tag="ddb74f3d-30aa-4840-91dd-9040534913e7" updatedVersion="8" minRefreshableVersion="3" useAutoFormatting="1" subtotalHiddenItems="1" rowGrandTotals="0" colGrandTotals="0" itemPrintTitles="1" createdVersion="5" indent="0" showEmptyRow="1" showEmptyCol="1" compact="0" compactData="0" multipleFieldFilters="0" chartFormat="25">
  <location ref="BR3:BX27" firstHeaderRow="1" firstDataRow="2" firstDataCol="1" rowPageCount="1" colPageCount="1"/>
  <pivotFields count="6">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Page" compact="0" allDrilled="1" outline="0" subtotalTop="0" showAll="0" dataSourceSort="1" defaultSubtotal="0" defaultAttributeDrillState="1"/>
    <pivotField axis="axisCol"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23">
    <i>
      <x/>
    </i>
    <i>
      <x v="1"/>
    </i>
    <i>
      <x v="2"/>
    </i>
    <i>
      <x v="3"/>
    </i>
    <i>
      <x v="4"/>
    </i>
    <i>
      <x v="5"/>
    </i>
    <i>
      <x v="6"/>
    </i>
    <i>
      <x v="7"/>
    </i>
    <i>
      <x v="8"/>
    </i>
    <i>
      <x v="9"/>
    </i>
    <i>
      <x v="10"/>
    </i>
    <i>
      <x v="11"/>
    </i>
    <i>
      <x v="12"/>
    </i>
    <i>
      <x v="13"/>
    </i>
    <i>
      <x v="14"/>
    </i>
    <i>
      <x v="15"/>
    </i>
    <i>
      <x v="16"/>
    </i>
    <i>
      <x v="17"/>
    </i>
    <i>
      <x v="18"/>
    </i>
    <i>
      <x v="19"/>
    </i>
    <i>
      <x v="20"/>
    </i>
    <i>
      <x v="21"/>
    </i>
    <i>
      <x v="22"/>
    </i>
  </rowItems>
  <colFields count="1">
    <field x="2"/>
  </colFields>
  <colItems count="6">
    <i>
      <x/>
    </i>
    <i>
      <x v="1"/>
    </i>
    <i>
      <x v="2"/>
    </i>
    <i>
      <x v="3"/>
    </i>
    <i>
      <x v="4"/>
    </i>
    <i>
      <x v="5"/>
    </i>
  </colItems>
  <pageFields count="1">
    <pageField fld="1" hier="1" name="[Dim_Calendar].[YEAR].[All]" cap="All"/>
  </pageFields>
  <dataFields count="1">
    <dataField name="Count of SalesQuantity" fld="4" subtotal="count" showDataAs="percentOfTotal" baseField="0" baseItem="0" numFmtId="10"/>
  </dataFields>
  <formats count="2">
    <format dxfId="19">
      <pivotArea outline="0" collapsedLevelsAreSubtotals="1" fieldPosition="0"/>
    </format>
    <format dxfId="18">
      <pivotArea outline="0" fieldPosition="0">
        <references count="1">
          <reference field="4294967294" count="1">
            <x v="0"/>
          </reference>
        </references>
      </pivotArea>
    </format>
  </formats>
  <pivotHierarchies count="70">
    <pivotHierarchy dragToData="1"/>
    <pivotHierarchy multipleItemSelectionAllowed="1" dragToData="1"/>
    <pivotHierarchy dragToData="1"/>
    <pivotHierarchy dragToData="1"/>
    <pivotHierarchy multipleItemSelectionAllowed="1" dragToData="1">
      <members count="1" level="1">
        <member name="[Dim_Calendar].[Month Name].&amp;[June]"/>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A49F29B-07CF-4C8F-B104-C7FDC16FBDE6}" name="best and least selling product by year" cacheId="5" applyNumberFormats="0" applyBorderFormats="0" applyFontFormats="0" applyPatternFormats="0" applyAlignmentFormats="0" applyWidthHeightFormats="1" dataCaption="Values" showError="1" missingCaption="0" tag="50adf9a2-8087-4d68-9bfd-3ea8cb34e742" updatedVersion="8" minRefreshableVersion="3" useAutoFormatting="1" subtotalHiddenItems="1" rowGrandTotals="0" colGrandTotals="0" itemPrintTitles="1" createdVersion="5" indent="0" showEmptyRow="1" showEmptyCol="1" compact="0" compactData="0" multipleFieldFilters="0" chartFormat="25">
  <location ref="AA2:AF9" firstHeaderRow="1" firstDataRow="2" firstDataCol="1"/>
  <pivotFields count="4">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Row" compact="0" allDrilled="1" outline="0" subtotalTop="0" showAll="0" dataSourceSort="1" defaultSubtotal="0" defaultAttributeDrillState="1">
      <items count="6">
        <item x="0"/>
        <item x="1"/>
        <item x="2"/>
        <item x="3"/>
        <item x="4"/>
        <item x="5"/>
      </items>
    </pivotField>
    <pivotField axis="axisCol" compact="0" allDrilled="1" outline="0" subtotalTop="0" showAll="0" dataSourceSort="1" defaultSubtotal="0" defaultAttributeDrillState="1">
      <items count="5">
        <item x="0"/>
        <item x="1"/>
        <item x="2"/>
        <item x="3"/>
        <item x="4"/>
      </items>
    </pivotField>
    <pivotField dataField="1" compact="0" outline="0" subtotalTop="0" showAll="0" defaultSubtotal="0"/>
  </pivotFields>
  <rowFields count="1">
    <field x="1"/>
  </rowFields>
  <rowItems count="6">
    <i>
      <x/>
    </i>
    <i>
      <x v="1"/>
    </i>
    <i>
      <x v="2"/>
    </i>
    <i>
      <x v="3"/>
    </i>
    <i>
      <x v="4"/>
    </i>
    <i>
      <x v="5"/>
    </i>
  </rowItems>
  <colFields count="1">
    <field x="2"/>
  </colFields>
  <colItems count="5">
    <i>
      <x/>
    </i>
    <i>
      <x v="1"/>
    </i>
    <i>
      <x v="2"/>
    </i>
    <i>
      <x v="3"/>
    </i>
    <i>
      <x v="4"/>
    </i>
  </colItems>
  <dataFields count="1">
    <dataField name="Count of SalesQuantity" fld="3" subtotal="count" baseField="0" baseItem="0" numFmtId="165"/>
  </dataFields>
  <formats count="1">
    <format dxfId="20">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9DBF41-A4CA-4F30-A6B0-022E68485E2C}" name="ORB" cacheId="10" applyNumberFormats="0" applyBorderFormats="0" applyFontFormats="0" applyPatternFormats="0" applyAlignmentFormats="0" applyWidthHeightFormats="1" dataCaption="Values" showError="1" missingCaption="0" tag="c3bd95af-facf-4844-b077-1f5280e5a4a1" updatedVersion="8" minRefreshableVersion="3" useAutoFormatting="1" subtotalHiddenItems="1" rowGrandTotals="0" colGrandTotals="0" itemPrintTitles="1" createdVersion="5" indent="0" showEmptyRow="1" showEmptyCol="1" compact="0" compactData="0" multipleFieldFilters="0" chartFormat="41">
  <location ref="BJ3:BK9" firstHeaderRow="1" firstDataRow="1" firstDataCol="1" rowPageCount="1" colPageCount="1"/>
  <pivotFields count="5">
    <pivotField compact="0" allDrilled="1" outline="0" subtotalTop="0" showAll="0" dataSourceSort="1" defaultSubtotal="0" defaultAttributeDrillState="1">
      <items count="23">
        <item s="1" x="0"/>
        <item s="1" x="1"/>
        <item s="1" x="2"/>
        <item s="1" x="3"/>
        <item s="1" x="4"/>
        <item s="1" x="5"/>
        <item s="1" x="6"/>
        <item s="1" x="7"/>
        <item s="1" x="8"/>
        <item s="1" x="9"/>
        <item s="1" x="10"/>
        <item s="1" x="11"/>
        <item s="1" x="12"/>
        <item s="1" x="13"/>
        <item s="1" x="14"/>
        <item s="1" x="15"/>
        <item s="1" x="16"/>
        <item s="1" x="17"/>
        <item s="1" x="18"/>
        <item s="1" x="19"/>
        <item s="1" x="20"/>
        <item s="1" x="21"/>
        <item s="1" x="22"/>
      </items>
    </pivotField>
    <pivotField axis="axisRow" compact="0" allDrilled="1" outline="0" subtotalTop="0" showAll="0" defaultSubtotal="0" defaultAttributeDrillState="1">
      <items count="6">
        <item x="0"/>
        <item x="1"/>
        <item x="2"/>
        <item x="3"/>
        <item x="4"/>
        <item x="5"/>
      </items>
    </pivotField>
    <pivotField dataField="1" compact="0" outline="0" subtotalTop="0" showAll="0" defaultSubtotal="0"/>
    <pivotField axis="axisPage"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6">
    <i>
      <x/>
    </i>
    <i>
      <x v="1"/>
    </i>
    <i>
      <x v="2"/>
    </i>
    <i>
      <x v="3"/>
    </i>
    <i>
      <x v="4"/>
    </i>
    <i>
      <x v="5"/>
    </i>
  </rowItems>
  <colItems count="1">
    <i/>
  </colItems>
  <pageFields count="1">
    <pageField fld="3" hier="1" name="[Dim_Calendar].[YEAR].[All]" cap="All"/>
  </pageFields>
  <dataFields count="1">
    <dataField name="Count of SalesQuantity" fld="2" subtotal="count" baseField="0" baseItem="0" numFmtId="165"/>
  </dataFields>
  <formats count="1">
    <format dxfId="21">
      <pivotArea outline="0" collapsedLevelsAreSubtotals="1" fieldPosition="0"/>
    </format>
  </formats>
  <pivotHierarchies count="70">
    <pivotHierarchy dragToData="1"/>
    <pivotHierarchy multipleItemSelectionAllowed="1" dragToData="1"/>
    <pivotHierarchy dragToData="1"/>
    <pivotHierarchy dragToData="1"/>
    <pivotHierarchy multipleItemSelectionAllowed="1" dragToData="1">
      <members count="1" level="1">
        <member name="[Dim_Calendar].[Month Name].&amp;[Februar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venue"/>
    <pivotHierarchy dragToData="1"/>
    <pivotHierarchy dragToData="1"/>
    <pivotHierarchy dragToData="1" caption=" SalesQuantity"/>
    <pivotHierarchy dragToData="1" caption=" Customer ID"/>
    <pivotHierarchy dragToData="1" caption=" Product ID"/>
    <pivotHierarchy dragToData="1"/>
    <pivotHierarchy dragToData="1" caption=" OrderItem"/>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Dim_Location]"/>
        <x15:activeTabTopLevelEntity name="[Dim_Calendar]"/>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6620032-7149-498C-A799-5080A045FA60}" sourceName="[Dim_Calendar].[YEAR]">
  <pivotTables>
    <pivotTable tabId="2" name="REVENEUE BY PRODUCT CATEGORY"/>
    <pivotTable tabId="2" name="sales quantity by country"/>
    <pivotTable tabId="2" name="revenue by country"/>
    <pivotTable tabId="2" name="revenue by product description"/>
    <pivotTable tabId="2" name="best and least selling product by year"/>
    <pivotTable tabId="2" name="PivotTable15"/>
    <pivotTable tabId="2" name="product category revenue by year"/>
    <pivotTable tabId="2" name="PivotTable17"/>
    <pivotTable tabId="2" name="kpis"/>
    <pivotTable tabId="2" name="ORB"/>
    <pivotTable tabId="2" name="top 3 cities"/>
    <pivotTable tabId="2" name="SEASONAL TREND"/>
    <pivotTable tabId="2" name="PRODUCT DIVISION ve reveneu"/>
    <pivotTable tabId="2" name="product description vs revenue"/>
  </pivotTables>
  <data>
    <olap pivotCacheId="199729292">
      <levels count="2">
        <level uniqueName="[Dim_Calendar].[YEAR].[(All)]" sourceCaption="(All)" count="0"/>
        <level uniqueName="[Dim_Calendar].[YEAR].[YEAR]" sourceCaption="YEAR" count="5">
          <ranges>
            <range startItem="0">
              <i n="[Dim_Calendar].[YEAR].&amp;[2007]" c="2007"/>
              <i n="[Dim_Calendar].[YEAR].&amp;[2008]" c="2008"/>
              <i n="[Dim_Calendar].[YEAR].&amp;[2009]" c="2009"/>
              <i n="[Dim_Calendar].[YEAR].&amp;[2010]" c="2010"/>
              <i n="[Dim_Calendar].[YEAR].&amp;[2011]" c="2011"/>
            </range>
          </ranges>
        </level>
      </levels>
      <selections count="1">
        <selection n="[Dim_Calend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6D0903C-CA04-4CAE-AF82-6B5D86D69504}" sourceName="[Dim_Calendar].[Month Name]">
  <pivotTables>
    <pivotTable tabId="2" name="revenue by product description"/>
    <pivotTable tabId="2" name="revenue by country and year"/>
    <pivotTable tabId="2" name="sales quantity by country"/>
    <pivotTable tabId="2" name="revenue by country"/>
    <pivotTable tabId="2" name="REVENEUE BY PRODUCT CATEGORY"/>
    <pivotTable tabId="2" name="best and least selling product by year"/>
    <pivotTable tabId="2" name="PivotTable15"/>
    <pivotTable tabId="2" name="product category revenue by year"/>
    <pivotTable tabId="2" name="PivotTable17"/>
    <pivotTable tabId="2" name="kpis"/>
    <pivotTable tabId="2" name="PRODUCT DIVISION ve reveneu"/>
    <pivotTable tabId="2" name="product description vs revenue"/>
  </pivotTables>
  <data>
    <olap pivotCacheId="199729292">
      <levels count="2">
        <level uniqueName="[Dim_Calendar].[Month Name].[(All)]" sourceCaption="(All)" count="0"/>
        <level uniqueName="[Dim_Calendar].[Month Name].[Month Name]" sourceCaption="Month Name" count="12" sortOrder="ascending">
          <ranges>
            <range startItem="0">
              <i n="[Dim_Calendar].[Month Name].&amp;[April]" c="April"/>
              <i n="[Dim_Calendar].[Month Name].&amp;[August]" c="August"/>
              <i n="[Dim_Calendar].[Month Name].&amp;[December]" c="December"/>
              <i n="[Dim_Calendar].[Month Name].&amp;[February]" c="February"/>
              <i n="[Dim_Calendar].[Month Name].&amp;[January]" c="January"/>
              <i n="[Dim_Calendar].[Month Name].&amp;[July]" c="July"/>
              <i n="[Dim_Calendar].[Month Name].&amp;[June]" c="June"/>
              <i n="[Dim_Calendar].[Month Name].&amp;[March]" c="March"/>
              <i n="[Dim_Calendar].[Month Name].&amp;[May]" c="May"/>
              <i n="[Dim_Calendar].[Month Name].&amp;[November]" c="November"/>
              <i n="[Dim_Calendar].[Month Name].&amp;[October]" c="October"/>
              <i n="[Dim_Calendar].[Month Name].&amp;[September]" c="September"/>
            </range>
          </ranges>
        </level>
      </levels>
      <selections count="1">
        <selection n="[Dim_Calendar].[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A134AFD-881A-465D-8062-39897CEF2913}" sourceName="[Dim_Location].[Country]">
  <pivotTables>
    <pivotTable tabId="2" name="product category revenue by year"/>
    <pivotTable tabId="2" name="kpis"/>
    <pivotTable tabId="2" name="ORB"/>
    <pivotTable tabId="2" name="top 3 cities"/>
    <pivotTable tabId="2" name="SEASONAL TREND"/>
    <pivotTable tabId="2" name="PRODUCT DIVISION ve reveneu"/>
    <pivotTable tabId="2" name="product description vs revenue"/>
  </pivotTables>
  <data>
    <olap pivotCacheId="199729292">
      <levels count="2">
        <level uniqueName="[Dim_Location].[Country].[(All)]" sourceCaption="(All)" count="0"/>
        <level uniqueName="[Dim_Location].[Country].[Country]" sourceCaption="Country" count="2">
          <ranges>
            <range startItem="0">
              <i n="[Dim_Location].[Country].&amp;[Germany]" c="Germany"/>
              <i n="[Dim_Location].[Country].&amp;[United State]" c="United State"/>
            </range>
          </ranges>
        </level>
      </levels>
      <selections count="1">
        <selection n="[Dim_Location].[Count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7E9EA52C-620B-4A9B-A9A6-71BC85E7E5EF}" sourceName="[Dim_Calendar].[Quarter]">
  <pivotTables>
    <pivotTable tabId="2" name="product category revenue by year"/>
    <pivotTable tabId="2" name="best and least selling product by year"/>
    <pivotTable tabId="2" name="kpis"/>
    <pivotTable tabId="2" name="top 3 cities"/>
    <pivotTable tabId="2" name="PRODUCT DIVISION ve reveneu"/>
  </pivotTables>
  <data>
    <olap pivotCacheId="199729292">
      <levels count="2">
        <level uniqueName="[Dim_Calendar].[Quarter].[(All)]" sourceCaption="(All)" count="0"/>
        <level uniqueName="[Dim_Calendar].[Quarter].[Quarter]" sourceCaption="Quarter" count="4">
          <ranges>
            <range startItem="0">
              <i n="[Dim_Calendar].[Quarter].&amp;[Qtr1]" c="Qtr1"/>
              <i n="[Dim_Calendar].[Quarter].&amp;[Qtr2]" c="Qtr2"/>
              <i n="[Dim_Calendar].[Quarter].&amp;[Qtr3]" c="Qtr3"/>
              <i n="[Dim_Calendar].[Quarter].&amp;[Qtr4]" c="Qtr4"/>
            </range>
          </ranges>
        </level>
      </levels>
      <selections count="1">
        <selection n="[Dim_Calendar].[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4D540B0-FB58-48CD-ACBF-B2F3548D56F7}" cache="Slicer_YEAR" caption="YEAR" columnCount="5" showCaption="0" level="1" style="SlicerStyleLight1 2" rowHeight="182880"/>
  <slicer name="Month Name" xr10:uid="{AAAA0167-0B27-4A1B-9A3A-6189136E02D7}" cache="Slicer_Month_Name" caption="Month Name" columnCount="2" showCaption="0" level="1" style="SlicerStyleLight1 2" rowHeight="274320"/>
  <slicer name="Country" xr10:uid="{1133151D-A20D-4A96-A87C-89A5CA07FDEA}" cache="Slicer_Country" caption="Country" columnCount="2" showCaption="0" level="1" style="SlicerStyleLight1 2" rowHeight="274320"/>
  <slicer name="Quarter" xr10:uid="{09BA35E1-AA6D-406B-BE14-D7CD3EE85804}" cache="Slicer_Quarter" caption="Quarter" columnCount="2" showCaption="0" level="1" style="SlicerStyleLight1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DD0E6E3-FE41-42D7-BF6C-C118A2DEA6AD}" cache="Slicer_YEAR" caption="YEAR" columnCount="2" showCaption="0" level="1" style="SlicerStyleLight1 2" rowHeight="182880"/>
  <slicer name="Month Name 1" xr10:uid="{1399CE49-6F4F-489D-ABC6-2324935382A1}" cache="Slicer_Month_Name" caption="Month Name" columnCount="2" showCaption="0" level="1" style="SlicerStyleLight1 2" rowHeight="274320"/>
  <slicer name="Country 1" xr10:uid="{B6807D01-C2BB-4C98-9A17-F84B96332714}" cache="Slicer_Country" caption="Country" columnCount="2" showCaption="0" level="1" style="SlicerStyleLight1 2" rowHeight="182880"/>
  <slicer name="Quarter 1" xr10:uid="{79C1F219-8F43-4EB9-B597-EC4D734FD306}" cache="Slicer_Quarter" caption="Quarter" columnCount="2" showCaption="0" level="1" style="SlicerStyleLight1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44D66-E818-40F0-B66F-F45CB144BDAA}">
  <sheetPr codeName="Sheet1"/>
  <dimension ref="B1:DH54"/>
  <sheetViews>
    <sheetView topLeftCell="DA1" workbookViewId="0">
      <selection activeCell="DH15" sqref="DH15:DH23"/>
    </sheetView>
  </sheetViews>
  <sheetFormatPr defaultRowHeight="15" x14ac:dyDescent="0.25"/>
  <cols>
    <col min="2" max="2" width="15.85546875" bestFit="1" customWidth="1"/>
    <col min="3" max="7" width="11.140625" bestFit="1" customWidth="1"/>
    <col min="8" max="8" width="12" bestFit="1" customWidth="1"/>
    <col min="9" max="9" width="5.7109375" style="4" customWidth="1"/>
    <col min="11" max="11" width="11.42578125" bestFit="1" customWidth="1"/>
    <col min="12" max="12" width="15.85546875" bestFit="1" customWidth="1"/>
    <col min="13" max="13" width="12.140625" bestFit="1" customWidth="1"/>
    <col min="14" max="14" width="11.140625" bestFit="1" customWidth="1"/>
    <col min="15" max="15" width="11.140625" style="6" bestFit="1" customWidth="1"/>
    <col min="16" max="16" width="11.140625" bestFit="1" customWidth="1"/>
    <col min="17" max="17" width="23.140625" bestFit="1" customWidth="1"/>
    <col min="18" max="18" width="20.28515625" bestFit="1" customWidth="1"/>
    <col min="19" max="19" width="14" bestFit="1" customWidth="1"/>
    <col min="20" max="20" width="19.85546875" bestFit="1" customWidth="1"/>
    <col min="21" max="21" width="19" bestFit="1" customWidth="1"/>
    <col min="22" max="22" width="12.85546875" customWidth="1"/>
    <col min="25" max="25" width="3.42578125" style="4" customWidth="1"/>
    <col min="27" max="27" width="22.28515625" bestFit="1" customWidth="1"/>
    <col min="28" max="28" width="8" bestFit="1" customWidth="1"/>
    <col min="29" max="32" width="5.5703125" bestFit="1" customWidth="1"/>
    <col min="34" max="34" width="8" bestFit="1" customWidth="1"/>
    <col min="38" max="38" width="9.140625" style="8"/>
    <col min="40" max="40" width="19" bestFit="1" customWidth="1"/>
    <col min="41" max="45" width="11.140625" bestFit="1" customWidth="1"/>
    <col min="46" max="46" width="20.85546875" customWidth="1"/>
    <col min="47" max="47" width="8" bestFit="1" customWidth="1"/>
    <col min="48" max="49" width="9.7109375" customWidth="1"/>
    <col min="50" max="50" width="5.42578125" style="8" customWidth="1"/>
    <col min="51" max="51" width="9.7109375" customWidth="1"/>
    <col min="52" max="52" width="12.140625" bestFit="1" customWidth="1"/>
    <col min="53" max="53" width="12.85546875" bestFit="1" customWidth="1"/>
    <col min="54" max="54" width="10.85546875" bestFit="1" customWidth="1"/>
    <col min="55" max="55" width="17.28515625" bestFit="1" customWidth="1"/>
    <col min="56" max="56" width="20.5703125" bestFit="1" customWidth="1"/>
    <col min="57" max="57" width="11.140625" bestFit="1" customWidth="1"/>
    <col min="60" max="60" width="3" style="10" customWidth="1"/>
    <col min="62" max="62" width="19" bestFit="1" customWidth="1"/>
    <col min="63" max="63" width="22.28515625" bestFit="1" customWidth="1"/>
    <col min="64" max="64" width="11.140625" bestFit="1" customWidth="1"/>
    <col min="65" max="65" width="8" customWidth="1"/>
    <col min="66" max="66" width="10.140625" customWidth="1"/>
    <col min="67" max="67" width="22" customWidth="1"/>
    <col min="68" max="68" width="7.140625" style="10" customWidth="1"/>
    <col min="69" max="70" width="22.28515625" bestFit="1" customWidth="1"/>
    <col min="71" max="71" width="19" bestFit="1" customWidth="1"/>
    <col min="72" max="76" width="6.140625" bestFit="1" customWidth="1"/>
    <col min="77" max="79" width="19" bestFit="1" customWidth="1"/>
    <col min="80" max="80" width="8.28515625" style="6" customWidth="1"/>
    <col min="81" max="81" width="19" bestFit="1" customWidth="1"/>
    <col min="82" max="82" width="14.7109375" bestFit="1" customWidth="1"/>
    <col min="83" max="83" width="19" bestFit="1" customWidth="1"/>
    <col min="84" max="84" width="8.5703125" bestFit="1" customWidth="1"/>
    <col min="85" max="87" width="11.140625" bestFit="1" customWidth="1"/>
    <col min="88" max="89" width="8.5703125" bestFit="1" customWidth="1"/>
    <col min="90" max="90" width="11.140625" bestFit="1" customWidth="1"/>
    <col min="91" max="91" width="8.5703125" bestFit="1" customWidth="1"/>
    <col min="92" max="95" width="19" bestFit="1" customWidth="1"/>
    <col min="96" max="96" width="7.28515625" style="6" customWidth="1"/>
    <col min="97" max="97" width="19" bestFit="1" customWidth="1"/>
    <col min="98" max="98" width="18.28515625" bestFit="1" customWidth="1"/>
    <col min="99" max="99" width="12.140625" bestFit="1" customWidth="1"/>
    <col min="100" max="100" width="10.140625" bestFit="1" customWidth="1"/>
    <col min="101" max="101" width="6.7109375" style="6" customWidth="1"/>
    <col min="102" max="102" width="11.140625" bestFit="1" customWidth="1"/>
    <col min="103" max="103" width="37.28515625" bestFit="1" customWidth="1"/>
    <col min="104" max="104" width="11.140625" bestFit="1" customWidth="1"/>
    <col min="105" max="106" width="10.140625" bestFit="1" customWidth="1"/>
    <col min="107" max="108" width="25.28515625" customWidth="1"/>
    <col min="109" max="109" width="7.5703125" bestFit="1" customWidth="1"/>
    <col min="110" max="110" width="26.42578125" customWidth="1"/>
    <col min="111" max="111" width="17.140625" customWidth="1"/>
    <col min="112" max="112" width="10.7109375" customWidth="1"/>
    <col min="113" max="113" width="9.85546875" bestFit="1" customWidth="1"/>
    <col min="115" max="116" width="9.85546875" bestFit="1" customWidth="1"/>
    <col min="117" max="117" width="10.42578125" bestFit="1" customWidth="1"/>
    <col min="118" max="119" width="10.140625" bestFit="1" customWidth="1"/>
    <col min="120" max="120" width="10.7109375" bestFit="1" customWidth="1"/>
    <col min="121" max="121" width="11" bestFit="1" customWidth="1"/>
    <col min="122" max="124" width="10.140625" bestFit="1" customWidth="1"/>
    <col min="125" max="127" width="9.7109375" bestFit="1" customWidth="1"/>
    <col min="128" max="128" width="10.140625" bestFit="1" customWidth="1"/>
    <col min="129" max="129" width="10.28515625" bestFit="1" customWidth="1"/>
    <col min="130" max="130" width="9" bestFit="1" customWidth="1"/>
    <col min="131" max="131" width="9.85546875" bestFit="1" customWidth="1"/>
  </cols>
  <sheetData>
    <row r="1" spans="2:112" x14ac:dyDescent="0.25">
      <c r="BJ1" s="2" t="s">
        <v>4</v>
      </c>
      <c r="BK1" t="s" vm="1">
        <v>126</v>
      </c>
      <c r="BR1" s="2" t="s">
        <v>4</v>
      </c>
      <c r="BS1" t="s" vm="1">
        <v>126</v>
      </c>
      <c r="BY1" t="str">
        <f>BR1</f>
        <v>YEAR</v>
      </c>
      <c r="BZ1" t="str" vm="1">
        <f>BS1</f>
        <v>All</v>
      </c>
    </row>
    <row r="2" spans="2:112" x14ac:dyDescent="0.25">
      <c r="AA2" s="2" t="s">
        <v>44</v>
      </c>
      <c r="AB2" s="2" t="s">
        <v>4</v>
      </c>
      <c r="AN2" s="2" t="s">
        <v>0</v>
      </c>
      <c r="AO2" s="2" t="s">
        <v>4</v>
      </c>
      <c r="AU2" s="2" t="s">
        <v>4</v>
      </c>
      <c r="AZ2" t="s">
        <v>51</v>
      </c>
      <c r="BA2" t="s">
        <v>49</v>
      </c>
      <c r="BB2" t="s">
        <v>50</v>
      </c>
      <c r="BC2" t="s">
        <v>48</v>
      </c>
      <c r="BD2" t="s">
        <v>14</v>
      </c>
    </row>
    <row r="3" spans="2:112" x14ac:dyDescent="0.25">
      <c r="B3" s="2" t="s">
        <v>0</v>
      </c>
      <c r="C3" s="2" t="s">
        <v>4</v>
      </c>
      <c r="K3" s="2" t="s">
        <v>0</v>
      </c>
      <c r="L3" s="2" t="s">
        <v>3</v>
      </c>
      <c r="Q3" s="2" t="s">
        <v>15</v>
      </c>
      <c r="R3" t="s">
        <v>39</v>
      </c>
      <c r="T3" t="str">
        <f>Q3</f>
        <v>CustomerDescription</v>
      </c>
      <c r="U3" t="str">
        <f>R3</f>
        <v>Sum of Revenue USD</v>
      </c>
      <c r="V3" t="s">
        <v>40</v>
      </c>
      <c r="AA3" s="2" t="s">
        <v>7</v>
      </c>
      <c r="AB3">
        <v>2007</v>
      </c>
      <c r="AC3">
        <v>2008</v>
      </c>
      <c r="AD3">
        <v>2009</v>
      </c>
      <c r="AE3">
        <v>2010</v>
      </c>
      <c r="AF3">
        <v>2011</v>
      </c>
      <c r="AN3" s="2" t="s">
        <v>7</v>
      </c>
      <c r="AO3">
        <v>2007</v>
      </c>
      <c r="AP3">
        <v>2008</v>
      </c>
      <c r="AQ3">
        <v>2009</v>
      </c>
      <c r="AR3">
        <v>2010</v>
      </c>
      <c r="AS3">
        <v>2011</v>
      </c>
      <c r="AU3">
        <v>2007</v>
      </c>
      <c r="AZ3" s="3">
        <v>243176574.21000028</v>
      </c>
      <c r="BA3" s="9">
        <v>24</v>
      </c>
      <c r="BB3" s="9">
        <v>28</v>
      </c>
      <c r="BC3" s="9">
        <v>4819660</v>
      </c>
      <c r="BD3" s="9">
        <v>168854</v>
      </c>
      <c r="BJ3" s="2" t="s">
        <v>7</v>
      </c>
      <c r="BK3" t="s">
        <v>44</v>
      </c>
      <c r="BO3" s="9"/>
      <c r="BR3" s="2" t="s">
        <v>44</v>
      </c>
      <c r="BS3" s="2" t="s">
        <v>7</v>
      </c>
      <c r="CD3" s="2" t="s">
        <v>51</v>
      </c>
      <c r="CE3" s="2" t="s">
        <v>7</v>
      </c>
      <c r="CT3" s="2" t="s">
        <v>76</v>
      </c>
      <c r="CU3" t="s">
        <v>51</v>
      </c>
      <c r="CY3" s="2" t="s">
        <v>96</v>
      </c>
      <c r="CZ3" t="s">
        <v>51</v>
      </c>
      <c r="DC3" t="str">
        <f>CY3</f>
        <v>ProductDescription</v>
      </c>
      <c r="DD3" t="str">
        <f>CZ3</f>
        <v xml:space="preserve"> Revenue</v>
      </c>
    </row>
    <row r="4" spans="2:112" x14ac:dyDescent="0.25">
      <c r="B4" s="2" t="s">
        <v>3</v>
      </c>
      <c r="C4">
        <v>2007</v>
      </c>
      <c r="D4">
        <v>2008</v>
      </c>
      <c r="E4">
        <v>2009</v>
      </c>
      <c r="F4">
        <v>2010</v>
      </c>
      <c r="G4">
        <v>2011</v>
      </c>
      <c r="K4" s="2" t="s">
        <v>7</v>
      </c>
      <c r="L4" t="s">
        <v>1</v>
      </c>
      <c r="M4" t="s">
        <v>2</v>
      </c>
      <c r="Q4" t="s">
        <v>16</v>
      </c>
      <c r="R4" s="3">
        <v>12019418.409999955</v>
      </c>
      <c r="T4" t="str">
        <f>Q4</f>
        <v>Airport Bikes</v>
      </c>
      <c r="U4" s="3">
        <f t="shared" ref="U4:U26" si="0">R4</f>
        <v>12019418.409999955</v>
      </c>
      <c r="V4" s="3" t="str">
        <f>IF(U4=MAX($U$4:$U$26),U4,"")</f>
        <v/>
      </c>
      <c r="AA4" t="s">
        <v>8</v>
      </c>
      <c r="AB4" s="9">
        <v>4028</v>
      </c>
      <c r="AC4" s="9">
        <v>3873</v>
      </c>
      <c r="AD4" s="9">
        <v>3551</v>
      </c>
      <c r="AE4" s="9">
        <v>3574</v>
      </c>
      <c r="AF4" s="9">
        <v>3451</v>
      </c>
      <c r="AN4" t="s">
        <v>13</v>
      </c>
      <c r="AO4" s="3">
        <v>154646.1999999999</v>
      </c>
      <c r="AP4" s="3">
        <v>133566.01999999999</v>
      </c>
      <c r="AQ4" s="3">
        <v>99456.919999999984</v>
      </c>
      <c r="AR4" s="3">
        <v>93087.969999999972</v>
      </c>
      <c r="AS4" s="3">
        <v>100005.17999999991</v>
      </c>
      <c r="AU4">
        <v>2008</v>
      </c>
      <c r="BJ4" t="s">
        <v>8</v>
      </c>
      <c r="BK4" s="9">
        <v>18477</v>
      </c>
      <c r="BO4" s="9"/>
      <c r="BR4" s="2" t="s">
        <v>52</v>
      </c>
      <c r="BS4" t="s">
        <v>8</v>
      </c>
      <c r="BT4" t="s">
        <v>9</v>
      </c>
      <c r="BU4" t="s">
        <v>10</v>
      </c>
      <c r="BV4" t="s">
        <v>11</v>
      </c>
      <c r="BW4" t="s">
        <v>12</v>
      </c>
      <c r="BX4" t="s">
        <v>13</v>
      </c>
      <c r="CD4" s="2" t="s">
        <v>83</v>
      </c>
      <c r="CE4" t="s">
        <v>8</v>
      </c>
      <c r="CF4" t="s">
        <v>9</v>
      </c>
      <c r="CG4" t="s">
        <v>10</v>
      </c>
      <c r="CH4" t="s">
        <v>11</v>
      </c>
      <c r="CI4" t="s">
        <v>12</v>
      </c>
      <c r="CJ4" t="s">
        <v>13</v>
      </c>
      <c r="CL4" t="str">
        <f>CE4</f>
        <v>ACC</v>
      </c>
      <c r="CM4" t="str">
        <f t="shared" ref="CM4:CP4" si="1">CF4</f>
        <v>EBI</v>
      </c>
      <c r="CN4" t="str">
        <f t="shared" si="1"/>
        <v>ORB</v>
      </c>
      <c r="CO4" t="str">
        <f t="shared" si="1"/>
        <v>ROB</v>
      </c>
      <c r="CP4" t="str">
        <f t="shared" si="1"/>
        <v>TOU</v>
      </c>
      <c r="CQ4" t="str">
        <f>CJ4</f>
        <v>TRE</v>
      </c>
      <c r="CT4" t="s">
        <v>77</v>
      </c>
      <c r="CU4" s="3">
        <v>2000339.1899999829</v>
      </c>
      <c r="CY4" t="s">
        <v>97</v>
      </c>
      <c r="CZ4" s="3">
        <v>595993.45000000065</v>
      </c>
      <c r="DC4" t="str">
        <f t="shared" ref="DC4:DC31" si="2">CY4</f>
        <v>Air Pump</v>
      </c>
      <c r="DD4" s="3">
        <f t="shared" ref="DD4:DD31" si="3">CZ4</f>
        <v>595993.45000000065</v>
      </c>
      <c r="DF4">
        <v>0</v>
      </c>
    </row>
    <row r="5" spans="2:112" x14ac:dyDescent="0.25">
      <c r="B5" t="s">
        <v>1</v>
      </c>
      <c r="C5" s="3">
        <v>22986729.120000094</v>
      </c>
      <c r="D5" s="3">
        <v>23353620.059999689</v>
      </c>
      <c r="E5" s="3">
        <v>23590853.819999523</v>
      </c>
      <c r="F5" s="3">
        <v>25393053.240000658</v>
      </c>
      <c r="G5" s="3">
        <v>26102295.220000893</v>
      </c>
      <c r="K5" t="s">
        <v>8</v>
      </c>
      <c r="L5" s="3">
        <v>980593.83999999205</v>
      </c>
      <c r="M5" s="3">
        <v>1019745.350000013</v>
      </c>
      <c r="Q5" t="s">
        <v>17</v>
      </c>
      <c r="R5" s="3">
        <v>11519795.529999949</v>
      </c>
      <c r="T5" t="str">
        <f t="shared" ref="T5:T26" si="4">Q5</f>
        <v>Alster Cycling</v>
      </c>
      <c r="U5" s="3">
        <f t="shared" si="0"/>
        <v>11519795.529999949</v>
      </c>
      <c r="V5" s="3" t="str">
        <f t="shared" ref="V5:V26" si="5">IF(U5=MAX($U$4:$U$26),U5,"")</f>
        <v/>
      </c>
      <c r="AA5" t="s">
        <v>9</v>
      </c>
      <c r="AB5" s="9">
        <v>0</v>
      </c>
      <c r="AC5" s="9">
        <v>0</v>
      </c>
      <c r="AD5" s="9">
        <v>0</v>
      </c>
      <c r="AE5" s="9">
        <v>175</v>
      </c>
      <c r="AF5" s="9">
        <v>172</v>
      </c>
      <c r="AN5" t="s">
        <v>8</v>
      </c>
      <c r="AO5" s="3">
        <v>443316.31</v>
      </c>
      <c r="AP5" s="3">
        <v>430188.18000000535</v>
      </c>
      <c r="AQ5" s="3">
        <v>362318.37000000291</v>
      </c>
      <c r="AR5" s="3">
        <v>384194.45000000636</v>
      </c>
      <c r="AS5" s="3">
        <v>380321.88000000117</v>
      </c>
      <c r="AU5">
        <v>2009</v>
      </c>
      <c r="BJ5" t="s">
        <v>9</v>
      </c>
      <c r="BK5" s="9">
        <v>347</v>
      </c>
      <c r="BO5" s="9"/>
      <c r="BR5" t="s">
        <v>53</v>
      </c>
      <c r="BS5" s="7">
        <v>1.1677414021164021E-2</v>
      </c>
      <c r="BT5" s="7">
        <v>3.3068783068783067E-4</v>
      </c>
      <c r="BU5" s="7">
        <v>5.8697089947089944E-3</v>
      </c>
      <c r="BV5" s="7">
        <v>5.0016534391534393E-3</v>
      </c>
      <c r="BW5" s="7">
        <v>6.7997685185185184E-3</v>
      </c>
      <c r="BX5" s="7">
        <v>2.0667989417989417E-5</v>
      </c>
      <c r="BZ5" s="7">
        <f t="shared" ref="BZ5:BZ27" si="6">BU5</f>
        <v>5.8697089947089944E-3</v>
      </c>
      <c r="CD5" t="s">
        <v>89</v>
      </c>
      <c r="CE5" s="3">
        <v>55199.869999999923</v>
      </c>
      <c r="CF5" s="3">
        <v>31214.25</v>
      </c>
      <c r="CG5" s="3">
        <v>1471208.6500000029</v>
      </c>
      <c r="CH5" s="3">
        <v>1267058.1200000008</v>
      </c>
      <c r="CI5" s="3">
        <v>1807836.1200000015</v>
      </c>
      <c r="CJ5" s="3">
        <v>0</v>
      </c>
      <c r="CT5" t="s">
        <v>78</v>
      </c>
      <c r="CU5" s="3">
        <v>241176235.02000135</v>
      </c>
      <c r="CY5" t="s">
        <v>98</v>
      </c>
      <c r="CZ5" s="3">
        <v>501406.1300000007</v>
      </c>
      <c r="DC5" t="str">
        <f t="shared" si="2"/>
        <v>City Bike Max</v>
      </c>
      <c r="DD5" s="3">
        <f t="shared" si="3"/>
        <v>501406.1300000007</v>
      </c>
    </row>
    <row r="6" spans="2:112" x14ac:dyDescent="0.25">
      <c r="B6" t="s">
        <v>2</v>
      </c>
      <c r="C6" s="3">
        <v>29764202</v>
      </c>
      <c r="D6" s="3">
        <v>27998417.630000029</v>
      </c>
      <c r="E6" s="3">
        <v>20845730.57</v>
      </c>
      <c r="F6" s="3">
        <v>21662670.090000018</v>
      </c>
      <c r="G6" s="3">
        <v>21479002.460000031</v>
      </c>
      <c r="K6" t="s">
        <v>10</v>
      </c>
      <c r="L6" s="3">
        <v>36796979.409999415</v>
      </c>
      <c r="M6" s="3">
        <v>34371098.559999995</v>
      </c>
      <c r="Q6" t="s">
        <v>18</v>
      </c>
      <c r="R6" s="3">
        <v>31875619.909999829</v>
      </c>
      <c r="T6" t="str">
        <f t="shared" si="4"/>
        <v>Bavaria Bikes</v>
      </c>
      <c r="U6" s="3">
        <f t="shared" si="0"/>
        <v>31875619.909999829</v>
      </c>
      <c r="V6" s="3">
        <f t="shared" si="5"/>
        <v>31875619.909999829</v>
      </c>
      <c r="AA6" t="s">
        <v>10</v>
      </c>
      <c r="AB6" s="9">
        <v>1947</v>
      </c>
      <c r="AC6" s="9">
        <v>1882</v>
      </c>
      <c r="AD6" s="9">
        <v>1789</v>
      </c>
      <c r="AE6" s="9">
        <v>1786</v>
      </c>
      <c r="AF6" s="9">
        <v>1724</v>
      </c>
      <c r="AN6" t="s">
        <v>9</v>
      </c>
      <c r="AO6" s="3">
        <v>0</v>
      </c>
      <c r="AP6" s="3">
        <v>0</v>
      </c>
      <c r="AQ6" s="3">
        <v>0</v>
      </c>
      <c r="AR6" s="3">
        <v>1503480</v>
      </c>
      <c r="AS6" s="3">
        <v>1484411</v>
      </c>
      <c r="AU6">
        <v>2010</v>
      </c>
      <c r="BJ6" t="s">
        <v>10</v>
      </c>
      <c r="BK6" s="9">
        <v>9128</v>
      </c>
      <c r="BO6" s="9"/>
      <c r="BR6" t="s">
        <v>54</v>
      </c>
      <c r="BS6" s="7">
        <v>1.5211640211640211E-2</v>
      </c>
      <c r="BT6" s="7">
        <v>0</v>
      </c>
      <c r="BU6" s="7">
        <v>7.4818121693121693E-3</v>
      </c>
      <c r="BV6" s="7">
        <v>6.7170965608465607E-3</v>
      </c>
      <c r="BW6" s="7">
        <v>8.9905753968253961E-3</v>
      </c>
      <c r="BX6" s="7">
        <v>2.0667989417989417E-4</v>
      </c>
      <c r="BZ6" s="7">
        <f t="shared" si="6"/>
        <v>7.4818121693121693E-3</v>
      </c>
      <c r="CD6" t="s">
        <v>88</v>
      </c>
      <c r="CE6" s="3">
        <v>77007.920000000246</v>
      </c>
      <c r="CF6" s="3">
        <v>99810.5</v>
      </c>
      <c r="CG6" s="3">
        <v>2519457.509999997</v>
      </c>
      <c r="CH6" s="3">
        <v>2226195.7500000028</v>
      </c>
      <c r="CI6" s="3">
        <v>3081553.4100000146</v>
      </c>
      <c r="CJ6" s="3">
        <v>1500</v>
      </c>
      <c r="CL6" t="str" cm="1">
        <f t="array" ref="CL6:CL11">TRANSPOSE(CL4:CQ4)</f>
        <v>ACC</v>
      </c>
      <c r="CY6" t="s">
        <v>99</v>
      </c>
      <c r="CZ6" s="3">
        <v>21105032.729999982</v>
      </c>
      <c r="DC6" t="str">
        <f t="shared" si="2"/>
        <v>Deluxe Road Bike (Shimano)</v>
      </c>
      <c r="DD6" s="3">
        <f t="shared" si="3"/>
        <v>21105032.729999982</v>
      </c>
    </row>
    <row r="7" spans="2:112" x14ac:dyDescent="0.25">
      <c r="K7" t="s">
        <v>11</v>
      </c>
      <c r="L7" s="3">
        <v>34663473.409999751</v>
      </c>
      <c r="M7" s="3">
        <v>37088649.039999746</v>
      </c>
      <c r="Q7" t="s">
        <v>19</v>
      </c>
      <c r="R7" s="3">
        <v>18669808.739999995</v>
      </c>
      <c r="T7" t="str">
        <f t="shared" si="4"/>
        <v>Beantown Bikes</v>
      </c>
      <c r="U7" s="3">
        <f t="shared" si="0"/>
        <v>18669808.739999995</v>
      </c>
      <c r="V7" s="3" t="str">
        <f t="shared" si="5"/>
        <v/>
      </c>
      <c r="AA7" t="s">
        <v>11</v>
      </c>
      <c r="AB7" s="9">
        <v>1932</v>
      </c>
      <c r="AC7" s="9">
        <v>1801</v>
      </c>
      <c r="AD7" s="9">
        <v>1617</v>
      </c>
      <c r="AE7" s="9">
        <v>1660</v>
      </c>
      <c r="AF7" s="9">
        <v>1621</v>
      </c>
      <c r="AN7" t="s">
        <v>10</v>
      </c>
      <c r="AO7" s="3">
        <v>15222649.229999851</v>
      </c>
      <c r="AP7" s="3">
        <v>14917588.280000003</v>
      </c>
      <c r="AQ7" s="3">
        <v>13307509.119999932</v>
      </c>
      <c r="AR7" s="3">
        <v>13962778.799999993</v>
      </c>
      <c r="AS7" s="3">
        <v>13757552.540000001</v>
      </c>
      <c r="AU7">
        <v>2011</v>
      </c>
      <c r="BJ7" t="s">
        <v>11</v>
      </c>
      <c r="BK7" s="9">
        <v>8631</v>
      </c>
      <c r="BO7" s="9"/>
      <c r="BR7" t="s">
        <v>55</v>
      </c>
      <c r="BS7" s="7">
        <v>2.0709325396825396E-2</v>
      </c>
      <c r="BT7" s="7">
        <v>7.4404761904761901E-4</v>
      </c>
      <c r="BU7" s="7">
        <v>9.5279431216931214E-3</v>
      </c>
      <c r="BV7" s="7">
        <v>9.6519510582010574E-3</v>
      </c>
      <c r="BW7" s="7">
        <v>1.3000165343915343E-2</v>
      </c>
      <c r="BX7" s="7">
        <v>7.0271164021164017E-4</v>
      </c>
      <c r="BZ7" s="7">
        <f t="shared" si="6"/>
        <v>9.5279431216931214E-3</v>
      </c>
      <c r="CD7" t="s">
        <v>84</v>
      </c>
      <c r="CE7" s="3">
        <v>105696.48000000014</v>
      </c>
      <c r="CF7" s="3">
        <v>151424.25</v>
      </c>
      <c r="CG7" s="3">
        <v>3670725.9899999956</v>
      </c>
      <c r="CH7" s="3">
        <v>3322717.4899999993</v>
      </c>
      <c r="CI7" s="3">
        <v>4626671.5700000096</v>
      </c>
      <c r="CJ7" s="3">
        <v>6090.34</v>
      </c>
      <c r="CL7" t="str">
        <v>EBI</v>
      </c>
      <c r="CT7" t="str">
        <f>CT3</f>
        <v>Product Division</v>
      </c>
      <c r="CU7" t="str">
        <f>CU3</f>
        <v xml:space="preserve"> Revenue</v>
      </c>
      <c r="CV7" t="s">
        <v>79</v>
      </c>
      <c r="CY7" t="s">
        <v>100</v>
      </c>
      <c r="CZ7" s="3">
        <v>6047241.4600000083</v>
      </c>
      <c r="DC7" t="str">
        <f t="shared" si="2"/>
        <v>Deluxe Road Bike (SRAM)</v>
      </c>
      <c r="DD7" s="3">
        <f t="shared" si="3"/>
        <v>6047241.4600000083</v>
      </c>
    </row>
    <row r="8" spans="2:112" x14ac:dyDescent="0.25">
      <c r="K8" t="s">
        <v>12</v>
      </c>
      <c r="L8" s="3">
        <v>45706469.529999644</v>
      </c>
      <c r="M8" s="3">
        <v>48980911.779999837</v>
      </c>
      <c r="Q8" t="s">
        <v>20</v>
      </c>
      <c r="R8" s="3">
        <v>10965069.750000006</v>
      </c>
      <c r="T8" t="str">
        <f t="shared" si="4"/>
        <v>Big Apple Bikes</v>
      </c>
      <c r="U8" s="3">
        <f t="shared" si="0"/>
        <v>10965069.750000006</v>
      </c>
      <c r="V8" s="3" t="str">
        <f t="shared" si="5"/>
        <v/>
      </c>
      <c r="AA8" t="s">
        <v>12</v>
      </c>
      <c r="AB8" s="9">
        <v>2538</v>
      </c>
      <c r="AC8" s="9">
        <v>2369</v>
      </c>
      <c r="AD8" s="9">
        <v>2173</v>
      </c>
      <c r="AE8" s="9">
        <v>2184</v>
      </c>
      <c r="AF8" s="9">
        <v>2145</v>
      </c>
      <c r="AN8" t="s">
        <v>11</v>
      </c>
      <c r="AO8" s="3">
        <v>16021615.079999933</v>
      </c>
      <c r="AP8" s="3">
        <v>15118378.609999979</v>
      </c>
      <c r="AQ8" s="3">
        <v>13180799.319999844</v>
      </c>
      <c r="AR8" s="3">
        <v>13355076.029999936</v>
      </c>
      <c r="AS8" s="3">
        <v>14076253.410000065</v>
      </c>
      <c r="BJ8" t="s">
        <v>12</v>
      </c>
      <c r="BK8" s="9">
        <v>11409</v>
      </c>
      <c r="BO8" s="9"/>
      <c r="BR8" t="s">
        <v>56</v>
      </c>
      <c r="BS8" s="7">
        <v>1.5790343915343917E-2</v>
      </c>
      <c r="BT8" s="7">
        <v>5.1669973544973542E-4</v>
      </c>
      <c r="BU8" s="7">
        <v>7.7298280423280423E-3</v>
      </c>
      <c r="BV8" s="7">
        <v>7.4404761904761901E-3</v>
      </c>
      <c r="BW8" s="7">
        <v>9.5279431216931214E-3</v>
      </c>
      <c r="BX8" s="7">
        <v>1.6534391534391533E-4</v>
      </c>
      <c r="BZ8" s="7">
        <f t="shared" si="6"/>
        <v>7.7298280423280423E-3</v>
      </c>
      <c r="CD8" t="s">
        <v>85</v>
      </c>
      <c r="CE8" s="3">
        <v>264225.40000000008</v>
      </c>
      <c r="CF8" s="3">
        <v>434334.5</v>
      </c>
      <c r="CG8" s="3">
        <v>9632946.3699999694</v>
      </c>
      <c r="CH8" s="3">
        <v>9770374.8399999868</v>
      </c>
      <c r="CI8" s="3">
        <v>13066295.589999918</v>
      </c>
      <c r="CJ8" s="3">
        <v>103312.20999999989</v>
      </c>
      <c r="CL8" t="str">
        <v>ORB</v>
      </c>
      <c r="CT8" t="str">
        <f t="shared" ref="CT8:CU8" si="7">CT4</f>
        <v>Accessories</v>
      </c>
      <c r="CU8" s="3">
        <f t="shared" si="7"/>
        <v>2000339.1899999829</v>
      </c>
      <c r="CV8" s="7">
        <f>CU8/SUM($CU$8:$CU$9)</f>
        <v>8.2258712480772871E-3</v>
      </c>
      <c r="CY8" t="s">
        <v>101</v>
      </c>
      <c r="CZ8" s="3">
        <v>10765225.949999986</v>
      </c>
      <c r="DC8" t="str">
        <f t="shared" si="2"/>
        <v>Deluxe Touring Bike (black)</v>
      </c>
      <c r="DD8" s="3">
        <f t="shared" si="3"/>
        <v>10765225.949999986</v>
      </c>
    </row>
    <row r="9" spans="2:112" x14ac:dyDescent="0.25">
      <c r="B9" t="str">
        <f>C3</f>
        <v>YEAR</v>
      </c>
      <c r="C9">
        <f t="shared" ref="C9:G9" si="8">C4</f>
        <v>2007</v>
      </c>
      <c r="D9">
        <f t="shared" si="8"/>
        <v>2008</v>
      </c>
      <c r="E9">
        <f t="shared" si="8"/>
        <v>2009</v>
      </c>
      <c r="F9">
        <f t="shared" si="8"/>
        <v>2010</v>
      </c>
      <c r="G9">
        <f t="shared" si="8"/>
        <v>2011</v>
      </c>
      <c r="K9" t="s">
        <v>13</v>
      </c>
      <c r="L9" s="3">
        <v>291144.26999999949</v>
      </c>
      <c r="M9" s="3">
        <v>289618.01999999949</v>
      </c>
      <c r="Q9" t="s">
        <v>21</v>
      </c>
      <c r="R9" s="3">
        <v>18937466.120000023</v>
      </c>
      <c r="T9" t="str">
        <f t="shared" si="4"/>
        <v>Capital Bikes</v>
      </c>
      <c r="U9" s="3">
        <f t="shared" si="0"/>
        <v>18937466.120000023</v>
      </c>
      <c r="V9" s="3" t="str">
        <f t="shared" si="5"/>
        <v/>
      </c>
      <c r="AA9" t="s">
        <v>13</v>
      </c>
      <c r="AB9" s="9">
        <v>107</v>
      </c>
      <c r="AC9" s="9">
        <v>86</v>
      </c>
      <c r="AD9" s="9">
        <v>69</v>
      </c>
      <c r="AE9" s="9">
        <v>63</v>
      </c>
      <c r="AF9" s="9">
        <v>67</v>
      </c>
      <c r="AN9" t="s">
        <v>12</v>
      </c>
      <c r="AO9" s="3">
        <v>20908704.299999945</v>
      </c>
      <c r="AP9" s="3">
        <v>20752316.599999581</v>
      </c>
      <c r="AQ9" s="3">
        <v>17486500.659999423</v>
      </c>
      <c r="AR9" s="3">
        <v>17757106.079999939</v>
      </c>
      <c r="AS9" s="3">
        <v>17782753.669999942</v>
      </c>
      <c r="BJ9" t="s">
        <v>13</v>
      </c>
      <c r="BK9" s="9">
        <v>392</v>
      </c>
      <c r="BO9" s="9"/>
      <c r="BR9" t="s">
        <v>57</v>
      </c>
      <c r="BS9" s="7">
        <v>2.0171957671957671E-2</v>
      </c>
      <c r="BT9" s="7">
        <v>0</v>
      </c>
      <c r="BU9" s="7">
        <v>9.2179232804232812E-3</v>
      </c>
      <c r="BV9" s="7">
        <v>9.362599206349206E-3</v>
      </c>
      <c r="BW9" s="7">
        <v>1.2876157407407407E-2</v>
      </c>
      <c r="BX9" s="7">
        <v>7.2337962962962959E-4</v>
      </c>
      <c r="BZ9" s="7">
        <f t="shared" si="6"/>
        <v>9.2179232804232812E-3</v>
      </c>
      <c r="CD9" t="s">
        <v>92</v>
      </c>
      <c r="CE9" s="3">
        <v>337852.84000000189</v>
      </c>
      <c r="CF9" s="3">
        <v>519862</v>
      </c>
      <c r="CG9" s="3">
        <v>12494521.9</v>
      </c>
      <c r="CH9" s="3">
        <v>13074962.629999982</v>
      </c>
      <c r="CI9" s="3">
        <v>17411890.019999951</v>
      </c>
      <c r="CJ9" s="3">
        <v>144175.95000000004</v>
      </c>
      <c r="CL9" t="str">
        <v>ROB</v>
      </c>
      <c r="CT9" t="str">
        <f t="shared" ref="CT9:CU9" si="9">CT5</f>
        <v>Bicycle</v>
      </c>
      <c r="CU9" s="3">
        <f t="shared" si="9"/>
        <v>241176235.02000135</v>
      </c>
      <c r="CV9" s="7">
        <f>CU9/SUM($CU$8:$CU$9)</f>
        <v>0.99177412875192261</v>
      </c>
      <c r="CY9" t="s">
        <v>102</v>
      </c>
      <c r="CZ9" s="3">
        <v>10961350.059999986</v>
      </c>
      <c r="DC9" t="str">
        <f t="shared" si="2"/>
        <v>Deluxe Touring Bike (red)</v>
      </c>
      <c r="DD9" s="3">
        <f t="shared" si="3"/>
        <v>10961350.059999986</v>
      </c>
    </row>
    <row r="10" spans="2:112" x14ac:dyDescent="0.25">
      <c r="B10" t="str">
        <f t="shared" ref="B10:G10" si="10">B5</f>
        <v>Germany</v>
      </c>
      <c r="C10" s="3">
        <f t="shared" si="10"/>
        <v>22986729.120000094</v>
      </c>
      <c r="D10" s="3">
        <f t="shared" si="10"/>
        <v>23353620.059999689</v>
      </c>
      <c r="E10" s="3">
        <f t="shared" si="10"/>
        <v>23590853.819999523</v>
      </c>
      <c r="F10" s="3">
        <f t="shared" si="10"/>
        <v>25393053.240000658</v>
      </c>
      <c r="G10" s="3">
        <f t="shared" si="10"/>
        <v>26102295.220000893</v>
      </c>
      <c r="K10" t="s">
        <v>9</v>
      </c>
      <c r="L10" s="3">
        <v>2987891</v>
      </c>
      <c r="M10" s="3"/>
      <c r="Q10" t="s">
        <v>22</v>
      </c>
      <c r="R10" s="3">
        <v>11536006.239999937</v>
      </c>
      <c r="T10" t="str">
        <f t="shared" si="4"/>
        <v>Cruiser Bikes</v>
      </c>
      <c r="U10" s="3">
        <f t="shared" si="0"/>
        <v>11536006.239999937</v>
      </c>
      <c r="V10" s="3" t="str">
        <f t="shared" si="5"/>
        <v/>
      </c>
      <c r="AW10">
        <f>COUNTA(AU3:AU7)</f>
        <v>5</v>
      </c>
      <c r="BR10" t="s">
        <v>58</v>
      </c>
      <c r="BS10" s="7">
        <v>1.5211640211640211E-2</v>
      </c>
      <c r="BT10" s="7">
        <v>0</v>
      </c>
      <c r="BU10" s="7">
        <v>7.6678240740740743E-3</v>
      </c>
      <c r="BV10" s="7">
        <v>7.502480158730159E-3</v>
      </c>
      <c r="BW10" s="7">
        <v>9.4039351851851853E-3</v>
      </c>
      <c r="BX10" s="7">
        <v>1.8601190476190475E-4</v>
      </c>
      <c r="BZ10" s="7">
        <f t="shared" si="6"/>
        <v>7.6678240740740743E-3</v>
      </c>
      <c r="CD10" t="s">
        <v>91</v>
      </c>
      <c r="CE10" s="3">
        <v>412491.09000000102</v>
      </c>
      <c r="CF10" s="3">
        <v>715143.5</v>
      </c>
      <c r="CG10" s="3">
        <v>15591984.329999961</v>
      </c>
      <c r="CH10" s="3">
        <v>16176191.139999971</v>
      </c>
      <c r="CI10" s="3">
        <v>21560177.329999913</v>
      </c>
      <c r="CJ10" s="3">
        <v>208950.27000000002</v>
      </c>
      <c r="CL10" t="str">
        <v>TOU</v>
      </c>
      <c r="CY10" t="s">
        <v>103</v>
      </c>
      <c r="CZ10" s="3">
        <v>23286550.669999916</v>
      </c>
      <c r="DC10" t="str">
        <f t="shared" si="2"/>
        <v>Deluxe Touring Bike (silver)</v>
      </c>
      <c r="DD10" s="3">
        <f t="shared" si="3"/>
        <v>23286550.669999916</v>
      </c>
      <c r="DF10">
        <v>20</v>
      </c>
    </row>
    <row r="11" spans="2:112" x14ac:dyDescent="0.25">
      <c r="B11" t="str">
        <f t="shared" ref="B11:G11" si="11">B6</f>
        <v>United State</v>
      </c>
      <c r="C11" s="3">
        <f t="shared" si="11"/>
        <v>29764202</v>
      </c>
      <c r="D11" s="3">
        <f t="shared" si="11"/>
        <v>27998417.630000029</v>
      </c>
      <c r="E11" s="3">
        <f t="shared" si="11"/>
        <v>20845730.57</v>
      </c>
      <c r="F11" s="3">
        <f t="shared" si="11"/>
        <v>21662670.090000018</v>
      </c>
      <c r="G11" s="3">
        <f t="shared" si="11"/>
        <v>21479002.460000031</v>
      </c>
      <c r="Q11" t="s">
        <v>23</v>
      </c>
      <c r="R11" s="3">
        <v>8636490.4099999871</v>
      </c>
      <c r="T11" t="str">
        <f t="shared" si="4"/>
        <v>DC Bikes</v>
      </c>
      <c r="U11" s="3">
        <f t="shared" si="0"/>
        <v>8636490.4099999871</v>
      </c>
      <c r="V11" s="3" t="str">
        <f t="shared" si="5"/>
        <v/>
      </c>
      <c r="AN11" t="str">
        <f t="shared" ref="AN11:AN17" si="12">AN3</f>
        <v>Product Category</v>
      </c>
      <c r="AO11">
        <f t="shared" ref="AO11:AS11" si="13">AO3</f>
        <v>2007</v>
      </c>
      <c r="AP11">
        <f t="shared" si="13"/>
        <v>2008</v>
      </c>
      <c r="AQ11">
        <f t="shared" si="13"/>
        <v>2009</v>
      </c>
      <c r="AR11">
        <f t="shared" si="13"/>
        <v>2010</v>
      </c>
      <c r="AS11">
        <f t="shared" si="13"/>
        <v>2011</v>
      </c>
      <c r="AT11" t="str">
        <f>AN21</f>
        <v>best selling product</v>
      </c>
      <c r="AU11" t="s">
        <v>46</v>
      </c>
      <c r="BR11" t="s">
        <v>59</v>
      </c>
      <c r="BS11" s="7">
        <v>1.5356316137566137E-2</v>
      </c>
      <c r="BT11" s="7">
        <v>0</v>
      </c>
      <c r="BU11" s="7">
        <v>9.2179232804232812E-3</v>
      </c>
      <c r="BV11" s="7">
        <v>7.006448412698413E-3</v>
      </c>
      <c r="BW11" s="7">
        <v>9.5692791005291006E-3</v>
      </c>
      <c r="BX11" s="7">
        <v>2.48015873015873E-4</v>
      </c>
      <c r="BZ11" s="7">
        <f t="shared" si="6"/>
        <v>9.2179232804232812E-3</v>
      </c>
      <c r="CD11" t="s">
        <v>90</v>
      </c>
      <c r="CE11" s="3">
        <v>209544.69999999931</v>
      </c>
      <c r="CF11" s="3">
        <v>268524.75</v>
      </c>
      <c r="CG11" s="3">
        <v>7742656.0399999944</v>
      </c>
      <c r="CH11" s="3">
        <v>8039687.320000018</v>
      </c>
      <c r="CI11" s="3">
        <v>10010121.689999944</v>
      </c>
      <c r="CJ11" s="3">
        <v>56189.250000000015</v>
      </c>
      <c r="CL11" t="str">
        <v>TRE</v>
      </c>
      <c r="CY11" t="s">
        <v>104</v>
      </c>
      <c r="CZ11" s="3">
        <v>2987891</v>
      </c>
      <c r="DC11" t="str">
        <f t="shared" si="2"/>
        <v>E-Bike Tailwind</v>
      </c>
      <c r="DD11" s="3">
        <f t="shared" si="3"/>
        <v>2987891</v>
      </c>
      <c r="DG11" s="3"/>
    </row>
    <row r="12" spans="2:112" x14ac:dyDescent="0.25">
      <c r="B12" t="s">
        <v>41</v>
      </c>
      <c r="C12" s="3">
        <f>C24</f>
        <v>29764202</v>
      </c>
      <c r="G12" s="3"/>
      <c r="Q12" t="s">
        <v>24</v>
      </c>
      <c r="R12" s="3">
        <v>9430483.9500000067</v>
      </c>
      <c r="T12" t="str">
        <f t="shared" si="4"/>
        <v>Drahtesel</v>
      </c>
      <c r="U12" s="3">
        <f t="shared" si="0"/>
        <v>9430483.9500000067</v>
      </c>
      <c r="V12" s="3" t="str">
        <f t="shared" si="5"/>
        <v/>
      </c>
      <c r="AB12">
        <f>AB3</f>
        <v>2007</v>
      </c>
      <c r="AC12">
        <f t="shared" ref="AC12:AF12" si="14">AC3</f>
        <v>2008</v>
      </c>
      <c r="AD12">
        <f t="shared" si="14"/>
        <v>2009</v>
      </c>
      <c r="AE12">
        <f t="shared" si="14"/>
        <v>2010</v>
      </c>
      <c r="AF12">
        <f t="shared" si="14"/>
        <v>2011</v>
      </c>
      <c r="AN12" t="str">
        <f t="shared" si="12"/>
        <v>TRE</v>
      </c>
      <c r="AO12" s="3">
        <f>AO4</f>
        <v>154646.1999999999</v>
      </c>
      <c r="AP12" s="3">
        <f t="shared" ref="AO12:AS17" si="15">AP4</f>
        <v>133566.01999999999</v>
      </c>
      <c r="AQ12" s="3">
        <f t="shared" si="15"/>
        <v>99456.919999999984</v>
      </c>
      <c r="AR12" s="3">
        <f t="shared" si="15"/>
        <v>93087.969999999972</v>
      </c>
      <c r="AS12" s="3">
        <f t="shared" si="15"/>
        <v>100005.17999999991</v>
      </c>
      <c r="AU12" s="3" t="str">
        <f>IF(AO12=_xlfn.MAXIFS(AO12:AO17,AO12:AO17,"&gt;0"),AO12,"")</f>
        <v/>
      </c>
      <c r="BJ12" t="str">
        <f>BJ3</f>
        <v>Product Category</v>
      </c>
      <c r="BK12" t="str">
        <f>BK3</f>
        <v>Count of SalesQuantity</v>
      </c>
      <c r="BL12" t="s">
        <v>79</v>
      </c>
      <c r="BM12" t="str">
        <f>IF(BO5=1,$BM$4,"")</f>
        <v/>
      </c>
      <c r="BN12" t="str">
        <f>BJ1</f>
        <v>YEAR</v>
      </c>
      <c r="BO12" t="str" vm="1">
        <f>BK1</f>
        <v>All</v>
      </c>
      <c r="BR12" t="s">
        <v>60</v>
      </c>
      <c r="BS12" s="7">
        <v>1.5190972222222222E-2</v>
      </c>
      <c r="BT12" s="7">
        <v>0</v>
      </c>
      <c r="BU12" s="7">
        <v>7.2958002645502644E-3</v>
      </c>
      <c r="BV12" s="7">
        <v>6.9237764550264553E-3</v>
      </c>
      <c r="BW12" s="7">
        <v>9.0112433862433866E-3</v>
      </c>
      <c r="BX12" s="7">
        <v>2.2734788359788359E-4</v>
      </c>
      <c r="BZ12" s="7">
        <f t="shared" si="6"/>
        <v>7.2958002645502644E-3</v>
      </c>
      <c r="CD12" t="s">
        <v>86</v>
      </c>
      <c r="CE12" s="3">
        <v>184639.78999999992</v>
      </c>
      <c r="CF12" s="3">
        <v>251132.25</v>
      </c>
      <c r="CG12" s="3">
        <v>6573110.459999999</v>
      </c>
      <c r="CH12" s="3">
        <v>6649193.6500000041</v>
      </c>
      <c r="CI12" s="3">
        <v>8888796.299999984</v>
      </c>
      <c r="CJ12" s="3">
        <v>36298.35</v>
      </c>
      <c r="CY12" t="s">
        <v>105</v>
      </c>
      <c r="CZ12" s="3">
        <v>114716.25999999981</v>
      </c>
      <c r="DC12" t="str">
        <f t="shared" si="2"/>
        <v>Elbow Pads</v>
      </c>
      <c r="DD12" s="3">
        <f t="shared" si="3"/>
        <v>114716.25999999981</v>
      </c>
      <c r="DG12" s="3"/>
    </row>
    <row r="13" spans="2:112" x14ac:dyDescent="0.25">
      <c r="B13" t="s">
        <v>42</v>
      </c>
      <c r="G13" s="3">
        <f>C23</f>
        <v>26102295.220000893</v>
      </c>
      <c r="Q13" t="s">
        <v>25</v>
      </c>
      <c r="R13" s="3">
        <v>9106737.8700000104</v>
      </c>
      <c r="T13" t="str">
        <f t="shared" si="4"/>
        <v>Fahrpott</v>
      </c>
      <c r="U13" s="3">
        <f t="shared" si="0"/>
        <v>9106737.8700000104</v>
      </c>
      <c r="V13" s="3" t="str">
        <f t="shared" si="5"/>
        <v/>
      </c>
      <c r="AA13" t="s">
        <v>8</v>
      </c>
      <c r="AB13" s="9">
        <f>AB4</f>
        <v>4028</v>
      </c>
      <c r="AC13" s="9">
        <f>AC4</f>
        <v>3873</v>
      </c>
      <c r="AD13" s="9">
        <f t="shared" ref="AD13:AF13" si="16">AD4</f>
        <v>3551</v>
      </c>
      <c r="AE13" s="9">
        <f t="shared" si="16"/>
        <v>3574</v>
      </c>
      <c r="AF13" s="9">
        <f t="shared" si="16"/>
        <v>3451</v>
      </c>
      <c r="AH13" s="2" t="s">
        <v>4</v>
      </c>
      <c r="AJ13" t="s">
        <v>43</v>
      </c>
      <c r="AN13" t="str">
        <f t="shared" si="12"/>
        <v>ACC</v>
      </c>
      <c r="AO13" s="3">
        <f t="shared" si="15"/>
        <v>443316.31</v>
      </c>
      <c r="AP13" s="3">
        <f t="shared" si="15"/>
        <v>430188.18000000535</v>
      </c>
      <c r="AQ13" s="3">
        <f t="shared" si="15"/>
        <v>362318.37000000291</v>
      </c>
      <c r="AR13" s="3">
        <f t="shared" si="15"/>
        <v>384194.45000000636</v>
      </c>
      <c r="AS13" s="3">
        <f t="shared" si="15"/>
        <v>380321.88000000117</v>
      </c>
      <c r="AU13" s="3" t="str">
        <f t="shared" ref="AU13:AU17" si="17">IF(AO13=_xlfn.MAXIFS(AO13:AO18,AO13:AO18,"&gt;0"),AO13,"")</f>
        <v/>
      </c>
      <c r="BJ13" t="str">
        <f t="shared" ref="BJ13:BK13" si="18">BJ4</f>
        <v>ACC</v>
      </c>
      <c r="BK13" s="9">
        <f t="shared" si="18"/>
        <v>18477</v>
      </c>
      <c r="BL13" s="11">
        <f>BK13/SUM($BK$13:$BK$18)</f>
        <v>0.38188244047619047</v>
      </c>
      <c r="BR13" t="s">
        <v>61</v>
      </c>
      <c r="BS13" s="7">
        <v>1.7319775132275131E-2</v>
      </c>
      <c r="BT13" s="7">
        <v>5.9937169312169309E-4</v>
      </c>
      <c r="BU13" s="7">
        <v>8.6598875661375654E-3</v>
      </c>
      <c r="BV13" s="7">
        <v>7.7711640211640207E-3</v>
      </c>
      <c r="BW13" s="7">
        <v>1.0788690476190476E-2</v>
      </c>
      <c r="BX13" s="7">
        <v>2.2734788359788359E-4</v>
      </c>
      <c r="BZ13" s="7">
        <f t="shared" si="6"/>
        <v>8.6598875661375654E-3</v>
      </c>
      <c r="CD13" t="s">
        <v>95</v>
      </c>
      <c r="CE13" s="3">
        <v>145520.2899999996</v>
      </c>
      <c r="CF13" s="3">
        <v>278980.75</v>
      </c>
      <c r="CG13" s="3">
        <v>5271159.3999999929</v>
      </c>
      <c r="CH13" s="3">
        <v>5325396.6100000022</v>
      </c>
      <c r="CI13" s="3">
        <v>6769242.1899999855</v>
      </c>
      <c r="CJ13" s="3">
        <v>21464.550000000003</v>
      </c>
      <c r="CY13" t="s">
        <v>106</v>
      </c>
      <c r="CZ13" s="3">
        <v>292088.72999999992</v>
      </c>
      <c r="DC13" t="str">
        <f t="shared" si="2"/>
        <v>First Aid Kit</v>
      </c>
      <c r="DD13" s="3">
        <f t="shared" si="3"/>
        <v>292088.72999999992</v>
      </c>
    </row>
    <row r="14" spans="2:112" x14ac:dyDescent="0.25">
      <c r="K14" s="2" t="s">
        <v>3</v>
      </c>
      <c r="L14" t="s">
        <v>14</v>
      </c>
      <c r="Q14" t="s">
        <v>26</v>
      </c>
      <c r="R14" s="3">
        <v>3828797.5200000023</v>
      </c>
      <c r="T14" t="str">
        <f t="shared" si="4"/>
        <v>Furniture City Bikes</v>
      </c>
      <c r="U14" s="3">
        <f t="shared" si="0"/>
        <v>3828797.5200000023</v>
      </c>
      <c r="V14" s="3" t="str">
        <f t="shared" si="5"/>
        <v/>
      </c>
      <c r="AA14" t="s">
        <v>9</v>
      </c>
      <c r="AB14" s="9">
        <f>AB5</f>
        <v>0</v>
      </c>
      <c r="AC14" s="9">
        <f t="shared" ref="AC14:AF14" si="19">AC5</f>
        <v>0</v>
      </c>
      <c r="AD14" s="9">
        <f t="shared" si="19"/>
        <v>0</v>
      </c>
      <c r="AE14" s="9">
        <f t="shared" si="19"/>
        <v>175</v>
      </c>
      <c r="AF14" s="9">
        <f t="shared" si="19"/>
        <v>172</v>
      </c>
      <c r="AH14">
        <v>2009</v>
      </c>
      <c r="AJ14">
        <f>COUNTA(AH14:AH18)</f>
        <v>5</v>
      </c>
      <c r="AN14" t="str">
        <f t="shared" si="12"/>
        <v>EBI</v>
      </c>
      <c r="AO14" s="3">
        <f t="shared" si="15"/>
        <v>0</v>
      </c>
      <c r="AP14" s="3">
        <f t="shared" si="15"/>
        <v>0</v>
      </c>
      <c r="AQ14" s="3">
        <f t="shared" si="15"/>
        <v>0</v>
      </c>
      <c r="AR14" s="3">
        <f t="shared" si="15"/>
        <v>1503480</v>
      </c>
      <c r="AS14" s="3">
        <f t="shared" si="15"/>
        <v>1484411</v>
      </c>
      <c r="AU14" s="3" t="str">
        <f t="shared" si="17"/>
        <v/>
      </c>
      <c r="BJ14" t="str">
        <f t="shared" ref="BJ14:BK14" si="20">BJ5</f>
        <v>EBI</v>
      </c>
      <c r="BK14" s="9">
        <f t="shared" si="20"/>
        <v>347</v>
      </c>
      <c r="BL14" s="11">
        <f t="shared" ref="BL14:BL18" si="21">BK14/SUM($BK$13:$BK$18)</f>
        <v>7.1717923280423283E-3</v>
      </c>
      <c r="BR14" t="s">
        <v>62</v>
      </c>
      <c r="BS14" s="7">
        <v>9.8379629629629633E-3</v>
      </c>
      <c r="BT14" s="7">
        <v>0</v>
      </c>
      <c r="BU14" s="7">
        <v>4.836309523809524E-3</v>
      </c>
      <c r="BV14" s="7">
        <v>4.5676256613756613E-3</v>
      </c>
      <c r="BW14" s="7">
        <v>5.6010251322751326E-3</v>
      </c>
      <c r="BX14" s="7">
        <v>0</v>
      </c>
      <c r="BZ14" s="7">
        <f t="shared" si="6"/>
        <v>4.836309523809524E-3</v>
      </c>
      <c r="CD14" t="s">
        <v>94</v>
      </c>
      <c r="CE14" s="3">
        <v>100154.78000000025</v>
      </c>
      <c r="CF14" s="3">
        <v>158412</v>
      </c>
      <c r="CG14" s="3">
        <v>3154617.489999997</v>
      </c>
      <c r="CH14" s="3">
        <v>3428110.4600000018</v>
      </c>
      <c r="CI14" s="3">
        <v>4204626.7900000121</v>
      </c>
      <c r="CJ14" s="3">
        <v>2781.37</v>
      </c>
      <c r="CY14" t="s">
        <v>107</v>
      </c>
      <c r="CZ14" s="3">
        <v>79356.159999999916</v>
      </c>
      <c r="DC14" t="str">
        <f t="shared" si="2"/>
        <v>Fixed Gear Bike Plus</v>
      </c>
      <c r="DD14" s="3">
        <f t="shared" si="3"/>
        <v>79356.159999999916</v>
      </c>
      <c r="DF14" t="str">
        <f>DC3</f>
        <v>ProductDescription</v>
      </c>
      <c r="DG14" t="str">
        <f>DD3</f>
        <v xml:space="preserve"> Revenue</v>
      </c>
      <c r="DH14" t="s">
        <v>125</v>
      </c>
    </row>
    <row r="15" spans="2:112" x14ac:dyDescent="0.25">
      <c r="K15" t="s">
        <v>1</v>
      </c>
      <c r="L15" s="9">
        <v>91939</v>
      </c>
      <c r="Q15" t="s">
        <v>27</v>
      </c>
      <c r="R15" s="3">
        <v>8792388.7999999877</v>
      </c>
      <c r="T15" t="str">
        <f t="shared" si="4"/>
        <v>Motown Bikes</v>
      </c>
      <c r="U15" s="3">
        <f t="shared" si="0"/>
        <v>8792388.7999999877</v>
      </c>
      <c r="V15" s="3" t="str">
        <f t="shared" si="5"/>
        <v/>
      </c>
      <c r="AA15" t="s">
        <v>10</v>
      </c>
      <c r="AB15" s="9">
        <f t="shared" ref="AB15:AF15" si="22">AB6</f>
        <v>1947</v>
      </c>
      <c r="AC15" s="9">
        <f t="shared" si="22"/>
        <v>1882</v>
      </c>
      <c r="AD15" s="9">
        <f t="shared" si="22"/>
        <v>1789</v>
      </c>
      <c r="AE15" s="9">
        <f t="shared" si="22"/>
        <v>1786</v>
      </c>
      <c r="AF15" s="9">
        <f t="shared" si="22"/>
        <v>1724</v>
      </c>
      <c r="AH15">
        <v>2007</v>
      </c>
      <c r="AN15" t="str">
        <f t="shared" si="12"/>
        <v>ORB</v>
      </c>
      <c r="AO15" s="3">
        <f t="shared" si="15"/>
        <v>15222649.229999851</v>
      </c>
      <c r="AP15" s="3">
        <f t="shared" si="15"/>
        <v>14917588.280000003</v>
      </c>
      <c r="AQ15" s="3">
        <f t="shared" si="15"/>
        <v>13307509.119999932</v>
      </c>
      <c r="AR15" s="3">
        <f t="shared" si="15"/>
        <v>13962778.799999993</v>
      </c>
      <c r="AS15" s="3">
        <f t="shared" si="15"/>
        <v>13757552.540000001</v>
      </c>
      <c r="AU15" s="3" t="str">
        <f t="shared" si="17"/>
        <v/>
      </c>
      <c r="BJ15" t="str">
        <f t="shared" ref="BJ15:BK15" si="23">BJ6</f>
        <v>ORB</v>
      </c>
      <c r="BK15" s="9">
        <f t="shared" si="23"/>
        <v>9128</v>
      </c>
      <c r="BL15" s="11">
        <f t="shared" si="21"/>
        <v>0.18865740740740741</v>
      </c>
      <c r="BR15" t="s">
        <v>63</v>
      </c>
      <c r="BS15" s="7">
        <v>3.4928902116402115E-2</v>
      </c>
      <c r="BT15" s="7">
        <v>1.1367394179894179E-3</v>
      </c>
      <c r="BU15" s="7">
        <v>1.6245039682539684E-2</v>
      </c>
      <c r="BV15" s="7">
        <v>1.6493055555555556E-2</v>
      </c>
      <c r="BW15" s="7">
        <v>2.1184689153439153E-2</v>
      </c>
      <c r="BX15" s="7">
        <v>7.6471560846560842E-4</v>
      </c>
      <c r="BZ15" s="7">
        <f t="shared" si="6"/>
        <v>1.6245039682539684E-2</v>
      </c>
      <c r="CD15" t="s">
        <v>93</v>
      </c>
      <c r="CE15" s="3">
        <v>55366.67999999992</v>
      </c>
      <c r="CF15" s="3">
        <v>48094.25</v>
      </c>
      <c r="CG15" s="3">
        <v>1601892.4800000021</v>
      </c>
      <c r="CH15" s="3">
        <v>1244721.4099999992</v>
      </c>
      <c r="CI15" s="3">
        <v>1615904.1300000022</v>
      </c>
      <c r="CJ15" s="3">
        <v>0</v>
      </c>
      <c r="CY15" t="s">
        <v>108</v>
      </c>
      <c r="CZ15" s="3">
        <v>115202.82999999978</v>
      </c>
      <c r="DC15" t="str">
        <f t="shared" si="2"/>
        <v>Knee Pads</v>
      </c>
      <c r="DD15" s="3">
        <f t="shared" si="3"/>
        <v>115202.82999999978</v>
      </c>
      <c r="DF15" t="str" cm="1">
        <f t="array" aca="1" ref="DF15" ca="1">OFFSET(DC4,$DF$10,,,)</f>
        <v>Professional Touring Bike (red)</v>
      </c>
      <c r="DG15" s="3" cm="1">
        <f t="array" aca="1" ref="DG15" ca="1">OFFSET(DD4,$DF$10,,,)</f>
        <v>11511415.189999986</v>
      </c>
      <c r="DH15" s="3" t="str">
        <f t="shared" ref="DH15:DH23" ca="1" si="24">IF(DG15=MAX($DG$15:$DG$23),DG15,"")</f>
        <v/>
      </c>
    </row>
    <row r="16" spans="2:112" x14ac:dyDescent="0.25">
      <c r="K16" t="s">
        <v>2</v>
      </c>
      <c r="L16" s="9">
        <v>76915</v>
      </c>
      <c r="Q16" t="s">
        <v>28</v>
      </c>
      <c r="R16" s="3">
        <v>13820951.409999974</v>
      </c>
      <c r="T16" t="str">
        <f t="shared" si="4"/>
        <v>Neckarrad</v>
      </c>
      <c r="U16" s="3">
        <f t="shared" si="0"/>
        <v>13820951.409999974</v>
      </c>
      <c r="V16" s="3" t="str">
        <f t="shared" si="5"/>
        <v/>
      </c>
      <c r="AA16" t="s">
        <v>11</v>
      </c>
      <c r="AB16" s="9">
        <f t="shared" ref="AB16:AF16" si="25">AB7</f>
        <v>1932</v>
      </c>
      <c r="AC16" s="9">
        <f t="shared" si="25"/>
        <v>1801</v>
      </c>
      <c r="AD16" s="9">
        <f t="shared" si="25"/>
        <v>1617</v>
      </c>
      <c r="AE16" s="9">
        <f t="shared" si="25"/>
        <v>1660</v>
      </c>
      <c r="AF16" s="9">
        <f t="shared" si="25"/>
        <v>1621</v>
      </c>
      <c r="AH16">
        <v>2008</v>
      </c>
      <c r="AN16" t="str">
        <f t="shared" si="12"/>
        <v>ROB</v>
      </c>
      <c r="AO16" s="3">
        <f t="shared" si="15"/>
        <v>16021615.079999933</v>
      </c>
      <c r="AP16" s="3">
        <f t="shared" si="15"/>
        <v>15118378.609999979</v>
      </c>
      <c r="AQ16" s="3">
        <f t="shared" si="15"/>
        <v>13180799.319999844</v>
      </c>
      <c r="AR16" s="3">
        <f t="shared" si="15"/>
        <v>13355076.029999936</v>
      </c>
      <c r="AS16" s="3">
        <f t="shared" si="15"/>
        <v>14076253.410000065</v>
      </c>
      <c r="AU16" s="3" t="str">
        <f t="shared" si="17"/>
        <v/>
      </c>
      <c r="BJ16" t="str">
        <f t="shared" ref="BJ16" si="26">BJ7</f>
        <v>ROB</v>
      </c>
      <c r="BK16" s="9">
        <f>BK7</f>
        <v>8631</v>
      </c>
      <c r="BL16" s="11">
        <f t="shared" si="21"/>
        <v>0.17838541666666666</v>
      </c>
      <c r="BR16" t="s">
        <v>64</v>
      </c>
      <c r="BS16" s="7">
        <v>1.525297619047619E-2</v>
      </c>
      <c r="BT16" s="7">
        <v>5.5803571428571425E-4</v>
      </c>
      <c r="BU16" s="7">
        <v>7.626488095238095E-3</v>
      </c>
      <c r="BV16" s="7">
        <v>7.4611441798941797E-3</v>
      </c>
      <c r="BW16" s="7">
        <v>9.6312830687830687E-3</v>
      </c>
      <c r="BX16" s="7">
        <v>2.8935185185185184E-4</v>
      </c>
      <c r="BZ16" s="7">
        <f t="shared" si="6"/>
        <v>7.626488095238095E-3</v>
      </c>
      <c r="CD16" t="s">
        <v>87</v>
      </c>
      <c r="CE16" s="3">
        <v>52639.349999999889</v>
      </c>
      <c r="CF16" s="3">
        <v>30958</v>
      </c>
      <c r="CG16" s="3">
        <v>1443797.3500000027</v>
      </c>
      <c r="CH16" s="3">
        <v>1227513.0300000003</v>
      </c>
      <c r="CI16" s="3">
        <v>1644266.1700000002</v>
      </c>
      <c r="CJ16" s="3">
        <v>0</v>
      </c>
      <c r="CY16" t="s">
        <v>109</v>
      </c>
      <c r="CZ16" s="3">
        <v>25747511.000000022</v>
      </c>
      <c r="DC16" t="str">
        <f t="shared" si="2"/>
        <v>Men's Off Road Bike Fully</v>
      </c>
      <c r="DD16" s="3">
        <f t="shared" si="3"/>
        <v>25747511.000000022</v>
      </c>
      <c r="DF16" t="str" cm="1">
        <f t="array" aca="1" ref="DF16" ca="1">OFFSET(DC5,$DF$10,,,)</f>
        <v>Professional Touring Bike (silver)</v>
      </c>
      <c r="DG16" s="3" cm="1">
        <f t="array" aca="1" ref="DG16" ca="1">OFFSET(DD5,$DF$10,,,)</f>
        <v>26025238.739999942</v>
      </c>
      <c r="DH16" s="3">
        <f t="shared" ca="1" si="24"/>
        <v>26025238.739999942</v>
      </c>
    </row>
    <row r="17" spans="2:112" x14ac:dyDescent="0.25">
      <c r="Q17" t="s">
        <v>29</v>
      </c>
      <c r="R17" s="3">
        <v>8573884.6899999995</v>
      </c>
      <c r="T17" t="str">
        <f t="shared" si="4"/>
        <v>Northwest Bikes</v>
      </c>
      <c r="U17" s="3">
        <f t="shared" si="0"/>
        <v>8573884.6899999995</v>
      </c>
      <c r="V17" s="3" t="str">
        <f t="shared" si="5"/>
        <v/>
      </c>
      <c r="AA17" t="s">
        <v>12</v>
      </c>
      <c r="AB17" s="9">
        <f t="shared" ref="AB17:AF17" si="27">AB8</f>
        <v>2538</v>
      </c>
      <c r="AC17" s="9">
        <f t="shared" si="27"/>
        <v>2369</v>
      </c>
      <c r="AD17" s="9">
        <f t="shared" si="27"/>
        <v>2173</v>
      </c>
      <c r="AE17" s="9">
        <f t="shared" si="27"/>
        <v>2184</v>
      </c>
      <c r="AF17" s="9">
        <f t="shared" si="27"/>
        <v>2145</v>
      </c>
      <c r="AH17">
        <v>2010</v>
      </c>
      <c r="AN17" t="str">
        <f t="shared" si="12"/>
        <v>TOU</v>
      </c>
      <c r="AO17" s="3">
        <f t="shared" si="15"/>
        <v>20908704.299999945</v>
      </c>
      <c r="AP17" s="3">
        <f t="shared" si="15"/>
        <v>20752316.599999581</v>
      </c>
      <c r="AQ17" s="3">
        <f t="shared" si="15"/>
        <v>17486500.659999423</v>
      </c>
      <c r="AR17" s="3">
        <f t="shared" si="15"/>
        <v>17757106.079999939</v>
      </c>
      <c r="AS17" s="3">
        <f t="shared" si="15"/>
        <v>17782753.669999942</v>
      </c>
      <c r="AT17" s="3" t="str">
        <f>AN22</f>
        <v>TOU</v>
      </c>
      <c r="AU17" s="3">
        <f t="shared" si="17"/>
        <v>20908704.299999945</v>
      </c>
      <c r="BJ17" t="str">
        <f t="shared" ref="BJ17:BK17" si="28">BJ8</f>
        <v>TOU</v>
      </c>
      <c r="BK17" s="9">
        <f t="shared" si="28"/>
        <v>11409</v>
      </c>
      <c r="BL17" s="11">
        <f t="shared" si="21"/>
        <v>0.23580109126984128</v>
      </c>
      <c r="BR17" t="s">
        <v>65</v>
      </c>
      <c r="BS17" s="7">
        <v>1.5790343915343917E-2</v>
      </c>
      <c r="BT17" s="7">
        <v>6.2003968253968251E-4</v>
      </c>
      <c r="BU17" s="7">
        <v>8.9699074074074073E-3</v>
      </c>
      <c r="BV17" s="7">
        <v>7.130456349206349E-3</v>
      </c>
      <c r="BW17" s="7">
        <v>9.8792989417989426E-3</v>
      </c>
      <c r="BX17" s="7">
        <v>3.3068783068783067E-4</v>
      </c>
      <c r="BZ17" s="7">
        <f t="shared" si="6"/>
        <v>8.9699074074074073E-3</v>
      </c>
      <c r="CY17" t="s">
        <v>110</v>
      </c>
      <c r="CZ17" s="3">
        <v>12708264.99</v>
      </c>
      <c r="DC17" t="str">
        <f t="shared" si="2"/>
        <v>Men's Off Road Bike Hard Tail (Shimano)</v>
      </c>
      <c r="DD17" s="3">
        <f t="shared" si="3"/>
        <v>12708264.99</v>
      </c>
      <c r="DF17" t="str" cm="1">
        <f t="array" aca="1" ref="DF17" ca="1">OFFSET(DC6,$DF$10,,,)</f>
        <v>Repair Kit</v>
      </c>
      <c r="DG17" s="3" cm="1">
        <f t="array" aca="1" ref="DG17" ca="1">OFFSET(DD6,$DF$10,,,)</f>
        <v>115356.33000000005</v>
      </c>
      <c r="DH17" s="3" t="str">
        <f t="shared" ca="1" si="24"/>
        <v/>
      </c>
    </row>
    <row r="18" spans="2:112" x14ac:dyDescent="0.25">
      <c r="Q18" t="s">
        <v>30</v>
      </c>
      <c r="R18" s="3">
        <v>5121792.020000007</v>
      </c>
      <c r="T18" t="str">
        <f t="shared" si="4"/>
        <v>Ostseerad</v>
      </c>
      <c r="U18" s="3">
        <f t="shared" si="0"/>
        <v>5121792.020000007</v>
      </c>
      <c r="V18" s="3" t="str">
        <f t="shared" si="5"/>
        <v/>
      </c>
      <c r="AA18" t="s">
        <v>13</v>
      </c>
      <c r="AB18" s="9">
        <f>AB9</f>
        <v>107</v>
      </c>
      <c r="AC18" s="9">
        <f t="shared" ref="AC18:AF18" si="29">AC9</f>
        <v>86</v>
      </c>
      <c r="AD18" s="9">
        <f t="shared" si="29"/>
        <v>69</v>
      </c>
      <c r="AE18" s="9">
        <f t="shared" si="29"/>
        <v>63</v>
      </c>
      <c r="AF18" s="9">
        <f t="shared" si="29"/>
        <v>67</v>
      </c>
      <c r="AH18">
        <v>2011</v>
      </c>
      <c r="AU18" t="str">
        <f>IF(AW10=1,$AU$3,"")</f>
        <v/>
      </c>
      <c r="BJ18" t="str">
        <f t="shared" ref="BJ18:BK18" si="30">BJ9</f>
        <v>TRE</v>
      </c>
      <c r="BK18" s="9">
        <f t="shared" si="30"/>
        <v>392</v>
      </c>
      <c r="BL18" s="11">
        <f t="shared" si="21"/>
        <v>8.1018518518518514E-3</v>
      </c>
      <c r="BR18" t="s">
        <v>66</v>
      </c>
      <c r="BS18" s="7">
        <v>1.5149636243386243E-2</v>
      </c>
      <c r="BT18" s="7">
        <v>0</v>
      </c>
      <c r="BU18" s="7">
        <v>7.7711640211640207E-3</v>
      </c>
      <c r="BV18" s="7">
        <v>6.9031084656084657E-3</v>
      </c>
      <c r="BW18" s="7">
        <v>9.5692791005291006E-3</v>
      </c>
      <c r="BX18" s="7">
        <v>2.0667989417989417E-4</v>
      </c>
      <c r="BZ18" s="7">
        <f t="shared" si="6"/>
        <v>7.7711640211640207E-3</v>
      </c>
      <c r="CY18" t="s">
        <v>111</v>
      </c>
      <c r="CZ18" s="3">
        <v>21024261.26000027</v>
      </c>
      <c r="DC18" t="str">
        <f t="shared" si="2"/>
        <v>Men's Off Road Bike Hard Tail (SRAM)</v>
      </c>
      <c r="DD18" s="3">
        <f t="shared" si="3"/>
        <v>21024261.26000027</v>
      </c>
      <c r="DF18" t="str" cm="1">
        <f t="array" aca="1" ref="DF18" ca="1">OFFSET(DC7,$DF$10,,,)</f>
        <v>Road Helmet</v>
      </c>
      <c r="DG18" s="3" cm="1">
        <f t="array" aca="1" ref="DG18" ca="1">OFFSET(DD7,$DF$10,,,)</f>
        <v>184150.39000000097</v>
      </c>
      <c r="DH18" s="3" t="str">
        <f t="shared" ca="1" si="24"/>
        <v/>
      </c>
    </row>
    <row r="19" spans="2:112" x14ac:dyDescent="0.25">
      <c r="K19" t="str">
        <f>K14</f>
        <v>Country</v>
      </c>
      <c r="L19" t="str">
        <f>L14</f>
        <v>Sum of SalesQuantity</v>
      </c>
      <c r="Q19" t="s">
        <v>31</v>
      </c>
      <c r="R19" s="3">
        <v>8476724.7199999858</v>
      </c>
      <c r="T19" t="str">
        <f t="shared" si="4"/>
        <v>Peachtree Bikes</v>
      </c>
      <c r="U19" s="3">
        <f t="shared" si="0"/>
        <v>8476724.7199999858</v>
      </c>
      <c r="V19" s="3" t="str">
        <f t="shared" si="5"/>
        <v/>
      </c>
      <c r="BR19" t="s">
        <v>67</v>
      </c>
      <c r="BS19" s="7">
        <v>1.5211640211640211E-2</v>
      </c>
      <c r="BT19" s="7">
        <v>5.3736772486772484E-4</v>
      </c>
      <c r="BU19" s="7">
        <v>7.316468253968254E-3</v>
      </c>
      <c r="BV19" s="7">
        <v>6.9857804232804233E-3</v>
      </c>
      <c r="BW19" s="7">
        <v>9.0525793650793659E-3</v>
      </c>
      <c r="BX19" s="7">
        <v>2.48015873015873E-4</v>
      </c>
      <c r="BZ19" s="7">
        <f t="shared" si="6"/>
        <v>7.316468253968254E-3</v>
      </c>
      <c r="CY19" t="s">
        <v>112</v>
      </c>
      <c r="CZ19" s="3">
        <v>181716.82000000073</v>
      </c>
      <c r="DC19" t="str">
        <f t="shared" si="2"/>
        <v>Off Road Helmet</v>
      </c>
      <c r="DD19" s="3">
        <f t="shared" si="3"/>
        <v>181716.82000000073</v>
      </c>
      <c r="DF19" t="str" cm="1">
        <f t="array" aca="1" ref="DF19" ca="1">OFFSET(DC8,$DF$10,,,)</f>
        <v>T-shirt</v>
      </c>
      <c r="DG19" s="3" cm="1">
        <f t="array" aca="1" ref="DG19" ca="1">OFFSET(DD8,$DF$10,,,)</f>
        <v>108050.59000000007</v>
      </c>
      <c r="DH19" s="3" t="str">
        <f t="shared" ca="1" si="24"/>
        <v/>
      </c>
    </row>
    <row r="20" spans="2:112" x14ac:dyDescent="0.25">
      <c r="K20" t="str">
        <f t="shared" ref="K20:L20" si="31">K15</f>
        <v>Germany</v>
      </c>
      <c r="L20" s="9">
        <f t="shared" si="31"/>
        <v>91939</v>
      </c>
      <c r="M20" s="7"/>
      <c r="Q20" t="s">
        <v>32</v>
      </c>
      <c r="R20" s="3">
        <v>8510692.5000000075</v>
      </c>
      <c r="T20" t="str">
        <f t="shared" si="4"/>
        <v>Philly Bikes</v>
      </c>
      <c r="U20" s="3">
        <f t="shared" si="0"/>
        <v>8510692.5000000075</v>
      </c>
      <c r="V20" s="3" t="str">
        <f t="shared" si="5"/>
        <v/>
      </c>
      <c r="AB20" t="str">
        <f>IF(AJ14=1,$AH$14,"")</f>
        <v/>
      </c>
      <c r="BR20" t="s">
        <v>68</v>
      </c>
      <c r="BS20" s="7">
        <v>1.3868220899470899E-2</v>
      </c>
      <c r="BT20" s="7">
        <v>5.1669973544973542E-4</v>
      </c>
      <c r="BU20" s="7">
        <v>7.1511243386243387E-3</v>
      </c>
      <c r="BV20" s="7">
        <v>6.4070767195767197E-3</v>
      </c>
      <c r="BW20" s="7">
        <v>8.6598875661375654E-3</v>
      </c>
      <c r="BX20" s="7">
        <v>1.0333994708994708E-4</v>
      </c>
      <c r="BZ20" s="7">
        <f t="shared" si="6"/>
        <v>7.1511243386243387E-3</v>
      </c>
      <c r="CY20" t="s">
        <v>113</v>
      </c>
      <c r="CZ20" s="3">
        <v>6840184.2700000154</v>
      </c>
      <c r="DC20" t="str">
        <f t="shared" si="2"/>
        <v>Professional Road Bike (Campagnolo)</v>
      </c>
      <c r="DD20" s="3">
        <f t="shared" si="3"/>
        <v>6840184.2700000154</v>
      </c>
      <c r="DF20" t="str" cm="1">
        <f t="array" aca="1" ref="DF20" ca="1">OFFSET(DC9,$DF$10,,,)</f>
        <v>Water Bottle</v>
      </c>
      <c r="DG20" s="3" cm="1">
        <f t="array" aca="1" ref="DG20" ca="1">OFFSET(DD9,$DF$10,,,)</f>
        <v>71269.400000000009</v>
      </c>
      <c r="DH20" s="3" t="str">
        <f t="shared" ca="1" si="24"/>
        <v/>
      </c>
    </row>
    <row r="21" spans="2:112" x14ac:dyDescent="0.25">
      <c r="K21" t="str">
        <f t="shared" ref="K21:L21" si="32">K16</f>
        <v>United State</v>
      </c>
      <c r="L21" s="9">
        <f t="shared" si="32"/>
        <v>76915</v>
      </c>
      <c r="M21" s="7"/>
      <c r="Q21" t="s">
        <v>33</v>
      </c>
      <c r="R21" s="3">
        <v>18115250.459999979</v>
      </c>
      <c r="T21" t="str">
        <f t="shared" si="4"/>
        <v>Rädlelland</v>
      </c>
      <c r="U21" s="3">
        <f t="shared" si="0"/>
        <v>18115250.459999979</v>
      </c>
      <c r="V21" s="3" t="str">
        <f t="shared" si="5"/>
        <v/>
      </c>
      <c r="AA21" t="s">
        <v>45</v>
      </c>
      <c r="AB21" t="s">
        <v>46</v>
      </c>
      <c r="AN21" t="s">
        <v>47</v>
      </c>
      <c r="BJ21" t="str">
        <f>BJ15</f>
        <v>ORB</v>
      </c>
      <c r="BK21" s="11">
        <f>BL15</f>
        <v>0.18865740740740741</v>
      </c>
      <c r="BR21" t="s">
        <v>69</v>
      </c>
      <c r="BS21" s="7">
        <v>2.0978009259259259E-2</v>
      </c>
      <c r="BT21" s="7">
        <v>8.0605158730158726E-4</v>
      </c>
      <c r="BU21" s="7">
        <v>1.0582010582010581E-2</v>
      </c>
      <c r="BV21" s="7">
        <v>1.0168650793650794E-2</v>
      </c>
      <c r="BW21" s="7">
        <v>1.3806216931216931E-2</v>
      </c>
      <c r="BX21" s="7">
        <v>9.0939153439153434E-4</v>
      </c>
      <c r="BZ21" s="7">
        <f t="shared" si="6"/>
        <v>1.0582010582010581E-2</v>
      </c>
      <c r="CD21" t="str">
        <f>CD5</f>
        <v>January</v>
      </c>
      <c r="CE21" s="3">
        <f t="shared" ref="CE21:CJ21" si="33">CE5</f>
        <v>55199.869999999923</v>
      </c>
      <c r="CF21" s="3">
        <f t="shared" si="33"/>
        <v>31214.25</v>
      </c>
      <c r="CG21" s="3">
        <f t="shared" si="33"/>
        <v>1471208.6500000029</v>
      </c>
      <c r="CH21" s="3">
        <f t="shared" si="33"/>
        <v>1267058.1200000008</v>
      </c>
      <c r="CI21" s="3">
        <f t="shared" si="33"/>
        <v>1807836.1200000015</v>
      </c>
      <c r="CJ21" s="3">
        <f t="shared" si="33"/>
        <v>0</v>
      </c>
      <c r="CY21" t="s">
        <v>114</v>
      </c>
      <c r="CZ21" s="3">
        <v>31562954.919999976</v>
      </c>
      <c r="DC21" t="str">
        <f t="shared" si="2"/>
        <v>Professional Road Bike (Shimano)</v>
      </c>
      <c r="DD21" s="3">
        <f t="shared" si="3"/>
        <v>31562954.919999976</v>
      </c>
      <c r="DF21" t="str" cm="1">
        <f t="array" aca="1" ref="DF21" ca="1">OFFSET(DC10,$DF$10,,,)</f>
        <v>Water Bottle Cage</v>
      </c>
      <c r="DG21" s="3" cm="1">
        <f t="array" aca="1" ref="DG21" ca="1">OFFSET(DD10,$DF$10,,,)</f>
        <v>221794.38999999981</v>
      </c>
      <c r="DH21" s="3" t="str">
        <f t="shared" ca="1" si="24"/>
        <v/>
      </c>
    </row>
    <row r="22" spans="2:112" x14ac:dyDescent="0.25">
      <c r="B22" t="s">
        <v>5</v>
      </c>
      <c r="C22" t="s">
        <v>6</v>
      </c>
      <c r="Q22" t="s">
        <v>34</v>
      </c>
      <c r="R22" s="3">
        <v>14366285.779999956</v>
      </c>
      <c r="T22" t="str">
        <f t="shared" si="4"/>
        <v>Red Light Bikes</v>
      </c>
      <c r="U22" s="3">
        <f t="shared" si="0"/>
        <v>14366285.779999956</v>
      </c>
      <c r="V22" s="3" t="str">
        <f t="shared" si="5"/>
        <v/>
      </c>
      <c r="AA22" t="str">
        <f>_xlfn.XLOOKUP(AB22,AB13:AB18,AA13:AA18,,0)</f>
        <v>TRE</v>
      </c>
      <c r="AB22" s="9">
        <f>_xlfn.MINIFS(AB13:AB18,AB13:AB18,"&gt;0")</f>
        <v>107</v>
      </c>
      <c r="AC22" s="3"/>
      <c r="AN22" t="str">
        <f>_xlfn.XLOOKUP(AO22,AO12:AO17,AN12:AN17,,0)</f>
        <v>TOU</v>
      </c>
      <c r="AO22" s="3">
        <f>_xlfn.MAXIFS(AO12:AO17,AO12:AO17,"&gt;0")</f>
        <v>20908704.299999945</v>
      </c>
      <c r="BJ22" t="s">
        <v>80</v>
      </c>
      <c r="BK22" s="12">
        <v>1</v>
      </c>
      <c r="BR22" t="s">
        <v>70</v>
      </c>
      <c r="BS22" s="7">
        <v>1.6493055555555556E-2</v>
      </c>
      <c r="BT22" s="7">
        <v>0</v>
      </c>
      <c r="BU22" s="7">
        <v>8.4532076719576726E-3</v>
      </c>
      <c r="BV22" s="7">
        <v>7.8331679894179888E-3</v>
      </c>
      <c r="BW22" s="7">
        <v>1.0313326719576719E-2</v>
      </c>
      <c r="BX22" s="7">
        <v>3.9269179894179892E-4</v>
      </c>
      <c r="BZ22" s="7">
        <f t="shared" si="6"/>
        <v>8.4532076719576726E-3</v>
      </c>
      <c r="CD22" t="str">
        <f t="shared" ref="CD22:CJ22" si="34">CD6</f>
        <v>February</v>
      </c>
      <c r="CE22" s="3">
        <f t="shared" si="34"/>
        <v>77007.920000000246</v>
      </c>
      <c r="CF22" s="3">
        <f t="shared" si="34"/>
        <v>99810.5</v>
      </c>
      <c r="CG22" s="3">
        <f t="shared" si="34"/>
        <v>2519457.509999997</v>
      </c>
      <c r="CH22" s="3">
        <f t="shared" si="34"/>
        <v>2226195.7500000028</v>
      </c>
      <c r="CI22" s="3">
        <f t="shared" si="34"/>
        <v>3081553.4100000146</v>
      </c>
      <c r="CJ22" s="3">
        <f t="shared" si="34"/>
        <v>1500</v>
      </c>
      <c r="CY22" t="s">
        <v>115</v>
      </c>
      <c r="CZ22" s="3">
        <v>6196709.0699999947</v>
      </c>
      <c r="DC22" t="str">
        <f t="shared" si="2"/>
        <v>Professional Road Bike (SRAM)</v>
      </c>
      <c r="DD22" s="3">
        <f t="shared" si="3"/>
        <v>6196709.0699999947</v>
      </c>
      <c r="DF22" t="str" cm="1">
        <f t="array" aca="1" ref="DF22" ca="1">OFFSET(DC11,$DF$10,,,)</f>
        <v>Women's Off Road Bike Fully</v>
      </c>
      <c r="DG22" s="3" cm="1">
        <f t="array" aca="1" ref="DG22" ca="1">OFFSET(DD11,$DF$10,,,)</f>
        <v>11688040.720000001</v>
      </c>
      <c r="DH22" s="3" t="str">
        <f t="shared" ca="1" si="24"/>
        <v/>
      </c>
    </row>
    <row r="23" spans="2:112" x14ac:dyDescent="0.25">
      <c r="B23" s="1">
        <f>INDEX(C9:G9,MATCH(MAX(C10:G10),C10:G10,0))</f>
        <v>2011</v>
      </c>
      <c r="C23" s="3">
        <f>MAX(C10:G10)</f>
        <v>26102295.220000893</v>
      </c>
      <c r="Q23" t="s">
        <v>35</v>
      </c>
      <c r="R23" s="3">
        <v>10812861.92</v>
      </c>
      <c r="T23" t="str">
        <f t="shared" si="4"/>
        <v>Rocky Mountain Bikes</v>
      </c>
      <c r="U23" s="3">
        <f t="shared" si="0"/>
        <v>10812861.92</v>
      </c>
      <c r="V23" s="3" t="str">
        <f t="shared" si="5"/>
        <v/>
      </c>
      <c r="AA23" t="str">
        <f>_xlfn.XLOOKUP(AB23,AB13:AB18,AA13:AA18,,0)</f>
        <v>ACC</v>
      </c>
      <c r="AB23" s="9">
        <f>_xlfn.MAXIFS(AB13:AB18,AB13:AB18,"&gt;0")</f>
        <v>4028</v>
      </c>
      <c r="BR23" t="s">
        <v>71</v>
      </c>
      <c r="BS23" s="7">
        <v>1.6472387566137565E-2</v>
      </c>
      <c r="BT23" s="7">
        <v>0</v>
      </c>
      <c r="BU23" s="7">
        <v>7.4818121693121693E-3</v>
      </c>
      <c r="BV23" s="7">
        <v>8.1638558201058194E-3</v>
      </c>
      <c r="BW23" s="7">
        <v>1.0623346560846561E-2</v>
      </c>
      <c r="BX23" s="7">
        <v>9.3005952380952376E-4</v>
      </c>
      <c r="BZ23" s="7">
        <f t="shared" si="6"/>
        <v>7.4818121693121693E-3</v>
      </c>
      <c r="CD23" t="str">
        <f t="shared" ref="CD23:CJ23" si="35">CD7</f>
        <v>March</v>
      </c>
      <c r="CE23" s="3">
        <f t="shared" si="35"/>
        <v>105696.48000000014</v>
      </c>
      <c r="CF23" s="3">
        <f t="shared" si="35"/>
        <v>151424.25</v>
      </c>
      <c r="CG23" s="3">
        <f t="shared" si="35"/>
        <v>3670725.9899999956</v>
      </c>
      <c r="CH23" s="3">
        <f t="shared" si="35"/>
        <v>3322717.4899999993</v>
      </c>
      <c r="CI23" s="3">
        <f t="shared" si="35"/>
        <v>4626671.5700000096</v>
      </c>
      <c r="CJ23" s="3">
        <f t="shared" si="35"/>
        <v>6090.34</v>
      </c>
      <c r="CY23" t="s">
        <v>116</v>
      </c>
      <c r="CZ23" s="3">
        <v>12137600.699999979</v>
      </c>
      <c r="DC23" t="str">
        <f t="shared" si="2"/>
        <v>Professional Touring Bike (black)</v>
      </c>
      <c r="DD23" s="3">
        <f t="shared" si="3"/>
        <v>12137600.699999979</v>
      </c>
      <c r="DF23" cm="1">
        <f t="array" aca="1" ref="DF23" ca="1">OFFSET(DC12,$DF$10,,,)</f>
        <v>0</v>
      </c>
      <c r="DG23" s="3" cm="1">
        <f t="array" aca="1" ref="DG23" ca="1">OFFSET(DD12,$DF$10,,,)</f>
        <v>0</v>
      </c>
      <c r="DH23" s="3" t="str">
        <f t="shared" ca="1" si="24"/>
        <v/>
      </c>
    </row>
    <row r="24" spans="2:112" x14ac:dyDescent="0.25">
      <c r="B24" s="1">
        <f>INDEX($C$9:$G$9,MATCH(MAX(C11:G11),C11:G11,0))</f>
        <v>2007</v>
      </c>
      <c r="C24" s="3">
        <f>MAX(C11:G11)</f>
        <v>29764202</v>
      </c>
      <c r="Q24" t="s">
        <v>36</v>
      </c>
      <c r="R24" s="3">
        <v>8178554.6399999931</v>
      </c>
      <c r="T24" t="str">
        <f t="shared" si="4"/>
        <v>SoCal Bikes</v>
      </c>
      <c r="U24" s="3">
        <f t="shared" si="0"/>
        <v>8178554.6399999931</v>
      </c>
      <c r="V24" s="3" t="str">
        <f t="shared" si="5"/>
        <v/>
      </c>
      <c r="BR24" t="s">
        <v>72</v>
      </c>
      <c r="BS24" s="7">
        <v>1.3868220899470899E-2</v>
      </c>
      <c r="BT24" s="7">
        <v>0</v>
      </c>
      <c r="BU24" s="7">
        <v>6.7791005291005287E-3</v>
      </c>
      <c r="BV24" s="7">
        <v>6.634424603174603E-3</v>
      </c>
      <c r="BW24" s="7">
        <v>8.5565476190476199E-3</v>
      </c>
      <c r="BX24" s="7">
        <v>1.8601190476190475E-4</v>
      </c>
      <c r="BZ24" s="7">
        <f t="shared" si="6"/>
        <v>6.7791005291005287E-3</v>
      </c>
      <c r="CD24" t="str">
        <f t="shared" ref="CD24:CJ24" si="36">CD8</f>
        <v>April</v>
      </c>
      <c r="CE24" s="3">
        <f t="shared" si="36"/>
        <v>264225.40000000008</v>
      </c>
      <c r="CF24" s="3">
        <f t="shared" si="36"/>
        <v>434334.5</v>
      </c>
      <c r="CG24" s="3">
        <f t="shared" si="36"/>
        <v>9632946.3699999694</v>
      </c>
      <c r="CH24" s="3">
        <f t="shared" si="36"/>
        <v>9770374.8399999868</v>
      </c>
      <c r="CI24" s="3">
        <f t="shared" si="36"/>
        <v>13066295.589999918</v>
      </c>
      <c r="CJ24" s="3">
        <f t="shared" si="36"/>
        <v>103312.20999999989</v>
      </c>
      <c r="CY24" t="s">
        <v>117</v>
      </c>
      <c r="CZ24" s="3">
        <v>11511415.189999986</v>
      </c>
      <c r="DC24" t="str">
        <f t="shared" si="2"/>
        <v>Professional Touring Bike (red)</v>
      </c>
      <c r="DD24" s="3">
        <f t="shared" si="3"/>
        <v>11511415.189999986</v>
      </c>
    </row>
    <row r="25" spans="2:112" x14ac:dyDescent="0.25">
      <c r="Q25" t="s">
        <v>37</v>
      </c>
      <c r="R25" s="3">
        <v>7651038.1300000101</v>
      </c>
      <c r="T25" t="str">
        <f t="shared" si="4"/>
        <v>Velodrom</v>
      </c>
      <c r="U25" s="3">
        <f t="shared" si="0"/>
        <v>7651038.1300000101</v>
      </c>
      <c r="V25" s="3" t="str">
        <f t="shared" si="5"/>
        <v/>
      </c>
      <c r="BJ25" s="13" t="str">
        <f>"In the year "&amp;BO12&amp;CHAR(10)&amp;BJ21&amp;" "&amp;" contributed "&amp;TEXT(BK21,"0.00%")&amp;" to the overall bicycle sales quantity"</f>
        <v>In the year All
ORB  contributed 18.87% to the overall bicycle sales quantity</v>
      </c>
      <c r="BR25" t="s">
        <v>73</v>
      </c>
      <c r="BS25" s="7">
        <v>1.4632936507936508E-2</v>
      </c>
      <c r="BT25" s="7">
        <v>0</v>
      </c>
      <c r="BU25" s="7">
        <v>7.0271164021164017E-3</v>
      </c>
      <c r="BV25" s="7">
        <v>6.9237764550264553E-3</v>
      </c>
      <c r="BW25" s="7">
        <v>8.6185515873015879E-3</v>
      </c>
      <c r="BX25" s="7">
        <v>2.0667989417989417E-4</v>
      </c>
      <c r="BZ25" s="7">
        <f t="shared" si="6"/>
        <v>7.0271164021164017E-3</v>
      </c>
      <c r="CD25" t="str">
        <f t="shared" ref="CD25:CJ25" si="37">CD9</f>
        <v>May</v>
      </c>
      <c r="CE25" s="3">
        <f t="shared" si="37"/>
        <v>337852.84000000189</v>
      </c>
      <c r="CF25" s="3">
        <f t="shared" si="37"/>
        <v>519862</v>
      </c>
      <c r="CG25" s="3">
        <f t="shared" si="37"/>
        <v>12494521.9</v>
      </c>
      <c r="CH25" s="3">
        <f t="shared" si="37"/>
        <v>13074962.629999982</v>
      </c>
      <c r="CI25" s="3">
        <f t="shared" si="37"/>
        <v>17411890.019999951</v>
      </c>
      <c r="CJ25" s="3">
        <f t="shared" si="37"/>
        <v>144175.95000000004</v>
      </c>
      <c r="CY25" t="s">
        <v>118</v>
      </c>
      <c r="CZ25" s="3">
        <v>26025238.739999942</v>
      </c>
      <c r="DC25" t="str">
        <f t="shared" si="2"/>
        <v>Professional Touring Bike (silver)</v>
      </c>
      <c r="DD25" s="3">
        <f t="shared" si="3"/>
        <v>26025238.739999942</v>
      </c>
    </row>
    <row r="26" spans="2:112" x14ac:dyDescent="0.25">
      <c r="Q26" t="s">
        <v>38</v>
      </c>
      <c r="R26" s="3">
        <v>8532463.0699999928</v>
      </c>
      <c r="T26" t="str">
        <f t="shared" si="4"/>
        <v>Windy City Bikes</v>
      </c>
      <c r="U26" s="3">
        <f t="shared" si="0"/>
        <v>8532463.0699999928</v>
      </c>
      <c r="V26" s="3" t="str">
        <f t="shared" si="5"/>
        <v/>
      </c>
      <c r="BR26" t="s">
        <v>74</v>
      </c>
      <c r="BS26" s="7">
        <v>1.9035218253968252E-2</v>
      </c>
      <c r="BT26" s="7">
        <v>8.0605158730158726E-4</v>
      </c>
      <c r="BU26" s="7">
        <v>8.8872354497354505E-3</v>
      </c>
      <c r="BV26" s="7">
        <v>9.0112433862433866E-3</v>
      </c>
      <c r="BW26" s="7">
        <v>1.1863425925925927E-2</v>
      </c>
      <c r="BX26" s="7">
        <v>5.5803571428571425E-4</v>
      </c>
      <c r="BZ26" s="7">
        <f t="shared" si="6"/>
        <v>8.8872354497354505E-3</v>
      </c>
      <c r="CD26" t="str">
        <f t="shared" ref="CD26:CJ26" si="38">CD10</f>
        <v>June</v>
      </c>
      <c r="CE26" s="3">
        <f t="shared" si="38"/>
        <v>412491.09000000102</v>
      </c>
      <c r="CF26" s="3">
        <f t="shared" si="38"/>
        <v>715143.5</v>
      </c>
      <c r="CG26" s="3">
        <f t="shared" si="38"/>
        <v>15591984.329999961</v>
      </c>
      <c r="CH26" s="3">
        <f t="shared" si="38"/>
        <v>16176191.139999971</v>
      </c>
      <c r="CI26" s="3">
        <f t="shared" si="38"/>
        <v>21560177.329999913</v>
      </c>
      <c r="CJ26" s="3">
        <f t="shared" si="38"/>
        <v>208950.27000000002</v>
      </c>
      <c r="CY26" t="s">
        <v>119</v>
      </c>
      <c r="CZ26" s="3">
        <v>115356.33000000005</v>
      </c>
      <c r="DC26" t="str">
        <f t="shared" si="2"/>
        <v>Repair Kit</v>
      </c>
      <c r="DD26" s="3">
        <f t="shared" si="3"/>
        <v>115356.33000000005</v>
      </c>
    </row>
    <row r="27" spans="2:112" x14ac:dyDescent="0.25">
      <c r="BR27" t="s">
        <v>75</v>
      </c>
      <c r="BS27" s="7">
        <v>1.3723544973544973E-2</v>
      </c>
      <c r="BT27" s="7">
        <v>0</v>
      </c>
      <c r="BU27" s="7">
        <v>6.8617724867724864E-3</v>
      </c>
      <c r="BV27" s="7">
        <v>6.324404761904762E-3</v>
      </c>
      <c r="BW27" s="7">
        <v>8.4738756613756613E-3</v>
      </c>
      <c r="BX27" s="7">
        <v>2.6868386243386242E-4</v>
      </c>
      <c r="BZ27" s="7">
        <f t="shared" si="6"/>
        <v>6.8617724867724864E-3</v>
      </c>
      <c r="CD27" t="str">
        <f t="shared" ref="CD27:CJ27" si="39">CD11</f>
        <v>July</v>
      </c>
      <c r="CE27" s="3">
        <f t="shared" si="39"/>
        <v>209544.69999999931</v>
      </c>
      <c r="CF27" s="3">
        <f t="shared" si="39"/>
        <v>268524.75</v>
      </c>
      <c r="CG27" s="3">
        <f t="shared" si="39"/>
        <v>7742656.0399999944</v>
      </c>
      <c r="CH27" s="3">
        <f t="shared" si="39"/>
        <v>8039687.320000018</v>
      </c>
      <c r="CI27" s="3">
        <f t="shared" si="39"/>
        <v>10010121.689999944</v>
      </c>
      <c r="CJ27" s="3">
        <f t="shared" si="39"/>
        <v>56189.250000000015</v>
      </c>
      <c r="CY27" t="s">
        <v>120</v>
      </c>
      <c r="CZ27" s="3">
        <v>184150.39000000097</v>
      </c>
      <c r="DC27" t="str">
        <f t="shared" si="2"/>
        <v>Road Helmet</v>
      </c>
      <c r="DD27" s="3">
        <f t="shared" si="3"/>
        <v>184150.39000000097</v>
      </c>
    </row>
    <row r="28" spans="2:112" x14ac:dyDescent="0.25">
      <c r="K28" s="2" t="s">
        <v>3</v>
      </c>
      <c r="L28" t="s">
        <v>0</v>
      </c>
      <c r="CD28" t="str">
        <f t="shared" ref="CD28:CJ28" si="40">CD12</f>
        <v>August</v>
      </c>
      <c r="CE28" s="3">
        <f t="shared" si="40"/>
        <v>184639.78999999992</v>
      </c>
      <c r="CF28" s="3">
        <f t="shared" si="40"/>
        <v>251132.25</v>
      </c>
      <c r="CG28" s="3">
        <f t="shared" si="40"/>
        <v>6573110.459999999</v>
      </c>
      <c r="CH28" s="3">
        <f t="shared" si="40"/>
        <v>6649193.6500000041</v>
      </c>
      <c r="CI28" s="3">
        <f t="shared" si="40"/>
        <v>8888796.299999984</v>
      </c>
      <c r="CJ28" s="3">
        <f t="shared" si="40"/>
        <v>36298.35</v>
      </c>
      <c r="CY28" t="s">
        <v>121</v>
      </c>
      <c r="CZ28" s="3">
        <v>108050.59000000007</v>
      </c>
      <c r="DC28" t="str">
        <f t="shared" si="2"/>
        <v>T-shirt</v>
      </c>
      <c r="DD28" s="3">
        <f t="shared" si="3"/>
        <v>108050.59000000007</v>
      </c>
    </row>
    <row r="29" spans="2:112" x14ac:dyDescent="0.25">
      <c r="K29" t="s">
        <v>1</v>
      </c>
      <c r="L29" s="3">
        <v>121426551.46000324</v>
      </c>
      <c r="BZ29" s="7">
        <f>AVERAGE($BZ$5:$BZ$27)</f>
        <v>8.2024959742351029E-3</v>
      </c>
      <c r="CD29" t="str">
        <f t="shared" ref="CD29:CJ29" si="41">CD13</f>
        <v>September</v>
      </c>
      <c r="CE29" s="3">
        <f t="shared" si="41"/>
        <v>145520.2899999996</v>
      </c>
      <c r="CF29" s="3">
        <f t="shared" si="41"/>
        <v>278980.75</v>
      </c>
      <c r="CG29" s="3">
        <f t="shared" si="41"/>
        <v>5271159.3999999929</v>
      </c>
      <c r="CH29" s="3">
        <f t="shared" si="41"/>
        <v>5325396.6100000022</v>
      </c>
      <c r="CI29" s="3">
        <f t="shared" si="41"/>
        <v>6769242.1899999855</v>
      </c>
      <c r="CJ29" s="3">
        <f t="shared" si="41"/>
        <v>21464.550000000003</v>
      </c>
      <c r="CY29" t="s">
        <v>122</v>
      </c>
      <c r="CZ29" s="3">
        <v>71269.400000000009</v>
      </c>
      <c r="DC29" t="str">
        <f t="shared" si="2"/>
        <v>Water Bottle</v>
      </c>
      <c r="DD29" s="3">
        <f t="shared" si="3"/>
        <v>71269.400000000009</v>
      </c>
    </row>
    <row r="30" spans="2:112" x14ac:dyDescent="0.25">
      <c r="K30" t="s">
        <v>2</v>
      </c>
      <c r="L30" s="3">
        <v>121750022.74999996</v>
      </c>
      <c r="BS30" t="s">
        <v>81</v>
      </c>
      <c r="BT30" t="s">
        <v>82</v>
      </c>
      <c r="CD30" t="str">
        <f t="shared" ref="CD30:CJ30" si="42">CD14</f>
        <v>October</v>
      </c>
      <c r="CE30" s="3">
        <f t="shared" si="42"/>
        <v>100154.78000000025</v>
      </c>
      <c r="CF30" s="3">
        <f t="shared" si="42"/>
        <v>158412</v>
      </c>
      <c r="CG30" s="3">
        <f t="shared" si="42"/>
        <v>3154617.489999997</v>
      </c>
      <c r="CH30" s="3">
        <f t="shared" si="42"/>
        <v>3428110.4600000018</v>
      </c>
      <c r="CI30" s="3">
        <f t="shared" si="42"/>
        <v>4204626.7900000121</v>
      </c>
      <c r="CJ30" s="3">
        <f t="shared" si="42"/>
        <v>2781.37</v>
      </c>
      <c r="CY30" t="s">
        <v>123</v>
      </c>
      <c r="CZ30" s="3">
        <v>221794.38999999981</v>
      </c>
      <c r="DC30" t="str">
        <f t="shared" si="2"/>
        <v>Water Bottle Cage</v>
      </c>
      <c r="DD30" s="3">
        <f t="shared" si="3"/>
        <v>221794.38999999981</v>
      </c>
    </row>
    <row r="31" spans="2:112" x14ac:dyDescent="0.25">
      <c r="BS31" t="str">
        <f>_xlfn.XLOOKUP(BT31,$BZ$5:$BZ$27,$BR$5:$BR$27,,0)</f>
        <v>Hamburg</v>
      </c>
      <c r="BT31" s="11" cm="1">
        <f t="array" ref="BT31:BT33">LARGE($BZ$5:$BZ$27,$BX$31:$BX$33)</f>
        <v>1.6245039682539684E-2</v>
      </c>
      <c r="BX31">
        <v>1</v>
      </c>
      <c r="CD31" t="str">
        <f t="shared" ref="CD31:CJ31" si="43">CD15</f>
        <v>November</v>
      </c>
      <c r="CE31" s="3">
        <f t="shared" si="43"/>
        <v>55366.67999999992</v>
      </c>
      <c r="CF31" s="3">
        <f t="shared" si="43"/>
        <v>48094.25</v>
      </c>
      <c r="CG31" s="3">
        <f t="shared" si="43"/>
        <v>1601892.4800000021</v>
      </c>
      <c r="CH31" s="3">
        <f t="shared" si="43"/>
        <v>1244721.4099999992</v>
      </c>
      <c r="CI31" s="3">
        <f t="shared" si="43"/>
        <v>1615904.1300000022</v>
      </c>
      <c r="CJ31" s="3">
        <f t="shared" si="43"/>
        <v>0</v>
      </c>
      <c r="CY31" t="s">
        <v>124</v>
      </c>
      <c r="CZ31" s="3">
        <v>11688040.720000001</v>
      </c>
      <c r="DC31" t="str">
        <f t="shared" si="2"/>
        <v>Women's Off Road Bike Fully</v>
      </c>
      <c r="DD31" s="3">
        <f t="shared" si="3"/>
        <v>11688040.720000001</v>
      </c>
    </row>
    <row r="32" spans="2:112" x14ac:dyDescent="0.25">
      <c r="BS32" t="str">
        <f>_xlfn.XLOOKUP(BT32,$BZ$5:$BZ$27,$BR$5:$BR$27,,0)</f>
        <v>München</v>
      </c>
      <c r="BT32" s="11">
        <v>1.0582010582010581E-2</v>
      </c>
      <c r="BX32">
        <v>2</v>
      </c>
      <c r="CD32" t="str">
        <f t="shared" ref="CD32:CJ32" si="44">CD16</f>
        <v>December</v>
      </c>
      <c r="CE32" s="3">
        <f t="shared" si="44"/>
        <v>52639.349999999889</v>
      </c>
      <c r="CF32" s="3">
        <f t="shared" si="44"/>
        <v>30958</v>
      </c>
      <c r="CG32" s="3">
        <f t="shared" si="44"/>
        <v>1443797.3500000027</v>
      </c>
      <c r="CH32" s="3">
        <f t="shared" si="44"/>
        <v>1227513.0300000003</v>
      </c>
      <c r="CI32" s="3">
        <f t="shared" si="44"/>
        <v>1644266.1700000002</v>
      </c>
      <c r="CJ32" s="3">
        <f t="shared" si="44"/>
        <v>0</v>
      </c>
    </row>
    <row r="33" spans="11:109" x14ac:dyDescent="0.25">
      <c r="K33" t="str">
        <f>K28</f>
        <v>Country</v>
      </c>
      <c r="L33" t="str">
        <f>L28</f>
        <v>Sum of Revenue</v>
      </c>
      <c r="BS33" t="str">
        <f>_xlfn.XLOOKUP(BT33,$BZ$5:$BZ$27,$BR$5:$BR$27,,0)</f>
        <v>Berlin</v>
      </c>
      <c r="BT33" s="11">
        <v>9.5279431216931214E-3</v>
      </c>
      <c r="BX33">
        <v>3</v>
      </c>
      <c r="CZ33" s="3"/>
      <c r="DA33" s="3"/>
      <c r="DB33" s="3"/>
      <c r="DC33" s="3"/>
      <c r="DD33" s="3"/>
      <c r="DE33" s="3"/>
    </row>
    <row r="34" spans="11:109" x14ac:dyDescent="0.25">
      <c r="K34" t="str">
        <f t="shared" ref="K34:L34" si="45">K29</f>
        <v>Germany</v>
      </c>
      <c r="L34" s="3">
        <f t="shared" si="45"/>
        <v>121426551.46000324</v>
      </c>
      <c r="CZ34" s="3"/>
      <c r="DA34" s="3"/>
      <c r="DB34" s="3"/>
      <c r="DC34" s="3"/>
      <c r="DD34" s="3"/>
      <c r="DE34" s="3"/>
    </row>
    <row r="35" spans="11:109" x14ac:dyDescent="0.25">
      <c r="K35" t="str">
        <f t="shared" ref="K35:L35" si="46">K30</f>
        <v>United State</v>
      </c>
      <c r="L35" s="3">
        <f t="shared" si="46"/>
        <v>121750022.74999996</v>
      </c>
      <c r="BR35" s="13" t="str">
        <f>"In the year "&amp;BS1&amp;CHAR(10)&amp;BU4&amp;" recoreded "&amp;TEXT(BZ29,"0.0%")&amp;" in average sales quantity."&amp;CHAR(10)&amp;"📌Below are the cities that surpasses ORB average % in sales quantity"</f>
        <v>In the year All
ORB recoreded 0.8% in average sales quantity.
📌Below are the cities that surpasses ORB average % in sales quantity</v>
      </c>
      <c r="CZ35" s="3"/>
      <c r="DA35" s="3"/>
      <c r="DB35" s="3"/>
      <c r="DC35" s="3"/>
      <c r="DD35" s="3"/>
      <c r="DE35" s="3"/>
    </row>
    <row r="36" spans="11:109" x14ac:dyDescent="0.25">
      <c r="CZ36" s="3"/>
      <c r="DA36" s="3"/>
      <c r="DB36" s="3"/>
      <c r="DC36" s="3"/>
      <c r="DD36" s="3"/>
      <c r="DE36" s="3"/>
    </row>
    <row r="37" spans="11:109" x14ac:dyDescent="0.25">
      <c r="CZ37" s="3"/>
      <c r="DA37" s="3"/>
      <c r="DB37" s="3"/>
      <c r="DC37" s="3"/>
      <c r="DD37" s="3"/>
      <c r="DE37" s="3"/>
    </row>
    <row r="38" spans="11:109" x14ac:dyDescent="0.25">
      <c r="CZ38" s="3"/>
      <c r="DA38" s="3"/>
      <c r="DB38" s="3"/>
      <c r="DC38" s="3"/>
      <c r="DD38" s="3"/>
      <c r="DE38" s="3"/>
    </row>
    <row r="39" spans="11:109" x14ac:dyDescent="0.25">
      <c r="BT39" s="11"/>
      <c r="CZ39" s="3"/>
      <c r="DA39" s="3"/>
      <c r="DB39" s="3"/>
      <c r="DC39" s="3"/>
      <c r="DD39" s="3"/>
      <c r="DE39" s="3"/>
    </row>
    <row r="40" spans="11:109" x14ac:dyDescent="0.25">
      <c r="O40"/>
      <c r="CZ40" s="3"/>
      <c r="DA40" s="3"/>
      <c r="DB40" s="3"/>
      <c r="DC40" s="3"/>
      <c r="DD40" s="3"/>
      <c r="DE40" s="3"/>
    </row>
    <row r="41" spans="11:109" x14ac:dyDescent="0.25">
      <c r="O41"/>
      <c r="CZ41" s="3"/>
      <c r="DA41" s="3"/>
      <c r="DB41" s="3"/>
      <c r="DC41" s="3"/>
      <c r="DD41" s="3"/>
      <c r="DE41" s="3"/>
    </row>
    <row r="42" spans="11:109" x14ac:dyDescent="0.25">
      <c r="O42"/>
      <c r="CZ42" s="3"/>
      <c r="DA42" s="3"/>
      <c r="DB42" s="3"/>
      <c r="DC42" s="3"/>
      <c r="DD42" s="3"/>
      <c r="DE42" s="3"/>
    </row>
    <row r="43" spans="11:109" x14ac:dyDescent="0.25">
      <c r="O43"/>
      <c r="CZ43" s="3"/>
      <c r="DA43" s="3"/>
      <c r="DB43" s="3"/>
      <c r="DC43" s="3"/>
      <c r="DD43" s="3"/>
      <c r="DE43" s="3"/>
    </row>
    <row r="44" spans="11:109" x14ac:dyDescent="0.25">
      <c r="O44"/>
      <c r="CZ44" s="3"/>
      <c r="DA44" s="3"/>
      <c r="DB44" s="3"/>
      <c r="DC44" s="3"/>
      <c r="DD44" s="3"/>
      <c r="DE44" s="3"/>
    </row>
    <row r="45" spans="11:109" x14ac:dyDescent="0.25">
      <c r="O45"/>
      <c r="CZ45" s="3"/>
      <c r="DA45" s="3"/>
      <c r="DB45" s="3"/>
      <c r="DC45" s="3"/>
      <c r="DD45" s="3"/>
      <c r="DE45" s="3"/>
    </row>
    <row r="46" spans="11:109" x14ac:dyDescent="0.25">
      <c r="O46"/>
      <c r="CZ46" s="3"/>
      <c r="DA46" s="3"/>
      <c r="DB46" s="3"/>
      <c r="DC46" s="3"/>
      <c r="DD46" s="3"/>
      <c r="DE46" s="3"/>
    </row>
    <row r="47" spans="11:109" x14ac:dyDescent="0.25">
      <c r="O47"/>
      <c r="CZ47" s="3"/>
      <c r="DA47" s="3"/>
      <c r="DB47" s="3"/>
      <c r="DC47" s="3"/>
      <c r="DD47" s="3"/>
      <c r="DE47" s="3"/>
    </row>
    <row r="48" spans="11:109" x14ac:dyDescent="0.25">
      <c r="CZ48" s="3"/>
      <c r="DA48" s="3"/>
      <c r="DB48" s="3"/>
      <c r="DC48" s="3"/>
      <c r="DD48" s="3"/>
      <c r="DE48" s="3"/>
    </row>
    <row r="49" spans="104:109" x14ac:dyDescent="0.25">
      <c r="CZ49" s="3"/>
      <c r="DA49" s="3"/>
      <c r="DB49" s="3"/>
      <c r="DC49" s="3"/>
      <c r="DD49" s="3"/>
      <c r="DE49" s="3"/>
    </row>
    <row r="50" spans="104:109" x14ac:dyDescent="0.25">
      <c r="CZ50" s="3"/>
      <c r="DA50" s="3"/>
      <c r="DB50" s="3"/>
      <c r="DC50" s="3"/>
      <c r="DD50" s="3"/>
      <c r="DE50" s="3"/>
    </row>
    <row r="51" spans="104:109" x14ac:dyDescent="0.25">
      <c r="CZ51" s="3"/>
      <c r="DA51" s="3"/>
      <c r="DB51" s="3"/>
      <c r="DC51" s="3"/>
      <c r="DD51" s="3"/>
      <c r="DE51" s="3"/>
    </row>
    <row r="52" spans="104:109" x14ac:dyDescent="0.25">
      <c r="CZ52" s="3"/>
      <c r="DA52" s="3"/>
      <c r="DB52" s="3"/>
      <c r="DC52" s="3"/>
      <c r="DD52" s="3"/>
      <c r="DE52" s="3"/>
    </row>
    <row r="53" spans="104:109" x14ac:dyDescent="0.25">
      <c r="CZ53" s="3"/>
      <c r="DA53" s="3"/>
      <c r="DB53" s="3"/>
      <c r="DC53" s="3"/>
      <c r="DD53" s="3"/>
      <c r="DE53" s="3"/>
    </row>
    <row r="54" spans="104:109" x14ac:dyDescent="0.25">
      <c r="CZ54" s="3"/>
      <c r="DA54" s="3"/>
      <c r="DB54" s="3"/>
      <c r="DC54" s="3"/>
      <c r="DD54" s="3"/>
      <c r="DE54" s="3"/>
    </row>
  </sheetData>
  <sortState xmlns:xlrd2="http://schemas.microsoft.com/office/spreadsheetml/2017/richdata2" ref="DG14:DG22">
    <sortCondition descending="1" ref="DG14:DG22"/>
  </sortState>
  <conditionalFormatting sqref="BU4">
    <cfRule type="aboveAverage" dxfId="23" priority="2"/>
  </conditionalFormatting>
  <conditionalFormatting sqref="BZ5:BZ27">
    <cfRule type="aboveAverage" dxfId="22" priority="1"/>
  </conditionalFormatting>
  <pageMargins left="0.7" right="0.7" top="0.75" bottom="0.75" header="0.3" footer="0.3"/>
  <pageSetup orientation="portrait"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F2C6E-7046-4C2F-AF4B-870F51D5DC3E}">
  <sheetPr codeName="Sheet2"/>
  <dimension ref="A1"/>
  <sheetViews>
    <sheetView showGridLines="0" tabSelected="1" zoomScale="89" zoomScaleNormal="89" workbookViewId="0"/>
  </sheetViews>
  <sheetFormatPr defaultRowHeight="15" x14ac:dyDescent="0.25"/>
  <cols>
    <col min="1" max="16384" width="9.14062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92E83-647C-4423-871C-B480D4A8192F}">
  <sheetPr codeName="Sheet3"/>
  <dimension ref="DF3"/>
  <sheetViews>
    <sheetView showGridLines="0" zoomScale="89" zoomScaleNormal="89" workbookViewId="0"/>
  </sheetViews>
  <sheetFormatPr defaultRowHeight="15" x14ac:dyDescent="0.25"/>
  <cols>
    <col min="1" max="16384" width="9.140625" style="5"/>
  </cols>
  <sheetData>
    <row r="3" spans="110:110" x14ac:dyDescent="0.25">
      <c r="DF3" s="5">
        <v>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4" r:id="rId3" name="Spinner 26">
              <controlPr defaultSize="0" autoPict="0">
                <anchor moveWithCells="1" sizeWithCells="1">
                  <from>
                    <xdr:col>20</xdr:col>
                    <xdr:colOff>447675</xdr:colOff>
                    <xdr:row>13</xdr:row>
                    <xdr:rowOff>161925</xdr:rowOff>
                  </from>
                  <to>
                    <xdr:col>21</xdr:col>
                    <xdr:colOff>466725</xdr:colOff>
                    <xdr:row>16</xdr:row>
                    <xdr:rowOff>19050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D265-F8DC-416A-8D99-4AB16153B30E}">
  <sheetPr codeName="Sheet4"/>
  <dimension ref="B3:R38"/>
  <sheetViews>
    <sheetView showGridLines="0" topLeftCell="A3" workbookViewId="0">
      <selection activeCell="B33" sqref="B33"/>
    </sheetView>
  </sheetViews>
  <sheetFormatPr defaultRowHeight="15" x14ac:dyDescent="0.25"/>
  <cols>
    <col min="2" max="3" width="21.5703125" customWidth="1"/>
    <col min="5" max="11" width="11.140625" customWidth="1"/>
  </cols>
  <sheetData>
    <row r="3" spans="2:18" ht="9.75" customHeight="1" x14ac:dyDescent="0.25">
      <c r="D3" s="18"/>
      <c r="E3" s="16"/>
      <c r="F3" s="16"/>
      <c r="H3" s="16"/>
      <c r="I3" s="16"/>
      <c r="J3" s="16"/>
      <c r="K3" s="16"/>
      <c r="L3" s="16"/>
      <c r="M3" s="16"/>
      <c r="N3" s="16"/>
    </row>
    <row r="4" spans="2:18" ht="28.5" customHeight="1" x14ac:dyDescent="0.35">
      <c r="B4" s="17" t="str">
        <f>Sheet2!BS30</f>
        <v>Cities</v>
      </c>
      <c r="C4" s="17" t="str">
        <f>Sheet2!BT30</f>
        <v>% Contribution</v>
      </c>
      <c r="D4" s="15"/>
      <c r="E4" s="16"/>
      <c r="F4" s="16"/>
      <c r="G4" s="16"/>
      <c r="H4" s="16"/>
      <c r="I4" s="16"/>
      <c r="J4" s="16"/>
      <c r="K4" s="16"/>
      <c r="L4" s="16"/>
      <c r="M4" s="16"/>
    </row>
    <row r="5" spans="2:18" ht="21" customHeight="1" x14ac:dyDescent="0.25">
      <c r="B5" s="19" t="str">
        <f>Sheet2!BS31</f>
        <v>Hamburg</v>
      </c>
      <c r="C5" s="20">
        <f>Sheet2!BT31</f>
        <v>1.6245039682539684E-2</v>
      </c>
      <c r="D5" s="15"/>
      <c r="E5" s="16"/>
      <c r="F5" s="16"/>
      <c r="G5" s="16"/>
      <c r="H5" s="16"/>
      <c r="I5" s="16"/>
      <c r="J5" s="16"/>
      <c r="K5" s="16"/>
      <c r="L5" s="16"/>
      <c r="M5" s="16"/>
      <c r="N5" s="16"/>
    </row>
    <row r="6" spans="2:18" ht="21" customHeight="1" x14ac:dyDescent="0.25">
      <c r="B6" s="19" t="str">
        <f>Sheet2!BS32</f>
        <v>München</v>
      </c>
      <c r="C6" s="20">
        <f>Sheet2!BT32</f>
        <v>1.0582010582010581E-2</v>
      </c>
      <c r="D6" s="15"/>
      <c r="E6" s="16"/>
      <c r="F6" s="16"/>
      <c r="G6" s="16"/>
      <c r="H6" s="16"/>
      <c r="I6" s="16"/>
      <c r="J6" s="16"/>
      <c r="K6" s="16"/>
      <c r="L6" s="16"/>
      <c r="M6" s="16"/>
      <c r="N6" s="16"/>
    </row>
    <row r="7" spans="2:18" ht="21" customHeight="1" x14ac:dyDescent="0.25">
      <c r="B7" s="19" t="str">
        <f>Sheet2!BS33</f>
        <v>Berlin</v>
      </c>
      <c r="C7" s="20">
        <f>Sheet2!BT33</f>
        <v>9.5279431216931214E-3</v>
      </c>
      <c r="D7" s="15"/>
      <c r="E7" s="16"/>
      <c r="F7" s="16"/>
      <c r="G7" s="16"/>
      <c r="H7" s="16"/>
      <c r="I7" s="16"/>
      <c r="J7" s="16"/>
      <c r="K7" s="16"/>
      <c r="L7" s="16"/>
      <c r="M7" s="16"/>
      <c r="N7" s="16"/>
    </row>
    <row r="8" spans="2:18" x14ac:dyDescent="0.25">
      <c r="C8" s="14"/>
      <c r="D8" s="16"/>
      <c r="E8" s="16"/>
      <c r="F8" s="16"/>
      <c r="G8" s="16"/>
      <c r="H8" s="16"/>
      <c r="I8" s="16"/>
      <c r="J8" s="16"/>
      <c r="K8" s="16"/>
      <c r="L8" s="16"/>
      <c r="M8" s="16"/>
      <c r="N8" s="16"/>
    </row>
    <row r="9" spans="2:18" x14ac:dyDescent="0.25">
      <c r="C9" s="16"/>
      <c r="D9" s="16"/>
      <c r="E9" s="16"/>
      <c r="F9" s="16"/>
      <c r="G9" s="16"/>
      <c r="H9" s="16"/>
      <c r="I9" s="16"/>
      <c r="J9" s="16"/>
      <c r="K9" s="16"/>
      <c r="L9" s="16"/>
      <c r="M9" s="16"/>
      <c r="N9" s="16"/>
    </row>
    <row r="10" spans="2:18" ht="10.5" customHeight="1" x14ac:dyDescent="0.25">
      <c r="C10" s="16"/>
      <c r="D10" s="16"/>
      <c r="E10" s="16"/>
      <c r="F10" s="16"/>
      <c r="G10" s="16"/>
      <c r="H10" s="16"/>
      <c r="I10" s="16"/>
      <c r="J10" s="16"/>
      <c r="K10" s="16"/>
      <c r="L10" s="16"/>
      <c r="M10" s="16"/>
      <c r="N10" s="16"/>
    </row>
    <row r="11" spans="2:18" ht="21" customHeight="1" x14ac:dyDescent="0.25">
      <c r="C11" s="16"/>
      <c r="D11" s="16"/>
      <c r="E11" s="16"/>
      <c r="F11" s="16"/>
      <c r="G11" s="16"/>
      <c r="H11" s="16"/>
      <c r="I11" s="16"/>
      <c r="J11" s="16"/>
      <c r="K11" s="16"/>
      <c r="L11" s="16"/>
      <c r="M11" s="16"/>
      <c r="N11" s="16"/>
      <c r="O11" s="16"/>
      <c r="P11" s="16"/>
      <c r="Q11" s="16"/>
      <c r="R11" s="16"/>
    </row>
    <row r="12" spans="2:18" x14ac:dyDescent="0.25">
      <c r="C12" s="16"/>
      <c r="D12" s="16"/>
      <c r="E12" s="16"/>
      <c r="F12" s="16"/>
      <c r="G12" s="16"/>
      <c r="H12" s="16"/>
      <c r="I12" s="16"/>
      <c r="J12" s="16"/>
      <c r="K12" s="16"/>
      <c r="L12" s="16"/>
      <c r="M12" s="16"/>
      <c r="N12" s="16"/>
    </row>
    <row r="13" spans="2:18" x14ac:dyDescent="0.25">
      <c r="D13" s="16"/>
      <c r="E13" s="16"/>
      <c r="F13" s="16"/>
      <c r="G13" s="16"/>
      <c r="H13" s="16"/>
      <c r="I13" s="16"/>
      <c r="J13" s="16"/>
      <c r="K13" s="16"/>
      <c r="L13" s="16"/>
      <c r="M13" s="16"/>
      <c r="N13" s="16"/>
    </row>
    <row r="14" spans="2:18" x14ac:dyDescent="0.25">
      <c r="D14" s="16"/>
      <c r="E14" s="16"/>
      <c r="F14" s="16"/>
      <c r="G14" s="16"/>
      <c r="H14" s="16"/>
      <c r="I14" s="16"/>
      <c r="J14" s="16"/>
      <c r="K14" s="16"/>
      <c r="L14" s="16"/>
      <c r="M14" s="16"/>
      <c r="N14" s="16"/>
    </row>
    <row r="15" spans="2:18" x14ac:dyDescent="0.25">
      <c r="D15" s="16"/>
      <c r="E15" s="16"/>
      <c r="F15" s="16"/>
      <c r="G15" s="16"/>
      <c r="H15" s="16"/>
      <c r="I15" s="16"/>
      <c r="J15" s="16"/>
      <c r="K15" s="16"/>
      <c r="L15" s="16"/>
      <c r="M15" s="16"/>
      <c r="N15" s="16"/>
    </row>
    <row r="16" spans="2:18" x14ac:dyDescent="0.25">
      <c r="D16" s="16"/>
      <c r="E16" s="16"/>
      <c r="F16" s="16"/>
      <c r="G16" s="16"/>
      <c r="H16" s="16"/>
      <c r="I16" s="16"/>
      <c r="J16" s="16"/>
      <c r="K16" s="16"/>
      <c r="L16" s="16"/>
    </row>
    <row r="17" spans="4:12" x14ac:dyDescent="0.25">
      <c r="D17" s="16"/>
      <c r="E17" s="16"/>
      <c r="F17" s="16"/>
      <c r="G17" s="16"/>
      <c r="H17" s="16"/>
      <c r="I17" s="16"/>
      <c r="J17" s="16"/>
      <c r="K17" s="16"/>
      <c r="L17" s="16"/>
    </row>
    <row r="18" spans="4:12" x14ac:dyDescent="0.25">
      <c r="D18" s="16"/>
      <c r="E18" s="16"/>
      <c r="F18" s="16"/>
      <c r="G18" s="16"/>
      <c r="H18" s="16"/>
      <c r="I18" s="16"/>
      <c r="J18" s="16"/>
      <c r="K18" s="16"/>
      <c r="L18" s="16"/>
    </row>
    <row r="19" spans="4:12" x14ac:dyDescent="0.25">
      <c r="D19" s="16"/>
      <c r="E19" s="16"/>
      <c r="F19" s="16"/>
      <c r="G19" s="16"/>
      <c r="H19" s="16"/>
      <c r="I19" s="16"/>
      <c r="J19" s="16"/>
      <c r="K19" s="16"/>
      <c r="L19" s="16"/>
    </row>
    <row r="20" spans="4:12" x14ac:dyDescent="0.25">
      <c r="D20" s="16"/>
      <c r="E20" s="16"/>
      <c r="F20" s="16"/>
      <c r="G20" s="16"/>
      <c r="H20" s="16"/>
      <c r="I20" s="16"/>
      <c r="J20" s="16"/>
      <c r="K20" s="16"/>
      <c r="L20" s="16"/>
    </row>
    <row r="21" spans="4:12" x14ac:dyDescent="0.25">
      <c r="D21" s="16"/>
      <c r="E21" s="16"/>
      <c r="F21" s="16"/>
      <c r="G21" s="16"/>
      <c r="H21" s="16"/>
      <c r="I21" s="16"/>
      <c r="J21" s="16"/>
      <c r="K21" s="16"/>
      <c r="L21" s="16"/>
    </row>
    <row r="22" spans="4:12" x14ac:dyDescent="0.25">
      <c r="D22" s="16"/>
      <c r="E22" s="16"/>
      <c r="F22" s="16"/>
      <c r="G22" s="16"/>
      <c r="H22" s="16"/>
      <c r="I22" s="16"/>
      <c r="J22" s="16"/>
      <c r="K22" s="16"/>
      <c r="L22" s="16"/>
    </row>
    <row r="23" spans="4:12" x14ac:dyDescent="0.25">
      <c r="D23" s="16"/>
      <c r="E23" s="16"/>
      <c r="F23" s="16"/>
      <c r="G23" s="16"/>
      <c r="H23" s="16"/>
      <c r="I23" s="16"/>
      <c r="J23" s="16"/>
      <c r="K23" s="16"/>
      <c r="L23" s="16"/>
    </row>
    <row r="24" spans="4:12" x14ac:dyDescent="0.25">
      <c r="D24" s="16"/>
      <c r="E24" s="16"/>
      <c r="F24" s="16"/>
      <c r="G24" s="16"/>
      <c r="H24" s="16"/>
      <c r="I24" s="16"/>
      <c r="J24" s="16"/>
      <c r="K24" s="16"/>
      <c r="L24" s="16"/>
    </row>
    <row r="25" spans="4:12" x14ac:dyDescent="0.25">
      <c r="D25" s="16"/>
      <c r="E25" s="16"/>
      <c r="F25" s="16"/>
      <c r="G25" s="16"/>
      <c r="H25" s="16"/>
      <c r="I25" s="16"/>
      <c r="J25" s="16"/>
      <c r="K25" s="16"/>
      <c r="L25" s="16"/>
    </row>
    <row r="26" spans="4:12" x14ac:dyDescent="0.25">
      <c r="D26" s="16"/>
      <c r="E26" s="16"/>
      <c r="F26" s="16"/>
      <c r="G26" s="16"/>
      <c r="H26" s="16"/>
      <c r="I26" s="16"/>
      <c r="J26" s="16"/>
      <c r="K26" s="16"/>
      <c r="L26" s="16"/>
    </row>
    <row r="27" spans="4:12" x14ac:dyDescent="0.25">
      <c r="D27" s="16"/>
      <c r="E27" s="16"/>
      <c r="F27" s="16"/>
      <c r="G27" s="16"/>
      <c r="H27" s="16"/>
      <c r="I27" s="16"/>
      <c r="J27" s="16"/>
      <c r="K27" s="16"/>
      <c r="L27" s="16"/>
    </row>
    <row r="28" spans="4:12" x14ac:dyDescent="0.25">
      <c r="D28" s="16"/>
      <c r="E28" s="16"/>
      <c r="F28" s="16"/>
      <c r="G28" s="16"/>
      <c r="H28" s="16"/>
      <c r="I28" s="16"/>
      <c r="J28" s="16"/>
      <c r="K28" s="16"/>
      <c r="L28" s="16"/>
    </row>
    <row r="29" spans="4:12" x14ac:dyDescent="0.25">
      <c r="D29" s="16"/>
      <c r="E29" s="16"/>
      <c r="F29" s="16"/>
      <c r="G29" s="16"/>
      <c r="H29" s="16"/>
      <c r="I29" s="16"/>
      <c r="J29" s="16"/>
      <c r="K29" s="16"/>
      <c r="L29" s="16"/>
    </row>
    <row r="30" spans="4:12" x14ac:dyDescent="0.25">
      <c r="D30" s="16"/>
      <c r="E30" s="16"/>
      <c r="F30" s="16"/>
      <c r="G30" s="16"/>
      <c r="H30" s="16"/>
      <c r="I30" s="16"/>
      <c r="J30" s="16"/>
      <c r="K30" s="16"/>
      <c r="L30" s="16"/>
    </row>
    <row r="31" spans="4:12" x14ac:dyDescent="0.25">
      <c r="D31" s="16"/>
      <c r="E31" s="16"/>
      <c r="F31" s="16"/>
      <c r="G31" s="16"/>
      <c r="H31" s="16"/>
      <c r="I31" s="16"/>
      <c r="J31" s="16"/>
      <c r="K31" s="16"/>
      <c r="L31" s="16"/>
    </row>
    <row r="32" spans="4:12" x14ac:dyDescent="0.25">
      <c r="D32" s="16"/>
      <c r="E32" s="16"/>
      <c r="F32" s="16"/>
      <c r="G32" s="16"/>
      <c r="H32" s="16"/>
      <c r="I32" s="16"/>
      <c r="J32" s="16"/>
      <c r="K32" s="16"/>
      <c r="L32" s="16"/>
    </row>
    <row r="33" spans="4:12" x14ac:dyDescent="0.25">
      <c r="D33" s="16"/>
      <c r="E33" s="16"/>
      <c r="F33" s="16"/>
      <c r="G33" s="16"/>
      <c r="H33" s="16"/>
      <c r="I33" s="16"/>
      <c r="J33" s="16"/>
      <c r="K33" s="16"/>
      <c r="L33" s="16"/>
    </row>
    <row r="34" spans="4:12" x14ac:dyDescent="0.25">
      <c r="D34" s="16"/>
      <c r="E34" s="16"/>
      <c r="F34" s="16"/>
      <c r="G34" s="16"/>
      <c r="H34" s="16"/>
      <c r="I34" s="16"/>
      <c r="J34" s="16"/>
      <c r="K34" s="16"/>
      <c r="L34" s="16"/>
    </row>
    <row r="35" spans="4:12" x14ac:dyDescent="0.25">
      <c r="D35" s="16"/>
      <c r="E35" s="16"/>
      <c r="F35" s="16"/>
      <c r="G35" s="16"/>
      <c r="H35" s="16"/>
      <c r="I35" s="16"/>
      <c r="J35" s="16"/>
      <c r="K35" s="16"/>
      <c r="L35" s="16"/>
    </row>
    <row r="36" spans="4:12" x14ac:dyDescent="0.25">
      <c r="D36" s="16"/>
      <c r="E36" s="16"/>
      <c r="F36" s="16"/>
      <c r="G36" s="16"/>
      <c r="H36" s="16"/>
      <c r="I36" s="16"/>
      <c r="J36" s="16"/>
      <c r="K36" s="16"/>
      <c r="L36" s="16"/>
    </row>
    <row r="37" spans="4:12" x14ac:dyDescent="0.25">
      <c r="D37" s="16"/>
      <c r="E37" s="16"/>
      <c r="F37" s="16"/>
      <c r="G37" s="16"/>
      <c r="H37" s="16"/>
      <c r="I37" s="16"/>
      <c r="J37" s="16"/>
      <c r="K37" s="16"/>
      <c r="L37" s="16"/>
    </row>
    <row r="38" spans="4:12" x14ac:dyDescent="0.25">
      <c r="D38" s="16"/>
      <c r="E38" s="16"/>
      <c r="F38" s="16"/>
      <c r="G38" s="16"/>
      <c r="H38" s="16"/>
      <c r="I38" s="16"/>
      <c r="J38" s="16"/>
      <c r="K38" s="16"/>
      <c r="L38" s="1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C1098596-335D-4DD9-8812-6CF346D40F58}">
  <ds:schemaRefs/>
</ds:datastoreItem>
</file>

<file path=customXml/itemProps2.xml><?xml version="1.0" encoding="utf-8"?>
<ds:datastoreItem xmlns:ds="http://schemas.openxmlformats.org/officeDocument/2006/customXml" ds:itemID="{F2F7C198-9587-476C-8B9D-66DBC400F162}">
  <ds:schemaRefs/>
</ds:datastoreItem>
</file>

<file path=customXml/itemProps3.xml><?xml version="1.0" encoding="utf-8"?>
<ds:datastoreItem xmlns:ds="http://schemas.openxmlformats.org/officeDocument/2006/customXml" ds:itemID="{F53729D0-C693-44D9-8001-55F346F52E0A}">
  <ds:schemaRefs/>
</ds:datastoreItem>
</file>

<file path=customXml/itemProps4.xml><?xml version="1.0" encoding="utf-8"?>
<ds:datastoreItem xmlns:ds="http://schemas.openxmlformats.org/officeDocument/2006/customXml" ds:itemID="{BA423719-1079-41B4-A196-5E7C92AFB95F}">
  <ds:schemaRefs/>
</ds:datastoreItem>
</file>

<file path=customXml/itemProps5.xml><?xml version="1.0" encoding="utf-8"?>
<ds:datastoreItem xmlns:ds="http://schemas.openxmlformats.org/officeDocument/2006/customXml" ds:itemID="{D2806D89-EB90-4128-8649-2757C698CE7C}">
  <ds:schemaRefs/>
</ds:datastoreItem>
</file>

<file path=customXml/itemProps6.xml><?xml version="1.0" encoding="utf-8"?>
<ds:datastoreItem xmlns:ds="http://schemas.openxmlformats.org/officeDocument/2006/customXml" ds:itemID="{37F99F7D-4A22-49B4-AA5F-E70933460072}">
  <ds:schemaRefs/>
</ds:datastoreItem>
</file>

<file path=customXml/itemProps7.xml><?xml version="1.0" encoding="utf-8"?>
<ds:datastoreItem xmlns:ds="http://schemas.openxmlformats.org/officeDocument/2006/customXml" ds:itemID="{8EE45293-C96A-4606-A84C-3DE857574FDF}">
  <ds:schemaRefs/>
</ds:datastoreItem>
</file>

<file path=customXml/itemProps8.xml><?xml version="1.0" encoding="utf-8"?>
<ds:datastoreItem xmlns:ds="http://schemas.openxmlformats.org/officeDocument/2006/customXml" ds:itemID="{FAA3B6B5-D195-4A0D-A7E3-1A85AF269CFC}">
  <ds:schemaRefs/>
</ds:datastoreItem>
</file>

<file path=customXml/itemProps9.xml><?xml version="1.0" encoding="utf-8"?>
<ds:datastoreItem xmlns:ds="http://schemas.openxmlformats.org/officeDocument/2006/customXml" ds:itemID="{EA24554F-099C-4D02-8318-5D8A5BF9031F}">
  <ds:schemaRefs>
    <ds:schemaRef ds:uri="http://schemas.microsoft.com/DataMashup"/>
  </ds:schemaRefs>
</ds:datastoreItem>
</file>

<file path=customXml/itemProps10.xml><?xml version="1.0" encoding="utf-8"?>
<ds:datastoreItem xmlns:ds="http://schemas.openxmlformats.org/officeDocument/2006/customXml" ds:itemID="{28A1CD2B-C363-43EC-AB2B-AF6B0A38D444}">
  <ds:schemaRefs/>
</ds:datastoreItem>
</file>

<file path=customXml/itemProps11.xml><?xml version="1.0" encoding="utf-8"?>
<ds:datastoreItem xmlns:ds="http://schemas.openxmlformats.org/officeDocument/2006/customXml" ds:itemID="{03112F66-82B6-47AC-8CB6-791EB236EC52}">
  <ds:schemaRefs/>
</ds:datastoreItem>
</file>

<file path=customXml/itemProps12.xml><?xml version="1.0" encoding="utf-8"?>
<ds:datastoreItem xmlns:ds="http://schemas.openxmlformats.org/officeDocument/2006/customXml" ds:itemID="{98AC92BA-2ECB-4D89-A191-1046541298CB}">
  <ds:schemaRefs/>
</ds:datastoreItem>
</file>

<file path=customXml/itemProps13.xml><?xml version="1.0" encoding="utf-8"?>
<ds:datastoreItem xmlns:ds="http://schemas.openxmlformats.org/officeDocument/2006/customXml" ds:itemID="{A5E145E8-8A01-4400-84A7-52887B28A6D6}">
  <ds:schemaRefs/>
</ds:datastoreItem>
</file>

<file path=customXml/itemProps14.xml><?xml version="1.0" encoding="utf-8"?>
<ds:datastoreItem xmlns:ds="http://schemas.openxmlformats.org/officeDocument/2006/customXml" ds:itemID="{D6368476-8527-48F4-8AA3-47A8C144FCDC}">
  <ds:schemaRefs/>
</ds:datastoreItem>
</file>

<file path=customXml/itemProps15.xml><?xml version="1.0" encoding="utf-8"?>
<ds:datastoreItem xmlns:ds="http://schemas.openxmlformats.org/officeDocument/2006/customXml" ds:itemID="{4F010AB2-7500-4189-A758-F5447A11E409}">
  <ds:schemaRefs/>
</ds:datastoreItem>
</file>

<file path=customXml/itemProps16.xml><?xml version="1.0" encoding="utf-8"?>
<ds:datastoreItem xmlns:ds="http://schemas.openxmlformats.org/officeDocument/2006/customXml" ds:itemID="{817E1E93-3376-4B74-B9CF-9B4E29642E21}">
  <ds:schemaRefs/>
</ds:datastoreItem>
</file>

<file path=customXml/itemProps17.xml><?xml version="1.0" encoding="utf-8"?>
<ds:datastoreItem xmlns:ds="http://schemas.openxmlformats.org/officeDocument/2006/customXml" ds:itemID="{FEADAD05-F10B-4B6D-A19B-9EC1CEE84852}">
  <ds:schemaRefs/>
</ds:datastoreItem>
</file>

<file path=customXml/itemProps18.xml><?xml version="1.0" encoding="utf-8"?>
<ds:datastoreItem xmlns:ds="http://schemas.openxmlformats.org/officeDocument/2006/customXml" ds:itemID="{EE8E51CD-50B1-4241-BE22-2AD0386B3B34}">
  <ds:schemaRefs/>
</ds:datastoreItem>
</file>

<file path=customXml/itemProps19.xml><?xml version="1.0" encoding="utf-8"?>
<ds:datastoreItem xmlns:ds="http://schemas.openxmlformats.org/officeDocument/2006/customXml" ds:itemID="{78047323-726A-4225-9924-A52F3A938258}">
  <ds:schemaRefs/>
</ds:datastoreItem>
</file>

<file path=customXml/itemProps20.xml><?xml version="1.0" encoding="utf-8"?>
<ds:datastoreItem xmlns:ds="http://schemas.openxmlformats.org/officeDocument/2006/customXml" ds:itemID="{27678016-E5D7-48F4-AAFA-E43D9958AAF1}">
  <ds:schemaRefs/>
</ds:datastoreItem>
</file>

<file path=customXml/itemProps21.xml><?xml version="1.0" encoding="utf-8"?>
<ds:datastoreItem xmlns:ds="http://schemas.openxmlformats.org/officeDocument/2006/customXml" ds:itemID="{3C51F44C-5215-4619-8F0D-C201C3774C4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dashboard 1</vt:lpstr>
      <vt:lpstr>dashboard 2</vt:lpstr>
      <vt:lpstr>hitmap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olawale esho</dc:creator>
  <cp:lastModifiedBy>olawale esho</cp:lastModifiedBy>
  <dcterms:created xsi:type="dcterms:W3CDTF">2025-11-05T08:57:39Z</dcterms:created>
  <dcterms:modified xsi:type="dcterms:W3CDTF">2026-01-13T15:07:33Z</dcterms:modified>
</cp:coreProperties>
</file>