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xr:revisionPtr revIDLastSave="8" documentId="11_CDC03B1CA4667E3BCCAA1E78940CD49440F94FC6" xr6:coauthVersionLast="47" xr6:coauthVersionMax="47" xr10:uidLastSave="{BB7384DB-3B94-420A-A647-BC77BE5F5AC9}"/>
  <bookViews>
    <workbookView xWindow="0" yWindow="0" windowWidth="0" windowHeight="0" xr2:uid="{00000000-000D-0000-FFFF-FFFF00000000}"/>
  </bookViews>
  <sheets>
    <sheet name="Financial Analysis for Esistere" sheetId="1" r:id="rId1"/>
  </sheets>
  <definedNames>
    <definedName name="Z_BB3455C4_F4E7_47A4_8B57_902600E5A4FE_.wvu.FilterData" localSheetId="0" hidden="1">'Financial Analysis for Esistere'!$F$25:$F$31</definedName>
  </definedNames>
  <calcPr calcId="191028"/>
  <customWorkbookViews>
    <customWorkbookView name="Filt" guid="{BB3455C4-F4E7-47A4-8B57-902600E5A4FE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a+LM2w9GbrNhicxC5wj+4k1uZziHIrEpcNq1ySU36Y="/>
    </ext>
  </extLst>
</workbook>
</file>

<file path=xl/calcChain.xml><?xml version="1.0" encoding="utf-8"?>
<calcChain xmlns="http://schemas.openxmlformats.org/spreadsheetml/2006/main">
  <c r="D54" i="1" l="1"/>
  <c r="D53" i="1"/>
  <c r="D52" i="1"/>
  <c r="D55" i="1" s="1"/>
  <c r="F44" i="1"/>
  <c r="F43" i="1"/>
  <c r="F42" i="1"/>
  <c r="F41" i="1"/>
  <c r="F40" i="1"/>
  <c r="F39" i="1"/>
  <c r="F46" i="1" s="1"/>
  <c r="F33" i="1"/>
  <c r="F14" i="1"/>
  <c r="F15" i="1" s="1"/>
  <c r="E14" i="1"/>
  <c r="E15" i="1" s="1"/>
  <c r="D14" i="1"/>
  <c r="D15" i="1" s="1"/>
  <c r="C14" i="1"/>
  <c r="C15" i="1" s="1"/>
  <c r="F10" i="1"/>
  <c r="F11" i="1" s="1"/>
  <c r="E10" i="1"/>
  <c r="E11" i="1" s="1"/>
  <c r="D10" i="1"/>
  <c r="D11" i="1" s="1"/>
  <c r="C10" i="1"/>
  <c r="C11" i="1" s="1"/>
  <c r="G11" i="1" s="1"/>
  <c r="C17" i="1" l="1"/>
  <c r="C18" i="1" s="1"/>
  <c r="G15" i="1"/>
  <c r="D17" i="1"/>
  <c r="E17" i="1"/>
  <c r="F17" i="1"/>
  <c r="C20" i="1" l="1"/>
  <c r="G17" i="1"/>
  <c r="D18" i="1"/>
  <c r="E18" i="1" s="1"/>
  <c r="F18" i="1" s="1"/>
</calcChain>
</file>

<file path=xl/sharedStrings.xml><?xml version="1.0" encoding="utf-8"?>
<sst xmlns="http://schemas.openxmlformats.org/spreadsheetml/2006/main" count="55" uniqueCount="46">
  <si>
    <t>Financial Analysis for Esistere</t>
  </si>
  <si>
    <t>Created by: Alessandra Parziale, Saverio Napolitano</t>
  </si>
  <si>
    <t>Date: 2/11/2023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</si>
  <si>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</si>
  <si>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</si>
  <si>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</si>
  <si>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</si>
  <si>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</si>
  <si>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</si>
  <si>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</si>
  <si>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</si>
  <si>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</si>
  <si>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</si>
  <si>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</si>
  <si>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</si>
  <si>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</si>
  <si>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 xml:space="preserve">              Payback in Year 2</t>
  </si>
  <si>
    <t>Assumptions</t>
  </si>
  <si>
    <t>Resources</t>
  </si>
  <si>
    <t>Cost/Hour</t>
  </si>
  <si>
    <t>Hour</t>
  </si>
  <si>
    <t>Project Manager</t>
  </si>
  <si>
    <t>Responsabile Sviluppo</t>
  </si>
  <si>
    <t>Analista di Processo/Prodotto</t>
  </si>
  <si>
    <t>Analista Software / Sviluppatore</t>
  </si>
  <si>
    <t>Sviluppatore</t>
  </si>
  <si>
    <t>Sistemista / DBA</t>
  </si>
  <si>
    <t xml:space="preserve">Other resources </t>
  </si>
  <si>
    <t>Total Project Costs (applied in year 0)</t>
  </si>
  <si>
    <t>Project Costs (applied in year 1)</t>
  </si>
  <si>
    <t>I costi negli anni successivi riguardano l'utilizzo di risorse impiegate nella gestione</t>
  </si>
  <si>
    <t xml:space="preserve">dei pacchetti venduti </t>
  </si>
  <si>
    <t>Formatore software</t>
  </si>
  <si>
    <t xml:space="preserve">Assistente Help Desk </t>
  </si>
  <si>
    <t xml:space="preserve">Consulente del cambiamento organizzativo </t>
  </si>
  <si>
    <t xml:space="preserve">Venditore </t>
  </si>
  <si>
    <t>Total Project Costs (applied in year 1)</t>
  </si>
  <si>
    <t xml:space="preserve">Negli anni successivi al primo l'aumento dei costi è dovuto ad un aumento </t>
  </si>
  <si>
    <t xml:space="preserve">delle ore per il personale impiegato nella gestione dei pacchetti </t>
  </si>
  <si>
    <t>Number</t>
  </si>
  <si>
    <t>Cost/unit</t>
  </si>
  <si>
    <t>Tot</t>
  </si>
  <si>
    <t>Vendita pacchetto(year 1)</t>
  </si>
  <si>
    <t>Vendita pacchetto(year 2)</t>
  </si>
  <si>
    <t>Vendita pacchetto(year 3)</t>
  </si>
  <si>
    <t>Total annual project benefits from 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</si>
</sst>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* #,##0&quot; &quot;;&quot; &quot;* \(#,##0\);&quot; &quot;* &quot;-&quot;??&quot; &quot;"/>
    <numFmt numFmtId="165" formatCode="#,##0&quot; &quot;;\(#,##0\)"/>
    <numFmt numFmtId="166" formatCode="[$€-2]\ #,##0"/>
  </numFmts>
  <fonts count="11">
    <font>
      <sz val="10"/>
      <color rgb="FF000000"/>
      <name val="Arial"/>
      <scheme val="minor"/>
    </font>
    <font>
      <b/>
      <sz val="18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New york"/>
    </font>
    <font>
      <b/>
      <sz val="10"/>
      <color rgb="FF000000"/>
      <name val="Arial"/>
    </font>
    <font>
      <b/>
      <sz val="10"/>
      <color rgb="FF00B050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43434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 style="thin">
        <color rgb="FF999999"/>
      </bottom>
      <diagonal/>
    </border>
    <border>
      <left/>
      <right/>
      <top style="thin">
        <color rgb="FFAAAAAA"/>
      </top>
      <bottom style="thin">
        <color rgb="FF999999"/>
      </bottom>
      <diagonal/>
    </border>
    <border>
      <left/>
      <right style="thin">
        <color rgb="FFAAAAAA"/>
      </right>
      <top style="thin">
        <color rgb="FFAAAAAA"/>
      </top>
      <bottom style="thin">
        <color rgb="FF999999"/>
      </bottom>
      <diagonal/>
    </border>
    <border>
      <left style="thin">
        <color rgb="FFAAAAAA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AAAAAA"/>
      </right>
      <top style="thin">
        <color rgb="FF999999"/>
      </top>
      <bottom style="thin">
        <color rgb="FF999999"/>
      </bottom>
      <diagonal/>
    </border>
    <border>
      <left style="thin">
        <color rgb="FFAAAAAA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AAAAAA"/>
      </right>
      <top style="thin">
        <color rgb="FF999999"/>
      </top>
      <bottom style="thin">
        <color rgb="FF999999"/>
      </bottom>
      <diagonal/>
    </border>
    <border>
      <left style="thin">
        <color rgb="FFAAAAAA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AAAAAA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AAAAAA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AAAAAA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49" fontId="4" fillId="0" borderId="4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49" fontId="6" fillId="0" borderId="4" xfId="0" applyNumberFormat="1" applyFont="1" applyBorder="1"/>
    <xf numFmtId="10" fontId="7" fillId="0" borderId="5" xfId="0" applyNumberFormat="1" applyFont="1" applyBorder="1"/>
    <xf numFmtId="10" fontId="7" fillId="0" borderId="6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4" xfId="0" applyFont="1" applyBorder="1"/>
    <xf numFmtId="9" fontId="6" fillId="0" borderId="5" xfId="0" applyNumberFormat="1" applyFont="1" applyBorder="1"/>
    <xf numFmtId="9" fontId="6" fillId="0" borderId="6" xfId="0" applyNumberFormat="1" applyFont="1" applyBorder="1"/>
    <xf numFmtId="49" fontId="3" fillId="0" borderId="4" xfId="0" applyNumberFormat="1" applyFont="1" applyBorder="1"/>
    <xf numFmtId="0" fontId="3" fillId="0" borderId="5" xfId="0" applyFont="1" applyBorder="1"/>
    <xf numFmtId="49" fontId="6" fillId="0" borderId="6" xfId="0" applyNumberFormat="1" applyFont="1" applyBorder="1"/>
    <xf numFmtId="0" fontId="6" fillId="0" borderId="6" xfId="0" applyFont="1" applyBorder="1"/>
    <xf numFmtId="0" fontId="3" fillId="0" borderId="4" xfId="0" applyFont="1" applyBorder="1"/>
    <xf numFmtId="0" fontId="7" fillId="0" borderId="5" xfId="0" applyFont="1" applyBorder="1"/>
    <xf numFmtId="0" fontId="7" fillId="0" borderId="6" xfId="0" applyFont="1" applyBorder="1"/>
    <xf numFmtId="3" fontId="7" fillId="0" borderId="5" xfId="0" applyNumberFormat="1" applyFont="1" applyBorder="1"/>
    <xf numFmtId="3" fontId="7" fillId="0" borderId="6" xfId="0" applyNumberFormat="1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164" fontId="6" fillId="0" borderId="5" xfId="0" applyNumberFormat="1" applyFont="1" applyBorder="1"/>
    <xf numFmtId="164" fontId="6" fillId="0" borderId="6" xfId="0" applyNumberFormat="1" applyFont="1" applyBorder="1"/>
    <xf numFmtId="165" fontId="7" fillId="0" borderId="5" xfId="0" applyNumberFormat="1" applyFont="1" applyBorder="1"/>
    <xf numFmtId="165" fontId="7" fillId="0" borderId="6" xfId="0" applyNumberFormat="1" applyFont="1" applyBorder="1"/>
    <xf numFmtId="0" fontId="6" fillId="0" borderId="5" xfId="0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49" fontId="6" fillId="0" borderId="7" xfId="0" applyNumberFormat="1" applyFont="1" applyBorder="1" applyAlignment="1">
      <alignment horizontal="right"/>
    </xf>
    <xf numFmtId="49" fontId="6" fillId="0" borderId="11" xfId="0" applyNumberFormat="1" applyFont="1" applyBorder="1"/>
    <xf numFmtId="49" fontId="6" fillId="0" borderId="6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8" fillId="0" borderId="13" xfId="0" applyFont="1" applyBorder="1"/>
    <xf numFmtId="49" fontId="6" fillId="0" borderId="14" xfId="0" applyNumberFormat="1" applyFont="1" applyBorder="1"/>
    <xf numFmtId="49" fontId="3" fillId="0" borderId="5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3" fontId="3" fillId="0" borderId="6" xfId="0" applyNumberFormat="1" applyFont="1" applyBorder="1"/>
    <xf numFmtId="49" fontId="3" fillId="0" borderId="5" xfId="0" applyNumberFormat="1" applyFont="1" applyBorder="1"/>
    <xf numFmtId="0" fontId="9" fillId="0" borderId="5" xfId="0" applyFont="1" applyBorder="1"/>
    <xf numFmtId="49" fontId="10" fillId="2" borderId="6" xfId="0" applyNumberFormat="1" applyFont="1" applyFill="1" applyBorder="1" applyAlignment="1">
      <alignment horizontal="left"/>
    </xf>
    <xf numFmtId="3" fontId="6" fillId="0" borderId="6" xfId="0" applyNumberFormat="1" applyFont="1" applyBorder="1"/>
    <xf numFmtId="166" fontId="6" fillId="0" borderId="6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166" fontId="6" fillId="0" borderId="16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 wrapText="1"/>
    </xf>
    <xf numFmtId="49" fontId="6" fillId="0" borderId="12" xfId="0" applyNumberFormat="1" applyFont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5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16</xdr:row>
      <xdr:rowOff>66675</xdr:rowOff>
    </xdr:from>
    <xdr:ext cx="2762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400925" y="2876550"/>
          <a:ext cx="276225" cy="38100"/>
          <a:chOff x="5207888" y="3780000"/>
          <a:chExt cx="27622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0800000">
            <a:off x="5207888" y="3780000"/>
            <a:ext cx="27622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323850</xdr:colOff>
      <xdr:row>18</xdr:row>
      <xdr:rowOff>19050</xdr:rowOff>
    </xdr:from>
    <xdr:ext cx="38100" cy="285750"/>
    <xdr:grpSp>
      <xdr:nvGrpSpPr>
        <xdr:cNvPr id="4" name="Shape 2" title="Disegn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5857875" y="3152775"/>
          <a:ext cx="38100" cy="285750"/>
          <a:chOff x="5346000" y="3637125"/>
          <a:chExt cx="0" cy="2857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>
            <a:off x="5346000" y="3637125"/>
            <a:ext cx="0" cy="2857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352425</xdr:colOff>
      <xdr:row>19</xdr:row>
      <xdr:rowOff>66675</xdr:rowOff>
    </xdr:from>
    <xdr:ext cx="201930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52425" y="3362325"/>
          <a:ext cx="2019300" cy="38100"/>
          <a:chOff x="4336350" y="3780000"/>
          <a:chExt cx="2019300" cy="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22"/>
  <sheetViews>
    <sheetView showGridLines="0" tabSelected="1" topLeftCell="A41" workbookViewId="0">
      <selection activeCell="B48" sqref="B48"/>
    </sheetView>
  </sheetViews>
  <sheetFormatPr defaultColWidth="12.5703125" defaultRowHeight="15" customHeight="1"/>
  <cols>
    <col min="1" max="1" width="50.28515625" customWidth="1"/>
    <col min="2" max="3" width="11.42578125" customWidth="1"/>
    <col min="4" max="4" width="9.85546875" customWidth="1"/>
    <col min="5" max="5" width="8.5703125" customWidth="1"/>
    <col min="6" max="6" width="10.5703125" customWidth="1"/>
    <col min="7" max="27" width="8.85546875" customWidth="1"/>
  </cols>
  <sheetData>
    <row r="1" spans="1:27" ht="23.25" customHeight="1">
      <c r="A1" s="57" t="s">
        <v>0</v>
      </c>
      <c r="B1" s="60"/>
      <c r="C1" s="60"/>
      <c r="D1" s="60"/>
      <c r="E1" s="60"/>
      <c r="F1" s="60"/>
      <c r="G1" s="60"/>
      <c r="H1" s="6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3.25" customHeight="1">
      <c r="A2" s="2" t="s">
        <v>1</v>
      </c>
      <c r="B2" s="3"/>
      <c r="C2" s="4"/>
      <c r="D2" s="5" t="s">
        <v>2</v>
      </c>
      <c r="E2" s="6"/>
      <c r="F2" s="6"/>
      <c r="G2" s="6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9" customHeight="1">
      <c r="A3" s="58"/>
      <c r="B3" s="62"/>
      <c r="C3" s="62"/>
      <c r="D3" s="62"/>
      <c r="E3" s="62"/>
      <c r="F3" s="62"/>
      <c r="G3" s="62"/>
      <c r="H3" s="6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8"/>
      <c r="B4" s="9"/>
      <c r="C4" s="10"/>
      <c r="D4" s="10"/>
      <c r="E4" s="10"/>
      <c r="F4" s="10"/>
      <c r="G4" s="10"/>
      <c r="H4" s="1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>
      <c r="A5" s="12" t="s">
        <v>3</v>
      </c>
      <c r="B5" s="13"/>
      <c r="C5" s="14">
        <v>0.08</v>
      </c>
      <c r="D5" s="15"/>
      <c r="E5" s="15"/>
      <c r="F5" s="15"/>
      <c r="G5" s="15"/>
      <c r="H5" s="1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>
      <c r="A6" s="17"/>
      <c r="B6" s="18"/>
      <c r="C6" s="19"/>
      <c r="D6" s="15"/>
      <c r="E6" s="15"/>
      <c r="F6" s="15"/>
      <c r="G6" s="15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>
      <c r="A7" s="20" t="s">
        <v>4</v>
      </c>
      <c r="B7" s="21"/>
      <c r="C7" s="15"/>
      <c r="D7" s="15"/>
      <c r="E7" s="22" t="s">
        <v>5</v>
      </c>
      <c r="F7" s="15"/>
      <c r="G7" s="23"/>
      <c r="H7" s="1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>
      <c r="A8" s="24"/>
      <c r="B8" s="25"/>
      <c r="C8" s="26">
        <v>0</v>
      </c>
      <c r="D8" s="26">
        <v>1</v>
      </c>
      <c r="E8" s="26">
        <v>2</v>
      </c>
      <c r="F8" s="26">
        <v>3</v>
      </c>
      <c r="G8" s="22" t="s">
        <v>6</v>
      </c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>
      <c r="A9" s="20" t="s">
        <v>7</v>
      </c>
      <c r="B9" s="27"/>
      <c r="C9" s="28">
        <v>107560</v>
      </c>
      <c r="D9" s="28">
        <v>34400</v>
      </c>
      <c r="E9" s="28">
        <v>38400</v>
      </c>
      <c r="F9" s="28">
        <v>42400</v>
      </c>
      <c r="G9" s="15"/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>
      <c r="A10" s="20" t="s">
        <v>8</v>
      </c>
      <c r="B10" s="29"/>
      <c r="C10" s="30">
        <f t="shared" ref="C10:F10" si="0">ROUND(1/(1+$C$5)^C$8,2)</f>
        <v>1</v>
      </c>
      <c r="D10" s="30">
        <f t="shared" si="0"/>
        <v>0.93</v>
      </c>
      <c r="E10" s="30">
        <f t="shared" si="0"/>
        <v>0.86</v>
      </c>
      <c r="F10" s="30">
        <f t="shared" si="0"/>
        <v>0.79</v>
      </c>
      <c r="G10" s="15"/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>
      <c r="A11" s="12" t="s">
        <v>9</v>
      </c>
      <c r="B11" s="31"/>
      <c r="C11" s="32">
        <f t="shared" ref="C11:F11" si="1">C9*C10</f>
        <v>107560</v>
      </c>
      <c r="D11" s="32">
        <f t="shared" si="1"/>
        <v>31992</v>
      </c>
      <c r="E11" s="32">
        <f t="shared" si="1"/>
        <v>33024</v>
      </c>
      <c r="F11" s="32">
        <f t="shared" si="1"/>
        <v>33496</v>
      </c>
      <c r="G11" s="32">
        <f>SUM(C11:F11)</f>
        <v>206072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>
      <c r="A12" s="24"/>
      <c r="B12" s="21"/>
      <c r="C12" s="15"/>
      <c r="D12" s="15"/>
      <c r="E12" s="15"/>
      <c r="F12" s="15"/>
      <c r="G12" s="15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>
      <c r="A13" s="20" t="s">
        <v>10</v>
      </c>
      <c r="B13" s="33"/>
      <c r="C13" s="34">
        <v>0</v>
      </c>
      <c r="D13" s="34">
        <v>135000</v>
      </c>
      <c r="E13" s="34">
        <v>202500</v>
      </c>
      <c r="F13" s="34">
        <v>270000</v>
      </c>
      <c r="G13" s="15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>
      <c r="A14" s="20" t="s">
        <v>8</v>
      </c>
      <c r="B14" s="29"/>
      <c r="C14" s="30">
        <f t="shared" ref="C14:F14" si="2">ROUND(1/(1+$C$5)^C$8,2)</f>
        <v>1</v>
      </c>
      <c r="D14" s="30">
        <f t="shared" si="2"/>
        <v>0.93</v>
      </c>
      <c r="E14" s="30">
        <f t="shared" si="2"/>
        <v>0.86</v>
      </c>
      <c r="F14" s="30">
        <f t="shared" si="2"/>
        <v>0.79</v>
      </c>
      <c r="G14" s="15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>
      <c r="A15" s="12" t="s">
        <v>11</v>
      </c>
      <c r="B15" s="35"/>
      <c r="C15" s="23">
        <f t="shared" ref="C15:F15" si="3">C13*C14</f>
        <v>0</v>
      </c>
      <c r="D15" s="32">
        <f t="shared" si="3"/>
        <v>125550</v>
      </c>
      <c r="E15" s="32">
        <f t="shared" si="3"/>
        <v>174150</v>
      </c>
      <c r="F15" s="32">
        <f t="shared" si="3"/>
        <v>213300</v>
      </c>
      <c r="G15" s="32">
        <f>SUM(C15:F15)</f>
        <v>513000</v>
      </c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>
      <c r="A16" s="24"/>
      <c r="B16" s="21"/>
      <c r="C16" s="15"/>
      <c r="D16" s="15"/>
      <c r="E16" s="15"/>
      <c r="F16" s="15"/>
      <c r="G16" s="15"/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>
      <c r="A17" s="20" t="s">
        <v>12</v>
      </c>
      <c r="B17" s="36"/>
      <c r="C17" s="37">
        <f t="shared" ref="C17:G17" si="4">C15-C11</f>
        <v>-107560</v>
      </c>
      <c r="D17" s="37">
        <f t="shared" si="4"/>
        <v>93558</v>
      </c>
      <c r="E17" s="37">
        <f t="shared" si="4"/>
        <v>141126</v>
      </c>
      <c r="F17" s="37">
        <f t="shared" si="4"/>
        <v>179804</v>
      </c>
      <c r="G17" s="32">
        <f t="shared" si="4"/>
        <v>306928</v>
      </c>
      <c r="H17" s="38" t="s">
        <v>13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20" t="s">
        <v>14</v>
      </c>
      <c r="B18" s="36"/>
      <c r="C18" s="37">
        <f>C17</f>
        <v>-107560</v>
      </c>
      <c r="D18" s="37">
        <f t="shared" ref="D18:F18" si="5">C18+D17</f>
        <v>-14002</v>
      </c>
      <c r="E18" s="37">
        <f t="shared" si="5"/>
        <v>127124</v>
      </c>
      <c r="F18" s="37">
        <f t="shared" si="5"/>
        <v>306928</v>
      </c>
      <c r="G18" s="15"/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>
      <c r="A19" s="24"/>
      <c r="B19" s="21"/>
      <c r="C19" s="15"/>
      <c r="D19" s="15"/>
      <c r="E19" s="15"/>
      <c r="F19" s="15"/>
      <c r="G19" s="15"/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A20" s="39" t="s">
        <v>15</v>
      </c>
      <c r="B20" s="18"/>
      <c r="C20" s="19">
        <f>(G15-G11)/G11</f>
        <v>1.4894211731821887</v>
      </c>
      <c r="D20" s="15"/>
      <c r="E20" s="15"/>
      <c r="F20" s="15"/>
      <c r="G20" s="15"/>
      <c r="H20" s="1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>
      <c r="A21" s="40"/>
      <c r="B21" s="41"/>
      <c r="C21" s="41"/>
      <c r="D21" s="59" t="s">
        <v>16</v>
      </c>
      <c r="E21" s="62"/>
      <c r="F21" s="64"/>
      <c r="G21" s="42"/>
      <c r="H21" s="4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>
      <c r="A22" s="43" t="s">
        <v>17</v>
      </c>
      <c r="B22" s="21"/>
      <c r="C22" s="15"/>
      <c r="D22" s="15"/>
      <c r="E22" s="15"/>
      <c r="F22" s="15"/>
      <c r="G22" s="15"/>
      <c r="H22" s="1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>
      <c r="A23" s="24"/>
      <c r="B23" s="21"/>
      <c r="C23" s="15"/>
      <c r="D23" s="15"/>
      <c r="E23" s="15"/>
      <c r="F23" s="15"/>
      <c r="G23" s="15"/>
      <c r="H23" s="1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>
      <c r="A24" s="20" t="s">
        <v>7</v>
      </c>
      <c r="B24" s="44" t="s">
        <v>18</v>
      </c>
      <c r="C24" s="45" t="s">
        <v>19</v>
      </c>
      <c r="D24" s="45" t="s">
        <v>20</v>
      </c>
      <c r="E24" s="15"/>
      <c r="F24" s="15"/>
      <c r="G24" s="15"/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>
      <c r="A25" s="20" t="s">
        <v>21</v>
      </c>
      <c r="B25" s="21">
        <v>1</v>
      </c>
      <c r="C25" s="15">
        <v>30</v>
      </c>
      <c r="D25" s="15">
        <v>640</v>
      </c>
      <c r="E25" s="15"/>
      <c r="F25" s="46">
        <v>19200</v>
      </c>
      <c r="G25" s="15"/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>
      <c r="A26" s="20" t="s">
        <v>22</v>
      </c>
      <c r="B26" s="21">
        <v>1</v>
      </c>
      <c r="C26" s="15">
        <v>25</v>
      </c>
      <c r="D26" s="15">
        <v>640</v>
      </c>
      <c r="E26" s="15"/>
      <c r="F26" s="46">
        <v>12800</v>
      </c>
      <c r="G26" s="15"/>
      <c r="H26" s="1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47" t="s">
        <v>23</v>
      </c>
      <c r="B27" s="21">
        <v>1</v>
      </c>
      <c r="C27" s="15">
        <v>20</v>
      </c>
      <c r="D27" s="15">
        <v>640</v>
      </c>
      <c r="E27" s="15"/>
      <c r="F27" s="46">
        <v>15360</v>
      </c>
      <c r="G27" s="15"/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>
      <c r="A28" s="48" t="s">
        <v>24</v>
      </c>
      <c r="B28" s="21">
        <v>1</v>
      </c>
      <c r="C28" s="15">
        <v>20</v>
      </c>
      <c r="D28" s="15">
        <v>640</v>
      </c>
      <c r="E28" s="15"/>
      <c r="F28" s="46">
        <v>12800</v>
      </c>
      <c r="G28" s="15"/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>
      <c r="A29" s="47" t="s">
        <v>25</v>
      </c>
      <c r="B29" s="21">
        <v>2</v>
      </c>
      <c r="C29" s="15">
        <v>40</v>
      </c>
      <c r="D29" s="15">
        <v>640</v>
      </c>
      <c r="E29" s="15"/>
      <c r="F29" s="46">
        <v>25600</v>
      </c>
      <c r="G29" s="15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>
      <c r="A30" s="47" t="s">
        <v>26</v>
      </c>
      <c r="B30" s="21">
        <v>1</v>
      </c>
      <c r="C30" s="15">
        <v>20</v>
      </c>
      <c r="D30" s="15">
        <v>640</v>
      </c>
      <c r="E30" s="15"/>
      <c r="F30" s="46">
        <v>12800</v>
      </c>
      <c r="G30" s="15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>
      <c r="A31" s="20" t="s">
        <v>27</v>
      </c>
      <c r="B31" s="21"/>
      <c r="C31" s="15"/>
      <c r="D31" s="15"/>
      <c r="E31" s="15"/>
      <c r="F31" s="46">
        <v>9000</v>
      </c>
      <c r="G31" s="15"/>
      <c r="H31" s="1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>
      <c r="A32" s="49"/>
      <c r="B32" s="21"/>
      <c r="C32" s="15"/>
      <c r="D32" s="15"/>
      <c r="E32" s="15"/>
      <c r="F32" s="50"/>
      <c r="G32" s="15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>
      <c r="A33" s="12" t="s">
        <v>28</v>
      </c>
      <c r="B33" s="21"/>
      <c r="C33" s="15"/>
      <c r="D33" s="15"/>
      <c r="E33" s="15"/>
      <c r="F33" s="51">
        <f>SUM(F25:F31)</f>
        <v>107560</v>
      </c>
      <c r="G33" s="15"/>
      <c r="H33" s="1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>
      <c r="A34" s="17"/>
      <c r="B34" s="21"/>
      <c r="C34" s="15"/>
      <c r="D34" s="15"/>
      <c r="E34" s="15"/>
      <c r="F34" s="15"/>
      <c r="G34" s="15"/>
      <c r="H34" s="1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7" t="s">
        <v>29</v>
      </c>
      <c r="B35" s="21" t="s">
        <v>30</v>
      </c>
      <c r="C35" s="15"/>
      <c r="D35" s="15"/>
      <c r="E35" s="15"/>
      <c r="F35" s="15"/>
      <c r="G35" s="15"/>
      <c r="H35" s="1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2"/>
      <c r="B36" s="21" t="s">
        <v>31</v>
      </c>
      <c r="C36" s="45"/>
      <c r="D36" s="15"/>
      <c r="E36" s="15"/>
      <c r="F36" s="15"/>
      <c r="G36" s="15"/>
      <c r="H36" s="1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2"/>
      <c r="B37" s="21"/>
      <c r="C37" s="45"/>
      <c r="D37" s="15"/>
      <c r="E37" s="15"/>
      <c r="F37" s="15"/>
      <c r="G37" s="15"/>
      <c r="H37" s="1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20" t="s">
        <v>7</v>
      </c>
      <c r="B38" s="44" t="s">
        <v>18</v>
      </c>
      <c r="C38" s="45" t="s">
        <v>19</v>
      </c>
      <c r="D38" s="45" t="s">
        <v>20</v>
      </c>
      <c r="E38" s="15"/>
      <c r="F38" s="15"/>
      <c r="G38" s="15"/>
      <c r="H38" s="1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20" t="s">
        <v>21</v>
      </c>
      <c r="B39" s="21">
        <v>1</v>
      </c>
      <c r="C39" s="15">
        <v>30</v>
      </c>
      <c r="D39" s="15">
        <v>384</v>
      </c>
      <c r="E39" s="15"/>
      <c r="F39" s="46">
        <f>D39*C39</f>
        <v>11520</v>
      </c>
      <c r="G39" s="15"/>
      <c r="H39" s="1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20" t="s">
        <v>32</v>
      </c>
      <c r="B40" s="21">
        <v>1</v>
      </c>
      <c r="C40" s="15">
        <v>20</v>
      </c>
      <c r="D40" s="15">
        <v>100</v>
      </c>
      <c r="E40" s="15"/>
      <c r="F40" s="46">
        <f t="shared" ref="F40:F41" si="6">C40*D40</f>
        <v>2000</v>
      </c>
      <c r="G40" s="15"/>
      <c r="H40" s="1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47" t="s">
        <v>33</v>
      </c>
      <c r="B41" s="21">
        <v>1</v>
      </c>
      <c r="C41" s="15">
        <v>20</v>
      </c>
      <c r="D41" s="15">
        <v>384</v>
      </c>
      <c r="E41" s="15"/>
      <c r="F41" s="46">
        <f t="shared" si="6"/>
        <v>7680</v>
      </c>
      <c r="G41" s="15"/>
      <c r="H41" s="1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48" t="s">
        <v>25</v>
      </c>
      <c r="B42" s="21">
        <v>1</v>
      </c>
      <c r="C42" s="15">
        <v>25</v>
      </c>
      <c r="D42" s="15">
        <v>200</v>
      </c>
      <c r="E42" s="15"/>
      <c r="F42" s="46">
        <f t="shared" ref="F42:F44" si="7">D42*C42</f>
        <v>5000</v>
      </c>
      <c r="G42" s="15"/>
      <c r="H42" s="1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47" t="s">
        <v>34</v>
      </c>
      <c r="B43" s="21">
        <v>1</v>
      </c>
      <c r="C43" s="15">
        <v>20</v>
      </c>
      <c r="D43" s="15">
        <v>50</v>
      </c>
      <c r="E43" s="15"/>
      <c r="F43" s="46">
        <f t="shared" si="7"/>
        <v>1000</v>
      </c>
      <c r="G43" s="15"/>
      <c r="H43" s="1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20" t="s">
        <v>35</v>
      </c>
      <c r="B44" s="21">
        <v>1</v>
      </c>
      <c r="C44" s="15">
        <v>20</v>
      </c>
      <c r="D44" s="15">
        <v>360</v>
      </c>
      <c r="E44" s="15"/>
      <c r="F44" s="46">
        <f t="shared" si="7"/>
        <v>7200</v>
      </c>
      <c r="G44" s="15"/>
      <c r="H44" s="1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49"/>
      <c r="B45" s="21"/>
      <c r="C45" s="15"/>
      <c r="D45" s="15"/>
      <c r="E45" s="15"/>
      <c r="F45" s="50"/>
      <c r="G45" s="15"/>
      <c r="H45" s="1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2" t="s">
        <v>36</v>
      </c>
      <c r="B46" s="21"/>
      <c r="C46" s="15"/>
      <c r="D46" s="15"/>
      <c r="E46" s="15"/>
      <c r="F46" s="51">
        <f>SUM(F39:F44)</f>
        <v>34400</v>
      </c>
      <c r="G46" s="15"/>
      <c r="H46" s="1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2"/>
      <c r="B47" s="21" t="s">
        <v>37</v>
      </c>
      <c r="C47" s="45"/>
      <c r="D47" s="15"/>
      <c r="E47" s="15"/>
      <c r="F47" s="15"/>
      <c r="G47" s="15"/>
      <c r="H47" s="1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2"/>
      <c r="B48" s="21" t="s">
        <v>38</v>
      </c>
      <c r="C48" s="45"/>
      <c r="D48" s="15"/>
      <c r="E48" s="15"/>
      <c r="F48" s="15"/>
      <c r="G48" s="15"/>
      <c r="H48" s="1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2"/>
      <c r="B49" s="21"/>
      <c r="C49" s="45"/>
      <c r="D49" s="15"/>
      <c r="E49" s="15"/>
      <c r="F49" s="15"/>
      <c r="G49" s="15"/>
      <c r="H49" s="1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2" t="s">
        <v>10</v>
      </c>
      <c r="B50" s="21"/>
      <c r="C50" s="45"/>
      <c r="D50" s="15"/>
      <c r="E50" s="15"/>
      <c r="F50" s="15"/>
      <c r="G50" s="15"/>
      <c r="H50" s="1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20"/>
      <c r="B51" s="52" t="s">
        <v>39</v>
      </c>
      <c r="C51" s="53" t="s">
        <v>40</v>
      </c>
      <c r="D51" s="53" t="s">
        <v>41</v>
      </c>
      <c r="E51" s="46"/>
      <c r="F51" s="15"/>
      <c r="G51" s="15"/>
      <c r="H51" s="1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20" t="s">
        <v>42</v>
      </c>
      <c r="B52" s="21">
        <v>10</v>
      </c>
      <c r="C52" s="15">
        <v>13500</v>
      </c>
      <c r="D52" s="15">
        <f t="shared" ref="D52:D54" si="8">B52*C52</f>
        <v>135000</v>
      </c>
      <c r="E52" s="46"/>
      <c r="F52" s="15"/>
      <c r="G52" s="15"/>
      <c r="H52" s="1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20" t="s">
        <v>43</v>
      </c>
      <c r="B53" s="21">
        <v>15</v>
      </c>
      <c r="C53" s="15">
        <v>13500</v>
      </c>
      <c r="D53" s="15">
        <f t="shared" si="8"/>
        <v>202500</v>
      </c>
      <c r="E53" s="46"/>
      <c r="F53" s="15"/>
      <c r="G53" s="15"/>
      <c r="H53" s="1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20" t="s">
        <v>44</v>
      </c>
      <c r="B54" s="21">
        <v>20</v>
      </c>
      <c r="C54" s="15">
        <v>13500</v>
      </c>
      <c r="D54" s="15">
        <f t="shared" si="8"/>
        <v>270000</v>
      </c>
      <c r="E54" s="46"/>
      <c r="F54" s="15"/>
      <c r="G54" s="15"/>
      <c r="H54" s="1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20" t="s">
        <v>45</v>
      </c>
      <c r="B55" s="54"/>
      <c r="C55" s="55"/>
      <c r="D55" s="56">
        <f>SUM(D52:D54)</f>
        <v>607500</v>
      </c>
      <c r="E55" s="56"/>
      <c r="F55" s="55"/>
      <c r="G55" s="55"/>
      <c r="H55" s="1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2.75" customHeight="1">
      <c r="A1022" s="1"/>
      <c r="B1022" s="1"/>
      <c r="C1022" s="1"/>
      <c r="D1022" s="1"/>
      <c r="E1022" s="1"/>
      <c r="F1022" s="1"/>
      <c r="G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</sheetData>
  <customSheetViews>
    <customSheetView guid="{BB3455C4-F4E7-47A4-8B57-902600E5A4FE}" filter="1" showAutoFilter="1">
      <autoFilter ref="F25:F31" xr:uid="{1043C5D0-5E90-40A1-A5CA-DEC3F2121375}"/>
      <extLst>
        <ext uri="GoogleSheetsCustomDataVersion1">
          <go:sheetsCustomData xmlns:go="http://customooxmlschemas.google.com/" filterViewId="1954341902"/>
        </ext>
      </extLst>
    </customSheetView>
  </customSheetViews>
  <mergeCells count="3">
    <mergeCell ref="A1:H1"/>
    <mergeCell ref="A3:H3"/>
    <mergeCell ref="D21:F21"/>
  </mergeCells>
  <pageMargins left="0.75" right="0.75" top="1" bottom="1" header="0" footer="0"/>
  <pageSetup orientation="portrait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SAVERIO NAPOLITANO</cp:lastModifiedBy>
  <cp:revision/>
  <dcterms:created xsi:type="dcterms:W3CDTF">2023-12-16T18:26:42Z</dcterms:created>
  <dcterms:modified xsi:type="dcterms:W3CDTF">2023-12-16T20:11:33Z</dcterms:modified>
  <cp:category/>
  <cp:contentStatus/>
</cp:coreProperties>
</file>