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MasterThesis\"/>
    </mc:Choice>
  </mc:AlternateContent>
  <xr:revisionPtr revIDLastSave="0" documentId="13_ncr:1_{51E869E2-0F21-4609-8335-9D2ABCCEB2BD}" xr6:coauthVersionLast="47" xr6:coauthVersionMax="47" xr10:uidLastSave="{00000000-0000-0000-0000-000000000000}"/>
  <bookViews>
    <workbookView xWindow="14295" yWindow="0" windowWidth="14610" windowHeight="15585" activeTab="2" xr2:uid="{D2F809D2-5230-4DD2-A3F1-B0D45DC7FD25}"/>
  </bookViews>
  <sheets>
    <sheet name="BVOL" sheetId="1" r:id="rId1"/>
    <sheet name="STRIKE" sheetId="2" r:id="rId2"/>
    <sheet name="STRADDLE" sheetId="3" r:id="rId3"/>
    <sheet name="BSSTRADDLE" sheetId="4" r:id="rId4"/>
    <sheet name="ARTICLE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O3" i="2"/>
  <c r="N3" i="2"/>
  <c r="M3" i="2"/>
  <c r="L3" i="2"/>
  <c r="K3" i="2"/>
  <c r="J3" i="2"/>
  <c r="I3" i="2"/>
  <c r="H3" i="2"/>
  <c r="I3" i="1"/>
  <c r="J3" i="1"/>
  <c r="K3" i="1"/>
  <c r="L3" i="1"/>
  <c r="M3" i="1"/>
  <c r="N3" i="1"/>
  <c r="O3" i="1"/>
  <c r="P3" i="1"/>
  <c r="H3" i="1"/>
  <c r="H5" i="3" l="1"/>
  <c r="E5" i="3"/>
  <c r="F5" i="3"/>
  <c r="G5" i="3"/>
  <c r="I5" i="3"/>
  <c r="J5" i="3"/>
  <c r="K5" i="3"/>
  <c r="L5" i="3"/>
  <c r="M5" i="3"/>
  <c r="N5" i="3"/>
  <c r="O5" i="3"/>
  <c r="P5" i="3"/>
  <c r="E6" i="3"/>
  <c r="F6" i="3"/>
  <c r="G6" i="3"/>
  <c r="H6" i="3"/>
  <c r="I6" i="3"/>
  <c r="J6" i="3"/>
  <c r="K6" i="3"/>
  <c r="L6" i="3"/>
  <c r="M6" i="3"/>
  <c r="N6" i="3"/>
  <c r="O6" i="3"/>
  <c r="P6" i="3"/>
  <c r="E7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18" i="3"/>
  <c r="F18" i="3"/>
  <c r="G18" i="3"/>
  <c r="H18" i="3"/>
  <c r="I18" i="3"/>
  <c r="J18" i="3"/>
  <c r="K18" i="3"/>
  <c r="L18" i="3"/>
  <c r="M18" i="3"/>
  <c r="N18" i="3"/>
  <c r="O18" i="3"/>
  <c r="P18" i="3"/>
  <c r="E19" i="3"/>
  <c r="F19" i="3"/>
  <c r="G19" i="3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O20" i="3"/>
  <c r="P20" i="3"/>
  <c r="E21" i="3"/>
  <c r="F21" i="3"/>
  <c r="G21" i="3"/>
  <c r="H21" i="3"/>
  <c r="I21" i="3"/>
  <c r="J21" i="3"/>
  <c r="K21" i="3"/>
  <c r="L21" i="3"/>
  <c r="M21" i="3"/>
  <c r="N21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F4" i="3"/>
  <c r="G4" i="3"/>
  <c r="H4" i="3"/>
  <c r="I4" i="3"/>
  <c r="J4" i="3"/>
  <c r="K4" i="3"/>
  <c r="L4" i="3"/>
  <c r="M4" i="3"/>
  <c r="N4" i="3"/>
  <c r="O4" i="3"/>
  <c r="P4" i="3"/>
  <c r="E4" i="3"/>
  <c r="Q2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P2" i="5"/>
  <c r="O2" i="5"/>
  <c r="N2" i="5"/>
  <c r="M2" i="5"/>
  <c r="L2" i="5"/>
  <c r="K2" i="5"/>
  <c r="J2" i="5"/>
  <c r="I2" i="5"/>
  <c r="H2" i="5"/>
  <c r="G2" i="5"/>
  <c r="F2" i="5"/>
  <c r="E2" i="5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E8" i="4"/>
  <c r="F8" i="4"/>
  <c r="G8" i="4"/>
  <c r="H8" i="4"/>
  <c r="I8" i="4"/>
  <c r="J8" i="4"/>
  <c r="K8" i="4"/>
  <c r="L8" i="4"/>
  <c r="M8" i="4"/>
  <c r="N8" i="4"/>
  <c r="O8" i="4"/>
  <c r="P8" i="4"/>
  <c r="E9" i="4"/>
  <c r="F9" i="4"/>
  <c r="G9" i="4"/>
  <c r="H9" i="4"/>
  <c r="I9" i="4"/>
  <c r="J9" i="4"/>
  <c r="K9" i="4"/>
  <c r="L9" i="4"/>
  <c r="M9" i="4"/>
  <c r="N9" i="4"/>
  <c r="O9" i="4"/>
  <c r="P9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F4" i="4"/>
  <c r="G4" i="4"/>
  <c r="H4" i="4"/>
  <c r="I4" i="4"/>
  <c r="J4" i="4"/>
  <c r="K4" i="4"/>
  <c r="L4" i="4"/>
  <c r="M4" i="4"/>
  <c r="N4" i="4"/>
  <c r="O4" i="4"/>
  <c r="P4" i="4"/>
  <c r="E4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7" i="4"/>
  <c r="A6" i="4"/>
  <c r="A5" i="4"/>
  <c r="A4" i="4"/>
  <c r="P2" i="4"/>
  <c r="O2" i="4"/>
  <c r="N2" i="4"/>
  <c r="M2" i="4"/>
  <c r="L2" i="4"/>
  <c r="K2" i="4"/>
  <c r="J2" i="4"/>
  <c r="I2" i="4"/>
  <c r="H2" i="4"/>
  <c r="G2" i="4"/>
  <c r="F2" i="4"/>
  <c r="E2" i="4"/>
  <c r="F29" i="3"/>
  <c r="E27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A7" i="3"/>
  <c r="B6" i="3"/>
  <c r="A6" i="3"/>
  <c r="B5" i="3"/>
  <c r="A5" i="3"/>
  <c r="B4" i="3"/>
  <c r="A4" i="3"/>
  <c r="P2" i="3"/>
  <c r="O2" i="3"/>
  <c r="N2" i="3"/>
  <c r="M2" i="3"/>
  <c r="L2" i="3"/>
  <c r="K2" i="3"/>
  <c r="J2" i="3"/>
  <c r="I2" i="3"/>
  <c r="H2" i="3"/>
  <c r="G2" i="3"/>
  <c r="F2" i="3"/>
  <c r="E2" i="3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7" i="2"/>
  <c r="A6" i="2"/>
  <c r="B6" i="2" s="1"/>
  <c r="B5" i="2"/>
  <c r="A5" i="2"/>
  <c r="A4" i="2"/>
  <c r="B4" i="2" s="1"/>
  <c r="P2" i="2"/>
  <c r="O2" i="2"/>
  <c r="N2" i="2"/>
  <c r="M2" i="2"/>
  <c r="L2" i="2"/>
  <c r="K2" i="2"/>
  <c r="J2" i="2"/>
  <c r="I2" i="2"/>
  <c r="H2" i="2"/>
  <c r="G2" i="2"/>
  <c r="F2" i="2"/>
  <c r="E2" i="2"/>
  <c r="F2" i="1"/>
  <c r="G2" i="1"/>
  <c r="H2" i="1"/>
  <c r="I2" i="1"/>
  <c r="J2" i="1"/>
  <c r="K2" i="1"/>
  <c r="L2" i="1"/>
  <c r="M2" i="1"/>
  <c r="N2" i="1"/>
  <c r="O2" i="1"/>
  <c r="P2" i="1"/>
  <c r="E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A7" i="1"/>
  <c r="A6" i="1"/>
  <c r="A5" i="1"/>
  <c r="A4" i="1"/>
  <c r="G26" i="3" l="1"/>
  <c r="B6" i="4"/>
  <c r="B5" i="4"/>
  <c r="B4" i="4"/>
</calcChain>
</file>

<file path=xl/sharedStrings.xml><?xml version="1.0" encoding="utf-8"?>
<sst xmlns="http://schemas.openxmlformats.org/spreadsheetml/2006/main" count="64" uniqueCount="20">
  <si>
    <t>TENOR</t>
  </si>
  <si>
    <t>YEARS</t>
  </si>
  <si>
    <t>MONTHS</t>
  </si>
  <si>
    <t>EXPIRY</t>
  </si>
  <si>
    <t>STRIKE</t>
  </si>
  <si>
    <t>BVOL</t>
  </si>
  <si>
    <t>STRADDLE</t>
  </si>
  <si>
    <t>NormPDF(0)=</t>
  </si>
  <si>
    <t>1M</t>
  </si>
  <si>
    <t>3M</t>
  </si>
  <si>
    <t>9M</t>
  </si>
  <si>
    <t>6M</t>
  </si>
  <si>
    <t>1Y</t>
  </si>
  <si>
    <t>2Y</t>
  </si>
  <si>
    <t>5Y</t>
  </si>
  <si>
    <t>10Y</t>
  </si>
  <si>
    <t>15Y</t>
  </si>
  <si>
    <t>20Y</t>
  </si>
  <si>
    <t>30Y</t>
  </si>
  <si>
    <t>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</si>
</sst>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0" fontId="0" fillId="0" borderId="0" xfId="0" applyAlignment="1">
      <alignment horizontal="right" vertical="top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A34-09B2-4319-8D7D-AC6AC4AF1756}">
  <dimension ref="A1:P27"/>
  <sheetViews>
    <sheetView workbookViewId="0">
      <selection activeCell="F4" sqref="F4"/>
    </sheetView>
  </sheetViews>
  <sheetFormatPr defaultRowHeight="15" x14ac:dyDescent="0.25"/>
  <sheetData>
    <row r="1" spans="1:16" x14ac:dyDescent="0.25">
      <c r="A1" t="s">
        <v>5</v>
      </c>
      <c r="C1" t="s">
        <v>0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7</v>
      </c>
      <c r="K1">
        <v>10</v>
      </c>
      <c r="L1">
        <v>12</v>
      </c>
      <c r="M1">
        <v>15</v>
      </c>
      <c r="N1">
        <v>20</v>
      </c>
      <c r="O1">
        <v>25</v>
      </c>
      <c r="P1">
        <v>30</v>
      </c>
    </row>
    <row r="2" spans="1:16" x14ac:dyDescent="0.25">
      <c r="A2" t="s">
        <v>3</v>
      </c>
      <c r="D2" t="s">
        <v>2</v>
      </c>
      <c r="E2">
        <f>E1*12</f>
        <v>12</v>
      </c>
      <c r="F2">
        <f t="shared" ref="F2:P2" si="0">F1*12</f>
        <v>24</v>
      </c>
      <c r="G2">
        <f t="shared" si="0"/>
        <v>36</v>
      </c>
      <c r="H2">
        <f t="shared" si="0"/>
        <v>48</v>
      </c>
      <c r="I2">
        <f t="shared" si="0"/>
        <v>60</v>
      </c>
      <c r="J2">
        <f t="shared" si="0"/>
        <v>84</v>
      </c>
      <c r="K2">
        <f t="shared" si="0"/>
        <v>120</v>
      </c>
      <c r="L2">
        <f t="shared" si="0"/>
        <v>144</v>
      </c>
      <c r="M2">
        <f t="shared" si="0"/>
        <v>180</v>
      </c>
      <c r="N2">
        <f t="shared" si="0"/>
        <v>240</v>
      </c>
      <c r="O2">
        <f t="shared" si="0"/>
        <v>300</v>
      </c>
      <c r="P2">
        <f t="shared" si="0"/>
        <v>360</v>
      </c>
    </row>
    <row r="3" spans="1:16" x14ac:dyDescent="0.25">
      <c r="A3" t="s">
        <v>1</v>
      </c>
      <c r="B3" t="s">
        <v>2</v>
      </c>
      <c r="E3" t="s">
        <v>12</v>
      </c>
      <c r="F3" t="s">
        <v>13</v>
      </c>
      <c r="G3" t="s">
        <v>19</v>
      </c>
      <c r="H3" t="str">
        <f>H1&amp;"Y"</f>
        <v>4Y</v>
      </c>
      <c r="I3" t="str">
        <f t="shared" ref="I3:P3" si="1">I1&amp;"Y"</f>
        <v>5Y</v>
      </c>
      <c r="J3" t="str">
        <f t="shared" si="1"/>
        <v>7Y</v>
      </c>
      <c r="K3" t="str">
        <f t="shared" si="1"/>
        <v>10Y</v>
      </c>
      <c r="L3" t="str">
        <f t="shared" si="1"/>
        <v>12Y</v>
      </c>
      <c r="M3" t="str">
        <f t="shared" si="1"/>
        <v>15Y</v>
      </c>
      <c r="N3" t="str">
        <f t="shared" si="1"/>
        <v>20Y</v>
      </c>
      <c r="O3" t="str">
        <f t="shared" si="1"/>
        <v>25Y</v>
      </c>
      <c r="P3" t="str">
        <f t="shared" si="1"/>
        <v>30Y</v>
      </c>
    </row>
    <row r="4" spans="1:16" x14ac:dyDescent="0.25">
      <c r="A4">
        <f>1/12</f>
        <v>8.3333333333333329E-2</v>
      </c>
      <c r="B4">
        <f>A4*12</f>
        <v>1</v>
      </c>
      <c r="D4" t="s">
        <v>8</v>
      </c>
      <c r="E4" s="1">
        <v>164.66</v>
      </c>
      <c r="F4" s="1">
        <v>192.16</v>
      </c>
      <c r="G4" s="1">
        <v>183.15</v>
      </c>
      <c r="H4" s="1">
        <v>174.63</v>
      </c>
      <c r="I4" s="1">
        <v>163.58000000000001</v>
      </c>
      <c r="J4" s="1">
        <v>151.83000000000001</v>
      </c>
      <c r="K4" s="1">
        <v>133.59</v>
      </c>
      <c r="L4" s="1">
        <v>131.6</v>
      </c>
      <c r="M4" s="1">
        <v>128.44999999999999</v>
      </c>
      <c r="N4" s="1">
        <v>123.49</v>
      </c>
      <c r="O4" s="1">
        <v>119.52</v>
      </c>
      <c r="P4" s="1">
        <v>115.72</v>
      </c>
    </row>
    <row r="5" spans="1:16" x14ac:dyDescent="0.25">
      <c r="A5">
        <f>3/12</f>
        <v>0.25</v>
      </c>
      <c r="B5">
        <f t="shared" ref="B5:B22" si="2">A5*12</f>
        <v>3</v>
      </c>
      <c r="D5" t="s">
        <v>9</v>
      </c>
      <c r="E5" s="1">
        <v>155.87</v>
      </c>
      <c r="F5" s="1">
        <v>174.3</v>
      </c>
      <c r="G5" s="1">
        <v>168.75</v>
      </c>
      <c r="H5" s="1">
        <v>159.44</v>
      </c>
      <c r="I5" s="1">
        <v>150.78</v>
      </c>
      <c r="J5" s="1">
        <v>141.36000000000001</v>
      </c>
      <c r="K5" s="1">
        <v>127.21</v>
      </c>
      <c r="L5" s="1">
        <v>125.64</v>
      </c>
      <c r="M5" s="1">
        <v>123.11</v>
      </c>
      <c r="N5" s="1">
        <v>119.21</v>
      </c>
      <c r="O5" s="1">
        <v>116.33</v>
      </c>
      <c r="P5" s="1">
        <v>113.69</v>
      </c>
    </row>
    <row r="6" spans="1:16" x14ac:dyDescent="0.25">
      <c r="A6">
        <f>1/2</f>
        <v>0.5</v>
      </c>
      <c r="B6">
        <f t="shared" si="2"/>
        <v>6</v>
      </c>
      <c r="D6" t="s">
        <v>11</v>
      </c>
      <c r="E6" s="1">
        <v>145.69999999999999</v>
      </c>
      <c r="F6" s="1">
        <v>155.12</v>
      </c>
      <c r="G6" s="1">
        <v>152.02000000000001</v>
      </c>
      <c r="H6" s="1">
        <v>147.06</v>
      </c>
      <c r="I6" s="1">
        <v>141.66</v>
      </c>
      <c r="J6" s="1">
        <v>133.72999999999999</v>
      </c>
      <c r="K6" s="2">
        <v>121.15</v>
      </c>
      <c r="L6" s="1">
        <v>119.55</v>
      </c>
      <c r="M6" s="1">
        <v>116.96</v>
      </c>
      <c r="N6" s="1">
        <v>113.4</v>
      </c>
      <c r="O6" s="1">
        <v>111.22</v>
      </c>
      <c r="P6" s="1">
        <v>108.6</v>
      </c>
    </row>
    <row r="7" spans="1:16" x14ac:dyDescent="0.25">
      <c r="A7">
        <f>9/12</f>
        <v>0.75</v>
      </c>
      <c r="B7">
        <f t="shared" si="2"/>
        <v>9</v>
      </c>
      <c r="D7" t="s">
        <v>10</v>
      </c>
      <c r="E7" s="1">
        <v>139.41999999999999</v>
      </c>
      <c r="F7" s="1">
        <v>145.56</v>
      </c>
      <c r="G7" s="1">
        <v>142.65</v>
      </c>
      <c r="H7" s="1">
        <v>138.5</v>
      </c>
      <c r="I7" s="1">
        <v>134.80000000000001</v>
      </c>
      <c r="J7" s="1">
        <v>128.72</v>
      </c>
      <c r="K7" s="1">
        <v>117.72</v>
      </c>
      <c r="L7" s="1">
        <v>116.27</v>
      </c>
      <c r="M7" s="1">
        <v>113.87</v>
      </c>
      <c r="N7" s="1">
        <v>110.13</v>
      </c>
      <c r="O7" s="1">
        <v>108.2</v>
      </c>
      <c r="P7" s="1">
        <v>105.45</v>
      </c>
    </row>
    <row r="8" spans="1:16" x14ac:dyDescent="0.25">
      <c r="A8">
        <v>1</v>
      </c>
      <c r="B8">
        <f t="shared" si="2"/>
        <v>12</v>
      </c>
      <c r="D8" t="s">
        <v>12</v>
      </c>
      <c r="E8" s="1">
        <v>134.76</v>
      </c>
      <c r="F8" s="1">
        <v>138.75</v>
      </c>
      <c r="G8" s="1">
        <v>135.72999999999999</v>
      </c>
      <c r="H8" s="1">
        <v>132.25</v>
      </c>
      <c r="I8" s="1">
        <v>128.80000000000001</v>
      </c>
      <c r="J8" s="1">
        <v>123.72</v>
      </c>
      <c r="K8" s="1">
        <v>115.2</v>
      </c>
      <c r="L8" s="1">
        <v>113.68</v>
      </c>
      <c r="M8" s="1">
        <v>111.13</v>
      </c>
      <c r="N8" s="1">
        <v>106.49</v>
      </c>
      <c r="O8" s="1">
        <v>104.6</v>
      </c>
      <c r="P8" s="1">
        <v>102.44</v>
      </c>
    </row>
    <row r="9" spans="1:16" x14ac:dyDescent="0.25">
      <c r="A9">
        <v>2</v>
      </c>
      <c r="B9">
        <f t="shared" si="2"/>
        <v>24</v>
      </c>
      <c r="D9" t="s">
        <v>13</v>
      </c>
      <c r="E9" s="1">
        <v>120.43</v>
      </c>
      <c r="F9" s="1">
        <v>121.44</v>
      </c>
      <c r="G9" s="1">
        <v>119.49</v>
      </c>
      <c r="H9" s="1">
        <v>117.83</v>
      </c>
      <c r="I9" s="1">
        <v>116.53</v>
      </c>
      <c r="J9" s="1">
        <v>113.93</v>
      </c>
      <c r="K9" s="1">
        <v>109.74</v>
      </c>
      <c r="L9" s="1">
        <v>107.8</v>
      </c>
      <c r="M9" s="1">
        <v>104.53</v>
      </c>
      <c r="N9" s="1">
        <v>100.7</v>
      </c>
      <c r="O9" s="1">
        <v>98.59</v>
      </c>
      <c r="P9" s="1">
        <v>97.28</v>
      </c>
    </row>
    <row r="10" spans="1:16" x14ac:dyDescent="0.25">
      <c r="A10">
        <v>3</v>
      </c>
      <c r="B10">
        <f t="shared" si="2"/>
        <v>36</v>
      </c>
      <c r="E10" s="1">
        <v>113.39</v>
      </c>
      <c r="F10" s="1">
        <v>113.76</v>
      </c>
      <c r="G10" s="1">
        <v>112.66</v>
      </c>
      <c r="H10" s="1">
        <v>110.87</v>
      </c>
      <c r="I10" s="1">
        <v>109.27</v>
      </c>
      <c r="J10" s="1">
        <v>107.21</v>
      </c>
      <c r="K10" s="1">
        <v>103.71</v>
      </c>
      <c r="L10" s="1">
        <v>101.78</v>
      </c>
      <c r="M10" s="1">
        <v>98.42</v>
      </c>
      <c r="N10" s="1">
        <v>94.72</v>
      </c>
      <c r="O10" s="1">
        <v>93.09</v>
      </c>
      <c r="P10" s="1">
        <v>91.26</v>
      </c>
    </row>
    <row r="11" spans="1:16" x14ac:dyDescent="0.25">
      <c r="A11">
        <v>4</v>
      </c>
      <c r="B11">
        <f t="shared" si="2"/>
        <v>48</v>
      </c>
      <c r="E11" s="1">
        <v>108.62</v>
      </c>
      <c r="F11" s="1">
        <v>109.1</v>
      </c>
      <c r="G11" s="1">
        <v>107.31</v>
      </c>
      <c r="H11" s="1">
        <v>105.86</v>
      </c>
      <c r="I11" s="1">
        <v>104.55</v>
      </c>
      <c r="J11" s="1">
        <v>102.3</v>
      </c>
      <c r="K11" s="1">
        <v>98.9</v>
      </c>
      <c r="L11" s="1">
        <v>96.76</v>
      </c>
      <c r="M11" s="1">
        <v>93.44</v>
      </c>
      <c r="N11" s="1">
        <v>89.78</v>
      </c>
      <c r="O11" s="1">
        <v>87.87</v>
      </c>
      <c r="P11" s="1">
        <v>85.73</v>
      </c>
    </row>
    <row r="12" spans="1:16" x14ac:dyDescent="0.25">
      <c r="A12">
        <v>5</v>
      </c>
      <c r="B12">
        <f t="shared" si="2"/>
        <v>60</v>
      </c>
      <c r="D12" t="s">
        <v>14</v>
      </c>
      <c r="E12" s="1">
        <v>105.04</v>
      </c>
      <c r="F12" s="1">
        <v>104.99</v>
      </c>
      <c r="G12" s="1">
        <v>103.32</v>
      </c>
      <c r="H12" s="1">
        <v>101.57</v>
      </c>
      <c r="I12" s="1">
        <v>100.03</v>
      </c>
      <c r="J12" s="1">
        <v>97.78</v>
      </c>
      <c r="K12" s="1">
        <v>94.57</v>
      </c>
      <c r="L12" s="1">
        <v>92.34</v>
      </c>
      <c r="M12" s="1">
        <v>89.13</v>
      </c>
      <c r="N12" s="1">
        <v>85.5</v>
      </c>
      <c r="O12" s="1">
        <v>83.32</v>
      </c>
      <c r="P12" s="1">
        <v>81.2</v>
      </c>
    </row>
    <row r="13" spans="1:16" x14ac:dyDescent="0.25">
      <c r="A13">
        <v>6</v>
      </c>
      <c r="B13">
        <f t="shared" si="2"/>
        <v>72</v>
      </c>
      <c r="E13" s="1">
        <v>101.73</v>
      </c>
      <c r="F13" s="1">
        <v>101.58</v>
      </c>
      <c r="G13" s="1">
        <v>99.78</v>
      </c>
      <c r="H13" s="1">
        <v>97.77</v>
      </c>
      <c r="I13" s="1">
        <v>96.08</v>
      </c>
      <c r="J13" s="1">
        <v>93.82</v>
      </c>
      <c r="K13" s="1">
        <v>90.85</v>
      </c>
      <c r="L13" s="1">
        <v>88.62</v>
      </c>
      <c r="M13" s="1">
        <v>85.31</v>
      </c>
      <c r="N13" s="1">
        <v>81.7</v>
      </c>
      <c r="O13" s="1">
        <v>79.53</v>
      </c>
      <c r="P13" s="1">
        <v>77.33</v>
      </c>
    </row>
    <row r="14" spans="1:16" x14ac:dyDescent="0.25">
      <c r="A14">
        <v>7</v>
      </c>
      <c r="B14">
        <f t="shared" si="2"/>
        <v>84</v>
      </c>
      <c r="E14" s="1">
        <v>98.06</v>
      </c>
      <c r="F14" s="1">
        <v>98.01</v>
      </c>
      <c r="G14" s="1">
        <v>95.7</v>
      </c>
      <c r="H14" s="1">
        <v>93.65</v>
      </c>
      <c r="I14" s="1">
        <v>92.38</v>
      </c>
      <c r="J14" s="1">
        <v>90.03</v>
      </c>
      <c r="K14" s="1">
        <v>87.32</v>
      </c>
      <c r="L14" s="1">
        <v>85.09</v>
      </c>
      <c r="M14" s="1">
        <v>81.69</v>
      </c>
      <c r="N14" s="1">
        <v>77.94</v>
      </c>
      <c r="O14" s="1">
        <v>75.72</v>
      </c>
      <c r="P14" s="1">
        <v>73.56</v>
      </c>
    </row>
    <row r="15" spans="1:16" x14ac:dyDescent="0.25">
      <c r="A15">
        <v>8</v>
      </c>
      <c r="B15">
        <f t="shared" si="2"/>
        <v>96</v>
      </c>
      <c r="E15" s="1">
        <v>94.85</v>
      </c>
      <c r="F15" s="1">
        <v>94.93</v>
      </c>
      <c r="G15" s="1">
        <v>92.76</v>
      </c>
      <c r="H15" s="1">
        <v>90.98</v>
      </c>
      <c r="I15" s="1">
        <v>89.5</v>
      </c>
      <c r="J15" s="1">
        <v>87.27</v>
      </c>
      <c r="K15" s="1">
        <v>84.46</v>
      </c>
      <c r="L15" s="1">
        <v>82.23</v>
      </c>
      <c r="M15" s="1">
        <v>78.760000000000005</v>
      </c>
      <c r="N15" s="1">
        <v>75.010000000000005</v>
      </c>
      <c r="O15" s="1">
        <v>72.89</v>
      </c>
      <c r="P15" s="1">
        <v>70.88</v>
      </c>
    </row>
    <row r="16" spans="1:16" x14ac:dyDescent="0.25">
      <c r="A16">
        <v>9</v>
      </c>
      <c r="B16">
        <f t="shared" si="2"/>
        <v>108</v>
      </c>
      <c r="E16" s="1">
        <v>92.38</v>
      </c>
      <c r="F16" s="1">
        <v>92.25</v>
      </c>
      <c r="G16" s="1">
        <v>90.14</v>
      </c>
      <c r="H16" s="1">
        <v>88.66</v>
      </c>
      <c r="I16" s="1">
        <v>87.04</v>
      </c>
      <c r="J16" s="1">
        <v>84.55</v>
      </c>
      <c r="K16" s="1">
        <v>81.599999999999994</v>
      </c>
      <c r="L16" s="1">
        <v>79.28</v>
      </c>
      <c r="M16" s="1">
        <v>75.819999999999993</v>
      </c>
      <c r="N16" s="1">
        <v>72.180000000000007</v>
      </c>
      <c r="O16" s="1">
        <v>70.11</v>
      </c>
      <c r="P16" s="1">
        <v>68.09</v>
      </c>
    </row>
    <row r="17" spans="1:16" x14ac:dyDescent="0.25">
      <c r="A17">
        <v>10</v>
      </c>
      <c r="B17">
        <f t="shared" si="2"/>
        <v>120</v>
      </c>
      <c r="D17" t="s">
        <v>15</v>
      </c>
      <c r="E17" s="1">
        <v>89.71</v>
      </c>
      <c r="F17" s="1">
        <v>89.64</v>
      </c>
      <c r="G17" s="1">
        <v>87.71</v>
      </c>
      <c r="H17" s="1">
        <v>85.93</v>
      </c>
      <c r="I17" s="1">
        <v>84.34</v>
      </c>
      <c r="J17" s="1">
        <v>81.83</v>
      </c>
      <c r="K17" s="1">
        <v>78.790000000000006</v>
      </c>
      <c r="L17" s="1">
        <v>76.400000000000006</v>
      </c>
      <c r="M17" s="1">
        <v>72.91</v>
      </c>
      <c r="N17" s="1">
        <v>69.42</v>
      </c>
      <c r="O17" s="1">
        <v>67.31</v>
      </c>
      <c r="P17" s="1">
        <v>65.42</v>
      </c>
    </row>
    <row r="18" spans="1:16" x14ac:dyDescent="0.25">
      <c r="A18">
        <v>12</v>
      </c>
      <c r="B18">
        <f t="shared" si="2"/>
        <v>144</v>
      </c>
      <c r="E18" s="1">
        <v>85.54</v>
      </c>
      <c r="F18" s="1">
        <v>85.45</v>
      </c>
      <c r="G18" s="1">
        <v>83.67</v>
      </c>
      <c r="H18" s="1">
        <v>81.99</v>
      </c>
      <c r="I18" s="1">
        <v>80.22</v>
      </c>
      <c r="J18" s="1">
        <v>77.95</v>
      </c>
      <c r="K18" s="1">
        <v>74.709999999999994</v>
      </c>
      <c r="L18" s="1">
        <v>72.27</v>
      </c>
      <c r="M18" s="1">
        <v>68.650000000000006</v>
      </c>
      <c r="N18" s="1">
        <v>65.38</v>
      </c>
      <c r="O18" s="1">
        <v>63.33</v>
      </c>
      <c r="P18" s="1">
        <v>61.45</v>
      </c>
    </row>
    <row r="19" spans="1:16" x14ac:dyDescent="0.25">
      <c r="A19">
        <v>15</v>
      </c>
      <c r="B19">
        <f t="shared" si="2"/>
        <v>180</v>
      </c>
      <c r="D19" t="s">
        <v>16</v>
      </c>
      <c r="E19" s="1">
        <v>79.989999999999995</v>
      </c>
      <c r="F19" s="1">
        <v>79.89</v>
      </c>
      <c r="G19" s="1">
        <v>78.150000000000006</v>
      </c>
      <c r="H19" s="1">
        <v>76.56</v>
      </c>
      <c r="I19" s="1">
        <v>74.67</v>
      </c>
      <c r="J19" s="1">
        <v>72.19</v>
      </c>
      <c r="K19" s="1">
        <v>69.02</v>
      </c>
      <c r="L19" s="1">
        <v>66.540000000000006</v>
      </c>
      <c r="M19" s="1">
        <v>62.88</v>
      </c>
      <c r="N19" s="1">
        <v>60.17</v>
      </c>
      <c r="O19" s="1">
        <v>58.07</v>
      </c>
      <c r="P19" s="1">
        <v>56.08</v>
      </c>
    </row>
    <row r="20" spans="1:16" x14ac:dyDescent="0.25">
      <c r="A20">
        <v>20</v>
      </c>
      <c r="B20">
        <f t="shared" si="2"/>
        <v>240</v>
      </c>
      <c r="D20" t="s">
        <v>17</v>
      </c>
      <c r="E20" s="1">
        <v>74.66</v>
      </c>
      <c r="F20" s="1">
        <v>74.72</v>
      </c>
      <c r="G20" s="1">
        <v>72.930000000000007</v>
      </c>
      <c r="H20" s="1">
        <v>71.010000000000005</v>
      </c>
      <c r="I20" s="1">
        <v>68.989999999999995</v>
      </c>
      <c r="J20" s="1">
        <v>66.62</v>
      </c>
      <c r="K20" s="1">
        <v>63.22</v>
      </c>
      <c r="L20" s="1">
        <v>60.69</v>
      </c>
      <c r="M20" s="1">
        <v>56.93</v>
      </c>
      <c r="N20" s="1">
        <v>54.58</v>
      </c>
      <c r="O20" s="1">
        <v>52.56</v>
      </c>
      <c r="P20" s="1">
        <v>50.44</v>
      </c>
    </row>
    <row r="21" spans="1:16" x14ac:dyDescent="0.25">
      <c r="A21">
        <v>25</v>
      </c>
      <c r="B21">
        <f t="shared" si="2"/>
        <v>300</v>
      </c>
      <c r="E21" s="1">
        <v>71.08</v>
      </c>
      <c r="F21" s="1">
        <v>70.87</v>
      </c>
      <c r="G21" s="2">
        <v>69.19</v>
      </c>
      <c r="H21" s="1">
        <v>66.98</v>
      </c>
      <c r="I21" s="1">
        <v>64.959999999999994</v>
      </c>
      <c r="J21" s="1">
        <v>62.17</v>
      </c>
      <c r="K21" s="1">
        <v>58.98</v>
      </c>
      <c r="L21" s="1">
        <v>56.58</v>
      </c>
      <c r="M21" s="1">
        <v>53</v>
      </c>
      <c r="N21" s="1">
        <v>50</v>
      </c>
      <c r="O21" s="1">
        <v>48.09</v>
      </c>
      <c r="P21" s="1">
        <v>46.24</v>
      </c>
    </row>
    <row r="22" spans="1:16" x14ac:dyDescent="0.25">
      <c r="A22">
        <v>30</v>
      </c>
      <c r="B22">
        <f t="shared" si="2"/>
        <v>360</v>
      </c>
      <c r="D22" t="s">
        <v>18</v>
      </c>
      <c r="E22" s="1">
        <v>68.430000000000007</v>
      </c>
      <c r="F22" s="1">
        <v>68.5</v>
      </c>
      <c r="G22" s="1">
        <v>66.52</v>
      </c>
      <c r="H22" s="1">
        <v>64.16</v>
      </c>
      <c r="I22" s="1">
        <v>61.74</v>
      </c>
      <c r="J22" s="1">
        <v>58.96</v>
      </c>
      <c r="K22" s="1">
        <v>55.3</v>
      </c>
      <c r="L22" s="1">
        <v>52.82</v>
      </c>
      <c r="M22" s="1">
        <v>49.13</v>
      </c>
      <c r="N22" s="1">
        <v>46.21</v>
      </c>
      <c r="O22" s="1">
        <v>44.75</v>
      </c>
      <c r="P22" s="1">
        <v>43.09</v>
      </c>
    </row>
    <row r="27" spans="1:16" x14ac:dyDescent="0.25">
      <c r="J2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8A55-93C0-4F27-9D9C-7AB56B1F806F}">
  <dimension ref="A1:P22"/>
  <sheetViews>
    <sheetView topLeftCell="C1" workbookViewId="0">
      <selection activeCell="F32" sqref="F32"/>
    </sheetView>
  </sheetViews>
  <sheetFormatPr defaultRowHeight="15" x14ac:dyDescent="0.25"/>
  <cols>
    <col min="6" max="6" width="9" customWidth="1"/>
  </cols>
  <sheetData>
    <row r="1" spans="1:16" x14ac:dyDescent="0.25">
      <c r="A1" t="s">
        <v>4</v>
      </c>
      <c r="C1" t="s">
        <v>0</v>
      </c>
      <c r="D1" t="s">
        <v>1</v>
      </c>
      <c r="E1">
        <v>1</v>
      </c>
      <c r="F1">
        <v>2</v>
      </c>
      <c r="G1">
        <v>3</v>
      </c>
      <c r="H1">
        <v>4</v>
      </c>
      <c r="I1">
        <v>5</v>
      </c>
      <c r="J1">
        <v>7</v>
      </c>
      <c r="K1">
        <v>10</v>
      </c>
      <c r="L1">
        <v>12</v>
      </c>
      <c r="M1">
        <v>15</v>
      </c>
      <c r="N1">
        <v>20</v>
      </c>
      <c r="O1">
        <v>25</v>
      </c>
      <c r="P1">
        <v>30</v>
      </c>
    </row>
    <row r="2" spans="1:16" x14ac:dyDescent="0.25">
      <c r="A2" t="s">
        <v>3</v>
      </c>
      <c r="D2" t="s">
        <v>2</v>
      </c>
      <c r="E2">
        <f>E1*12</f>
        <v>12</v>
      </c>
      <c r="F2">
        <f t="shared" ref="F2:P2" si="0">F1*12</f>
        <v>24</v>
      </c>
      <c r="G2">
        <f t="shared" si="0"/>
        <v>36</v>
      </c>
      <c r="H2">
        <f t="shared" si="0"/>
        <v>48</v>
      </c>
      <c r="I2">
        <f t="shared" si="0"/>
        <v>60</v>
      </c>
      <c r="J2">
        <f t="shared" si="0"/>
        <v>84</v>
      </c>
      <c r="K2">
        <f t="shared" si="0"/>
        <v>120</v>
      </c>
      <c r="L2">
        <f t="shared" si="0"/>
        <v>144</v>
      </c>
      <c r="M2">
        <f t="shared" si="0"/>
        <v>180</v>
      </c>
      <c r="N2">
        <f t="shared" si="0"/>
        <v>240</v>
      </c>
      <c r="O2">
        <f t="shared" si="0"/>
        <v>300</v>
      </c>
      <c r="P2">
        <f t="shared" si="0"/>
        <v>360</v>
      </c>
    </row>
    <row r="3" spans="1:16" x14ac:dyDescent="0.25">
      <c r="A3" t="s">
        <v>1</v>
      </c>
      <c r="B3" t="s">
        <v>2</v>
      </c>
      <c r="E3" t="s">
        <v>12</v>
      </c>
      <c r="F3" t="s">
        <v>13</v>
      </c>
      <c r="G3" t="s">
        <v>19</v>
      </c>
      <c r="H3" t="str">
        <f>H1&amp;"Y"</f>
        <v>4Y</v>
      </c>
      <c r="I3" t="str">
        <f t="shared" ref="I3:P3" si="1">I1&amp;"Y"</f>
        <v>5Y</v>
      </c>
      <c r="J3" t="str">
        <f t="shared" si="1"/>
        <v>7Y</v>
      </c>
      <c r="K3" t="str">
        <f t="shared" si="1"/>
        <v>10Y</v>
      </c>
      <c r="L3" t="str">
        <f t="shared" si="1"/>
        <v>12Y</v>
      </c>
      <c r="M3" t="str">
        <f t="shared" si="1"/>
        <v>15Y</v>
      </c>
      <c r="N3" t="str">
        <f t="shared" si="1"/>
        <v>20Y</v>
      </c>
      <c r="O3" t="str">
        <f t="shared" si="1"/>
        <v>25Y</v>
      </c>
      <c r="P3" t="str">
        <f t="shared" si="1"/>
        <v>30Y</v>
      </c>
    </row>
    <row r="4" spans="1:16" x14ac:dyDescent="0.25">
      <c r="A4">
        <f>1/12</f>
        <v>8.3333333333333329E-2</v>
      </c>
      <c r="B4">
        <f>A4*12</f>
        <v>1</v>
      </c>
      <c r="D4" t="s">
        <v>8</v>
      </c>
      <c r="E4" s="1">
        <v>3.61</v>
      </c>
      <c r="F4" s="1">
        <v>3.47</v>
      </c>
      <c r="G4" s="1">
        <v>3.31</v>
      </c>
      <c r="H4" s="1">
        <v>3.2</v>
      </c>
      <c r="I4" s="1">
        <v>3.13</v>
      </c>
      <c r="J4" s="1">
        <v>3.05</v>
      </c>
      <c r="K4" s="1">
        <v>3.02</v>
      </c>
      <c r="L4" s="1">
        <v>3.02</v>
      </c>
      <c r="M4" s="1">
        <v>3</v>
      </c>
      <c r="N4" s="1">
        <v>2.82</v>
      </c>
      <c r="O4" s="1">
        <v>2.62</v>
      </c>
      <c r="P4" s="1">
        <v>2.4500000000000002</v>
      </c>
    </row>
    <row r="5" spans="1:16" x14ac:dyDescent="0.25">
      <c r="A5">
        <f>3/12</f>
        <v>0.25</v>
      </c>
      <c r="B5">
        <f t="shared" ref="B5:B22" si="2">A5*12</f>
        <v>3</v>
      </c>
      <c r="D5" t="s">
        <v>9</v>
      </c>
      <c r="E5" s="1">
        <v>3.65</v>
      </c>
      <c r="F5" s="1">
        <v>3.45</v>
      </c>
      <c r="G5" s="1">
        <v>3.29</v>
      </c>
      <c r="H5" s="1">
        <v>3.18</v>
      </c>
      <c r="I5" s="1">
        <v>3.12</v>
      </c>
      <c r="J5" s="1">
        <v>3.05</v>
      </c>
      <c r="K5" s="1">
        <v>3.02</v>
      </c>
      <c r="L5" s="1">
        <v>3.02</v>
      </c>
      <c r="M5" s="1">
        <v>2.99</v>
      </c>
      <c r="N5" s="1">
        <v>2.81</v>
      </c>
      <c r="O5" s="1">
        <v>2.6</v>
      </c>
      <c r="P5" s="1">
        <v>2.4300000000000002</v>
      </c>
    </row>
    <row r="6" spans="1:16" x14ac:dyDescent="0.25">
      <c r="A6">
        <f>1/2</f>
        <v>0.5</v>
      </c>
      <c r="B6">
        <f t="shared" si="2"/>
        <v>6</v>
      </c>
      <c r="D6" t="s">
        <v>11</v>
      </c>
      <c r="E6" s="1">
        <v>3.56</v>
      </c>
      <c r="F6" s="1">
        <v>3.36</v>
      </c>
      <c r="G6" s="1">
        <v>3.22</v>
      </c>
      <c r="H6" s="1">
        <v>3.13</v>
      </c>
      <c r="I6" s="1">
        <v>3.07</v>
      </c>
      <c r="J6" s="1">
        <v>3.01</v>
      </c>
      <c r="K6" s="1">
        <v>3</v>
      </c>
      <c r="L6" s="1">
        <v>3</v>
      </c>
      <c r="M6" s="1">
        <v>2.96</v>
      </c>
      <c r="N6" s="1">
        <v>2.78</v>
      </c>
      <c r="O6" s="1">
        <v>2.58</v>
      </c>
      <c r="P6" s="1">
        <v>2.41</v>
      </c>
    </row>
    <row r="7" spans="1:16" x14ac:dyDescent="0.25">
      <c r="A7">
        <f>9/12</f>
        <v>0.75</v>
      </c>
      <c r="B7">
        <f t="shared" si="2"/>
        <v>9</v>
      </c>
      <c r="D7" t="s">
        <v>10</v>
      </c>
      <c r="E7" s="1">
        <v>3.47</v>
      </c>
      <c r="F7" s="1">
        <v>3.27</v>
      </c>
      <c r="G7" s="1">
        <v>3.15</v>
      </c>
      <c r="H7" s="1">
        <v>3.07</v>
      </c>
      <c r="I7" s="1">
        <v>3.03</v>
      </c>
      <c r="J7" s="1">
        <v>2.98</v>
      </c>
      <c r="K7" s="1">
        <v>2.98</v>
      </c>
      <c r="L7" s="1">
        <v>2.98</v>
      </c>
      <c r="M7" s="1">
        <v>2.93</v>
      </c>
      <c r="N7" s="1">
        <v>2.75</v>
      </c>
      <c r="O7" s="1">
        <v>2.5499999999999998</v>
      </c>
      <c r="P7" s="1">
        <v>2.39</v>
      </c>
    </row>
    <row r="8" spans="1:16" x14ac:dyDescent="0.25">
      <c r="A8">
        <v>1</v>
      </c>
      <c r="B8">
        <f t="shared" si="2"/>
        <v>12</v>
      </c>
      <c r="D8" t="s">
        <v>12</v>
      </c>
      <c r="E8" s="1">
        <v>3.36</v>
      </c>
      <c r="F8" s="1">
        <v>3.18</v>
      </c>
      <c r="G8" s="1">
        <v>3.07</v>
      </c>
      <c r="H8" s="1">
        <v>3.02</v>
      </c>
      <c r="I8" s="1">
        <v>2.98</v>
      </c>
      <c r="J8" s="1">
        <v>2.95</v>
      </c>
      <c r="K8" s="1">
        <v>2.96</v>
      </c>
      <c r="L8" s="1">
        <v>2.96</v>
      </c>
      <c r="M8" s="1">
        <v>2.91</v>
      </c>
      <c r="N8" s="1">
        <v>2.73</v>
      </c>
      <c r="O8" s="1">
        <v>2.5299999999999998</v>
      </c>
      <c r="P8" s="1">
        <v>2.37</v>
      </c>
    </row>
    <row r="9" spans="1:16" x14ac:dyDescent="0.25">
      <c r="A9">
        <v>2</v>
      </c>
      <c r="B9">
        <f t="shared" si="2"/>
        <v>24</v>
      </c>
      <c r="D9" t="s">
        <v>13</v>
      </c>
      <c r="E9" s="1">
        <v>2.99</v>
      </c>
      <c r="F9" s="1">
        <v>2.92</v>
      </c>
      <c r="G9" s="1">
        <v>2.9</v>
      </c>
      <c r="H9" s="1">
        <v>2.88</v>
      </c>
      <c r="I9" s="1">
        <v>2.87</v>
      </c>
      <c r="J9" s="1">
        <v>2.88</v>
      </c>
      <c r="K9" s="1">
        <v>2.92</v>
      </c>
      <c r="L9" s="1">
        <v>2.92</v>
      </c>
      <c r="M9" s="1">
        <v>2.83</v>
      </c>
      <c r="N9" s="1">
        <v>2.64</v>
      </c>
      <c r="O9" s="1">
        <v>2.44</v>
      </c>
      <c r="P9" s="1">
        <v>2.29</v>
      </c>
    </row>
    <row r="10" spans="1:16" x14ac:dyDescent="0.25">
      <c r="A10">
        <v>3</v>
      </c>
      <c r="B10">
        <f t="shared" si="2"/>
        <v>36</v>
      </c>
      <c r="E10" s="1">
        <v>2.86</v>
      </c>
      <c r="F10" s="1">
        <v>2.85</v>
      </c>
      <c r="G10" s="1">
        <v>2.85</v>
      </c>
      <c r="H10" s="1">
        <v>2.84</v>
      </c>
      <c r="I10" s="1">
        <v>2.85</v>
      </c>
      <c r="J10" s="1">
        <v>2.88</v>
      </c>
      <c r="K10" s="1">
        <v>2.91</v>
      </c>
      <c r="L10" s="1">
        <v>2.91</v>
      </c>
      <c r="M10" s="1">
        <v>2.78</v>
      </c>
      <c r="N10" s="1">
        <v>2.57</v>
      </c>
      <c r="O10" s="1">
        <v>2.38</v>
      </c>
      <c r="P10" s="1">
        <v>2.23</v>
      </c>
    </row>
    <row r="11" spans="1:16" x14ac:dyDescent="0.25">
      <c r="A11">
        <v>4</v>
      </c>
      <c r="B11">
        <f t="shared" si="2"/>
        <v>48</v>
      </c>
      <c r="E11" s="1">
        <v>2.85</v>
      </c>
      <c r="F11" s="1">
        <v>2.84</v>
      </c>
      <c r="G11" s="1">
        <v>2.84</v>
      </c>
      <c r="H11" s="1">
        <v>2.85</v>
      </c>
      <c r="I11" s="1">
        <v>2.87</v>
      </c>
      <c r="J11" s="1">
        <v>2.91</v>
      </c>
      <c r="K11" s="1">
        <v>2.91</v>
      </c>
      <c r="L11" s="1">
        <v>2.86</v>
      </c>
      <c r="M11" s="1">
        <v>2.73</v>
      </c>
      <c r="N11" s="1">
        <v>2.5099999999999998</v>
      </c>
      <c r="O11" s="1">
        <v>2.3199999999999998</v>
      </c>
      <c r="P11" s="1">
        <v>2.17</v>
      </c>
    </row>
    <row r="12" spans="1:16" x14ac:dyDescent="0.25">
      <c r="A12">
        <v>5</v>
      </c>
      <c r="B12">
        <f t="shared" si="2"/>
        <v>60</v>
      </c>
      <c r="D12" t="s">
        <v>14</v>
      </c>
      <c r="E12" s="1">
        <v>2.83</v>
      </c>
      <c r="F12" s="2">
        <v>2.83</v>
      </c>
      <c r="G12" s="1">
        <v>2.85</v>
      </c>
      <c r="H12" s="1">
        <v>2.87</v>
      </c>
      <c r="I12" s="1">
        <v>2.9</v>
      </c>
      <c r="J12" s="1">
        <v>2.93</v>
      </c>
      <c r="K12" s="1">
        <v>2.92</v>
      </c>
      <c r="L12" s="1">
        <v>2.8</v>
      </c>
      <c r="M12" s="1">
        <v>2.69</v>
      </c>
      <c r="N12" s="1">
        <v>2.4500000000000002</v>
      </c>
      <c r="O12" s="1">
        <v>2.25</v>
      </c>
      <c r="P12" s="1">
        <v>2.12</v>
      </c>
    </row>
    <row r="13" spans="1:16" x14ac:dyDescent="0.25">
      <c r="A13">
        <v>6</v>
      </c>
      <c r="B13">
        <f t="shared" si="2"/>
        <v>72</v>
      </c>
      <c r="E13" s="1">
        <v>2.83</v>
      </c>
      <c r="F13" s="1">
        <v>2.86</v>
      </c>
      <c r="G13" s="1">
        <v>2.88</v>
      </c>
      <c r="H13" s="1">
        <v>2.91</v>
      </c>
      <c r="I13" s="1">
        <v>2.94</v>
      </c>
      <c r="J13" s="1">
        <v>2.94</v>
      </c>
      <c r="K13" s="1">
        <v>2.86</v>
      </c>
      <c r="L13" s="1">
        <v>2.75</v>
      </c>
      <c r="M13" s="1">
        <v>2.61</v>
      </c>
      <c r="N13" s="1">
        <v>2.37</v>
      </c>
      <c r="O13" s="1">
        <v>2.19</v>
      </c>
      <c r="P13" s="1">
        <v>2.06</v>
      </c>
    </row>
    <row r="14" spans="1:16" x14ac:dyDescent="0.25">
      <c r="A14">
        <v>7</v>
      </c>
      <c r="B14">
        <f t="shared" si="2"/>
        <v>84</v>
      </c>
      <c r="E14" s="1">
        <v>2.89</v>
      </c>
      <c r="F14" s="1">
        <v>2.91</v>
      </c>
      <c r="G14" s="1">
        <v>2.94</v>
      </c>
      <c r="H14" s="1">
        <v>2.97</v>
      </c>
      <c r="I14" s="1">
        <v>2.98</v>
      </c>
      <c r="J14" s="1">
        <v>2.95</v>
      </c>
      <c r="K14" s="1">
        <v>2.8</v>
      </c>
      <c r="L14" s="1">
        <v>2.7</v>
      </c>
      <c r="M14" s="1">
        <v>2.5299999999999998</v>
      </c>
      <c r="N14" s="1">
        <v>2.2999999999999998</v>
      </c>
      <c r="O14" s="1">
        <v>2.12</v>
      </c>
      <c r="P14" s="1">
        <v>2</v>
      </c>
    </row>
    <row r="15" spans="1:16" x14ac:dyDescent="0.25">
      <c r="A15">
        <v>8</v>
      </c>
      <c r="B15">
        <f t="shared" si="2"/>
        <v>96</v>
      </c>
      <c r="E15" s="2">
        <v>2.94</v>
      </c>
      <c r="F15" s="1">
        <v>2.97</v>
      </c>
      <c r="G15" s="1">
        <v>2.99</v>
      </c>
      <c r="H15" s="1">
        <v>3</v>
      </c>
      <c r="I15" s="2">
        <v>2.98</v>
      </c>
      <c r="J15" s="1">
        <v>2.95</v>
      </c>
      <c r="K15" s="1">
        <v>2.73</v>
      </c>
      <c r="L15" s="1">
        <v>2.64</v>
      </c>
      <c r="M15" s="1">
        <v>2.4500000000000002</v>
      </c>
      <c r="N15" s="1">
        <v>2.2200000000000002</v>
      </c>
      <c r="O15" s="1">
        <v>2.0499999999999998</v>
      </c>
      <c r="P15" s="1">
        <v>1.94</v>
      </c>
    </row>
    <row r="16" spans="1:16" x14ac:dyDescent="0.25">
      <c r="A16">
        <v>9</v>
      </c>
      <c r="B16">
        <f t="shared" si="2"/>
        <v>108</v>
      </c>
      <c r="E16" s="1">
        <v>3</v>
      </c>
      <c r="F16" s="1">
        <v>3.02</v>
      </c>
      <c r="G16" s="1">
        <v>3.02</v>
      </c>
      <c r="H16" s="1">
        <v>2.99</v>
      </c>
      <c r="I16" s="1">
        <v>2.97</v>
      </c>
      <c r="J16" s="1">
        <v>2.85</v>
      </c>
      <c r="K16" s="1">
        <v>2.65</v>
      </c>
      <c r="L16" s="1">
        <v>2.5299999999999998</v>
      </c>
      <c r="M16" s="1">
        <v>2.35</v>
      </c>
      <c r="N16" s="1">
        <v>2.13</v>
      </c>
      <c r="O16" s="1">
        <v>1.98</v>
      </c>
      <c r="P16" s="1">
        <v>1.87</v>
      </c>
    </row>
    <row r="17" spans="1:16" x14ac:dyDescent="0.25">
      <c r="A17">
        <v>10</v>
      </c>
      <c r="B17">
        <f t="shared" si="2"/>
        <v>120</v>
      </c>
      <c r="D17" t="s">
        <v>15</v>
      </c>
      <c r="E17" s="1">
        <v>3.05</v>
      </c>
      <c r="F17" s="1">
        <v>3.03</v>
      </c>
      <c r="G17" s="1">
        <v>2.99</v>
      </c>
      <c r="H17" s="1">
        <v>2.96</v>
      </c>
      <c r="I17" s="1">
        <v>2.94</v>
      </c>
      <c r="J17" s="1">
        <v>2.73</v>
      </c>
      <c r="K17" s="1">
        <v>2.57</v>
      </c>
      <c r="L17" s="1">
        <v>2.41</v>
      </c>
      <c r="M17" s="1">
        <v>2.25</v>
      </c>
      <c r="N17" s="1">
        <v>2.04</v>
      </c>
      <c r="O17" s="1">
        <v>1.9</v>
      </c>
      <c r="P17" s="1">
        <v>1.81</v>
      </c>
    </row>
    <row r="18" spans="1:16" x14ac:dyDescent="0.25">
      <c r="A18">
        <v>12</v>
      </c>
      <c r="B18">
        <f t="shared" si="2"/>
        <v>144</v>
      </c>
      <c r="E18" s="1">
        <v>2.88</v>
      </c>
      <c r="F18" s="1">
        <v>2.88</v>
      </c>
      <c r="G18" s="1">
        <v>2.88</v>
      </c>
      <c r="H18" s="1">
        <v>2.7</v>
      </c>
      <c r="I18" s="1">
        <v>2.59</v>
      </c>
      <c r="J18" s="1">
        <v>1.97</v>
      </c>
      <c r="K18" s="1">
        <v>2.2599999999999998</v>
      </c>
      <c r="L18" s="1">
        <v>2.15</v>
      </c>
      <c r="M18" s="1">
        <v>2.0099999999999998</v>
      </c>
      <c r="N18" s="1">
        <v>1.84</v>
      </c>
      <c r="O18" s="1">
        <v>1.73</v>
      </c>
      <c r="P18" s="1">
        <v>1.65</v>
      </c>
    </row>
    <row r="19" spans="1:16" x14ac:dyDescent="0.25">
      <c r="A19">
        <v>15</v>
      </c>
      <c r="B19">
        <f t="shared" si="2"/>
        <v>180</v>
      </c>
      <c r="D19" t="s">
        <v>16</v>
      </c>
      <c r="E19" s="1">
        <v>2.13</v>
      </c>
      <c r="F19" s="1">
        <v>2.14</v>
      </c>
      <c r="G19" s="1">
        <v>2.14</v>
      </c>
      <c r="H19" s="1">
        <v>2.14</v>
      </c>
      <c r="I19" s="1">
        <v>2.14</v>
      </c>
      <c r="J19" s="1">
        <v>1.45</v>
      </c>
      <c r="K19" s="1">
        <v>1.85</v>
      </c>
      <c r="L19" s="1">
        <v>1.76</v>
      </c>
      <c r="M19" s="1">
        <v>1.67</v>
      </c>
      <c r="N19" s="1">
        <v>1.56</v>
      </c>
      <c r="O19" s="1">
        <v>1.5</v>
      </c>
      <c r="P19" s="1">
        <v>1.43</v>
      </c>
    </row>
    <row r="20" spans="1:16" x14ac:dyDescent="0.25">
      <c r="A20">
        <v>20</v>
      </c>
      <c r="B20">
        <f t="shared" si="2"/>
        <v>240</v>
      </c>
      <c r="D20" t="s">
        <v>17</v>
      </c>
      <c r="E20" s="1">
        <v>1.53</v>
      </c>
      <c r="F20" s="1">
        <v>1.53</v>
      </c>
      <c r="G20" s="1">
        <v>1.53</v>
      </c>
      <c r="H20" s="1">
        <v>1.53</v>
      </c>
      <c r="I20" s="1">
        <v>1.53</v>
      </c>
      <c r="J20" s="1">
        <v>1.45</v>
      </c>
      <c r="K20" s="1">
        <v>1.4</v>
      </c>
      <c r="L20" s="1">
        <v>1.37</v>
      </c>
      <c r="M20" s="1">
        <v>1.34</v>
      </c>
      <c r="N20" s="1">
        <v>1.31</v>
      </c>
      <c r="O20" s="1">
        <v>1.26</v>
      </c>
      <c r="P20" s="1">
        <v>1.22</v>
      </c>
    </row>
    <row r="21" spans="1:16" x14ac:dyDescent="0.25">
      <c r="A21">
        <v>25</v>
      </c>
      <c r="B21">
        <f t="shared" si="2"/>
        <v>300</v>
      </c>
      <c r="E21" s="1">
        <v>1.26</v>
      </c>
      <c r="F21" s="1">
        <v>1.26</v>
      </c>
      <c r="G21" s="1">
        <v>1.26</v>
      </c>
      <c r="H21" s="1">
        <v>1.26</v>
      </c>
      <c r="I21" s="1">
        <v>1.26</v>
      </c>
      <c r="J21" s="1">
        <v>1.26</v>
      </c>
      <c r="K21" s="1">
        <v>1.23</v>
      </c>
      <c r="L21" s="1">
        <v>1.23</v>
      </c>
      <c r="M21" s="1">
        <v>1.23</v>
      </c>
      <c r="N21" s="1">
        <v>1.18</v>
      </c>
      <c r="O21" s="1">
        <v>1.1499999999999999</v>
      </c>
      <c r="P21" s="1">
        <v>1.1299999999999999</v>
      </c>
    </row>
    <row r="22" spans="1:16" x14ac:dyDescent="0.25">
      <c r="A22">
        <v>30</v>
      </c>
      <c r="B22">
        <f t="shared" si="2"/>
        <v>360</v>
      </c>
      <c r="D22" t="s">
        <v>18</v>
      </c>
      <c r="E22" s="1">
        <v>1.21</v>
      </c>
      <c r="F22" s="1">
        <v>1.21</v>
      </c>
      <c r="G22" s="1">
        <v>1.21</v>
      </c>
      <c r="H22" s="1">
        <v>1.21</v>
      </c>
      <c r="I22" s="1">
        <v>1.21</v>
      </c>
      <c r="J22" s="1">
        <v>1.21</v>
      </c>
      <c r="K22" s="1">
        <v>1.21</v>
      </c>
      <c r="L22" s="1">
        <v>1.18</v>
      </c>
      <c r="M22" s="1">
        <v>1.1399999999999999</v>
      </c>
      <c r="N22" s="1">
        <v>1.1100000000000001</v>
      </c>
      <c r="O22" s="1">
        <v>1.0900000000000001</v>
      </c>
      <c r="P22" s="1">
        <v>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5ED2-E9BE-4492-95E8-19F84935B05A}">
  <dimension ref="A1:P29"/>
  <sheetViews>
    <sheetView tabSelected="1" workbookViewId="0">
      <selection activeCell="K8" sqref="K8"/>
    </sheetView>
  </sheetViews>
  <sheetFormatPr defaultRowHeight="15" x14ac:dyDescent="0.25"/>
  <cols>
    <col min="5" max="5" width="11" bestFit="1" customWidth="1"/>
    <col min="6" max="16" width="9.5703125" bestFit="1" customWidth="1"/>
  </cols>
  <sheetData>
    <row r="1" spans="1:16" x14ac:dyDescent="0.25">
      <c r="A1" t="s">
        <v>6</v>
      </c>
      <c r="C1" t="s">
        <v>0</v>
      </c>
      <c r="D1" t="s">
        <v>1</v>
      </c>
      <c r="E1">
        <v>1</v>
      </c>
      <c r="F1" s="7">
        <v>2</v>
      </c>
      <c r="G1" s="7">
        <v>3</v>
      </c>
      <c r="H1" s="7">
        <v>4</v>
      </c>
      <c r="I1" s="7">
        <v>5</v>
      </c>
      <c r="J1" s="7">
        <v>7</v>
      </c>
      <c r="K1" s="7">
        <v>10</v>
      </c>
      <c r="L1" s="7">
        <v>12</v>
      </c>
      <c r="M1" s="7">
        <v>15</v>
      </c>
      <c r="N1" s="7">
        <v>20</v>
      </c>
      <c r="O1" s="7">
        <v>25</v>
      </c>
      <c r="P1" s="7">
        <v>30</v>
      </c>
    </row>
    <row r="2" spans="1:16" x14ac:dyDescent="0.25">
      <c r="A2" t="s">
        <v>3</v>
      </c>
      <c r="D2" t="s">
        <v>2</v>
      </c>
      <c r="E2">
        <f>E1*12</f>
        <v>12</v>
      </c>
      <c r="F2">
        <f t="shared" ref="F2:P2" si="0">F1*12</f>
        <v>24</v>
      </c>
      <c r="G2">
        <f t="shared" si="0"/>
        <v>36</v>
      </c>
      <c r="H2">
        <f t="shared" si="0"/>
        <v>48</v>
      </c>
      <c r="I2">
        <f t="shared" si="0"/>
        <v>60</v>
      </c>
      <c r="J2">
        <f t="shared" si="0"/>
        <v>84</v>
      </c>
      <c r="K2">
        <f t="shared" si="0"/>
        <v>120</v>
      </c>
      <c r="L2">
        <f t="shared" si="0"/>
        <v>144</v>
      </c>
      <c r="M2">
        <f t="shared" si="0"/>
        <v>180</v>
      </c>
      <c r="N2">
        <f t="shared" si="0"/>
        <v>240</v>
      </c>
      <c r="O2">
        <f t="shared" si="0"/>
        <v>300</v>
      </c>
      <c r="P2">
        <f t="shared" si="0"/>
        <v>360</v>
      </c>
    </row>
    <row r="3" spans="1:16" x14ac:dyDescent="0.25">
      <c r="A3" t="s">
        <v>1</v>
      </c>
      <c r="B3" t="s">
        <v>2</v>
      </c>
    </row>
    <row r="4" spans="1:16" x14ac:dyDescent="0.25">
      <c r="A4">
        <f>1/12</f>
        <v>8.3333333333333329E-2</v>
      </c>
      <c r="B4">
        <f>A4*12</f>
        <v>1</v>
      </c>
      <c r="E4" s="8">
        <f>2*BVOL!E4*SQRT($A4)*$E$27</f>
        <v>37.926044434633397</v>
      </c>
      <c r="F4" s="8">
        <f>2*BVOL!F4*SQRT($A4)*$E$27</f>
        <v>44.260103841607879</v>
      </c>
      <c r="G4" s="8">
        <f>2*BVOL!G4*SQRT($A4)*$E$27</f>
        <v>42.184835650450061</v>
      </c>
      <c r="H4" s="8">
        <f>2*BVOL!H4*SQRT($A4)*$E$27</f>
        <v>40.222428881452871</v>
      </c>
      <c r="I4" s="8">
        <f>2*BVOL!I4*SQRT($A4)*$E$27</f>
        <v>37.677288647014038</v>
      </c>
      <c r="J4" s="8">
        <f>2*BVOL!J4*SQRT($A4)*$E$27</f>
        <v>34.970917809488583</v>
      </c>
      <c r="K4" s="8">
        <f>2*BVOL!K4*SQRT($A4)*$E$27</f>
        <v>30.769708951917139</v>
      </c>
      <c r="L4" s="8">
        <f>2*BVOL!L4*SQRT($A4)*$E$27</f>
        <v>30.311353380285169</v>
      </c>
      <c r="M4" s="8">
        <f>2*BVOL!M4*SQRT($A4)*$E$27</f>
        <v>29.585815666395359</v>
      </c>
      <c r="N4" s="8">
        <f>2*BVOL!N4*SQRT($A4)*$E$27</f>
        <v>28.443381678810145</v>
      </c>
      <c r="O4" s="8">
        <f>2*BVOL!O4*SQRT($A4)*$E$27</f>
        <v>27.528973829876008</v>
      </c>
      <c r="P4" s="8">
        <f>2*BVOL!P4*SQRT($A4)*$E$27</f>
        <v>26.653721984548625</v>
      </c>
    </row>
    <row r="5" spans="1:16" x14ac:dyDescent="0.25">
      <c r="A5">
        <f>3/12</f>
        <v>0.25</v>
      </c>
      <c r="B5">
        <f t="shared" ref="B5:B22" si="1">A5*12</f>
        <v>3</v>
      </c>
      <c r="E5" s="8">
        <f>2*BVOL!E5*SQRT($A5)*$E$27</f>
        <v>62.183133246171316</v>
      </c>
      <c r="F5" s="8">
        <f>2*BVOL!F5*SQRT($A5)*$E$27</f>
        <v>69.535639473969724</v>
      </c>
      <c r="G5" s="8">
        <f>2*BVOL!G5*SQRT($A5)*$E$27</f>
        <v>67.32150981774177</v>
      </c>
      <c r="H5" s="8">
        <f>2*BVOL!H5*SQRT($A5)*$E$27</f>
        <v>63.607357187204428</v>
      </c>
      <c r="I5" s="8">
        <f>2*BVOL!I5*SQRT($A5)*$E$27</f>
        <v>60.152517038928025</v>
      </c>
      <c r="J5" s="8">
        <f>2*BVOL!J5*SQRT($A5)*$E$27</f>
        <v>56.394480757546532</v>
      </c>
      <c r="K5" s="8">
        <f>2*BVOL!K5*SQRT($A5)*$E$27</f>
        <v>50.749447489866249</v>
      </c>
      <c r="L5" s="8">
        <f>2*BVOL!L5*SQRT($A5)*$E$27</f>
        <v>50.123108109636007</v>
      </c>
      <c r="M5" s="8">
        <f>2*BVOL!M5*SQRT($A5)*$E$27</f>
        <v>49.113784140220382</v>
      </c>
      <c r="N5" s="8">
        <f>2*BVOL!N5*SQRT($A5)*$E$27</f>
        <v>47.557909246654788</v>
      </c>
      <c r="O5" s="8">
        <f>2*BVOL!O5*SQRT($A5)*$E$27</f>
        <v>46.408955479098665</v>
      </c>
      <c r="P5" s="8">
        <f>2*BVOL!P5*SQRT($A5)*$E$27</f>
        <v>45.355747858838882</v>
      </c>
    </row>
    <row r="6" spans="1:16" x14ac:dyDescent="0.25">
      <c r="A6">
        <f>1/2</f>
        <v>0.5</v>
      </c>
      <c r="B6">
        <f t="shared" si="1"/>
        <v>6</v>
      </c>
      <c r="E6" s="8">
        <f>2*BVOL!E6*SQRT($A6)*$E$27</f>
        <v>82.202422322908092</v>
      </c>
      <c r="F6" s="8">
        <f>2*BVOL!F6*SQRT($A6)*$E$27</f>
        <v>87.517088199927969</v>
      </c>
      <c r="G6" s="8">
        <f>2*BVOL!G6*SQRT($A6)*$E$27</f>
        <v>85.768100490929925</v>
      </c>
      <c r="H6" s="8">
        <f>2*BVOL!H6*SQRT($A6)*$E$27</f>
        <v>82.969720156533057</v>
      </c>
      <c r="I6" s="8">
        <f>2*BVOL!I6*SQRT($A6)*$E$27</f>
        <v>79.923096405375162</v>
      </c>
      <c r="J6" s="8">
        <f>2*BVOL!J6*SQRT($A6)*$E$27</f>
        <v>75.449073007841449</v>
      </c>
      <c r="K6" s="8">
        <f>2*BVOL!K6*SQRT($A6)*$E$27</f>
        <v>68.351568046810684</v>
      </c>
      <c r="L6" s="8">
        <f>2*BVOL!L6*SQRT($A6)*$E$27</f>
        <v>67.44886471313427</v>
      </c>
      <c r="M6" s="8">
        <f>2*BVOL!M6*SQRT($A6)*$E$27</f>
        <v>65.98761369174558</v>
      </c>
      <c r="N6" s="8">
        <f>2*BVOL!N6*SQRT($A6)*$E$27</f>
        <v>63.979098774315574</v>
      </c>
      <c r="O6" s="8">
        <f>2*BVOL!O6*SQRT($A6)*$E$27</f>
        <v>62.749165482181461</v>
      </c>
      <c r="P6" s="8">
        <f>2*BVOL!P6*SQRT($A6)*$E$27</f>
        <v>61.270988773286334</v>
      </c>
    </row>
    <row r="7" spans="1:16" x14ac:dyDescent="0.25">
      <c r="A7">
        <f>9/12</f>
        <v>0.75</v>
      </c>
      <c r="B7">
        <f t="shared" si="1"/>
        <v>9</v>
      </c>
      <c r="E7" s="8">
        <f>2*BVOL!E7*SQRT($A7)*$E$27</f>
        <v>96.337588638587178</v>
      </c>
      <c r="F7" s="8">
        <f>2*BVOL!F7*SQRT($A7)*$E$27</f>
        <v>100.58025679409518</v>
      </c>
      <c r="G7" s="8">
        <f>2*BVOL!G7*SQRT($A7)*$E$27</f>
        <v>98.569480844172006</v>
      </c>
      <c r="H7" s="8">
        <f>2*BVOL!H7*SQRT($A7)*$E$27</f>
        <v>95.701879403559929</v>
      </c>
      <c r="I7" s="8">
        <f>2*BVOL!I7*SQRT($A7)*$E$27</f>
        <v>93.14522269747205</v>
      </c>
      <c r="J7" s="8">
        <f>2*BVOL!J7*SQRT($A7)*$E$27</f>
        <v>88.944013839900606</v>
      </c>
      <c r="K7" s="8">
        <f>2*BVOL!K7*SQRT($A7)*$E$27</f>
        <v>81.343142551531216</v>
      </c>
      <c r="L7" s="8">
        <f>2*BVOL!L7*SQRT($A7)*$E$27</f>
        <v>80.341209518064346</v>
      </c>
      <c r="M7" s="8">
        <f>2*BVOL!M7*SQRT($A7)*$E$27</f>
        <v>78.682837600601943</v>
      </c>
      <c r="N7" s="8">
        <f>2*BVOL!N7*SQRT($A7)*$E$27</f>
        <v>76.098541362556347</v>
      </c>
      <c r="O7" s="8">
        <f>2*BVOL!O7*SQRT($A7)*$E$27</f>
        <v>74.764933945597008</v>
      </c>
      <c r="P7" s="8">
        <f>2*BVOL!P7*SQRT($A7)*$E$27</f>
        <v>72.86471612350465</v>
      </c>
    </row>
    <row r="8" spans="1:16" x14ac:dyDescent="0.25">
      <c r="A8">
        <v>1</v>
      </c>
      <c r="B8">
        <f t="shared" si="1"/>
        <v>12</v>
      </c>
      <c r="E8" s="8">
        <f>2*BVOL!E8*SQRT($A8)*$E$27</f>
        <v>107.52292341379413</v>
      </c>
      <c r="F8" s="8">
        <f>2*BVOL!F8*SQRT($A8)*$E$27</f>
        <v>110.70648281139758</v>
      </c>
      <c r="G8" s="8">
        <f>2*BVOL!G8*SQRT($A8)*$E$27</f>
        <v>108.29687143777291</v>
      </c>
      <c r="H8" s="8">
        <f>2*BVOL!H8*SQRT($A8)*$E$27</f>
        <v>105.52023316617895</v>
      </c>
      <c r="I8" s="8">
        <f>2*BVOL!I8*SQRT($A8)*$E$27</f>
        <v>102.76753143140907</v>
      </c>
      <c r="J8" s="8">
        <f>2*BVOL!J8*SQRT($A8)*$E$27</f>
        <v>98.714277862530508</v>
      </c>
      <c r="K8" s="8">
        <f>2*BVOL!K8*SQRT($A8)*$E$27</f>
        <v>91.916301404490099</v>
      </c>
      <c r="L8" s="8">
        <f>2*BVOL!L8*SQRT($A8)*$E$27</f>
        <v>90.703516872069741</v>
      </c>
      <c r="M8" s="8">
        <f>2*BVOL!M8*SQRT($A8)*$E$27</f>
        <v>88.668911242022432</v>
      </c>
      <c r="N8" s="8">
        <f>2*BVOL!N8*SQRT($A8)*$E$27</f>
        <v>84.966726879897138</v>
      </c>
      <c r="O8" s="8">
        <f>2*BVOL!O8*SQRT($A8)*$E$27</f>
        <v>83.458725059979713</v>
      </c>
      <c r="P8" s="8">
        <f>2*BVOL!P8*SQRT($A8)*$E$27</f>
        <v>81.73529440864553</v>
      </c>
    </row>
    <row r="9" spans="1:16" x14ac:dyDescent="0.25">
      <c r="A9" s="7">
        <v>2</v>
      </c>
      <c r="B9">
        <f t="shared" si="1"/>
        <v>24</v>
      </c>
      <c r="E9" s="8">
        <f>2*BVOL!E9*SQRT($A9)*$E$27</f>
        <v>135.8907030933126</v>
      </c>
      <c r="F9" s="8">
        <f>2*BVOL!F9*SQRT($A9)*$E$27</f>
        <v>137.03036605207907</v>
      </c>
      <c r="G9" s="8">
        <f>2*BVOL!G9*SQRT($A9)*$E$27</f>
        <v>134.8300266762428</v>
      </c>
      <c r="H9" s="8">
        <f>2*BVOL!H9*SQRT($A9)*$E$27</f>
        <v>132.95691725886428</v>
      </c>
      <c r="I9" s="8">
        <f>2*BVOL!I9*SQRT($A9)*$E$27</f>
        <v>131.49002434164009</v>
      </c>
      <c r="J9" s="8">
        <f>2*BVOL!J9*SQRT($A9)*$E$27</f>
        <v>128.55623850719175</v>
      </c>
      <c r="K9" s="8">
        <f>2*BVOL!K9*SQRT($A9)*$E$27</f>
        <v>123.82832979706156</v>
      </c>
      <c r="L9" s="8">
        <f>2*BVOL!L9*SQRT($A9)*$E$27</f>
        <v>121.63927421289627</v>
      </c>
      <c r="M9" s="8">
        <f>2*BVOL!M9*SQRT($A9)*$E$27</f>
        <v>117.94947433649395</v>
      </c>
      <c r="N9" s="8">
        <f>2*BVOL!N9*SQRT($A9)*$E$27</f>
        <v>113.62778212651814</v>
      </c>
      <c r="O9" s="8">
        <f>2*BVOL!O9*SQRT($A9)*$E$27</f>
        <v>111.24690208394661</v>
      </c>
      <c r="P9" s="8">
        <f>2*BVOL!P9*SQRT($A9)*$E$27</f>
        <v>109.76872537505149</v>
      </c>
    </row>
    <row r="10" spans="1:16" x14ac:dyDescent="0.25">
      <c r="A10" s="7">
        <v>3</v>
      </c>
      <c r="B10">
        <f t="shared" si="1"/>
        <v>36</v>
      </c>
      <c r="E10" s="8">
        <f>2*BVOL!E10*SQRT($A10)*$E$27</f>
        <v>156.70232643421892</v>
      </c>
      <c r="F10" s="8">
        <f>2*BVOL!F10*SQRT($A10)*$E$27</f>
        <v>157.2136577754365</v>
      </c>
      <c r="G10" s="8">
        <f>2*BVOL!G10*SQRT($A10)*$E$27</f>
        <v>155.69348351776262</v>
      </c>
      <c r="H10" s="8">
        <f>2*BVOL!H10*SQRT($A10)*$E$27</f>
        <v>153.21974540754786</v>
      </c>
      <c r="I10" s="8">
        <f>2*BVOL!I10*SQRT($A10)*$E$27</f>
        <v>151.0085828509313</v>
      </c>
      <c r="J10" s="8">
        <f>2*BVOL!J10*SQRT($A10)*$E$27</f>
        <v>148.16171105928748</v>
      </c>
      <c r="K10" s="8">
        <f>2*BVOL!K10*SQRT($A10)*$E$27</f>
        <v>143.32479296668882</v>
      </c>
      <c r="L10" s="8">
        <f>2*BVOL!L10*SQRT($A10)*$E$27</f>
        <v>140.65757813277011</v>
      </c>
      <c r="M10" s="8">
        <f>2*BVOL!M10*SQRT($A10)*$E$27</f>
        <v>136.01413676387537</v>
      </c>
      <c r="N10" s="8">
        <f>2*BVOL!N10*SQRT($A10)*$E$27</f>
        <v>130.90082335169959</v>
      </c>
      <c r="O10" s="8">
        <f>2*BVOL!O10*SQRT($A10)*$E$27</f>
        <v>128.64820149714649</v>
      </c>
      <c r="P10" s="8">
        <f>2*BVOL!P10*SQRT($A10)*$E$27</f>
        <v>126.11918432301631</v>
      </c>
    </row>
    <row r="11" spans="1:16" x14ac:dyDescent="0.25">
      <c r="A11" s="7">
        <v>4</v>
      </c>
      <c r="B11">
        <f t="shared" si="1"/>
        <v>48</v>
      </c>
      <c r="E11" s="8">
        <f>2*BVOL!E11*SQRT($A11)*$E$27</f>
        <v>173.33244198881448</v>
      </c>
      <c r="F11" s="8">
        <f>2*BVOL!F11*SQRT($A11)*$E$27</f>
        <v>174.09841116718522</v>
      </c>
      <c r="G11" s="8">
        <f>2*BVOL!G11*SQRT($A11)*$E$27</f>
        <v>171.24198443951099</v>
      </c>
      <c r="H11" s="8">
        <f>2*BVOL!H11*SQRT($A11)*$E$27</f>
        <v>168.92811921318267</v>
      </c>
      <c r="I11" s="8">
        <f>2*BVOL!I11*SQRT($A11)*$E$27</f>
        <v>166.83766166387915</v>
      </c>
      <c r="J11" s="8">
        <f>2*BVOL!J11*SQRT($A11)*$E$27</f>
        <v>163.24718114026626</v>
      </c>
      <c r="K11" s="8">
        <f>2*BVOL!K11*SQRT($A11)*$E$27</f>
        <v>157.8215661268068</v>
      </c>
      <c r="L11" s="8">
        <f>2*BVOL!L11*SQRT($A11)*$E$27</f>
        <v>154.40662020657052</v>
      </c>
      <c r="M11" s="8">
        <f>2*BVOL!M11*SQRT($A11)*$E$27</f>
        <v>149.10866672283947</v>
      </c>
      <c r="N11" s="8">
        <f>2*BVOL!N11*SQRT($A11)*$E$27</f>
        <v>143.26815173776251</v>
      </c>
      <c r="O11" s="8">
        <f>2*BVOL!O11*SQRT($A11)*$E$27</f>
        <v>140.22023271549557</v>
      </c>
      <c r="P11" s="8">
        <f>2*BVOL!P11*SQRT($A11)*$E$27</f>
        <v>136.80528679525932</v>
      </c>
    </row>
    <row r="12" spans="1:16" x14ac:dyDescent="0.25">
      <c r="A12" s="7">
        <v>5</v>
      </c>
      <c r="B12">
        <f t="shared" si="1"/>
        <v>60</v>
      </c>
      <c r="E12" s="8">
        <f>2*BVOL!E12*SQRT($A12)*$E$27</f>
        <v>187.4043971606871</v>
      </c>
      <c r="F12" s="8">
        <f>2*BVOL!F12*SQRT($A12)*$E$27</f>
        <v>187.31519095487943</v>
      </c>
      <c r="G12" s="8">
        <f>2*BVOL!G12*SQRT($A12)*$E$27</f>
        <v>184.33570368090432</v>
      </c>
      <c r="H12" s="8">
        <f>2*BVOL!H12*SQRT($A12)*$E$27</f>
        <v>181.21348647763696</v>
      </c>
      <c r="I12" s="8">
        <f>2*BVOL!I12*SQRT($A12)*$E$27</f>
        <v>178.46593533876171</v>
      </c>
      <c r="J12" s="8">
        <f>2*BVOL!J12*SQRT($A12)*$E$27</f>
        <v>174.45165607741799</v>
      </c>
      <c r="K12" s="8">
        <f>2*BVOL!K12*SQRT($A12)*$E$27</f>
        <v>168.72461766456757</v>
      </c>
      <c r="L12" s="8">
        <f>2*BVOL!L12*SQRT($A12)*$E$27</f>
        <v>164.7460208855469</v>
      </c>
      <c r="M12" s="8">
        <f>2*BVOL!M12*SQRT($A12)*$E$27</f>
        <v>159.01898247269651</v>
      </c>
      <c r="N12" s="8">
        <f>2*BVOL!N12*SQRT($A12)*$E$27</f>
        <v>152.54261193106194</v>
      </c>
      <c r="O12" s="8">
        <f>2*BVOL!O12*SQRT($A12)*$E$27</f>
        <v>148.65322135784888</v>
      </c>
      <c r="P12" s="8">
        <f>2*BVOL!P12*SQRT($A12)*$E$27</f>
        <v>144.87087823160505</v>
      </c>
    </row>
    <row r="13" spans="1:16" x14ac:dyDescent="0.25">
      <c r="A13" s="7">
        <v>6</v>
      </c>
      <c r="B13">
        <f t="shared" si="1"/>
        <v>72</v>
      </c>
      <c r="E13" s="8">
        <f>2*BVOL!E13*SQRT($A13)*$E$27</f>
        <v>198.82213414353618</v>
      </c>
      <c r="F13" s="8">
        <f>2*BVOL!F13*SQRT($A13)*$E$27</f>
        <v>198.52897263639443</v>
      </c>
      <c r="G13" s="8">
        <f>2*BVOL!G13*SQRT($A13)*$E$27</f>
        <v>195.01103455069341</v>
      </c>
      <c r="H13" s="8">
        <f>2*BVOL!H13*SQRT($A13)*$E$27</f>
        <v>191.08267035499389</v>
      </c>
      <c r="I13" s="8">
        <f>2*BVOL!I13*SQRT($A13)*$E$27</f>
        <v>187.77971737453018</v>
      </c>
      <c r="J13" s="8">
        <f>2*BVOL!J13*SQRT($A13)*$E$27</f>
        <v>183.36275066692778</v>
      </c>
      <c r="K13" s="8">
        <f>2*BVOL!K13*SQRT($A13)*$E$27</f>
        <v>177.55815282552109</v>
      </c>
      <c r="L13" s="8">
        <f>2*BVOL!L13*SQRT($A13)*$E$27</f>
        <v>173.19981841934705</v>
      </c>
      <c r="M13" s="8">
        <f>2*BVOL!M13*SQRT($A13)*$E$27</f>
        <v>166.7307211617524</v>
      </c>
      <c r="N13" s="8">
        <f>2*BVOL!N13*SQRT($A13)*$E$27</f>
        <v>159.67530088987422</v>
      </c>
      <c r="O13" s="8">
        <f>2*BVOL!O13*SQRT($A13)*$E$27</f>
        <v>155.43423108655688</v>
      </c>
      <c r="P13" s="8">
        <f>2*BVOL!P13*SQRT($A13)*$E$27</f>
        <v>151.13452898181117</v>
      </c>
    </row>
    <row r="14" spans="1:16" x14ac:dyDescent="0.25">
      <c r="A14" s="7">
        <v>7</v>
      </c>
      <c r="B14">
        <f t="shared" si="1"/>
        <v>84</v>
      </c>
      <c r="E14" s="8">
        <f>2*BVOL!E14*SQRT($A14)*$E$27</f>
        <v>207.00506428396224</v>
      </c>
      <c r="F14" s="8">
        <f>2*BVOL!F14*SQRT($A14)*$E$27</f>
        <v>206.8995140778211</v>
      </c>
      <c r="G14" s="8">
        <f>2*BVOL!G14*SQRT($A14)*$E$27</f>
        <v>202.02309455410142</v>
      </c>
      <c r="H14" s="8">
        <f>2*BVOL!H14*SQRT($A14)*$E$27</f>
        <v>197.69553610231554</v>
      </c>
      <c r="I14" s="8">
        <f>2*BVOL!I14*SQRT($A14)*$E$27</f>
        <v>195.0145608663311</v>
      </c>
      <c r="J14" s="8">
        <f>2*BVOL!J14*SQRT($A14)*$E$27</f>
        <v>190.05370117769854</v>
      </c>
      <c r="K14" s="8">
        <f>2*BVOL!K14*SQRT($A14)*$E$27</f>
        <v>184.33288000484987</v>
      </c>
      <c r="L14" s="8">
        <f>2*BVOL!L14*SQRT($A14)*$E$27</f>
        <v>179.625340810956</v>
      </c>
      <c r="M14" s="8">
        <f>2*BVOL!M14*SQRT($A14)*$E$27</f>
        <v>172.44792679335993</v>
      </c>
      <c r="N14" s="8">
        <f>2*BVOL!N14*SQRT($A14)*$E$27</f>
        <v>164.531661332776</v>
      </c>
      <c r="O14" s="8">
        <f>2*BVOL!O14*SQRT($A14)*$E$27</f>
        <v>159.84523218011034</v>
      </c>
      <c r="P14" s="8">
        <f>2*BVOL!P14*SQRT($A14)*$E$27</f>
        <v>155.28546327481402</v>
      </c>
    </row>
    <row r="15" spans="1:16" x14ac:dyDescent="0.25">
      <c r="A15" s="7">
        <v>8</v>
      </c>
      <c r="B15">
        <f t="shared" si="1"/>
        <v>96</v>
      </c>
      <c r="E15" s="8">
        <f>2*BVOL!E15*SQRT($A15)*$E$27</f>
        <v>214.05352799801875</v>
      </c>
      <c r="F15" s="8">
        <f>2*BVOL!F15*SQRT($A15)*$E$27</f>
        <v>214.23406866475406</v>
      </c>
      <c r="G15" s="8">
        <f>2*BVOL!G15*SQRT($A15)*$E$27</f>
        <v>209.33690307955951</v>
      </c>
      <c r="H15" s="8">
        <f>2*BVOL!H15*SQRT($A15)*$E$27</f>
        <v>205.31987324469952</v>
      </c>
      <c r="I15" s="8">
        <f>2*BVOL!I15*SQRT($A15)*$E$27</f>
        <v>201.97987091009679</v>
      </c>
      <c r="J15" s="8">
        <f>2*BVOL!J15*SQRT($A15)*$E$27</f>
        <v>196.94729982485077</v>
      </c>
      <c r="K15" s="8">
        <f>2*BVOL!K15*SQRT($A15)*$E$27</f>
        <v>190.60580890577398</v>
      </c>
      <c r="L15" s="8">
        <f>2*BVOL!L15*SQRT($A15)*$E$27</f>
        <v>185.57323782052805</v>
      </c>
      <c r="M15" s="8">
        <f>2*BVOL!M15*SQRT($A15)*$E$27</f>
        <v>177.74228640088518</v>
      </c>
      <c r="N15" s="8">
        <f>2*BVOL!N15*SQRT($A15)*$E$27</f>
        <v>169.27944264766884</v>
      </c>
      <c r="O15" s="8">
        <f>2*BVOL!O15*SQRT($A15)*$E$27</f>
        <v>164.49511497918385</v>
      </c>
      <c r="P15" s="8">
        <f>2*BVOL!P15*SQRT($A15)*$E$27</f>
        <v>159.95903072745986</v>
      </c>
    </row>
    <row r="16" spans="1:16" x14ac:dyDescent="0.25">
      <c r="A16" s="7">
        <v>9</v>
      </c>
      <c r="B16">
        <f t="shared" si="1"/>
        <v>108</v>
      </c>
      <c r="E16" s="8">
        <f>2*BVOL!E16*SQRT($A16)*$E$27</f>
        <v>221.1257271809061</v>
      </c>
      <c r="F16" s="8">
        <f>2*BVOL!F16*SQRT($A16)*$E$27</f>
        <v>220.814552202193</v>
      </c>
      <c r="G16" s="8">
        <f>2*BVOL!G16*SQRT($A16)*$E$27</f>
        <v>215.76394293231087</v>
      </c>
      <c r="H16" s="8">
        <f>2*BVOL!H16*SQRT($A16)*$E$27</f>
        <v>212.22133548234615</v>
      </c>
      <c r="I16" s="8">
        <f>2*BVOL!I16*SQRT($A16)*$E$27</f>
        <v>208.34361651684421</v>
      </c>
      <c r="J16" s="8">
        <f>2*BVOL!J16*SQRT($A16)*$E$27</f>
        <v>202.38341884764679</v>
      </c>
      <c r="K16" s="8">
        <f>2*BVOL!K16*SQRT($A16)*$E$27</f>
        <v>195.32214048454145</v>
      </c>
      <c r="L16" s="8">
        <f>2*BVOL!L16*SQRT($A16)*$E$27</f>
        <v>189.76886394135352</v>
      </c>
      <c r="M16" s="8">
        <f>2*BVOL!M16*SQRT($A16)*$E$27</f>
        <v>181.48682220021976</v>
      </c>
      <c r="N16" s="8">
        <f>2*BVOL!N16*SQRT($A16)*$E$27</f>
        <v>172.77392279625249</v>
      </c>
      <c r="O16" s="8">
        <f>2*BVOL!O16*SQRT($A16)*$E$27</f>
        <v>167.81905967366666</v>
      </c>
      <c r="P16" s="8">
        <f>2*BVOL!P16*SQRT($A16)*$E$27</f>
        <v>162.98387923520133</v>
      </c>
    </row>
    <row r="17" spans="1:16" x14ac:dyDescent="0.25">
      <c r="A17" s="7">
        <v>10</v>
      </c>
      <c r="B17">
        <f t="shared" si="1"/>
        <v>120</v>
      </c>
      <c r="E17" s="8">
        <f>2*BVOL!E17*SQRT($A17)*$E$27</f>
        <v>226.35021855042856</v>
      </c>
      <c r="F17" s="8">
        <f>2*BVOL!F17*SQRT($A17)*$E$27</f>
        <v>226.17359927388719</v>
      </c>
      <c r="G17" s="8">
        <f>2*BVOL!G17*SQRT($A17)*$E$27</f>
        <v>221.30395350638827</v>
      </c>
      <c r="H17" s="8">
        <f>2*BVOL!H17*SQRT($A17)*$E$27</f>
        <v>216.81277761719238</v>
      </c>
      <c r="I17" s="8">
        <f>2*BVOL!I17*SQRT($A17)*$E$27</f>
        <v>212.80099690718035</v>
      </c>
      <c r="J17" s="8">
        <f>2*BVOL!J17*SQRT($A17)*$E$27</f>
        <v>206.46793427690972</v>
      </c>
      <c r="K17" s="8">
        <f>2*BVOL!K17*SQRT($A17)*$E$27</f>
        <v>198.79761140996845</v>
      </c>
      <c r="L17" s="8">
        <f>2*BVOL!L17*SQRT($A17)*$E$27</f>
        <v>192.76732468234025</v>
      </c>
      <c r="M17" s="8">
        <f>2*BVOL!M17*SQRT($A17)*$E$27</f>
        <v>183.96159218048987</v>
      </c>
      <c r="N17" s="8">
        <f>2*BVOL!N17*SQRT($A17)*$E$27</f>
        <v>175.15585967863953</v>
      </c>
      <c r="O17" s="8">
        <f>2*BVOL!O17*SQRT($A17)*$E$27</f>
        <v>169.83205005717699</v>
      </c>
      <c r="P17" s="8">
        <f>2*BVOL!P17*SQRT($A17)*$E$27</f>
        <v>165.06332959055891</v>
      </c>
    </row>
    <row r="18" spans="1:16" x14ac:dyDescent="0.25">
      <c r="A18" s="7">
        <v>12</v>
      </c>
      <c r="B18">
        <f t="shared" si="1"/>
        <v>144</v>
      </c>
      <c r="E18" s="8">
        <f>2*BVOL!E18*SQRT($A18)*$E$27</f>
        <v>236.42855636622434</v>
      </c>
      <c r="F18" s="8">
        <f>2*BVOL!F18*SQRT($A18)*$E$27</f>
        <v>236.17980057860493</v>
      </c>
      <c r="G18" s="8">
        <f>2*BVOL!G18*SQRT($A18)*$E$27</f>
        <v>231.25996389013312</v>
      </c>
      <c r="H18" s="8">
        <f>2*BVOL!H18*SQRT($A18)*$E$27</f>
        <v>226.61652252123835</v>
      </c>
      <c r="I18" s="8">
        <f>2*BVOL!I18*SQRT($A18)*$E$27</f>
        <v>221.72432536472428</v>
      </c>
      <c r="J18" s="8">
        <f>2*BVOL!J18*SQRT($A18)*$E$27</f>
        <v>215.45015161032484</v>
      </c>
      <c r="K18" s="8">
        <f>2*BVOL!K18*SQRT($A18)*$E$27</f>
        <v>206.49494325602777</v>
      </c>
      <c r="L18" s="8">
        <f>2*BVOL!L18*SQRT($A18)*$E$27</f>
        <v>199.75089745834731</v>
      </c>
      <c r="M18" s="8">
        <f>2*BVOL!M18*SQRT($A18)*$E$27</f>
        <v>189.74538688965745</v>
      </c>
      <c r="N18" s="8">
        <f>2*BVOL!N18*SQRT($A18)*$E$27</f>
        <v>180.7072599394873</v>
      </c>
      <c r="O18" s="8">
        <f>2*BVOL!O18*SQRT($A18)*$E$27</f>
        <v>175.04115588815739</v>
      </c>
      <c r="P18" s="8">
        <f>2*BVOL!P18*SQRT($A18)*$E$27</f>
        <v>169.84492388010852</v>
      </c>
    </row>
    <row r="19" spans="1:16" x14ac:dyDescent="0.25">
      <c r="A19" s="7">
        <v>15</v>
      </c>
      <c r="B19">
        <f t="shared" si="1"/>
        <v>180</v>
      </c>
      <c r="E19" s="8">
        <f>2*BVOL!E19*SQRT($A19)*$E$27</f>
        <v>247.18458735867949</v>
      </c>
      <c r="F19" s="8">
        <f>2*BVOL!F19*SQRT($A19)*$E$27</f>
        <v>246.87556799706095</v>
      </c>
      <c r="G19" s="8">
        <f>2*BVOL!G19*SQRT($A19)*$E$27</f>
        <v>241.49863110489815</v>
      </c>
      <c r="H19" s="8">
        <f>2*BVOL!H19*SQRT($A19)*$E$27</f>
        <v>236.58522325516319</v>
      </c>
      <c r="I19" s="8">
        <f>2*BVOL!I19*SQRT($A19)*$E$27</f>
        <v>230.74475732057255</v>
      </c>
      <c r="J19" s="8">
        <f>2*BVOL!J19*SQRT($A19)*$E$27</f>
        <v>223.08107715243247</v>
      </c>
      <c r="K19" s="8">
        <f>2*BVOL!K19*SQRT($A19)*$E$27</f>
        <v>213.28516338912436</v>
      </c>
      <c r="L19" s="8">
        <f>2*BVOL!L19*SQRT($A19)*$E$27</f>
        <v>205.62148322098432</v>
      </c>
      <c r="M19" s="8">
        <f>2*BVOL!M19*SQRT($A19)*$E$27</f>
        <v>194.31137458574531</v>
      </c>
      <c r="N19" s="8">
        <f>2*BVOL!N19*SQRT($A19)*$E$27</f>
        <v>185.93694988588257</v>
      </c>
      <c r="O19" s="8">
        <f>2*BVOL!O19*SQRT($A19)*$E$27</f>
        <v>179.44754329189297</v>
      </c>
      <c r="P19" s="8">
        <f>2*BVOL!P19*SQRT($A19)*$E$27</f>
        <v>173.29805799568376</v>
      </c>
    </row>
    <row r="20" spans="1:16" x14ac:dyDescent="0.25">
      <c r="A20" s="7">
        <v>20</v>
      </c>
      <c r="B20">
        <f t="shared" si="1"/>
        <v>240</v>
      </c>
      <c r="E20" s="8">
        <f>2*BVOL!E20*SQRT($A20)*$E$27</f>
        <v>266.40541302393177</v>
      </c>
      <c r="F20" s="8">
        <f>2*BVOL!F20*SQRT($A20)*$E$27</f>
        <v>266.61950791787012</v>
      </c>
      <c r="G20" s="8">
        <f>2*BVOL!G20*SQRT($A20)*$E$27</f>
        <v>260.23234358204326</v>
      </c>
      <c r="H20" s="8">
        <f>2*BVOL!H20*SQRT($A20)*$E$27</f>
        <v>253.38130697601662</v>
      </c>
      <c r="I20" s="8">
        <f>2*BVOL!I20*SQRT($A20)*$E$27</f>
        <v>246.17344554675938</v>
      </c>
      <c r="J20" s="8">
        <f>2*BVOL!J20*SQRT($A20)*$E$27</f>
        <v>237.71669723619527</v>
      </c>
      <c r="K20" s="8">
        <f>2*BVOL!K20*SQRT($A20)*$E$27</f>
        <v>225.58465324635642</v>
      </c>
      <c r="L20" s="8">
        <f>2*BVOL!L20*SQRT($A20)*$E$27</f>
        <v>216.5569852186234</v>
      </c>
      <c r="M20" s="8">
        <f>2*BVOL!M20*SQRT($A20)*$E$27</f>
        <v>203.14037186515455</v>
      </c>
      <c r="N20" s="8">
        <f>2*BVOL!N20*SQRT($A20)*$E$27</f>
        <v>194.75498851923652</v>
      </c>
      <c r="O20" s="8">
        <f>2*BVOL!O20*SQRT($A20)*$E$27</f>
        <v>187.54712708997934</v>
      </c>
      <c r="P20" s="8">
        <f>2*BVOL!P20*SQRT($A20)*$E$27</f>
        <v>179.98244083749157</v>
      </c>
    </row>
    <row r="21" spans="1:16" x14ac:dyDescent="0.25">
      <c r="A21" s="7">
        <v>25</v>
      </c>
      <c r="B21">
        <f t="shared" si="1"/>
        <v>300</v>
      </c>
      <c r="E21" s="8">
        <f>2*BVOL!E21*SQRT($A21)*$E$27</f>
        <v>283.56817290933833</v>
      </c>
      <c r="F21" s="8">
        <f>2*BVOL!F21*SQRT($A21)*$E$27</f>
        <v>282.73039412049536</v>
      </c>
      <c r="G21" s="8">
        <f>2*BVOL!G21*SQRT($A21)*$E$27</f>
        <v>276.02816380975128</v>
      </c>
      <c r="H21" s="8">
        <f>2*BVOL!H21*SQRT($A21)*$E$27</f>
        <v>267.21153941287963</v>
      </c>
      <c r="I21" s="8">
        <f>2*BVOL!I21*SQRT($A21)*$E$27</f>
        <v>259.15290534877067</v>
      </c>
      <c r="J21" s="8">
        <f>2*BVOL!J21*SQRT($A21)*$E$27</f>
        <v>248.02241572557074</v>
      </c>
      <c r="K21" s="8">
        <f>2*BVOL!K21*SQRT($A21)*$E$27</f>
        <v>235.29615698076498</v>
      </c>
      <c r="L21" s="8">
        <f>2*BVOL!L21*SQRT($A21)*$E$27</f>
        <v>225.72154225113061</v>
      </c>
      <c r="M21" s="8">
        <f>2*BVOL!M21*SQRT($A21)*$E$27</f>
        <v>211.43940861275934</v>
      </c>
      <c r="N21" s="8">
        <f>2*BVOL!N21*SQRT($A21)*$E$27</f>
        <v>199.47114020071635</v>
      </c>
      <c r="O21" s="8">
        <f>2*BVOL!O21*SQRT($A21)*$E$27</f>
        <v>191.85134264504899</v>
      </c>
      <c r="P21" s="8">
        <f>2*BVOL!P21*SQRT($A21)*$E$27</f>
        <v>184.47091045762249</v>
      </c>
    </row>
    <row r="22" spans="1:16" x14ac:dyDescent="0.25">
      <c r="A22" s="7">
        <v>30</v>
      </c>
      <c r="B22">
        <f t="shared" si="1"/>
        <v>360</v>
      </c>
      <c r="E22" s="8">
        <f>2*BVOL!E22*SQRT($A22)*$E$27</f>
        <v>299.05235642166394</v>
      </c>
      <c r="F22" s="8">
        <f>2*BVOL!F22*SQRT($A22)*$E$27</f>
        <v>299.35826998222967</v>
      </c>
      <c r="G22" s="8">
        <f>2*BVOL!G22*SQRT($A22)*$E$27</f>
        <v>290.70528641194039</v>
      </c>
      <c r="H22" s="8">
        <f>2*BVOL!H22*SQRT($A22)*$E$27</f>
        <v>280.39162922715116</v>
      </c>
      <c r="I22" s="8">
        <f>2*BVOL!I22*SQRT($A22)*$E$27</f>
        <v>269.81576041901991</v>
      </c>
      <c r="J22" s="8">
        <f>2*BVOL!J22*SQRT($A22)*$E$27</f>
        <v>257.66662187083597</v>
      </c>
      <c r="K22" s="8">
        <f>2*BVOL!K22*SQRT($A22)*$E$27</f>
        <v>241.67171284696789</v>
      </c>
      <c r="L22" s="8">
        <f>2*BVOL!L22*SQRT($A22)*$E$27</f>
        <v>230.83363241549449</v>
      </c>
      <c r="M22" s="8">
        <f>2*BVOL!M22*SQRT($A22)*$E$27</f>
        <v>214.70761757995538</v>
      </c>
      <c r="N22" s="8">
        <f>2*BVOL!N22*SQRT($A22)*$E$27</f>
        <v>201.9466519106399</v>
      </c>
      <c r="O22" s="8">
        <f>2*BVOL!O22*SQRT($A22)*$E$27</f>
        <v>195.56616907598217</v>
      </c>
      <c r="P22" s="8">
        <f>2*BVOL!P22*SQRT($A22)*$E$27</f>
        <v>188.31164749685078</v>
      </c>
    </row>
    <row r="26" spans="1:16" x14ac:dyDescent="0.25">
      <c r="G26">
        <f>COUNT(E4:P22)</f>
        <v>228</v>
      </c>
    </row>
    <row r="27" spans="1:16" x14ac:dyDescent="0.25">
      <c r="D27" s="3" t="s">
        <v>7</v>
      </c>
      <c r="E27">
        <f>_xlfn.NORM.DIST(0,0,1,FALSE)</f>
        <v>0.3989422804014327</v>
      </c>
    </row>
    <row r="29" spans="1:16" x14ac:dyDescent="0.25">
      <c r="E29">
        <v>164</v>
      </c>
      <c r="F29">
        <f>E29/10000</f>
        <v>1.6400000000000001E-2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4BB-EF3F-4583-8EE1-0D8A579CE585}">
  <dimension ref="A1:Q96"/>
  <sheetViews>
    <sheetView workbookViewId="0">
      <selection activeCell="F24" sqref="F24"/>
    </sheetView>
  </sheetViews>
  <sheetFormatPr defaultRowHeight="15" x14ac:dyDescent="0.25"/>
  <cols>
    <col min="5" max="5" width="10" customWidth="1"/>
    <col min="6" max="16" width="12.5703125" bestFit="1" customWidth="1"/>
    <col min="17" max="17" width="15.7109375" bestFit="1" customWidth="1"/>
  </cols>
  <sheetData>
    <row r="1" spans="1:16" x14ac:dyDescent="0.25">
      <c r="A1" t="s">
        <v>6</v>
      </c>
      <c r="C1" t="s">
        <v>0</v>
      </c>
      <c r="D1" t="s">
        <v>1</v>
      </c>
      <c r="E1">
        <v>1</v>
      </c>
      <c r="F1" s="7">
        <v>2</v>
      </c>
      <c r="G1" s="7">
        <v>3</v>
      </c>
      <c r="H1" s="7">
        <v>4</v>
      </c>
      <c r="I1" s="7">
        <v>5</v>
      </c>
      <c r="J1" s="7">
        <v>7</v>
      </c>
      <c r="K1" s="7">
        <v>10</v>
      </c>
      <c r="L1" s="7">
        <v>12</v>
      </c>
      <c r="M1" s="7">
        <v>15</v>
      </c>
      <c r="N1" s="7">
        <v>20</v>
      </c>
      <c r="O1" s="7">
        <v>25</v>
      </c>
      <c r="P1" s="7">
        <v>30</v>
      </c>
    </row>
    <row r="2" spans="1:16" x14ac:dyDescent="0.25">
      <c r="A2" t="s">
        <v>3</v>
      </c>
      <c r="D2" t="s">
        <v>2</v>
      </c>
      <c r="E2">
        <f>E1*12</f>
        <v>12</v>
      </c>
      <c r="F2">
        <f t="shared" ref="F2:P2" si="0">F1*12</f>
        <v>24</v>
      </c>
      <c r="G2">
        <f t="shared" si="0"/>
        <v>36</v>
      </c>
      <c r="H2">
        <f t="shared" si="0"/>
        <v>48</v>
      </c>
      <c r="I2">
        <f t="shared" si="0"/>
        <v>60</v>
      </c>
      <c r="J2">
        <f t="shared" si="0"/>
        <v>84</v>
      </c>
      <c r="K2">
        <f t="shared" si="0"/>
        <v>120</v>
      </c>
      <c r="L2">
        <f t="shared" si="0"/>
        <v>144</v>
      </c>
      <c r="M2">
        <f t="shared" si="0"/>
        <v>180</v>
      </c>
      <c r="N2">
        <f t="shared" si="0"/>
        <v>240</v>
      </c>
      <c r="O2">
        <f t="shared" si="0"/>
        <v>300</v>
      </c>
      <c r="P2">
        <f t="shared" si="0"/>
        <v>360</v>
      </c>
    </row>
    <row r="3" spans="1:16" x14ac:dyDescent="0.25">
      <c r="A3" t="s">
        <v>1</v>
      </c>
      <c r="B3" t="s">
        <v>2</v>
      </c>
    </row>
    <row r="4" spans="1:16" x14ac:dyDescent="0.25">
      <c r="A4">
        <f>1/12</f>
        <v>8.3333333333333329E-2</v>
      </c>
      <c r="B4">
        <f>A4*12</f>
        <v>1</v>
      </c>
      <c r="E4" s="8">
        <f>20000*(_xlfn.NORM.DIST(1/((BVOL!E4/10000/(STRIKE!E4/100))*SQRT($A4))*((BVOL!E4/10000/(STRIKE!E4/100))^2/2)*$A4,0,1,TRUE)*STRIKE!E4/100-_xlfn.NORM.DIST(1/((BVOL!E4/10000/(STRIKE!E4/100))*SQRT($A4))*((BVOL!E4/10000/(STRIKE!E4/100))^2/2)*$A4-(BVOL!E4/10000/(STRIKE!E4/100))*SQRT($A4),0,1,TRUE)*STRIKE!E4/100)</f>
        <v>37.898664993533252</v>
      </c>
      <c r="F4" s="8">
        <f>20000*(_xlfn.NORM.DIST(1/((BVOL!F4/10000/(STRIKE!F4/100))*SQRT($A4))*((BVOL!F4/10000/(STRIKE!F4/100))^2/2)*$A4,0,1,TRUE)*STRIKE!F4/100-_xlfn.NORM.DIST(1/((BVOL!F4/10000/(STRIKE!F4/100))*SQRT($A4))*((BVOL!F4/10000/(STRIKE!F4/100))^2/2)*$A4-(BVOL!F4/10000/(STRIKE!F4/100))*SQRT($A4),0,1,TRUE)*STRIKE!F4/100)</f>
        <v>44.213020108518904</v>
      </c>
      <c r="G4" s="8">
        <f>20000*(_xlfn.NORM.DIST(1/((BVOL!G4/10000/(STRIKE!G4/100))*SQRT($A4))*((BVOL!G4/10000/(STRIKE!G4/100))^2/2)*$A4,0,1,TRUE)*STRIKE!G4/100-_xlfn.NORM.DIST(1/((BVOL!G4/10000/(STRIKE!G4/100))*SQRT($A4))*((BVOL!G4/10000/(STRIKE!G4/100))^2/2)*$A4-(BVOL!G4/10000/(STRIKE!G4/100))*SQRT($A4),0,1,TRUE)*STRIKE!G4/100)</f>
        <v>42.140032729536259</v>
      </c>
      <c r="H4" s="8">
        <f>20000*(_xlfn.NORM.DIST(1/((BVOL!H4/10000/(STRIKE!H4/100))*SQRT($A4))*((BVOL!H4/10000/(STRIKE!H4/100))^2/2)*$A4,0,1,TRUE)*STRIKE!H4/100-_xlfn.NORM.DIST(1/((BVOL!H4/10000/(STRIKE!H4/100))*SQRT($A4))*((BVOL!H4/10000/(STRIKE!H4/100))^2/2)*$A4-(BVOL!H4/10000/(STRIKE!H4/100))*SQRT($A4),0,1,TRUE)*STRIKE!H4/100)</f>
        <v>40.18087520163926</v>
      </c>
      <c r="I4" s="8">
        <f>20000*(_xlfn.NORM.DIST(1/((BVOL!I4/10000/(STRIKE!I4/100))*SQRT($A4))*((BVOL!I4/10000/(STRIKE!I4/100))^2/2)*$A4,0,1,TRUE)*STRIKE!I4/100-_xlfn.NORM.DIST(1/((BVOL!I4/10000/(STRIKE!I4/100))*SQRT($A4))*((BVOL!I4/10000/(STRIKE!I4/100))^2/2)*$A4-(BVOL!I4/10000/(STRIKE!I4/100))*SQRT($A4),0,1,TRUE)*STRIKE!I4/100)</f>
        <v>37.641586996513716</v>
      </c>
      <c r="J4" s="8">
        <f>20000*(_xlfn.NORM.DIST(1/((BVOL!J4/10000/(STRIKE!J4/100))*SQRT($A4))*((BVOL!J4/10000/(STRIKE!J4/100))^2/2)*$A4,0,1,TRUE)*STRIKE!J4/100-_xlfn.NORM.DIST(1/((BVOL!J4/10000/(STRIKE!J4/100))*SQRT($A4))*((BVOL!J4/10000/(STRIKE!J4/100))^2/2)*$A4-(BVOL!J4/10000/(STRIKE!J4/100))*SQRT($A4),0,1,TRUE)*STRIKE!J4/100)</f>
        <v>34.940850552693874</v>
      </c>
      <c r="K4" s="8">
        <f>20000*(_xlfn.NORM.DIST(1/((BVOL!K4/10000/(STRIKE!K4/100))*SQRT($A4))*((BVOL!K4/10000/(STRIKE!K4/100))^2/2)*$A4,0,1,TRUE)*STRIKE!K4/100-_xlfn.NORM.DIST(1/((BVOL!K4/10000/(STRIKE!K4/100))*SQRT($A4))*((BVOL!K4/10000/(STRIKE!K4/100))^2/2)*$A4-(BVOL!K4/10000/(STRIKE!K4/100))*SQRT($A4),0,1,TRUE)*STRIKE!K4/100)</f>
        <v>30.748816019543419</v>
      </c>
      <c r="L4" s="8">
        <f>20000*(_xlfn.NORM.DIST(1/((BVOL!L4/10000/(STRIKE!L4/100))*SQRT($A4))*((BVOL!L4/10000/(STRIKE!L4/100))^2/2)*$A4,0,1,TRUE)*STRIKE!L4/100-_xlfn.NORM.DIST(1/((BVOL!L4/10000/(STRIKE!L4/100))*SQRT($A4))*((BVOL!L4/10000/(STRIKE!L4/100))^2/2)*$A4-(BVOL!L4/10000/(STRIKE!L4/100))*SQRT($A4),0,1,TRUE)*STRIKE!L4/100)</f>
        <v>30.291379931194697</v>
      </c>
      <c r="M4" s="8">
        <f>20000*(_xlfn.NORM.DIST(1/((BVOL!M4/10000/(STRIKE!M4/100))*SQRT($A4))*((BVOL!M4/10000/(STRIKE!M4/100))^2/2)*$A4,0,1,TRUE)*STRIKE!M4/100-_xlfn.NORM.DIST(1/((BVOL!M4/10000/(STRIKE!M4/100))*SQRT($A4))*((BVOL!M4/10000/(STRIKE!M4/100))^2/2)*$A4-(BVOL!M4/10000/(STRIKE!M4/100))*SQRT($A4),0,1,TRUE)*STRIKE!M4/100)</f>
        <v>29.566993569562079</v>
      </c>
      <c r="N4" s="8">
        <f>20000*(_xlfn.NORM.DIST(1/((BVOL!N4/10000/(STRIKE!N4/100))*SQRT($A4))*((BVOL!N4/10000/(STRIKE!N4/100))^2/2)*$A4,0,1,TRUE)*STRIKE!N4/100-_xlfn.NORM.DIST(1/((BVOL!N4/10000/(STRIKE!N4/100))*SQRT($A4))*((BVOL!N4/10000/(STRIKE!N4/100))^2/2)*$A4-(BVOL!N4/10000/(STRIKE!N4/100))*SQRT($A4),0,1,TRUE)*STRIKE!N4/100)</f>
        <v>28.424454150851702</v>
      </c>
      <c r="O4" s="8">
        <f>20000*(_xlfn.NORM.DIST(1/((BVOL!O4/10000/(STRIKE!O4/100))*SQRT($A4))*((BVOL!O4/10000/(STRIKE!O4/100))^2/2)*$A4,0,1,TRUE)*STRIKE!O4/100-_xlfn.NORM.DIST(1/((BVOL!O4/10000/(STRIKE!O4/100))*SQRT($A4))*((BVOL!O4/10000/(STRIKE!O4/100))^2/2)*$A4-(BVOL!O4/10000/(STRIKE!O4/100))*SQRT($A4),0,1,TRUE)*STRIKE!O4/100)</f>
        <v>27.50909486602157</v>
      </c>
      <c r="P4" s="8">
        <f>20000*(_xlfn.NORM.DIST(1/((BVOL!P4/10000/(STRIKE!P4/100))*SQRT($A4))*((BVOL!P4/10000/(STRIKE!P4/100))^2/2)*$A4,0,1,TRUE)*STRIKE!P4/100-_xlfn.NORM.DIST(1/((BVOL!P4/10000/(STRIKE!P4/100))*SQRT($A4))*((BVOL!P4/10000/(STRIKE!P4/100))^2/2)*$A4-(BVOL!P4/10000/(STRIKE!P4/100))*SQRT($A4),0,1,TRUE)*STRIKE!P4/100)</f>
        <v>26.633089698771332</v>
      </c>
    </row>
    <row r="5" spans="1:16" x14ac:dyDescent="0.25">
      <c r="A5">
        <f>3/12</f>
        <v>0.25</v>
      </c>
      <c r="B5">
        <f t="shared" ref="B5:B22" si="1">A5*12</f>
        <v>3</v>
      </c>
      <c r="E5" s="8">
        <f>20000*(_xlfn.NORM.DIST(1/((BVOL!E5/10000/(STRIKE!E5/100))*SQRT($A5))*((BVOL!E5/10000/(STRIKE!E5/100))^2/2)*$A5,0,1,TRUE)*STRIKE!E5/100-_xlfn.NORM.DIST(1/((BVOL!E5/10000/(STRIKE!E5/100))*SQRT($A5))*((BVOL!E5/10000/(STRIKE!E5/100))^2/2)*$A5-(BVOL!E5/10000/(STRIKE!E5/100))*SQRT($A5),0,1,TRUE)*STRIKE!E5/100)</f>
        <v>62.065210228224032</v>
      </c>
      <c r="F5" s="8">
        <f>20000*(_xlfn.NORM.DIST(1/((BVOL!F5/10000/(STRIKE!F5/100))*SQRT($A5))*((BVOL!F5/10000/(STRIKE!F5/100))^2/2)*$A5,0,1,TRUE)*STRIKE!F5/100-_xlfn.NORM.DIST(1/((BVOL!F5/10000/(STRIKE!F5/100))*SQRT($A5))*((BVOL!F5/10000/(STRIKE!F5/100))^2/2)*$A5-(BVOL!F5/10000/(STRIKE!F5/100))*SQRT($A5),0,1,TRUE)*STRIKE!F5/100)</f>
        <v>69.351199818325455</v>
      </c>
      <c r="G5" s="8">
        <f>20000*(_xlfn.NORM.DIST(1/((BVOL!G5/10000/(STRIKE!G5/100))*SQRT($A5))*((BVOL!G5/10000/(STRIKE!G5/100))^2/2)*$A5,0,1,TRUE)*STRIKE!G5/100-_xlfn.NORM.DIST(1/((BVOL!G5/10000/(STRIKE!G5/100))*SQRT($A5))*((BVOL!G5/10000/(STRIKE!G5/100))^2/2)*$A5-(BVOL!G5/10000/(STRIKE!G5/100))*SQRT($A5),0,1,TRUE)*STRIKE!G5/100)</f>
        <v>67.137471606192392</v>
      </c>
      <c r="H5" s="8">
        <f>20000*(_xlfn.NORM.DIST(1/((BVOL!H5/10000/(STRIKE!H5/100))*SQRT($A5))*((BVOL!H5/10000/(STRIKE!H5/100))^2/2)*$A5,0,1,TRUE)*STRIKE!H5/100-_xlfn.NORM.DIST(1/((BVOL!H5/10000/(STRIKE!H5/100))*SQRT($A5))*((BVOL!H5/10000/(STRIKE!H5/100))^2/2)*$A5-(BVOL!H5/10000/(STRIKE!H5/100))*SQRT($A5),0,1,TRUE)*STRIKE!H5/100)</f>
        <v>63.441186797303232</v>
      </c>
      <c r="I5" s="8">
        <f>20000*(_xlfn.NORM.DIST(1/((BVOL!I5/10000/(STRIKE!I5/100))*SQRT($A5))*((BVOL!I5/10000/(STRIKE!I5/100))^2/2)*$A5,0,1,TRUE)*STRIKE!I5/100-_xlfn.NORM.DIST(1/((BVOL!I5/10000/(STRIKE!I5/100))*SQRT($A5))*((BVOL!I5/10000/(STRIKE!I5/100))^2/2)*$A5-(BVOL!I5/10000/(STRIKE!I5/100))*SQRT($A5),0,1,TRUE)*STRIKE!I5/100)</f>
        <v>60.006497633763274</v>
      </c>
      <c r="J5" s="8">
        <f>20000*(_xlfn.NORM.DIST(1/((BVOL!J5/10000/(STRIKE!J5/100))*SQRT($A5))*((BVOL!J5/10000/(STRIKE!J5/100))^2/2)*$A5,0,1,TRUE)*STRIKE!J5/100-_xlfn.NORM.DIST(1/((BVOL!J5/10000/(STRIKE!J5/100))*SQRT($A5))*((BVOL!J5/10000/(STRIKE!J5/100))^2/2)*$A5-(BVOL!J5/10000/(STRIKE!J5/100))*SQRT($A5),0,1,TRUE)*STRIKE!J5/100)</f>
        <v>56.268546269329093</v>
      </c>
      <c r="K5" s="8">
        <f>20000*(_xlfn.NORM.DIST(1/((BVOL!K5/10000/(STRIKE!K5/100))*SQRT($A5))*((BVOL!K5/10000/(STRIKE!K5/100))^2/2)*$A5,0,1,TRUE)*STRIKE!K5/100-_xlfn.NORM.DIST(1/((BVOL!K5/10000/(STRIKE!K5/100))*SQRT($A5))*((BVOL!K5/10000/(STRIKE!K5/100))^2/2)*$A5-(BVOL!K5/10000/(STRIKE!K5/100))*SQRT($A5),0,1,TRUE)*STRIKE!K5/100)</f>
        <v>50.655806359675637</v>
      </c>
      <c r="L5" s="8">
        <f>20000*(_xlfn.NORM.DIST(1/((BVOL!L5/10000/(STRIKE!L5/100))*SQRT($A5))*((BVOL!L5/10000/(STRIKE!L5/100))^2/2)*$A5,0,1,TRUE)*STRIKE!L5/100-_xlfn.NORM.DIST(1/((BVOL!L5/10000/(STRIKE!L5/100))*SQRT($A5))*((BVOL!L5/10000/(STRIKE!L5/100))^2/2)*$A5-(BVOL!L5/10000/(STRIKE!L5/100))*SQRT($A5),0,1,TRUE)*STRIKE!L5/100)</f>
        <v>50.032887786839972</v>
      </c>
      <c r="M5" s="8">
        <f>20000*(_xlfn.NORM.DIST(1/((BVOL!M5/10000/(STRIKE!M5/100))*SQRT($A5))*((BVOL!M5/10000/(STRIKE!M5/100))^2/2)*$A5,0,1,TRUE)*STRIKE!M5/100-_xlfn.NORM.DIST(1/((BVOL!M5/10000/(STRIKE!M5/100))*SQRT($A5))*((BVOL!M5/10000/(STRIKE!M5/100))^2/2)*$A5-(BVOL!M5/10000/(STRIKE!M5/100))*SQRT($A5),0,1,TRUE)*STRIKE!M5/100)</f>
        <v>49.027190393202311</v>
      </c>
      <c r="N5" s="8">
        <f>20000*(_xlfn.NORM.DIST(1/((BVOL!N5/10000/(STRIKE!N5/100))*SQRT($A5))*((BVOL!N5/10000/(STRIKE!N5/100))^2/2)*$A5,0,1,TRUE)*STRIKE!N5/100-_xlfn.NORM.DIST(1/((BVOL!N5/10000/(STRIKE!N5/100))*SQRT($A5))*((BVOL!N5/10000/(STRIKE!N5/100))^2/2)*$A5-(BVOL!N5/10000/(STRIKE!N5/100))*SQRT($A5),0,1,TRUE)*STRIKE!N5/100)</f>
        <v>47.46890067153231</v>
      </c>
      <c r="O5" s="8">
        <f>20000*(_xlfn.NORM.DIST(1/((BVOL!O5/10000/(STRIKE!O5/100))*SQRT($A5))*((BVOL!O5/10000/(STRIKE!O5/100))^2/2)*$A5,0,1,TRUE)*STRIKE!O5/100-_xlfn.NORM.DIST(1/((BVOL!O5/10000/(STRIKE!O5/100))*SQRT($A5))*((BVOL!O5/10000/(STRIKE!O5/100))^2/2)*$A5-(BVOL!O5/10000/(STRIKE!O5/100))*SQRT($A5),0,1,TRUE)*STRIKE!O5/100)</f>
        <v>46.312360911003154</v>
      </c>
      <c r="P5" s="8">
        <f>20000*(_xlfn.NORM.DIST(1/((BVOL!P5/10000/(STRIKE!P5/100))*SQRT($A5))*((BVOL!P5/10000/(STRIKE!P5/100))^2/2)*$A5,0,1,TRUE)*STRIKE!P5/100-_xlfn.NORM.DIST(1/((BVOL!P5/10000/(STRIKE!P5/100))*SQRT($A5))*((BVOL!P5/10000/(STRIKE!P5/100))^2/2)*$A5-(BVOL!P5/10000/(STRIKE!P5/100))*SQRT($A5),0,1,TRUE)*STRIKE!P5/100)</f>
        <v>45.252542464768801</v>
      </c>
    </row>
    <row r="6" spans="1:16" x14ac:dyDescent="0.25">
      <c r="A6">
        <f>1/2</f>
        <v>0.5</v>
      </c>
      <c r="B6">
        <f t="shared" si="1"/>
        <v>6</v>
      </c>
      <c r="E6" s="8">
        <f>20000*(_xlfn.NORM.DIST(1/((BVOL!E6/10000/(STRIKE!E6/100))*SQRT($A6))*((BVOL!E6/10000/(STRIKE!E6/100))^2/2)*$A6,0,1,TRUE)*STRIKE!E6/100-_xlfn.NORM.DIST(1/((BVOL!E6/10000/(STRIKE!E6/100))*SQRT($A6))*((BVOL!E6/10000/(STRIKE!E6/100))^2/2)*$A6-(BVOL!E6/10000/(STRIKE!E6/100))*SQRT($A6),0,1,TRUE)*STRIKE!E6/100)</f>
        <v>81.916465954320969</v>
      </c>
      <c r="F6" s="8">
        <f>20000*(_xlfn.NORM.DIST(1/((BVOL!F6/10000/(STRIKE!F6/100))*SQRT($A6))*((BVOL!F6/10000/(STRIKE!F6/100))^2/2)*$A6,0,1,TRUE)*STRIKE!F6/100-_xlfn.NORM.DIST(1/((BVOL!F6/10000/(STRIKE!F6/100))*SQRT($A6))*((BVOL!F6/10000/(STRIKE!F6/100))^2/2)*$A6-(BVOL!F6/10000/(STRIKE!F6/100))*SQRT($A6),0,1,TRUE)*STRIKE!F6/100)</f>
        <v>87.130031024508497</v>
      </c>
      <c r="G6" s="8">
        <f>20000*(_xlfn.NORM.DIST(1/((BVOL!G6/10000/(STRIKE!G6/100))*SQRT($A6))*((BVOL!G6/10000/(STRIKE!G6/100))^2/2)*$A6,0,1,TRUE)*STRIKE!G6/100-_xlfn.NORM.DIST(1/((BVOL!G6/10000/(STRIKE!G6/100))*SQRT($A6))*((BVOL!G6/10000/(STRIKE!G6/100))^2/2)*$A6-(BVOL!G6/10000/(STRIKE!G6/100))*SQRT($A6),0,1,TRUE)*STRIKE!G6/100)</f>
        <v>85.371492464818004</v>
      </c>
      <c r="H6" s="8">
        <f>20000*(_xlfn.NORM.DIST(1/((BVOL!H6/10000/(STRIKE!H6/100))*SQRT($A6))*((BVOL!H6/10000/(STRIKE!H6/100))^2/2)*$A6,0,1,TRUE)*STRIKE!H6/100-_xlfn.NORM.DIST(1/((BVOL!H6/10000/(STRIKE!H6/100))*SQRT($A6))*((BVOL!H6/10000/(STRIKE!H6/100))^2/2)*$A6-(BVOL!H6/10000/(STRIKE!H6/100))*SQRT($A6),0,1,TRUE)*STRIKE!H6/100)</f>
        <v>82.589720286263059</v>
      </c>
      <c r="I6" s="8">
        <f>20000*(_xlfn.NORM.DIST(1/((BVOL!I6/10000/(STRIKE!I6/100))*SQRT($A6))*((BVOL!I6/10000/(STRIKE!I6/100))^2/2)*$A6,0,1,TRUE)*STRIKE!I6/100-_xlfn.NORM.DIST(1/((BVOL!I6/10000/(STRIKE!I6/100))*SQRT($A6))*((BVOL!I6/10000/(STRIKE!I6/100))^2/2)*$A6-(BVOL!I6/10000/(STRIKE!I6/100))*SQRT($A6),0,1,TRUE)*STRIKE!I6/100)</f>
        <v>79.569980726262898</v>
      </c>
      <c r="J6" s="8">
        <f>20000*(_xlfn.NORM.DIST(1/((BVOL!J6/10000/(STRIKE!J6/100))*SQRT($A6))*((BVOL!J6/10000/(STRIKE!J6/100))^2/2)*$A6,0,1,TRUE)*STRIKE!J6/100-_xlfn.NORM.DIST(1/((BVOL!J6/10000/(STRIKE!J6/100))*SQRT($A6))*((BVOL!J6/10000/(STRIKE!J6/100))^2/2)*$A6-(BVOL!J6/10000/(STRIKE!J6/100))*SQRT($A6),0,1,TRUE)*STRIKE!J6/100)</f>
        <v>75.139949690581005</v>
      </c>
      <c r="K6" s="8">
        <f>20000*(_xlfn.NORM.DIST(1/((BVOL!K6/10000/(STRIKE!K6/100))*SQRT($A6))*((BVOL!K6/10000/(STRIKE!K6/100))^2/2)*$A6,0,1,TRUE)*STRIKE!K6/100-_xlfn.NORM.DIST(1/((BVOL!K6/10000/(STRIKE!K6/100))*SQRT($A6))*((BVOL!K6/10000/(STRIKE!K6/100))^2/2)*$A6-(BVOL!K6/10000/(STRIKE!K6/100))*SQRT($A6),0,1,TRUE)*STRIKE!K6/100)</f>
        <v>68.12005003247836</v>
      </c>
      <c r="L6" s="8">
        <f>20000*(_xlfn.NORM.DIST(1/((BVOL!L6/10000/(STRIKE!L6/100))*SQRT($A6))*((BVOL!L6/10000/(STRIKE!L6/100))^2/2)*$A6,0,1,TRUE)*STRIKE!L6/100-_xlfn.NORM.DIST(1/((BVOL!L6/10000/(STRIKE!L6/100))*SQRT($A6))*((BVOL!L6/10000/(STRIKE!L6/100))^2/2)*$A6-(BVOL!L6/10000/(STRIKE!L6/100))*SQRT($A6),0,1,TRUE)*STRIKE!L6/100)</f>
        <v>67.226381085024258</v>
      </c>
      <c r="M6" s="8">
        <f>20000*(_xlfn.NORM.DIST(1/((BVOL!M6/10000/(STRIKE!M6/100))*SQRT($A6))*((BVOL!M6/10000/(STRIKE!M6/100))^2/2)*$A6,0,1,TRUE)*STRIKE!M6/100-_xlfn.NORM.DIST(1/((BVOL!M6/10000/(STRIKE!M6/100))*SQRT($A6))*((BVOL!M6/10000/(STRIKE!M6/100))^2/2)*$A6-(BVOL!M6/10000/(STRIKE!M6/100))*SQRT($A6),0,1,TRUE)*STRIKE!M6/100)</f>
        <v>65.773599688420603</v>
      </c>
      <c r="N6" s="8">
        <f>20000*(_xlfn.NORM.DIST(1/((BVOL!N6/10000/(STRIKE!N6/100))*SQRT($A6))*((BVOL!N6/10000/(STRIKE!N6/100))^2/2)*$A6,0,1,TRUE)*STRIKE!N6/100-_xlfn.NORM.DIST(1/((BVOL!N6/10000/(STRIKE!N6/100))*SQRT($A6))*((BVOL!N6/10000/(STRIKE!N6/100))^2/2)*$A6-(BVOL!N6/10000/(STRIKE!N6/100))*SQRT($A6),0,1,TRUE)*STRIKE!N6/100)</f>
        <v>63.75800338173525</v>
      </c>
      <c r="O6" s="8">
        <f>20000*(_xlfn.NORM.DIST(1/((BVOL!O6/10000/(STRIKE!O6/100))*SQRT($A6))*((BVOL!O6/10000/(STRIKE!O6/100))^2/2)*$A6,0,1,TRUE)*STRIKE!O6/100-_xlfn.NORM.DIST(1/((BVOL!O6/10000/(STRIKE!O6/100))*SQRT($A6))*((BVOL!O6/10000/(STRIKE!O6/100))^2/2)*$A6-(BVOL!O6/10000/(STRIKE!O6/100))*SQRT($A6),0,1,TRUE)*STRIKE!O6/100)</f>
        <v>62.507072957511504</v>
      </c>
      <c r="P6" s="8">
        <f>20000*(_xlfn.NORM.DIST(1/((BVOL!P6/10000/(STRIKE!P6/100))*SQRT($A6))*((BVOL!P6/10000/(STRIKE!P6/100))^2/2)*$A6,0,1,TRUE)*STRIKE!P6/100-_xlfn.NORM.DIST(1/((BVOL!P6/10000/(STRIKE!P6/100))*SQRT($A6))*((BVOL!P6/10000/(STRIKE!P6/100))^2/2)*$A6-(BVOL!P6/10000/(STRIKE!P6/100))*SQRT($A6),0,1,TRUE)*STRIKE!P6/100)</f>
        <v>61.012770163958692</v>
      </c>
    </row>
    <row r="7" spans="1:16" x14ac:dyDescent="0.25">
      <c r="A7">
        <f>9/12</f>
        <v>0.75</v>
      </c>
      <c r="B7">
        <f t="shared" si="1"/>
        <v>9</v>
      </c>
      <c r="E7" s="8">
        <f>20000*(_xlfn.NORM.DIST(1/((BVOL!E7/10000/(STRIKE!E7/100))*SQRT($A7))*((BVOL!E7/10000/(STRIKE!E7/100))^2/2)*$A7,0,1,TRUE)*STRIKE!E7/100-_xlfn.NORM.DIST(1/((BVOL!E7/10000/(STRIKE!E7/100))*SQRT($A7))*((BVOL!E7/10000/(STRIKE!E7/100))^2/2)*$A7-(BVOL!E7/10000/(STRIKE!E7/100))*SQRT($A7),0,1,TRUE)*STRIKE!E7/100)</f>
        <v>95.853786477822368</v>
      </c>
      <c r="F7" s="8">
        <f>20000*(_xlfn.NORM.DIST(1/((BVOL!F7/10000/(STRIKE!F7/100))*SQRT($A7))*((BVOL!F7/10000/(STRIKE!F7/100))^2/2)*$A7,0,1,TRUE)*STRIKE!F7/100-_xlfn.NORM.DIST(1/((BVOL!F7/10000/(STRIKE!F7/100))*SQRT($A7))*((BVOL!F7/10000/(STRIKE!F7/100))^2/2)*$A7-(BVOL!F7/10000/(STRIKE!F7/100))*SQRT($A7),0,1,TRUE)*STRIKE!F7/100)</f>
        <v>99.960908382708553</v>
      </c>
      <c r="G7" s="8">
        <f>20000*(_xlfn.NORM.DIST(1/((BVOL!G7/10000/(STRIKE!G7/100))*SQRT($A7))*((BVOL!G7/10000/(STRIKE!G7/100))^2/2)*$A7,0,1,TRUE)*STRIKE!G7/100-_xlfn.NORM.DIST(1/((BVOL!G7/10000/(STRIKE!G7/100))*SQRT($A7))*((BVOL!G7/10000/(STRIKE!G7/100))^2/2)*$A7-(BVOL!G7/10000/(STRIKE!G7/100))*SQRT($A7),0,1,TRUE)*STRIKE!G7/100)</f>
        <v>97.941401917501636</v>
      </c>
      <c r="H7" s="8">
        <f>20000*(_xlfn.NORM.DIST(1/((BVOL!H7/10000/(STRIKE!H7/100))*SQRT($A7))*((BVOL!H7/10000/(STRIKE!H7/100))^2/2)*$A7,0,1,TRUE)*STRIKE!H7/100-_xlfn.NORM.DIST(1/((BVOL!H7/10000/(STRIKE!H7/100))*SQRT($A7))*((BVOL!H7/10000/(STRIKE!H7/100))^2/2)*$A7-(BVOL!H7/10000/(STRIKE!H7/100))*SQRT($A7),0,1,TRUE)*STRIKE!H7/100)</f>
        <v>95.096661917915554</v>
      </c>
      <c r="I7" s="8">
        <f>20000*(_xlfn.NORM.DIST(1/((BVOL!I7/10000/(STRIKE!I7/100))*SQRT($A7))*((BVOL!I7/10000/(STRIKE!I7/100))^2/2)*$A7,0,1,TRUE)*STRIKE!I7/100-_xlfn.NORM.DIST(1/((BVOL!I7/10000/(STRIKE!I7/100))*SQRT($A7))*((BVOL!I7/10000/(STRIKE!I7/100))^2/2)*$A7-(BVOL!I7/10000/(STRIKE!I7/100))*SQRT($A7),0,1,TRUE)*STRIKE!I7/100)</f>
        <v>92.572305900874326</v>
      </c>
      <c r="J7" s="8">
        <f>20000*(_xlfn.NORM.DIST(1/((BVOL!J7/10000/(STRIKE!J7/100))*SQRT($A7))*((BVOL!J7/10000/(STRIKE!J7/100))^2/2)*$A7,0,1,TRUE)*STRIKE!J7/100-_xlfn.NORM.DIST(1/((BVOL!J7/10000/(STRIKE!J7/100))*SQRT($A7))*((BVOL!J7/10000/(STRIKE!J7/100))^2/2)*$A7-(BVOL!J7/10000/(STRIKE!J7/100))*SQRT($A7),0,1,TRUE)*STRIKE!J7/100)</f>
        <v>88.428131299245067</v>
      </c>
      <c r="K7" s="8">
        <f>20000*(_xlfn.NORM.DIST(1/((BVOL!K7/10000/(STRIKE!K7/100))*SQRT($A7))*((BVOL!K7/10000/(STRIKE!K7/100))^2/2)*$A7,0,1,TRUE)*STRIKE!K7/100-_xlfn.NORM.DIST(1/((BVOL!K7/10000/(STRIKE!K7/100))*SQRT($A7))*((BVOL!K7/10000/(STRIKE!K7/100))^2/2)*$A7-(BVOL!K7/10000/(STRIKE!K7/100))*SQRT($A7),0,1,TRUE)*STRIKE!K7/100)</f>
        <v>80.94819874705658</v>
      </c>
      <c r="L7" s="8">
        <f>20000*(_xlfn.NORM.DIST(1/((BVOL!L7/10000/(STRIKE!L7/100))*SQRT($A7))*((BVOL!L7/10000/(STRIKE!L7/100))^2/2)*$A7,0,1,TRUE)*STRIKE!L7/100-_xlfn.NORM.DIST(1/((BVOL!L7/10000/(STRIKE!L7/100))*SQRT($A7))*((BVOL!L7/10000/(STRIKE!L7/100))^2/2)*$A7-(BVOL!L7/10000/(STRIKE!L7/100))*SQRT($A7),0,1,TRUE)*STRIKE!L7/100)</f>
        <v>79.96063990314758</v>
      </c>
      <c r="M7" s="8">
        <f>20000*(_xlfn.NORM.DIST(1/((BVOL!M7/10000/(STRIKE!M7/100))*SQRT($A7))*((BVOL!M7/10000/(STRIKE!M7/100))^2/2)*$A7,0,1,TRUE)*STRIKE!M7/100-_xlfn.NORM.DIST(1/((BVOL!M7/10000/(STRIKE!M7/100))*SQRT($A7))*((BVOL!M7/10000/(STRIKE!M7/100))^2/2)*$A7-(BVOL!M7/10000/(STRIKE!M7/100))*SQRT($A7),0,1,TRUE)*STRIKE!M7/100)</f>
        <v>78.313034209742327</v>
      </c>
      <c r="N7" s="8">
        <f>20000*(_xlfn.NORM.DIST(1/((BVOL!N7/10000/(STRIKE!N7/100))*SQRT($A7))*((BVOL!N7/10000/(STRIKE!N7/100))^2/2)*$A7,0,1,TRUE)*STRIKE!N7/100-_xlfn.NORM.DIST(1/((BVOL!N7/10000/(STRIKE!N7/100))*SQRT($A7))*((BVOL!N7/10000/(STRIKE!N7/100))^2/2)*$A7-(BVOL!N7/10000/(STRIKE!N7/100))*SQRT($A7),0,1,TRUE)*STRIKE!N7/100)</f>
        <v>75.718862962981589</v>
      </c>
      <c r="O7" s="8">
        <f>20000*(_xlfn.NORM.DIST(1/((BVOL!O7/10000/(STRIKE!O7/100))*SQRT($A7))*((BVOL!O7/10000/(STRIKE!O7/100))^2/2)*$A7,0,1,TRUE)*STRIKE!O7/100-_xlfn.NORM.DIST(1/((BVOL!O7/10000/(STRIKE!O7/100))*SQRT($A7))*((BVOL!O7/10000/(STRIKE!O7/100))^2/2)*$A7-(BVOL!O7/10000/(STRIKE!O7/100))*SQRT($A7),0,1,TRUE)*STRIKE!O7/100)</f>
        <v>74.346404254635317</v>
      </c>
      <c r="P7" s="8">
        <f>20000*(_xlfn.NORM.DIST(1/((BVOL!P7/10000/(STRIKE!P7/100))*SQRT($A7))*((BVOL!P7/10000/(STRIKE!P7/100))^2/2)*$A7,0,1,TRUE)*STRIKE!P7/100-_xlfn.NORM.DIST(1/((BVOL!P7/10000/(STRIKE!P7/100))*SQRT($A7))*((BVOL!P7/10000/(STRIKE!P7/100))^2/2)*$A7-(BVOL!P7/10000/(STRIKE!P7/100))*SQRT($A7),0,1,TRUE)*STRIKE!P7/100)</f>
        <v>72.423866280615059</v>
      </c>
    </row>
    <row r="8" spans="1:16" x14ac:dyDescent="0.25">
      <c r="A8">
        <v>1</v>
      </c>
      <c r="B8">
        <f t="shared" si="1"/>
        <v>12</v>
      </c>
      <c r="E8" s="8">
        <f>20000*(_xlfn.NORM.DIST(1/((BVOL!E8/10000/(STRIKE!E8/100))*SQRT($A8))*((BVOL!E8/10000/(STRIKE!E8/100))^2/2)*$A8,0,1,TRUE)*STRIKE!E8/100-_xlfn.NORM.DIST(1/((BVOL!E8/10000/(STRIKE!E8/100))*SQRT($A8))*((BVOL!E8/10000/(STRIKE!E8/100))^2/2)*$A8-(BVOL!E8/10000/(STRIKE!E8/100))*SQRT($A8),0,1,TRUE)*STRIKE!E8/100)</f>
        <v>106.80658512981424</v>
      </c>
      <c r="F8" s="8">
        <f>20000*(_xlfn.NORM.DIST(1/((BVOL!F8/10000/(STRIKE!F8/100))*SQRT($A8))*((BVOL!F8/10000/(STRIKE!F8/100))^2/2)*$A8,0,1,TRUE)*STRIKE!F8/100-_xlfn.NORM.DIST(1/((BVOL!F8/10000/(STRIKE!F8/100))*SQRT($A8))*((BVOL!F8/10000/(STRIKE!F8/100))^2/2)*$A8-(BVOL!F8/10000/(STRIKE!F8/100))*SQRT($A8),0,1,TRUE)*STRIKE!F8/100)</f>
        <v>109.83455691206046</v>
      </c>
      <c r="G8" s="8">
        <f>20000*(_xlfn.NORM.DIST(1/((BVOL!G8/10000/(STRIKE!G8/100))*SQRT($A8))*((BVOL!G8/10000/(STRIKE!G8/100))^2/2)*$A8,0,1,TRUE)*STRIKE!G8/100-_xlfn.NORM.DIST(1/((BVOL!G8/10000/(STRIKE!G8/100))*SQRT($A8))*((BVOL!G8/10000/(STRIKE!G8/100))^2/2)*$A8-(BVOL!G8/10000/(STRIKE!G8/100))*SQRT($A8),0,1,TRUE)*STRIKE!G8/100)</f>
        <v>107.42127685888906</v>
      </c>
      <c r="H8" s="8">
        <f>20000*(_xlfn.NORM.DIST(1/((BVOL!H8/10000/(STRIKE!H8/100))*SQRT($A8))*((BVOL!H8/10000/(STRIKE!H8/100))^2/2)*$A8,0,1,TRUE)*STRIKE!H8/100-_xlfn.NORM.DIST(1/((BVOL!H8/10000/(STRIKE!H8/100))*SQRT($A8))*((BVOL!H8/10000/(STRIKE!H8/100))^2/2)*$A8-(BVOL!H8/10000/(STRIKE!H8/100))*SQRT($A8),0,1,TRUE)*STRIKE!H8/100)</f>
        <v>104.68311761295681</v>
      </c>
      <c r="I8" s="8">
        <f>20000*(_xlfn.NORM.DIST(1/((BVOL!I8/10000/(STRIKE!I8/100))*SQRT($A8))*((BVOL!I8/10000/(STRIKE!I8/100))^2/2)*$A8,0,1,TRUE)*STRIKE!I8/100-_xlfn.NORM.DIST(1/((BVOL!I8/10000/(STRIKE!I8/100))*SQRT($A8))*((BVOL!I8/10000/(STRIKE!I8/100))^2/2)*$A8-(BVOL!I8/10000/(STRIKE!I8/100))*SQRT($A8),0,1,TRUE)*STRIKE!I8/100)</f>
        <v>101.97318903645461</v>
      </c>
      <c r="J8" s="8">
        <f>20000*(_xlfn.NORM.DIST(1/((BVOL!J8/10000/(STRIKE!J8/100))*SQRT($A8))*((BVOL!J8/10000/(STRIKE!J8/100))^2/2)*$A8,0,1,TRUE)*STRIKE!J8/100-_xlfn.NORM.DIST(1/((BVOL!J8/10000/(STRIKE!J8/100))*SQRT($A8))*((BVOL!J8/10000/(STRIKE!J8/100))^2/2)*$A8-(BVOL!J8/10000/(STRIKE!J8/100))*SQRT($A8),0,1,TRUE)*STRIKE!J8/100)</f>
        <v>97.995581335091373</v>
      </c>
      <c r="K8" s="8">
        <f>20000*(_xlfn.NORM.DIST(1/((BVOL!K8/10000/(STRIKE!K8/100))*SQRT($A8))*((BVOL!K8/10000/(STRIKE!K8/100))^2/2)*$A8,0,1,TRUE)*STRIKE!K8/100-_xlfn.NORM.DIST(1/((BVOL!K8/10000/(STRIKE!K8/100))*SQRT($A8))*((BVOL!K8/10000/(STRIKE!K8/100))^2/2)*$A8-(BVOL!K8/10000/(STRIKE!K8/100))*SQRT($A8),0,1,TRUE)*STRIKE!K8/100)</f>
        <v>91.339481647669288</v>
      </c>
      <c r="L8" s="8">
        <f>20000*(_xlfn.NORM.DIST(1/((BVOL!L8/10000/(STRIKE!L8/100))*SQRT($A8))*((BVOL!L8/10000/(STRIKE!L8/100))^2/2)*$A8,0,1,TRUE)*STRIKE!L8/100-_xlfn.NORM.DIST(1/((BVOL!L8/10000/(STRIKE!L8/100))*SQRT($A8))*((BVOL!L8/10000/(STRIKE!L8/100))^2/2)*$A8-(BVOL!L8/10000/(STRIKE!L8/100))*SQRT($A8),0,1,TRUE)*STRIKE!L8/100)</f>
        <v>90.149147358423761</v>
      </c>
      <c r="M8" s="8">
        <f>20000*(_xlfn.NORM.DIST(1/((BVOL!M8/10000/(STRIKE!M8/100))*SQRT($A8))*((BVOL!M8/10000/(STRIKE!M8/100))^2/2)*$A8,0,1,TRUE)*STRIKE!M8/100-_xlfn.NORM.DIST(1/((BVOL!M8/10000/(STRIKE!M8/100))*SQRT($A8))*((BVOL!M8/10000/(STRIKE!M8/100))^2/2)*$A8-(BVOL!M8/10000/(STRIKE!M8/100))*SQRT($A8),0,1,TRUE)*STRIKE!M8/100)</f>
        <v>88.133033845254616</v>
      </c>
      <c r="N8" s="8">
        <f>20000*(_xlfn.NORM.DIST(1/((BVOL!N8/10000/(STRIKE!N8/100))*SQRT($A8))*((BVOL!N8/10000/(STRIKE!N8/100))^2/2)*$A8,0,1,TRUE)*STRIKE!N8/100-_xlfn.NORM.DIST(1/((BVOL!N8/10000/(STRIKE!N8/100))*SQRT($A8))*((BVOL!N8/10000/(STRIKE!N8/100))^2/2)*$A8-(BVOL!N8/10000/(STRIKE!N8/100))*SQRT($A8),0,1,TRUE)*STRIKE!N8/100)</f>
        <v>84.431107704417485</v>
      </c>
      <c r="O8" s="8">
        <f>20000*(_xlfn.NORM.DIST(1/((BVOL!O8/10000/(STRIKE!O8/100))*SQRT($A8))*((BVOL!O8/10000/(STRIKE!O8/100))^2/2)*$A8,0,1,TRUE)*STRIKE!O8/100-_xlfn.NORM.DIST(1/((BVOL!O8/10000/(STRIKE!O8/100))*SQRT($A8))*((BVOL!O8/10000/(STRIKE!O8/100))^2/2)*$A8-(BVOL!O8/10000/(STRIKE!O8/100))*SQRT($A8),0,1,TRUE)*STRIKE!O8/100)</f>
        <v>82.868110341671979</v>
      </c>
      <c r="P8" s="8">
        <f>20000*(_xlfn.NORM.DIST(1/((BVOL!P8/10000/(STRIKE!P8/100))*SQRT($A8))*((BVOL!P8/10000/(STRIKE!P8/100))^2/2)*$A8,0,1,TRUE)*STRIKE!P8/100-_xlfn.NORM.DIST(1/((BVOL!P8/10000/(STRIKE!P8/100))*SQRT($A8))*((BVOL!P8/10000/(STRIKE!P8/100))^2/2)*$A8-(BVOL!P8/10000/(STRIKE!P8/100))*SQRT($A8),0,1,TRUE)*STRIKE!P8/100)</f>
        <v>81.103458365482453</v>
      </c>
    </row>
    <row r="9" spans="1:16" x14ac:dyDescent="0.25">
      <c r="A9" s="7">
        <v>2</v>
      </c>
      <c r="B9">
        <f t="shared" si="1"/>
        <v>24</v>
      </c>
      <c r="E9" s="8">
        <f>20000*(_xlfn.NORM.DIST(1/((BVOL!E9/10000/(STRIKE!E9/100))*SQRT($A9))*((BVOL!E9/10000/(STRIKE!E9/100))^2/2)*$A9,0,1,TRUE)*STRIKE!E9/100-_xlfn.NORM.DIST(1/((BVOL!E9/10000/(STRIKE!E9/100))*SQRT($A9))*((BVOL!E9/10000/(STRIKE!E9/100))^2/2)*$A9-(BVOL!E9/10000/(STRIKE!E9/100))*SQRT($A9),0,1,TRUE)*STRIKE!E9/100)</f>
        <v>134.0757299036963</v>
      </c>
      <c r="F9" s="8">
        <f>20000*(_xlfn.NORM.DIST(1/((BVOL!F9/10000/(STRIKE!F9/100))*SQRT($A9))*((BVOL!F9/10000/(STRIKE!F9/100))^2/2)*$A9,0,1,TRUE)*STRIKE!F9/100-_xlfn.NORM.DIST(1/((BVOL!F9/10000/(STRIKE!F9/100))*SQRT($A9))*((BVOL!F9/10000/(STRIKE!F9/100))^2/2)*$A9-(BVOL!F9/10000/(STRIKE!F9/100))*SQRT($A9),0,1,TRUE)*STRIKE!F9/100)</f>
        <v>135.08060688732488</v>
      </c>
      <c r="G9" s="8">
        <f>20000*(_xlfn.NORM.DIST(1/((BVOL!G9/10000/(STRIKE!G9/100))*SQRT($A9))*((BVOL!G9/10000/(STRIKE!G9/100))^2/2)*$A9,0,1,TRUE)*STRIKE!G9/100-_xlfn.NORM.DIST(1/((BVOL!G9/10000/(STRIKE!G9/100))*SQRT($A9))*((BVOL!G9/10000/(STRIKE!G9/100))^2/2)*$A9-(BVOL!G9/10000/(STRIKE!G9/100))*SQRT($A9),0,1,TRUE)*STRIKE!G9/100)</f>
        <v>132.94653681454577</v>
      </c>
      <c r="H9" s="8">
        <f>20000*(_xlfn.NORM.DIST(1/((BVOL!H9/10000/(STRIKE!H9/100))*SQRT($A9))*((BVOL!H9/10000/(STRIKE!H9/100))^2/2)*$A9,0,1,TRUE)*STRIKE!H9/100-_xlfn.NORM.DIST(1/((BVOL!H9/10000/(STRIKE!H9/100))*SQRT($A9))*((BVOL!H9/10000/(STRIKE!H9/100))^2/2)*$A9-(BVOL!H9/10000/(STRIKE!H9/100))*SQRT($A9),0,1,TRUE)*STRIKE!H9/100)</f>
        <v>131.12534390442991</v>
      </c>
      <c r="I9" s="8">
        <f>20000*(_xlfn.NORM.DIST(1/((BVOL!I9/10000/(STRIKE!I9/100))*SQRT($A9))*((BVOL!I9/10000/(STRIKE!I9/100))^2/2)*$A9,0,1,TRUE)*STRIKE!I9/100-_xlfn.NORM.DIST(1/((BVOL!I9/10000/(STRIKE!I9/100))*SQRT($A9))*((BVOL!I9/10000/(STRIKE!I9/100))^2/2)*$A9-(BVOL!I9/10000/(STRIKE!I9/100))*SQRT($A9),0,1,TRUE)*STRIKE!I9/100)</f>
        <v>129.70570360884898</v>
      </c>
      <c r="J9" s="8">
        <f>20000*(_xlfn.NORM.DIST(1/((BVOL!J9/10000/(STRIKE!J9/100))*SQRT($A9))*((BVOL!J9/10000/(STRIKE!J9/100))^2/2)*$A9,0,1,TRUE)*STRIKE!J9/100-_xlfn.NORM.DIST(1/((BVOL!J9/10000/(STRIKE!J9/100))*SQRT($A9))*((BVOL!J9/10000/(STRIKE!J9/100))^2/2)*$A9-(BVOL!J9/10000/(STRIKE!J9/100))*SQRT($A9),0,1,TRUE)*STRIKE!J9/100)</f>
        <v>126.89923510657717</v>
      </c>
      <c r="K9" s="8">
        <f>20000*(_xlfn.NORM.DIST(1/((BVOL!K9/10000/(STRIKE!K9/100))*SQRT($A9))*((BVOL!K9/10000/(STRIKE!K9/100))^2/2)*$A9,0,1,TRUE)*STRIKE!K9/100-_xlfn.NORM.DIST(1/((BVOL!K9/10000/(STRIKE!K9/100))*SQRT($A9))*((BVOL!K9/10000/(STRIKE!K9/100))^2/2)*$A9-(BVOL!K9/10000/(STRIKE!K9/100))*SQRT($A9),0,1,TRUE)*STRIKE!K9/100)</f>
        <v>122.3861589554117</v>
      </c>
      <c r="L9" s="8">
        <f>20000*(_xlfn.NORM.DIST(1/((BVOL!L9/10000/(STRIKE!L9/100))*SQRT($A9))*((BVOL!L9/10000/(STRIKE!L9/100))^2/2)*$A9,0,1,TRUE)*STRIKE!L9/100-_xlfn.NORM.DIST(1/((BVOL!L9/10000/(STRIKE!L9/100))*SQRT($A9))*((BVOL!L9/10000/(STRIKE!L9/100))^2/2)*$A9-(BVOL!L9/10000/(STRIKE!L9/100))*SQRT($A9),0,1,TRUE)*STRIKE!L9/100)</f>
        <v>120.27173948569899</v>
      </c>
      <c r="M9" s="8">
        <f>20000*(_xlfn.NORM.DIST(1/((BVOL!M9/10000/(STRIKE!M9/100))*SQRT($A9))*((BVOL!M9/10000/(STRIKE!M9/100))^2/2)*$A9,0,1,TRUE)*STRIKE!M9/100-_xlfn.NORM.DIST(1/((BVOL!M9/10000/(STRIKE!M9/100))*SQRT($A9))*((BVOL!M9/10000/(STRIKE!M9/100))^2/2)*$A9-(BVOL!M9/10000/(STRIKE!M9/100))*SQRT($A9),0,1,TRUE)*STRIKE!M9/100)</f>
        <v>116.62210029714942</v>
      </c>
      <c r="N9" s="8">
        <f>20000*(_xlfn.NORM.DIST(1/((BVOL!N9/10000/(STRIKE!N9/100))*SQRT($A9))*((BVOL!N9/10000/(STRIKE!N9/100))^2/2)*$A9,0,1,TRUE)*STRIKE!N9/100-_xlfn.NORM.DIST(1/((BVOL!N9/10000/(STRIKE!N9/100))*SQRT($A9))*((BVOL!N9/10000/(STRIKE!N9/100))^2/2)*$A9-(BVOL!N9/10000/(STRIKE!N9/100))*SQRT($A9),0,1,TRUE)*STRIKE!N9/100)</f>
        <v>112.26498748295299</v>
      </c>
      <c r="O9" s="8">
        <f>20000*(_xlfn.NORM.DIST(1/((BVOL!O9/10000/(STRIKE!O9/100))*SQRT($A9))*((BVOL!O9/10000/(STRIKE!O9/100))^2/2)*$A9,0,1,TRUE)*STRIKE!O9/100-_xlfn.NORM.DIST(1/((BVOL!O9/10000/(STRIKE!O9/100))*SQRT($A9))*((BVOL!O9/10000/(STRIKE!O9/100))^2/2)*$A9-(BVOL!O9/10000/(STRIKE!O9/100))*SQRT($A9),0,1,TRUE)*STRIKE!O9/100)</f>
        <v>109.75172014458957</v>
      </c>
      <c r="P9" s="8">
        <f>20000*(_xlfn.NORM.DIST(1/((BVOL!P9/10000/(STRIKE!P9/100))*SQRT($A9))*((BVOL!P9/10000/(STRIKE!P9/100))^2/2)*$A9,0,1,TRUE)*STRIKE!P9/100-_xlfn.NORM.DIST(1/((BVOL!P9/10000/(STRIKE!P9/100))*SQRT($A9))*((BVOL!P9/10000/(STRIKE!P9/100))^2/2)*$A9-(BVOL!P9/10000/(STRIKE!P9/100))*SQRT($A9),0,1,TRUE)*STRIKE!P9/100)</f>
        <v>108.14010845212503</v>
      </c>
    </row>
    <row r="10" spans="1:16" x14ac:dyDescent="0.25">
      <c r="A10" s="7">
        <v>3</v>
      </c>
      <c r="B10">
        <f t="shared" si="1"/>
        <v>36</v>
      </c>
      <c r="E10" s="8">
        <f>20000*(_xlfn.NORM.DIST(1/((BVOL!E10/10000/(STRIKE!E10/100))*SQRT($A10))*((BVOL!E10/10000/(STRIKE!E10/100))^2/2)*$A10,0,1,TRUE)*STRIKE!E10/100-_xlfn.NORM.DIST(1/((BVOL!E10/10000/(STRIKE!E10/100))*SQRT($A10))*((BVOL!E10/10000/(STRIKE!E10/100))^2/2)*$A10-(BVOL!E10/10000/(STRIKE!E10/100))*SQRT($A10),0,1,TRUE)*STRIKE!E10/100)</f>
        <v>153.67706595366539</v>
      </c>
      <c r="F10" s="8">
        <f>20000*(_xlfn.NORM.DIST(1/((BVOL!F10/10000/(STRIKE!F10/100))*SQRT($A10))*((BVOL!F10/10000/(STRIKE!F10/100))^2/2)*$A10,0,1,TRUE)*STRIKE!F10/100-_xlfn.NORM.DIST(1/((BVOL!F10/10000/(STRIKE!F10/100))*SQRT($A10))*((BVOL!F10/10000/(STRIKE!F10/100))^2/2)*$A10-(BVOL!F10/10000/(STRIKE!F10/100))*SQRT($A10),0,1,TRUE)*STRIKE!F10/100)</f>
        <v>154.13794236028559</v>
      </c>
      <c r="G10" s="8">
        <f>20000*(_xlfn.NORM.DIST(1/((BVOL!G10/10000/(STRIKE!G10/100))*SQRT($A10))*((BVOL!G10/10000/(STRIKE!G10/100))^2/2)*$A10,0,1,TRUE)*STRIKE!G10/100-_xlfn.NORM.DIST(1/((BVOL!G10/10000/(STRIKE!G10/100))*SQRT($A10))*((BVOL!G10/10000/(STRIKE!G10/100))^2/2)*$A10-(BVOL!G10/10000/(STRIKE!G10/100))*SQRT($A10),0,1,TRUE)*STRIKE!G10/100)</f>
        <v>152.70510985413725</v>
      </c>
      <c r="H10" s="8">
        <f>20000*(_xlfn.NORM.DIST(1/((BVOL!H10/10000/(STRIKE!H10/100))*SQRT($A10))*((BVOL!H10/10000/(STRIKE!H10/100))^2/2)*$A10,0,1,TRUE)*STRIKE!H10/100-_xlfn.NORM.DIST(1/((BVOL!H10/10000/(STRIKE!H10/100))*SQRT($A10))*((BVOL!H10/10000/(STRIKE!H10/100))^2/2)*$A10-(BVOL!H10/10000/(STRIKE!H10/100))*SQRT($A10),0,1,TRUE)*STRIKE!H10/100)</f>
        <v>150.35023737176112</v>
      </c>
      <c r="I10" s="8">
        <f>20000*(_xlfn.NORM.DIST(1/((BVOL!I10/10000/(STRIKE!I10/100))*SQRT($A10))*((BVOL!I10/10000/(STRIKE!I10/100))^2/2)*$A10,0,1,TRUE)*STRIKE!I10/100-_xlfn.NORM.DIST(1/((BVOL!I10/10000/(STRIKE!I10/100))*SQRT($A10))*((BVOL!I10/10000/(STRIKE!I10/100))^2/2)*$A10-(BVOL!I10/10000/(STRIKE!I10/100))*SQRT($A10),0,1,TRUE)*STRIKE!I10/100)</f>
        <v>148.27912418034862</v>
      </c>
      <c r="J10" s="8">
        <f>20000*(_xlfn.NORM.DIST(1/((BVOL!J10/10000/(STRIKE!J10/100))*SQRT($A10))*((BVOL!J10/10000/(STRIKE!J10/100))^2/2)*$A10,0,1,TRUE)*STRIKE!J10/100-_xlfn.NORM.DIST(1/((BVOL!J10/10000/(STRIKE!J10/100))*SQRT($A10))*((BVOL!J10/10000/(STRIKE!J10/100))^2/2)*$A10-(BVOL!J10/10000/(STRIKE!J10/100))*SQRT($A10),0,1,TRUE)*STRIKE!J10/100)</f>
        <v>145.6347881450499</v>
      </c>
      <c r="K10" s="8">
        <f>20000*(_xlfn.NORM.DIST(1/((BVOL!K10/10000/(STRIKE!K10/100))*SQRT($A10))*((BVOL!K10/10000/(STRIKE!K10/100))^2/2)*$A10,0,1,TRUE)*STRIKE!K10/100-_xlfn.NORM.DIST(1/((BVOL!K10/10000/(STRIKE!K10/100))*SQRT($A10))*((BVOL!K10/10000/(STRIKE!K10/100))^2/2)*$A10-(BVOL!K10/10000/(STRIKE!K10/100))*SQRT($A10),0,1,TRUE)*STRIKE!K10/100)</f>
        <v>141.08139212644474</v>
      </c>
      <c r="L10" s="8">
        <f>20000*(_xlfn.NORM.DIST(1/((BVOL!L10/10000/(STRIKE!L10/100))*SQRT($A10))*((BVOL!L10/10000/(STRIKE!L10/100))^2/2)*$A10,0,1,TRUE)*STRIKE!L10/100-_xlfn.NORM.DIST(1/((BVOL!L10/10000/(STRIKE!L10/100))*SQRT($A10))*((BVOL!L10/10000/(STRIKE!L10/100))^2/2)*$A10-(BVOL!L10/10000/(STRIKE!L10/100))*SQRT($A10),0,1,TRUE)*STRIKE!L10/100)</f>
        <v>138.53599887852241</v>
      </c>
      <c r="M10" s="8">
        <f>20000*(_xlfn.NORM.DIST(1/((BVOL!M10/10000/(STRIKE!M10/100))*SQRT($A10))*((BVOL!M10/10000/(STRIKE!M10/100))^2/2)*$A10,0,1,TRUE)*STRIKE!M10/100-_xlfn.NORM.DIST(1/((BVOL!M10/10000/(STRIKE!M10/100))*SQRT($A10))*((BVOL!M10/10000/(STRIKE!M10/100))^2/2)*$A10-(BVOL!M10/10000/(STRIKE!M10/100))*SQRT($A10),0,1,TRUE)*STRIKE!M10/100)</f>
        <v>133.91291069120791</v>
      </c>
      <c r="N10" s="8">
        <f>20000*(_xlfn.NORM.DIST(1/((BVOL!N10/10000/(STRIKE!N10/100))*SQRT($A10))*((BVOL!N10/10000/(STRIKE!N10/100))^2/2)*$A10,0,1,TRUE)*STRIKE!N10/100-_xlfn.NORM.DIST(1/((BVOL!N10/10000/(STRIKE!N10/100))*SQRT($A10))*((BVOL!N10/10000/(STRIKE!N10/100))^2/2)*$A10-(BVOL!N10/10000/(STRIKE!N10/100))*SQRT($A10),0,1,TRUE)*STRIKE!N10/100)</f>
        <v>128.71173901131857</v>
      </c>
      <c r="O10" s="8">
        <f>20000*(_xlfn.NORM.DIST(1/((BVOL!O10/10000/(STRIKE!O10/100))*SQRT($A10))*((BVOL!O10/10000/(STRIKE!O10/100))^2/2)*$A10,0,1,TRUE)*STRIKE!O10/100-_xlfn.NORM.DIST(1/((BVOL!O10/10000/(STRIKE!O10/100))*SQRT($A10))*((BVOL!O10/10000/(STRIKE!O10/100))^2/2)*$A10-(BVOL!O10/10000/(STRIKE!O10/100))*SQRT($A10),0,1,TRUE)*STRIKE!O10/100)</f>
        <v>126.22979713310417</v>
      </c>
      <c r="P10" s="8">
        <f>20000*(_xlfn.NORM.DIST(1/((BVOL!P10/10000/(STRIKE!P10/100))*SQRT($A10))*((BVOL!P10/10000/(STRIKE!P10/100))^2/2)*$A10,0,1,TRUE)*STRIKE!P10/100-_xlfn.NORM.DIST(1/((BVOL!P10/10000/(STRIKE!P10/100))*SQRT($A10))*((BVOL!P10/10000/(STRIKE!P10/100))^2/2)*$A10-(BVOL!P10/10000/(STRIKE!P10/100))*SQRT($A10),0,1,TRUE)*STRIKE!P10/100)</f>
        <v>123.5279603981182</v>
      </c>
    </row>
    <row r="11" spans="1:16" x14ac:dyDescent="0.25">
      <c r="A11" s="7">
        <v>4</v>
      </c>
      <c r="B11">
        <f t="shared" si="1"/>
        <v>48</v>
      </c>
      <c r="E11" s="8">
        <f>20000*(_xlfn.NORM.DIST(1/((BVOL!E11/10000/(STRIKE!E11/100))*SQRT($A11))*((BVOL!E11/10000/(STRIKE!E11/100))^2/2)*$A11,0,1,TRUE)*STRIKE!E11/100-_xlfn.NORM.DIST(1/((BVOL!E11/10000/(STRIKE!E11/100))*SQRT($A11))*((BVOL!E11/10000/(STRIKE!E11/100))^2/2)*$A11-(BVOL!E11/10000/(STRIKE!E11/100))*SQRT($A11),0,1,TRUE)*STRIKE!E11/100)</f>
        <v>169.22608889399646</v>
      </c>
      <c r="F11" s="8">
        <f>20000*(_xlfn.NORM.DIST(1/((BVOL!F11/10000/(STRIKE!F11/100))*SQRT($A11))*((BVOL!F11/10000/(STRIKE!F11/100))^2/2)*$A11,0,1,TRUE)*STRIKE!F11/100-_xlfn.NORM.DIST(1/((BVOL!F11/10000/(STRIKE!F11/100))*SQRT($A11))*((BVOL!F11/10000/(STRIKE!F11/100))^2/2)*$A11-(BVOL!F11/10000/(STRIKE!F11/100))*SQRT($A11),0,1,TRUE)*STRIKE!F11/100)</f>
        <v>169.90946322585015</v>
      </c>
      <c r="G11" s="8">
        <f>20000*(_xlfn.NORM.DIST(1/((BVOL!G11/10000/(STRIKE!G11/100))*SQRT($A11))*((BVOL!G11/10000/(STRIKE!G11/100))^2/2)*$A11,0,1,TRUE)*STRIKE!G11/100-_xlfn.NORM.DIST(1/((BVOL!G11/10000/(STRIKE!G11/100))*SQRT($A11))*((BVOL!G11/10000/(STRIKE!G11/100))^2/2)*$A11-(BVOL!G11/10000/(STRIKE!G11/100))*SQRT($A11),0,1,TRUE)*STRIKE!G11/100)</f>
        <v>167.25301974400179</v>
      </c>
      <c r="H11" s="8">
        <f>20000*(_xlfn.NORM.DIST(1/((BVOL!H11/10000/(STRIKE!H11/100))*SQRT($A11))*((BVOL!H11/10000/(STRIKE!H11/100))^2/2)*$A11,0,1,TRUE)*STRIKE!H11/100-_xlfn.NORM.DIST(1/((BVOL!H11/10000/(STRIKE!H11/100))*SQRT($A11))*((BVOL!H11/10000/(STRIKE!H11/100))^2/2)*$A11-(BVOL!H11/10000/(STRIKE!H11/100))*SQRT($A11),0,1,TRUE)*STRIKE!H11/100)</f>
        <v>165.12279692831166</v>
      </c>
      <c r="I11" s="8">
        <f>20000*(_xlfn.NORM.DIST(1/((BVOL!I11/10000/(STRIKE!I11/100))*SQRT($A11))*((BVOL!I11/10000/(STRIKE!I11/100))^2/2)*$A11,0,1,TRUE)*STRIKE!I11/100-_xlfn.NORM.DIST(1/((BVOL!I11/10000/(STRIKE!I11/100))*SQRT($A11))*((BVOL!I11/10000/(STRIKE!I11/100))^2/2)*$A11-(BVOL!I11/10000/(STRIKE!I11/100))*SQRT($A11),0,1,TRUE)*STRIKE!I11/100)</f>
        <v>163.21996146623903</v>
      </c>
      <c r="J11" s="8">
        <f>20000*(_xlfn.NORM.DIST(1/((BVOL!J11/10000/(STRIKE!J11/100))*SQRT($A11))*((BVOL!J11/10000/(STRIKE!J11/100))^2/2)*$A11,0,1,TRUE)*STRIKE!J11/100-_xlfn.NORM.DIST(1/((BVOL!J11/10000/(STRIKE!J11/100))*SQRT($A11))*((BVOL!J11/10000/(STRIKE!J11/100))^2/2)*$A11-(BVOL!J11/10000/(STRIKE!J11/100))*SQRT($A11),0,1,TRUE)*STRIKE!J11/100)</f>
        <v>159.9461275721539</v>
      </c>
      <c r="K11" s="8">
        <f>20000*(_xlfn.NORM.DIST(1/((BVOL!K11/10000/(STRIKE!K11/100))*SQRT($A11))*((BVOL!K11/10000/(STRIKE!K11/100))^2/2)*$A11,0,1,TRUE)*STRIKE!K11/100-_xlfn.NORM.DIST(1/((BVOL!K11/10000/(STRIKE!K11/100))*SQRT($A11))*((BVOL!K11/10000/(STRIKE!K11/100))^2/2)*$A11-(BVOL!K11/10000/(STRIKE!K11/100))*SQRT($A11),0,1,TRUE)*STRIKE!K11/100)</f>
        <v>154.83525339240214</v>
      </c>
      <c r="L11" s="8">
        <f>20000*(_xlfn.NORM.DIST(1/((BVOL!L11/10000/(STRIKE!L11/100))*SQRT($A11))*((BVOL!L11/10000/(STRIKE!L11/100))^2/2)*$A11,0,1,TRUE)*STRIKE!L11/100-_xlfn.NORM.DIST(1/((BVOL!L11/10000/(STRIKE!L11/100))*SQRT($A11))*((BVOL!L11/10000/(STRIKE!L11/100))^2/2)*$A11-(BVOL!L11/10000/(STRIKE!L11/100))*SQRT($A11),0,1,TRUE)*STRIKE!L11/100)</f>
        <v>151.51090870616144</v>
      </c>
      <c r="M11" s="8">
        <f>20000*(_xlfn.NORM.DIST(1/((BVOL!M11/10000/(STRIKE!M11/100))*SQRT($A11))*((BVOL!M11/10000/(STRIKE!M11/100))^2/2)*$A11,0,1,TRUE)*STRIKE!M11/100-_xlfn.NORM.DIST(1/((BVOL!M11/10000/(STRIKE!M11/100))*SQRT($A11))*((BVOL!M11/10000/(STRIKE!M11/100))^2/2)*$A11-(BVOL!M11/10000/(STRIKE!M11/100))*SQRT($A11),0,1,TRUE)*STRIKE!M11/100)</f>
        <v>146.24778667646069</v>
      </c>
      <c r="N11" s="8">
        <f>20000*(_xlfn.NORM.DIST(1/((BVOL!N11/10000/(STRIKE!N11/100))*SQRT($A11))*((BVOL!N11/10000/(STRIKE!N11/100))^2/2)*$A11,0,1,TRUE)*STRIKE!N11/100-_xlfn.NORM.DIST(1/((BVOL!N11/10000/(STRIKE!N11/100))*SQRT($A11))*((BVOL!N11/10000/(STRIKE!N11/100))^2/2)*$A11-(BVOL!N11/10000/(STRIKE!N11/100))*SQRT($A11),0,1,TRUE)*STRIKE!N11/100)</f>
        <v>140.27090620549382</v>
      </c>
      <c r="O11" s="8">
        <f>20000*(_xlfn.NORM.DIST(1/((BVOL!O11/10000/(STRIKE!O11/100))*SQRT($A11))*((BVOL!O11/10000/(STRIKE!O11/100))^2/2)*$A11,0,1,TRUE)*STRIKE!O11/100-_xlfn.NORM.DIST(1/((BVOL!O11/10000/(STRIKE!O11/100))*SQRT($A11))*((BVOL!O11/10000/(STRIKE!O11/100))^2/2)*$A11-(BVOL!O11/10000/(STRIKE!O11/100))*SQRT($A11),0,1,TRUE)*STRIKE!O11/100)</f>
        <v>136.93868671263965</v>
      </c>
      <c r="P11" s="8">
        <f>20000*(_xlfn.NORM.DIST(1/((BVOL!P11/10000/(STRIKE!P11/100))*SQRT($A11))*((BVOL!P11/10000/(STRIKE!P11/100))^2/2)*$A11,0,1,TRUE)*STRIKE!P11/100-_xlfn.NORM.DIST(1/((BVOL!P11/10000/(STRIKE!P11/100))*SQRT($A11))*((BVOL!P11/10000/(STRIKE!P11/100))^2/2)*$A11-(BVOL!P11/10000/(STRIKE!P11/100))*SQRT($A11),0,1,TRUE)*STRIKE!P11/100)</f>
        <v>133.32832648592782</v>
      </c>
    </row>
    <row r="12" spans="1:16" x14ac:dyDescent="0.25">
      <c r="A12" s="7">
        <v>5</v>
      </c>
      <c r="B12">
        <f t="shared" si="1"/>
        <v>60</v>
      </c>
      <c r="E12" s="8">
        <f>20000*(_xlfn.NORM.DIST(1/((BVOL!E12/10000/(STRIKE!E12/100))*SQRT($A12))*((BVOL!E12/10000/(STRIKE!E12/100))^2/2)*$A12,0,1,TRUE)*STRIKE!E12/100-_xlfn.NORM.DIST(1/((BVOL!E12/10000/(STRIKE!E12/100))*SQRT($A12))*((BVOL!E12/10000/(STRIKE!E12/100))^2/2)*$A12-(BVOL!E12/10000/(STRIKE!E12/100))*SQRT($A12),0,1,TRUE)*STRIKE!E12/100)</f>
        <v>182.16185890808237</v>
      </c>
      <c r="F12" s="8">
        <f>20000*(_xlfn.NORM.DIST(1/((BVOL!F12/10000/(STRIKE!F12/100))*SQRT($A12))*((BVOL!F12/10000/(STRIKE!F12/100))^2/2)*$A12,0,1,TRUE)*STRIKE!F12/100-_xlfn.NORM.DIST(1/((BVOL!F12/10000/(STRIKE!F12/100))*SQRT($A12))*((BVOL!F12/10000/(STRIKE!F12/100))^2/2)*$A12-(BVOL!F12/10000/(STRIKE!F12/100))*SQRT($A12),0,1,TRUE)*STRIKE!F12/100)</f>
        <v>182.08000885702228</v>
      </c>
      <c r="G12" s="8">
        <f>20000*(_xlfn.NORM.DIST(1/((BVOL!G12/10000/(STRIKE!G12/100))*SQRT($A12))*((BVOL!G12/10000/(STRIKE!G12/100))^2/2)*$A12,0,1,TRUE)*STRIKE!G12/100-_xlfn.NORM.DIST(1/((BVOL!G12/10000/(STRIKE!G12/100))*SQRT($A12))*((BVOL!G12/10000/(STRIKE!G12/100))^2/2)*$A12-(BVOL!G12/10000/(STRIKE!G12/100))*SQRT($A12),0,1,TRUE)*STRIKE!G12/100)</f>
        <v>179.41052041155692</v>
      </c>
      <c r="H12" s="8">
        <f>20000*(_xlfn.NORM.DIST(1/((BVOL!H12/10000/(STRIKE!H12/100))*SQRT($A12))*((BVOL!H12/10000/(STRIKE!H12/100))^2/2)*$A12,0,1,TRUE)*STRIKE!H12/100-_xlfn.NORM.DIST(1/((BVOL!H12/10000/(STRIKE!H12/100))*SQRT($A12))*((BVOL!H12/10000/(STRIKE!H12/100))^2/2)*$A12-(BVOL!H12/10000/(STRIKE!H12/100))*SQRT($A12),0,1,TRUE)*STRIKE!H12/100)</f>
        <v>176.59406560681455</v>
      </c>
      <c r="I12" s="8">
        <f>20000*(_xlfn.NORM.DIST(1/((BVOL!I12/10000/(STRIKE!I12/100))*SQRT($A12))*((BVOL!I12/10000/(STRIKE!I12/100))^2/2)*$A12,0,1,TRUE)*STRIKE!I12/100-_xlfn.NORM.DIST(1/((BVOL!I12/10000/(STRIKE!I12/100))*SQRT($A12))*((BVOL!I12/10000/(STRIKE!I12/100))^2/2)*$A12-(BVOL!I12/10000/(STRIKE!I12/100))*SQRT($A12),0,1,TRUE)*STRIKE!I12/100)</f>
        <v>174.13926819487349</v>
      </c>
      <c r="J12" s="8">
        <f>20000*(_xlfn.NORM.DIST(1/((BVOL!J12/10000/(STRIKE!J12/100))*SQRT($A12))*((BVOL!J12/10000/(STRIKE!J12/100))^2/2)*$A12,0,1,TRUE)*STRIKE!J12/100-_xlfn.NORM.DIST(1/((BVOL!J12/10000/(STRIKE!J12/100))*SQRT($A12))*((BVOL!J12/10000/(STRIKE!J12/100))^2/2)*$A12-(BVOL!J12/10000/(STRIKE!J12/100))*SQRT($A12),0,1,TRUE)*STRIKE!J12/100)</f>
        <v>170.48718487796756</v>
      </c>
      <c r="K12" s="8">
        <f>20000*(_xlfn.NORM.DIST(1/((BVOL!K12/10000/(STRIKE!K12/100))*SQRT($A12))*((BVOL!K12/10000/(STRIKE!K12/100))^2/2)*$A12,0,1,TRUE)*STRIKE!K12/100-_xlfn.NORM.DIST(1/((BVOL!K12/10000/(STRIKE!K12/100))*SQRT($A12))*((BVOL!K12/10000/(STRIKE!K12/100))^2/2)*$A12-(BVOL!K12/10000/(STRIKE!K12/100))*SQRT($A12),0,1,TRUE)*STRIKE!K12/100)</f>
        <v>165.10897012922257</v>
      </c>
      <c r="L12" s="8">
        <f>20000*(_xlfn.NORM.DIST(1/((BVOL!L12/10000/(STRIKE!L12/100))*SQRT($A12))*((BVOL!L12/10000/(STRIKE!L12/100))^2/2)*$A12,0,1,TRUE)*STRIKE!L12/100-_xlfn.NORM.DIST(1/((BVOL!L12/10000/(STRIKE!L12/100))*SQRT($A12))*((BVOL!L12/10000/(STRIKE!L12/100))^2/2)*$A12-(BVOL!L12/10000/(STRIKE!L12/100))*SQRT($A12),0,1,TRUE)*STRIKE!L12/100)</f>
        <v>161.08810284908401</v>
      </c>
      <c r="M12" s="8">
        <f>20000*(_xlfn.NORM.DIST(1/((BVOL!M12/10000/(STRIKE!M12/100))*SQRT($A12))*((BVOL!M12/10000/(STRIKE!M12/100))^2/2)*$A12,0,1,TRUE)*STRIKE!M12/100-_xlfn.NORM.DIST(1/((BVOL!M12/10000/(STRIKE!M12/100))*SQRT($A12))*((BVOL!M12/10000/(STRIKE!M12/100))^2/2)*$A12-(BVOL!M12/10000/(STRIKE!M12/100))*SQRT($A12),0,1,TRUE)*STRIKE!M12/100)</f>
        <v>155.45557900775117</v>
      </c>
      <c r="N12" s="8">
        <f>20000*(_xlfn.NORM.DIST(1/((BVOL!N12/10000/(STRIKE!N12/100))*SQRT($A12))*((BVOL!N12/10000/(STRIKE!N12/100))^2/2)*$A12,0,1,TRUE)*STRIKE!N12/100-_xlfn.NORM.DIST(1/((BVOL!N12/10000/(STRIKE!N12/100))*SQRT($A12))*((BVOL!N12/10000/(STRIKE!N12/100))^2/2)*$A12-(BVOL!N12/10000/(STRIKE!N12/100))*SQRT($A12),0,1,TRUE)*STRIKE!N12/100)</f>
        <v>148.75906522758771</v>
      </c>
      <c r="O12" s="8">
        <f>20000*(_xlfn.NORM.DIST(1/((BVOL!O12/10000/(STRIKE!O12/100))*SQRT($A12))*((BVOL!O12/10000/(STRIKE!O12/100))^2/2)*$A12,0,1,TRUE)*STRIKE!O12/100-_xlfn.NORM.DIST(1/((BVOL!O12/10000/(STRIKE!O12/100))*SQRT($A12))*((BVOL!O12/10000/(STRIKE!O12/100))^2/2)*$A12-(BVOL!O12/10000/(STRIKE!O12/100))*SQRT($A12),0,1,TRUE)*STRIKE!O12/100)</f>
        <v>144.51337776474389</v>
      </c>
      <c r="P12" s="8">
        <f>20000*(_xlfn.NORM.DIST(1/((BVOL!P12/10000/(STRIKE!P12/100))*SQRT($A12))*((BVOL!P12/10000/(STRIKE!P12/100))^2/2)*$A12,0,1,TRUE)*STRIKE!P12/100-_xlfn.NORM.DIST(1/((BVOL!P12/10000/(STRIKE!P12/100))*SQRT($A12))*((BVOL!P12/10000/(STRIKE!P12/100))^2/2)*$A12-(BVOL!P12/10000/(STRIKE!P12/100))*SQRT($A12),0,1,TRUE)*STRIKE!P12/100)</f>
        <v>140.56233850281063</v>
      </c>
    </row>
    <row r="13" spans="1:16" x14ac:dyDescent="0.25">
      <c r="A13" s="7">
        <v>6</v>
      </c>
      <c r="B13">
        <f t="shared" si="1"/>
        <v>72</v>
      </c>
      <c r="E13" s="8">
        <f>20000*(_xlfn.NORM.DIST(1/((BVOL!E13/10000/(STRIKE!E13/100))*SQRT($A13))*((BVOL!E13/10000/(STRIKE!E13/100))^2/2)*$A13,0,1,TRUE)*STRIKE!E13/100-_xlfn.NORM.DIST(1/((BVOL!E13/10000/(STRIKE!E13/100))*SQRT($A13))*((BVOL!E13/10000/(STRIKE!E13/100))^2/2)*$A13-(BVOL!E13/10000/(STRIKE!E13/100))*SQRT($A13),0,1,TRUE)*STRIKE!E13/100)</f>
        <v>192.58176302105502</v>
      </c>
      <c r="F13" s="8">
        <f>20000*(_xlfn.NORM.DIST(1/((BVOL!F13/10000/(STRIKE!F13/100))*SQRT($A13))*((BVOL!F13/10000/(STRIKE!F13/100))^2/2)*$A13,0,1,TRUE)*STRIKE!F13/100-_xlfn.NORM.DIST(1/((BVOL!F13/10000/(STRIKE!F13/100))*SQRT($A13))*((BVOL!F13/10000/(STRIKE!F13/100))^2/2)*$A13-(BVOL!F13/10000/(STRIKE!F13/100))*SQRT($A13),0,1,TRUE)*STRIKE!F13/100)</f>
        <v>192.44168764539319</v>
      </c>
      <c r="G13" s="8">
        <f>20000*(_xlfn.NORM.DIST(1/((BVOL!G13/10000/(STRIKE!G13/100))*SQRT($A13))*((BVOL!G13/10000/(STRIKE!G13/100))^2/2)*$A13,0,1,TRUE)*STRIKE!G13/100-_xlfn.NORM.DIST(1/((BVOL!G13/10000/(STRIKE!G13/100))*SQRT($A13))*((BVOL!G13/10000/(STRIKE!G13/100))^2/2)*$A13-(BVOL!G13/10000/(STRIKE!G13/100))*SQRT($A13),0,1,TRUE)*STRIKE!G13/100)</f>
        <v>189.31379390403114</v>
      </c>
      <c r="H13" s="8">
        <f>20000*(_xlfn.NORM.DIST(1/((BVOL!H13/10000/(STRIKE!H13/100))*SQRT($A13))*((BVOL!H13/10000/(STRIKE!H13/100))^2/2)*$A13,0,1,TRUE)*STRIKE!H13/100-_xlfn.NORM.DIST(1/((BVOL!H13/10000/(STRIKE!H13/100))*SQRT($A13))*((BVOL!H13/10000/(STRIKE!H13/100))^2/2)*$A13-(BVOL!H13/10000/(STRIKE!H13/100))*SQRT($A13),0,1,TRUE)*STRIKE!H13/100)</f>
        <v>185.82445917326243</v>
      </c>
      <c r="I13" s="8">
        <f>20000*(_xlfn.NORM.DIST(1/((BVOL!I13/10000/(STRIKE!I13/100))*SQRT($A13))*((BVOL!I13/10000/(STRIKE!I13/100))^2/2)*$A13,0,1,TRUE)*STRIKE!I13/100-_xlfn.NORM.DIST(1/((BVOL!I13/10000/(STRIKE!I13/100))*SQRT($A13))*((BVOL!I13/10000/(STRIKE!I13/100))^2/2)*$A13-(BVOL!I13/10000/(STRIKE!I13/100))*SQRT($A13),0,1,TRUE)*STRIKE!I13/100)</f>
        <v>182.88421535071035</v>
      </c>
      <c r="J13" s="8">
        <f>20000*(_xlfn.NORM.DIST(1/((BVOL!J13/10000/(STRIKE!J13/100))*SQRT($A13))*((BVOL!J13/10000/(STRIKE!J13/100))^2/2)*$A13,0,1,TRUE)*STRIKE!J13/100-_xlfn.NORM.DIST(1/((BVOL!J13/10000/(STRIKE!J13/100))*SQRT($A13))*((BVOL!J13/10000/(STRIKE!J13/100))^2/2)*$A13-(BVOL!J13/10000/(STRIKE!J13/100))*SQRT($A13),0,1,TRUE)*STRIKE!J13/100)</f>
        <v>178.79961821059544</v>
      </c>
      <c r="K13" s="8">
        <f>20000*(_xlfn.NORM.DIST(1/((BVOL!K13/10000/(STRIKE!K13/100))*SQRT($A13))*((BVOL!K13/10000/(STRIKE!K13/100))^2/2)*$A13,0,1,TRUE)*STRIKE!K13/100-_xlfn.NORM.DIST(1/((BVOL!K13/10000/(STRIKE!K13/100))*SQRT($A13))*((BVOL!K13/10000/(STRIKE!K13/100))^2/2)*$A13-(BVOL!K13/10000/(STRIKE!K13/100))*SQRT($A13),0,1,TRUE)*STRIKE!K13/100)</f>
        <v>173.17886276547591</v>
      </c>
      <c r="L13" s="8">
        <f>20000*(_xlfn.NORM.DIST(1/((BVOL!L13/10000/(STRIKE!L13/100))*SQRT($A13))*((BVOL!L13/10000/(STRIKE!L13/100))^2/2)*$A13,0,1,TRUE)*STRIKE!L13/100-_xlfn.NORM.DIST(1/((BVOL!L13/10000/(STRIKE!L13/100))*SQRT($A13))*((BVOL!L13/10000/(STRIKE!L13/100))^2/2)*$A13-(BVOL!L13/10000/(STRIKE!L13/100))*SQRT($A13),0,1,TRUE)*STRIKE!L13/100)</f>
        <v>168.80635278094371</v>
      </c>
      <c r="M13" s="8">
        <f>20000*(_xlfn.NORM.DIST(1/((BVOL!M13/10000/(STRIKE!M13/100))*SQRT($A13))*((BVOL!M13/10000/(STRIKE!M13/100))^2/2)*$A13,0,1,TRUE)*STRIKE!M13/100-_xlfn.NORM.DIST(1/((BVOL!M13/10000/(STRIKE!M13/100))*SQRT($A13))*((BVOL!M13/10000/(STRIKE!M13/100))^2/2)*$A13-(BVOL!M13/10000/(STRIKE!M13/100))*SQRT($A13),0,1,TRUE)*STRIKE!M13/100)</f>
        <v>162.38253402455598</v>
      </c>
      <c r="N13" s="8">
        <f>20000*(_xlfn.NORM.DIST(1/((BVOL!N13/10000/(STRIKE!N13/100))*SQRT($A13))*((BVOL!N13/10000/(STRIKE!N13/100))^2/2)*$A13,0,1,TRUE)*STRIKE!N13/100-_xlfn.NORM.DIST(1/((BVOL!N13/10000/(STRIKE!N13/100))*SQRT($A13))*((BVOL!N13/10000/(STRIKE!N13/100))^2/2)*$A13-(BVOL!N13/10000/(STRIKE!N13/100))*SQRT($A13),0,1,TRUE)*STRIKE!N13/100)</f>
        <v>155.0557079962216</v>
      </c>
      <c r="O13" s="8">
        <f>20000*(_xlfn.NORM.DIST(1/((BVOL!O13/10000/(STRIKE!O13/100))*SQRT($A13))*((BVOL!O13/10000/(STRIKE!O13/100))^2/2)*$A13,0,1,TRUE)*STRIKE!O13/100-_xlfn.NORM.DIST(1/((BVOL!O13/10000/(STRIKE!O13/100))*SQRT($A13))*((BVOL!O13/10000/(STRIKE!O13/100))^2/2)*$A13-(BVOL!O13/10000/(STRIKE!O13/100))*SQRT($A13),0,1,TRUE)*STRIKE!O13/100)</f>
        <v>150.45817326094709</v>
      </c>
      <c r="P13" s="8">
        <f>20000*(_xlfn.NORM.DIST(1/((BVOL!P13/10000/(STRIKE!P13/100))*SQRT($A13))*((BVOL!P13/10000/(STRIKE!P13/100))^2/2)*$A13,0,1,TRUE)*STRIKE!P13/100-_xlfn.NORM.DIST(1/((BVOL!P13/10000/(STRIKE!P13/100))*SQRT($A13))*((BVOL!P13/10000/(STRIKE!P13/100))^2/2)*$A13-(BVOL!P13/10000/(STRIKE!P13/100))*SQRT($A13),0,1,TRUE)*STRIKE!P13/100)</f>
        <v>145.97484724130325</v>
      </c>
    </row>
    <row r="14" spans="1:16" x14ac:dyDescent="0.25">
      <c r="A14" s="7">
        <v>7</v>
      </c>
      <c r="B14">
        <f t="shared" si="1"/>
        <v>84</v>
      </c>
      <c r="E14" s="8">
        <f>20000*(_xlfn.NORM.DIST(1/((BVOL!E14/10000/(STRIKE!E14/100))*SQRT($A14))*((BVOL!E14/10000/(STRIKE!E14/100))^2/2)*$A14,0,1,TRUE)*STRIKE!E14/100-_xlfn.NORM.DIST(1/((BVOL!E14/10000/(STRIKE!E14/100))*SQRT($A14))*((BVOL!E14/10000/(STRIKE!E14/100))^2/2)*$A14-(BVOL!E14/10000/(STRIKE!E14/100))*SQRT($A14),0,1,TRUE)*STRIKE!E14/100)</f>
        <v>200.25905991580058</v>
      </c>
      <c r="F14" s="8">
        <f>20000*(_xlfn.NORM.DIST(1/((BVOL!F14/10000/(STRIKE!F14/100))*SQRT($A14))*((BVOL!F14/10000/(STRIKE!F14/100))^2/2)*$A14,0,1,TRUE)*STRIKE!F14/100-_xlfn.NORM.DIST(1/((BVOL!F14/10000/(STRIKE!F14/100))*SQRT($A14))*((BVOL!F14/10000/(STRIKE!F14/100))^2/2)*$A14-(BVOL!F14/10000/(STRIKE!F14/100))*SQRT($A14),0,1,TRUE)*STRIKE!F14/100)</f>
        <v>200.2531910400038</v>
      </c>
      <c r="G14" s="8">
        <f>20000*(_xlfn.NORM.DIST(1/((BVOL!G14/10000/(STRIKE!G14/100))*SQRT($A14))*((BVOL!G14/10000/(STRIKE!G14/100))^2/2)*$A14,0,1,TRUE)*STRIKE!G14/100-_xlfn.NORM.DIST(1/((BVOL!G14/10000/(STRIKE!G14/100))*SQRT($A14))*((BVOL!G14/10000/(STRIKE!G14/100))^2/2)*$A14-(BVOL!G14/10000/(STRIKE!G14/100))*SQRT($A14),0,1,TRUE)*STRIKE!G14/100)</f>
        <v>195.94963905090918</v>
      </c>
      <c r="H14" s="8">
        <f>20000*(_xlfn.NORM.DIST(1/((BVOL!H14/10000/(STRIKE!H14/100))*SQRT($A14))*((BVOL!H14/10000/(STRIKE!H14/100))^2/2)*$A14,0,1,TRUE)*STRIKE!H14/100-_xlfn.NORM.DIST(1/((BVOL!H14/10000/(STRIKE!H14/100))*SQRT($A14))*((BVOL!H14/10000/(STRIKE!H14/100))^2/2)*$A14-(BVOL!H14/10000/(STRIKE!H14/100))*SQRT($A14),0,1,TRUE)*STRIKE!H14/100)</f>
        <v>192.10906037170241</v>
      </c>
      <c r="I14" s="8">
        <f>20000*(_xlfn.NORM.DIST(1/((BVOL!I14/10000/(STRIKE!I14/100))*SQRT($A14))*((BVOL!I14/10000/(STRIKE!I14/100))^2/2)*$A14,0,1,TRUE)*STRIKE!I14/100-_xlfn.NORM.DIST(1/((BVOL!I14/10000/(STRIKE!I14/100))*SQRT($A14))*((BVOL!I14/10000/(STRIKE!I14/100))^2/2)*$A14-(BVOL!I14/10000/(STRIKE!I14/100))*SQRT($A14),0,1,TRUE)*STRIKE!I14/100)</f>
        <v>189.68363820152135</v>
      </c>
      <c r="J14" s="8">
        <f>20000*(_xlfn.NORM.DIST(1/((BVOL!J14/10000/(STRIKE!J14/100))*SQRT($A14))*((BVOL!J14/10000/(STRIKE!J14/100))^2/2)*$A14,0,1,TRUE)*STRIKE!J14/100-_xlfn.NORM.DIST(1/((BVOL!J14/10000/(STRIKE!J14/100))*SQRT($A14))*((BVOL!J14/10000/(STRIKE!J14/100))^2/2)*$A14-(BVOL!J14/10000/(STRIKE!J14/100))*SQRT($A14),0,1,TRUE)*STRIKE!J14/100)</f>
        <v>185.01461886655267</v>
      </c>
      <c r="K14" s="8">
        <f>20000*(_xlfn.NORM.DIST(1/((BVOL!K14/10000/(STRIKE!K14/100))*SQRT($A14))*((BVOL!K14/10000/(STRIKE!K14/100))^2/2)*$A14,0,1,TRUE)*STRIKE!K14/100-_xlfn.NORM.DIST(1/((BVOL!K14/10000/(STRIKE!K14/100))*SQRT($A14))*((BVOL!K14/10000/(STRIKE!K14/100))^2/2)*$A14-(BVOL!K14/10000/(STRIKE!K14/100))*SQRT($A14),0,1,TRUE)*STRIKE!K14/100)</f>
        <v>179.23491975368478</v>
      </c>
      <c r="L14" s="8">
        <f>20000*(_xlfn.NORM.DIST(1/((BVOL!L14/10000/(STRIKE!L14/100))*SQRT($A14))*((BVOL!L14/10000/(STRIKE!L14/100))^2/2)*$A14,0,1,TRUE)*STRIKE!L14/100-_xlfn.NORM.DIST(1/((BVOL!L14/10000/(STRIKE!L14/100))*SQRT($A14))*((BVOL!L14/10000/(STRIKE!L14/100))^2/2)*$A14-(BVOL!L14/10000/(STRIKE!L14/100))*SQRT($A14),0,1,TRUE)*STRIKE!L14/100)</f>
        <v>174.5548772385477</v>
      </c>
      <c r="M14" s="8">
        <f>20000*(_xlfn.NORM.DIST(1/((BVOL!M14/10000/(STRIKE!M14/100))*SQRT($A14))*((BVOL!M14/10000/(STRIKE!M14/100))^2/2)*$A14,0,1,TRUE)*STRIKE!M14/100-_xlfn.NORM.DIST(1/((BVOL!M14/10000/(STRIKE!M14/100))*SQRT($A14))*((BVOL!M14/10000/(STRIKE!M14/100))^2/2)*$A14-(BVOL!M14/10000/(STRIKE!M14/100))*SQRT($A14),0,1,TRUE)*STRIKE!M14/100)</f>
        <v>167.34462500994508</v>
      </c>
      <c r="N14" s="8">
        <f>20000*(_xlfn.NORM.DIST(1/((BVOL!N14/10000/(STRIKE!N14/100))*SQRT($A14))*((BVOL!N14/10000/(STRIKE!N14/100))^2/2)*$A14,0,1,TRUE)*STRIKE!N14/100-_xlfn.NORM.DIST(1/((BVOL!N14/10000/(STRIKE!N14/100))*SQRT($A14))*((BVOL!N14/10000/(STRIKE!N14/100))^2/2)*$A14-(BVOL!N14/10000/(STRIKE!N14/100))*SQRT($A14),0,1,TRUE)*STRIKE!N14/100)</f>
        <v>159.18324178718356</v>
      </c>
      <c r="O14" s="8">
        <f>20000*(_xlfn.NORM.DIST(1/((BVOL!O14/10000/(STRIKE!O14/100))*SQRT($A14))*((BVOL!O14/10000/(STRIKE!O14/100))^2/2)*$A14,0,1,TRUE)*STRIKE!O14/100-_xlfn.NORM.DIST(1/((BVOL!O14/10000/(STRIKE!O14/100))*SQRT($A14))*((BVOL!O14/10000/(STRIKE!O14/100))^2/2)*$A14-(BVOL!O14/10000/(STRIKE!O14/100))*SQRT($A14),0,1,TRUE)*STRIKE!O14/100)</f>
        <v>154.09169668907236</v>
      </c>
      <c r="P14" s="8">
        <f>20000*(_xlfn.NORM.DIST(1/((BVOL!P14/10000/(STRIKE!P14/100))*SQRT($A14))*((BVOL!P14/10000/(STRIKE!P14/100))^2/2)*$A14,0,1,TRUE)*STRIKE!P14/100-_xlfn.NORM.DIST(1/((BVOL!P14/10000/(STRIKE!P14/100))*SQRT($A14))*((BVOL!P14/10000/(STRIKE!P14/100))^2/2)*$A14-(BVOL!P14/10000/(STRIKE!P14/100))*SQRT($A14),0,1,TRUE)*STRIKE!P14/100)</f>
        <v>149.37013383165439</v>
      </c>
    </row>
    <row r="15" spans="1:16" x14ac:dyDescent="0.25">
      <c r="A15" s="7">
        <v>8</v>
      </c>
      <c r="B15">
        <f t="shared" si="1"/>
        <v>96</v>
      </c>
      <c r="E15" s="8">
        <f>20000*(_xlfn.NORM.DIST(1/((BVOL!E15/10000/(STRIKE!E15/100))*SQRT($A15))*((BVOL!E15/10000/(STRIKE!E15/100))^2/2)*$A15,0,1,TRUE)*STRIKE!E15/100-_xlfn.NORM.DIST(1/((BVOL!E15/10000/(STRIKE!E15/100))*SQRT($A15))*((BVOL!E15/10000/(STRIKE!E15/100))^2/2)*$A15-(BVOL!E15/10000/(STRIKE!E15/100))*SQRT($A15),0,1,TRUE)*STRIKE!E15/100)</f>
        <v>206.85333791633931</v>
      </c>
      <c r="F15" s="8">
        <f>20000*(_xlfn.NORM.DIST(1/((BVOL!F15/10000/(STRIKE!F15/100))*SQRT($A15))*((BVOL!F15/10000/(STRIKE!F15/100))^2/2)*$A15,0,1,TRUE)*STRIKE!F15/100-_xlfn.NORM.DIST(1/((BVOL!F15/10000/(STRIKE!F15/100))*SQRT($A15))*((BVOL!F15/10000/(STRIKE!F15/100))^2/2)*$A15-(BVOL!F15/10000/(STRIKE!F15/100))*SQRT($A15),0,1,TRUE)*STRIKE!F15/100)</f>
        <v>207.15673286810207</v>
      </c>
      <c r="G15" s="8">
        <f>20000*(_xlfn.NORM.DIST(1/((BVOL!G15/10000/(STRIKE!G15/100))*SQRT($A15))*((BVOL!G15/10000/(STRIKE!G15/100))^2/2)*$A15,0,1,TRUE)*STRIKE!G15/100-_xlfn.NORM.DIST(1/((BVOL!G15/10000/(STRIKE!G15/100))*SQRT($A15))*((BVOL!G15/10000/(STRIKE!G15/100))^2/2)*$A15-(BVOL!G15/10000/(STRIKE!G15/100))*SQRT($A15),0,1,TRUE)*STRIKE!G15/100)</f>
        <v>202.81056198049632</v>
      </c>
      <c r="H15" s="8">
        <f>20000*(_xlfn.NORM.DIST(1/((BVOL!H15/10000/(STRIKE!H15/100))*SQRT($A15))*((BVOL!H15/10000/(STRIKE!H15/100))^2/2)*$A15,0,1,TRUE)*STRIKE!H15/100-_xlfn.NORM.DIST(1/((BVOL!H15/10000/(STRIKE!H15/100))*SQRT($A15))*((BVOL!H15/10000/(STRIKE!H15/100))^2/2)*$A15-(BVOL!H15/10000/(STRIKE!H15/100))*SQRT($A15),0,1,TRUE)*STRIKE!H15/100)</f>
        <v>199.19534032673971</v>
      </c>
      <c r="I15" s="8">
        <f>20000*(_xlfn.NORM.DIST(1/((BVOL!I15/10000/(STRIKE!I15/100))*SQRT($A15))*((BVOL!I15/10000/(STRIKE!I15/100))^2/2)*$A15,0,1,TRUE)*STRIKE!I15/100-_xlfn.NORM.DIST(1/((BVOL!I15/10000/(STRIKE!I15/100))*SQRT($A15))*((BVOL!I15/10000/(STRIKE!I15/100))^2/2)*$A15-(BVOL!I15/10000/(STRIKE!I15/100))*SQRT($A15),0,1,TRUE)*STRIKE!I15/100)</f>
        <v>196.06778004957408</v>
      </c>
      <c r="J15" s="8">
        <f>20000*(_xlfn.NORM.DIST(1/((BVOL!J15/10000/(STRIKE!J15/100))*SQRT($A15))*((BVOL!J15/10000/(STRIKE!J15/100))^2/2)*$A15,0,1,TRUE)*STRIKE!J15/100-_xlfn.NORM.DIST(1/((BVOL!J15/10000/(STRIKE!J15/100))*SQRT($A15))*((BVOL!J15/10000/(STRIKE!J15/100))^2/2)*$A15-(BVOL!J15/10000/(STRIKE!J15/100))*SQRT($A15),0,1,TRUE)*STRIKE!J15/100)</f>
        <v>191.3497250467546</v>
      </c>
      <c r="K15" s="8">
        <f>20000*(_xlfn.NORM.DIST(1/((BVOL!K15/10000/(STRIKE!K15/100))*SQRT($A15))*((BVOL!K15/10000/(STRIKE!K15/100))^2/2)*$A15,0,1,TRUE)*STRIKE!K15/100-_xlfn.NORM.DIST(1/((BVOL!K15/10000/(STRIKE!K15/100))*SQRT($A15))*((BVOL!K15/10000/(STRIKE!K15/100))^2/2)*$A15-(BVOL!K15/10000/(STRIKE!K15/100))*SQRT($A15),0,1,TRUE)*STRIKE!K15/100)</f>
        <v>184.69528644790014</v>
      </c>
      <c r="L15" s="8">
        <f>20000*(_xlfn.NORM.DIST(1/((BVOL!L15/10000/(STRIKE!L15/100))*SQRT($A15))*((BVOL!L15/10000/(STRIKE!L15/100))^2/2)*$A15,0,1,TRUE)*STRIKE!L15/100-_xlfn.NORM.DIST(1/((BVOL!L15/10000/(STRIKE!L15/100))*SQRT($A15))*((BVOL!L15/10000/(STRIKE!L15/100))^2/2)*$A15-(BVOL!L15/10000/(STRIKE!L15/100))*SQRT($A15),0,1,TRUE)*STRIKE!L15/100)</f>
        <v>179.74262846907206</v>
      </c>
      <c r="M15" s="8">
        <f>20000*(_xlfn.NORM.DIST(1/((BVOL!M15/10000/(STRIKE!M15/100))*SQRT($A15))*((BVOL!M15/10000/(STRIKE!M15/100))^2/2)*$A15,0,1,TRUE)*STRIKE!M15/100-_xlfn.NORM.DIST(1/((BVOL!M15/10000/(STRIKE!M15/100))*SQRT($A15))*((BVOL!M15/10000/(STRIKE!M15/100))^2/2)*$A15-(BVOL!M15/10000/(STRIKE!M15/100))*SQRT($A15),0,1,TRUE)*STRIKE!M15/100)</f>
        <v>171.80474980904913</v>
      </c>
      <c r="N15" s="8">
        <f>20000*(_xlfn.NORM.DIST(1/((BVOL!N15/10000/(STRIKE!N15/100))*SQRT($A15))*((BVOL!N15/10000/(STRIKE!N15/100))^2/2)*$A15,0,1,TRUE)*STRIKE!N15/100-_xlfn.NORM.DIST(1/((BVOL!N15/10000/(STRIKE!N15/100))*SQRT($A15))*((BVOL!N15/10000/(STRIKE!N15/100))^2/2)*$A15-(BVOL!N15/10000/(STRIKE!N15/100))*SQRT($A15),0,1,TRUE)*STRIKE!N15/100)</f>
        <v>163.05228802223303</v>
      </c>
      <c r="O15" s="8">
        <f>20000*(_xlfn.NORM.DIST(1/((BVOL!O15/10000/(STRIKE!O15/100))*SQRT($A15))*((BVOL!O15/10000/(STRIKE!O15/100))^2/2)*$A15,0,1,TRUE)*STRIKE!O15/100-_xlfn.NORM.DIST(1/((BVOL!O15/10000/(STRIKE!O15/100))*SQRT($A15))*((BVOL!O15/10000/(STRIKE!O15/100))^2/2)*$A15-(BVOL!O15/10000/(STRIKE!O15/100))*SQRT($A15),0,1,TRUE)*STRIKE!O15/100)</f>
        <v>157.81828113102421</v>
      </c>
      <c r="P15" s="8">
        <f>20000*(_xlfn.NORM.DIST(1/((BVOL!P15/10000/(STRIKE!P15/100))*SQRT($A15))*((BVOL!P15/10000/(STRIKE!P15/100))^2/2)*$A15,0,1,TRUE)*STRIKE!P15/100-_xlfn.NORM.DIST(1/((BVOL!P15/10000/(STRIKE!P15/100))*SQRT($A15))*((BVOL!P15/10000/(STRIKE!P15/100))^2/2)*$A15-(BVOL!P15/10000/(STRIKE!P15/100))*SQRT($A15),0,1,TRUE)*STRIKE!P15/100)</f>
        <v>153.11767019429416</v>
      </c>
    </row>
    <row r="16" spans="1:16" x14ac:dyDescent="0.25">
      <c r="A16" s="7">
        <v>9</v>
      </c>
      <c r="B16">
        <f t="shared" si="1"/>
        <v>108</v>
      </c>
      <c r="E16" s="8">
        <f>20000*(_xlfn.NORM.DIST(1/((BVOL!E16/10000/(STRIKE!E16/100))*SQRT($A16))*((BVOL!E16/10000/(STRIKE!E16/100))^2/2)*$A16,0,1,TRUE)*STRIKE!E16/100-_xlfn.NORM.DIST(1/((BVOL!E16/10000/(STRIKE!E16/100))*SQRT($A16))*((BVOL!E16/10000/(STRIKE!E16/100))^2/2)*$A16-(BVOL!E16/10000/(STRIKE!E16/100))*SQRT($A16),0,1,TRUE)*STRIKE!E16/100)</f>
        <v>213.50817959135946</v>
      </c>
      <c r="F16" s="8">
        <f>20000*(_xlfn.NORM.DIST(1/((BVOL!F16/10000/(STRIKE!F16/100))*SQRT($A16))*((BVOL!F16/10000/(STRIKE!F16/100))^2/2)*$A16,0,1,TRUE)*STRIKE!F16/100-_xlfn.NORM.DIST(1/((BVOL!F16/10000/(STRIKE!F16/100))*SQRT($A16))*((BVOL!F16/10000/(STRIKE!F16/100))^2/2)*$A16-(BVOL!F16/10000/(STRIKE!F16/100))*SQRT($A16),0,1,TRUE)*STRIKE!F16/100)</f>
        <v>213.32549757831856</v>
      </c>
      <c r="G16" s="8">
        <f>20000*(_xlfn.NORM.DIST(1/((BVOL!G16/10000/(STRIKE!G16/100))*SQRT($A16))*((BVOL!G16/10000/(STRIKE!G16/100))^2/2)*$A16,0,1,TRUE)*STRIKE!G16/100-_xlfn.NORM.DIST(1/((BVOL!G16/10000/(STRIKE!G16/100))*SQRT($A16))*((BVOL!G16/10000/(STRIKE!G16/100))^2/2)*$A16-(BVOL!G16/10000/(STRIKE!G16/100))*SQRT($A16),0,1,TRUE)*STRIKE!G16/100)</f>
        <v>208.76732863637872</v>
      </c>
      <c r="H16" s="8">
        <f>20000*(_xlfn.NORM.DIST(1/((BVOL!H16/10000/(STRIKE!H16/100))*SQRT($A16))*((BVOL!H16/10000/(STRIKE!H16/100))^2/2)*$A16,0,1,TRUE)*STRIKE!H16/100-_xlfn.NORM.DIST(1/((BVOL!H16/10000/(STRIKE!H16/100))*SQRT($A16))*((BVOL!H16/10000/(STRIKE!H16/100))^2/2)*$A16-(BVOL!H16/10000/(STRIKE!H16/100))*SQRT($A16),0,1,TRUE)*STRIKE!H16/100)</f>
        <v>205.42683550794914</v>
      </c>
      <c r="I16" s="8">
        <f>20000*(_xlfn.NORM.DIST(1/((BVOL!I16/10000/(STRIKE!I16/100))*SQRT($A16))*((BVOL!I16/10000/(STRIKE!I16/100))^2/2)*$A16,0,1,TRUE)*STRIKE!I16/100-_xlfn.NORM.DIST(1/((BVOL!I16/10000/(STRIKE!I16/100))*SQRT($A16))*((BVOL!I16/10000/(STRIKE!I16/100))^2/2)*$A16-(BVOL!I16/10000/(STRIKE!I16/100))*SQRT($A16),0,1,TRUE)*STRIKE!I16/100)</f>
        <v>201.82351806038264</v>
      </c>
      <c r="J16" s="8">
        <f>20000*(_xlfn.NORM.DIST(1/((BVOL!J16/10000/(STRIKE!J16/100))*SQRT($A16))*((BVOL!J16/10000/(STRIKE!J16/100))^2/2)*$A16,0,1,TRUE)*STRIKE!J16/100-_xlfn.NORM.DIST(1/((BVOL!J16/10000/(STRIKE!J16/100))*SQRT($A16))*((BVOL!J16/10000/(STRIKE!J16/100))^2/2)*$A16-(BVOL!J16/10000/(STRIKE!J16/100))*SQRT($A16),0,1,TRUE)*STRIKE!J16/100)</f>
        <v>195.89774014865333</v>
      </c>
      <c r="K16" s="8">
        <f>20000*(_xlfn.NORM.DIST(1/((BVOL!K16/10000/(STRIKE!K16/100))*SQRT($A16))*((BVOL!K16/10000/(STRIKE!K16/100))^2/2)*$A16,0,1,TRUE)*STRIKE!K16/100-_xlfn.NORM.DIST(1/((BVOL!K16/10000/(STRIKE!K16/100))*SQRT($A16))*((BVOL!K16/10000/(STRIKE!K16/100))^2/2)*$A16-(BVOL!K16/10000/(STRIKE!K16/100))*SQRT($A16),0,1,TRUE)*STRIKE!K16/100)</f>
        <v>188.59387189150485</v>
      </c>
      <c r="L16" s="8">
        <f>20000*(_xlfn.NORM.DIST(1/((BVOL!L16/10000/(STRIKE!L16/100))*SQRT($A16))*((BVOL!L16/10000/(STRIKE!L16/100))^2/2)*$A16,0,1,TRUE)*STRIKE!L16/100-_xlfn.NORM.DIST(1/((BVOL!L16/10000/(STRIKE!L16/100))*SQRT($A16))*((BVOL!L16/10000/(STRIKE!L16/100))^2/2)*$A16-(BVOL!L16/10000/(STRIKE!L16/100))*SQRT($A16),0,1,TRUE)*STRIKE!L16/100)</f>
        <v>183.00664999233561</v>
      </c>
      <c r="M16" s="8">
        <f>20000*(_xlfn.NORM.DIST(1/((BVOL!M16/10000/(STRIKE!M16/100))*SQRT($A16))*((BVOL!M16/10000/(STRIKE!M16/100))^2/2)*$A16,0,1,TRUE)*STRIKE!M16/100-_xlfn.NORM.DIST(1/((BVOL!M16/10000/(STRIKE!M16/100))*SQRT($A16))*((BVOL!M16/10000/(STRIKE!M16/100))^2/2)*$A16-(BVOL!M16/10000/(STRIKE!M16/100))*SQRT($A16),0,1,TRUE)*STRIKE!M16/100)</f>
        <v>174.64444745793742</v>
      </c>
      <c r="N16" s="8">
        <f>20000*(_xlfn.NORM.DIST(1/((BVOL!N16/10000/(STRIKE!N16/100))*SQRT($A16))*((BVOL!N16/10000/(STRIKE!N16/100))^2/2)*$A16,0,1,TRUE)*STRIKE!N16/100-_xlfn.NORM.DIST(1/((BVOL!N16/10000/(STRIKE!N16/100))*SQRT($A16))*((BVOL!N16/10000/(STRIKE!N16/100))^2/2)*$A16-(BVOL!N16/10000/(STRIKE!N16/100))*SQRT($A16),0,1,TRUE)*STRIKE!N16/100)</f>
        <v>165.61343974992781</v>
      </c>
      <c r="O16" s="8">
        <f>20000*(_xlfn.NORM.DIST(1/((BVOL!O16/10000/(STRIKE!O16/100))*SQRT($A16))*((BVOL!O16/10000/(STRIKE!O16/100))^2/2)*$A16,0,1,TRUE)*STRIKE!O16/100-_xlfn.NORM.DIST(1/((BVOL!O16/10000/(STRIKE!O16/100))*SQRT($A16))*((BVOL!O16/10000/(STRIKE!O16/100))^2/2)*$A16-(BVOL!O16/10000/(STRIKE!O16/100))*SQRT($A16),0,1,TRUE)*STRIKE!O16/100)</f>
        <v>160.25158235336949</v>
      </c>
      <c r="P16" s="8">
        <f>20000*(_xlfn.NORM.DIST(1/((BVOL!P16/10000/(STRIKE!P16/100))*SQRT($A16))*((BVOL!P16/10000/(STRIKE!P16/100))^2/2)*$A16,0,1,TRUE)*STRIKE!P16/100-_xlfn.NORM.DIST(1/((BVOL!P16/10000/(STRIKE!P16/100))*SQRT($A16))*((BVOL!P16/10000/(STRIKE!P16/100))^2/2)*$A16-(BVOL!P16/10000/(STRIKE!P16/100))*SQRT($A16),0,1,TRUE)*STRIKE!P16/100)</f>
        <v>155.23070522447551</v>
      </c>
    </row>
    <row r="17" spans="1:17" x14ac:dyDescent="0.25">
      <c r="A17" s="7">
        <v>10</v>
      </c>
      <c r="B17">
        <f t="shared" si="1"/>
        <v>120</v>
      </c>
      <c r="E17" s="8">
        <f>20000*(_xlfn.NORM.DIST(1/((BVOL!E17/10000/(STRIKE!E17/100))*SQRT($A17))*((BVOL!E17/10000/(STRIKE!E17/100))^2/2)*$A17,0,1,TRUE)*STRIKE!E17/100-_xlfn.NORM.DIST(1/((BVOL!E17/10000/(STRIKE!E17/100))*SQRT($A17))*((BVOL!E17/10000/(STRIKE!E17/100))^2/2)*$A17-(BVOL!E17/10000/(STRIKE!E17/100))*SQRT($A17),0,1,TRUE)*STRIKE!E17/100)</f>
        <v>218.44897282403082</v>
      </c>
      <c r="F17" s="8">
        <f>20000*(_xlfn.NORM.DIST(1/((BVOL!F17/10000/(STRIKE!F17/100))*SQRT($A17))*((BVOL!F17/10000/(STRIKE!F17/100))^2/2)*$A17,0,1,TRUE)*STRIKE!F17/100-_xlfn.NORM.DIST(1/((BVOL!F17/10000/(STRIKE!F17/100))*SQRT($A17))*((BVOL!F17/10000/(STRIKE!F17/100))^2/2)*$A17-(BVOL!F17/10000/(STRIKE!F17/100))*SQRT($A17),0,1,TRUE)*STRIKE!F17/100)</f>
        <v>218.18939314704366</v>
      </c>
      <c r="G17" s="8">
        <f>20000*(_xlfn.NORM.DIST(1/((BVOL!G17/10000/(STRIKE!G17/100))*SQRT($A17))*((BVOL!G17/10000/(STRIKE!G17/100))^2/2)*$A17,0,1,TRUE)*STRIKE!G17/100-_xlfn.NORM.DIST(1/((BVOL!G17/10000/(STRIKE!G17/100))*SQRT($A17))*((BVOL!G17/10000/(STRIKE!G17/100))^2/2)*$A17-(BVOL!G17/10000/(STRIKE!G17/100))*SQRT($A17),0,1,TRUE)*STRIKE!G17/100)</f>
        <v>213.61881884862834</v>
      </c>
      <c r="H17" s="8">
        <f>20000*(_xlfn.NORM.DIST(1/((BVOL!H17/10000/(STRIKE!H17/100))*SQRT($A17))*((BVOL!H17/10000/(STRIKE!H17/100))^2/2)*$A17,0,1,TRUE)*STRIKE!H17/100-_xlfn.NORM.DIST(1/((BVOL!H17/10000/(STRIKE!H17/100))*SQRT($A17))*((BVOL!H17/10000/(STRIKE!H17/100))^2/2)*$A17-(BVOL!H17/10000/(STRIKE!H17/100))*SQRT($A17),0,1,TRUE)*STRIKE!H17/100)</f>
        <v>209.43405527514713</v>
      </c>
      <c r="I17" s="8">
        <f>20000*(_xlfn.NORM.DIST(1/((BVOL!I17/10000/(STRIKE!I17/100))*SQRT($A17))*((BVOL!I17/10000/(STRIKE!I17/100))^2/2)*$A17,0,1,TRUE)*STRIKE!I17/100-_xlfn.NORM.DIST(1/((BVOL!I17/10000/(STRIKE!I17/100))*SQRT($A17))*((BVOL!I17/10000/(STRIKE!I17/100))^2/2)*$A17-(BVOL!I17/10000/(STRIKE!I17/100))*SQRT($A17),0,1,TRUE)*STRIKE!I17/100)</f>
        <v>205.72393258270625</v>
      </c>
      <c r="J17" s="8">
        <f>20000*(_xlfn.NORM.DIST(1/((BVOL!J17/10000/(STRIKE!J17/100))*SQRT($A17))*((BVOL!J17/10000/(STRIKE!J17/100))^2/2)*$A17,0,1,TRUE)*STRIKE!J17/100-_xlfn.NORM.DIST(1/((BVOL!J17/10000/(STRIKE!J17/100))*SQRT($A17))*((BVOL!J17/10000/(STRIKE!J17/100))^2/2)*$A17-(BVOL!J17/10000/(STRIKE!J17/100))*SQRT($A17),0,1,TRUE)*STRIKE!J17/100)</f>
        <v>198.99222069626148</v>
      </c>
      <c r="K17" s="8">
        <f>20000*(_xlfn.NORM.DIST(1/((BVOL!K17/10000/(STRIKE!K17/100))*SQRT($A17))*((BVOL!K17/10000/(STRIKE!K17/100))^2/2)*$A17,0,1,TRUE)*STRIKE!K17/100-_xlfn.NORM.DIST(1/((BVOL!K17/10000/(STRIKE!K17/100))*SQRT($A17))*((BVOL!K17/10000/(STRIKE!K17/100))^2/2)*$A17-(BVOL!K17/10000/(STRIKE!K17/100))*SQRT($A17),0,1,TRUE)*STRIKE!K17/100)</f>
        <v>191.27919771201439</v>
      </c>
      <c r="L17" s="8">
        <f>20000*(_xlfn.NORM.DIST(1/((BVOL!L17/10000/(STRIKE!L17/100))*SQRT($A17))*((BVOL!L17/10000/(STRIKE!L17/100))^2/2)*$A17,0,1,TRUE)*STRIKE!L17/100-_xlfn.NORM.DIST(1/((BVOL!L17/10000/(STRIKE!L17/100))*SQRT($A17))*((BVOL!L17/10000/(STRIKE!L17/100))^2/2)*$A17-(BVOL!L17/10000/(STRIKE!L17/100))*SQRT($A17),0,1,TRUE)*STRIKE!L17/100)</f>
        <v>184.99076143105538</v>
      </c>
      <c r="M17" s="8">
        <f>20000*(_xlfn.NORM.DIST(1/((BVOL!M17/10000/(STRIKE!M17/100))*SQRT($A17))*((BVOL!M17/10000/(STRIKE!M17/100))^2/2)*$A17,0,1,TRUE)*STRIKE!M17/100-_xlfn.NORM.DIST(1/((BVOL!M17/10000/(STRIKE!M17/100))*SQRT($A17))*((BVOL!M17/10000/(STRIKE!M17/100))^2/2)*$A17-(BVOL!M17/10000/(STRIKE!M17/100))*SQRT($A17),0,1,TRUE)*STRIKE!M17/100)</f>
        <v>176.22017891029014</v>
      </c>
      <c r="N17" s="8">
        <f>20000*(_xlfn.NORM.DIST(1/((BVOL!N17/10000/(STRIKE!N17/100))*SQRT($A17))*((BVOL!N17/10000/(STRIKE!N17/100))^2/2)*$A17,0,1,TRUE)*STRIKE!N17/100-_xlfn.NORM.DIST(1/((BVOL!N17/10000/(STRIKE!N17/100))*SQRT($A17))*((BVOL!N17/10000/(STRIKE!N17/100))^2/2)*$A17-(BVOL!N17/10000/(STRIKE!N17/100))*SQRT($A17),0,1,TRUE)*STRIKE!N17/100)</f>
        <v>167.05927953036644</v>
      </c>
      <c r="O17" s="8">
        <f>20000*(_xlfn.NORM.DIST(1/((BVOL!O17/10000/(STRIKE!O17/100))*SQRT($A17))*((BVOL!O17/10000/(STRIKE!O17/100))^2/2)*$A17,0,1,TRUE)*STRIKE!O17/100-_xlfn.NORM.DIST(1/((BVOL!O17/10000/(STRIKE!O17/100))*SQRT($A17))*((BVOL!O17/10000/(STRIKE!O17/100))^2/2)*$A17-(BVOL!O17/10000/(STRIKE!O17/100))*SQRT($A17),0,1,TRUE)*STRIKE!O17/100)</f>
        <v>161.3539012596371</v>
      </c>
      <c r="P17" s="8">
        <f>20000*(_xlfn.NORM.DIST(1/((BVOL!P17/10000/(STRIKE!P17/100))*SQRT($A17))*((BVOL!P17/10000/(STRIKE!P17/100))^2/2)*$A17,0,1,TRUE)*STRIKE!P17/100-_xlfn.NORM.DIST(1/((BVOL!P17/10000/(STRIKE!P17/100))*SQRT($A17))*((BVOL!P17/10000/(STRIKE!P17/100))^2/2)*$A17-(BVOL!P17/10000/(STRIKE!P17/100))*SQRT($A17),0,1,TRUE)*STRIKE!P17/100)</f>
        <v>156.50219965799627</v>
      </c>
    </row>
    <row r="18" spans="1:17" x14ac:dyDescent="0.25">
      <c r="A18" s="7">
        <v>12</v>
      </c>
      <c r="B18">
        <f t="shared" si="1"/>
        <v>144</v>
      </c>
      <c r="E18" s="8">
        <f>20000*(_xlfn.NORM.DIST(1/((BVOL!E18/10000/(STRIKE!E18/100))*SQRT($A18))*((BVOL!E18/10000/(STRIKE!E18/100))^2/2)*$A18,0,1,TRUE)*STRIKE!E18/100-_xlfn.NORM.DIST(1/((BVOL!E18/10000/(STRIKE!E18/100))*SQRT($A18))*((BVOL!E18/10000/(STRIKE!E18/100))^2/2)*$A18-(BVOL!E18/10000/(STRIKE!E18/100))*SQRT($A18),0,1,TRUE)*STRIKE!E18/100)</f>
        <v>226.40129270372827</v>
      </c>
      <c r="F18" s="8">
        <f>20000*(_xlfn.NORM.DIST(1/((BVOL!F18/10000/(STRIKE!F18/100))*SQRT($A18))*((BVOL!F18/10000/(STRIKE!F18/100))^2/2)*$A18,0,1,TRUE)*STRIKE!F18/100-_xlfn.NORM.DIST(1/((BVOL!F18/10000/(STRIKE!F18/100))*SQRT($A18))*((BVOL!F18/10000/(STRIKE!F18/100))^2/2)*$A18-(BVOL!F18/10000/(STRIKE!F18/100))*SQRT($A18),0,1,TRUE)*STRIKE!F18/100)</f>
        <v>226.1833385041694</v>
      </c>
      <c r="G18" s="8">
        <f>20000*(_xlfn.NORM.DIST(1/((BVOL!G18/10000/(STRIKE!G18/100))*SQRT($A18))*((BVOL!G18/10000/(STRIKE!G18/100))^2/2)*$A18,0,1,TRUE)*STRIKE!G18/100-_xlfn.NORM.DIST(1/((BVOL!G18/10000/(STRIKE!G18/100))*SQRT($A18))*((BVOL!G18/10000/(STRIKE!G18/100))^2/2)*$A18-(BVOL!G18/10000/(STRIKE!G18/100))*SQRT($A18),0,1,TRUE)*STRIKE!G18/100)</f>
        <v>221.86029110649361</v>
      </c>
      <c r="H18" s="8">
        <f>20000*(_xlfn.NORM.DIST(1/((BVOL!H18/10000/(STRIKE!H18/100))*SQRT($A18))*((BVOL!H18/10000/(STRIKE!H18/100))^2/2)*$A18,0,1,TRUE)*STRIKE!H18/100-_xlfn.NORM.DIST(1/((BVOL!H18/10000/(STRIKE!H18/100))*SQRT($A18))*((BVOL!H18/10000/(STRIKE!H18/100))^2/2)*$A18-(BVOL!H18/10000/(STRIKE!H18/100))*SQRT($A18),0,1,TRUE)*STRIKE!H18/100)</f>
        <v>216.58764729878442</v>
      </c>
      <c r="I18" s="8">
        <f>20000*(_xlfn.NORM.DIST(1/((BVOL!I18/10000/(STRIKE!I18/100))*SQRT($A18))*((BVOL!I18/10000/(STRIKE!I18/100))^2/2)*$A18,0,1,TRUE)*STRIKE!I18/100-_xlfn.NORM.DIST(1/((BVOL!I18/10000/(STRIKE!I18/100))*SQRT($A18))*((BVOL!I18/10000/(STRIKE!I18/100))^2/2)*$A18-(BVOL!I18/10000/(STRIKE!I18/100))*SQRT($A18),0,1,TRUE)*STRIKE!I18/100)</f>
        <v>211.53286137386294</v>
      </c>
      <c r="J18" s="8">
        <f>20000*(_xlfn.NORM.DIST(1/((BVOL!J18/10000/(STRIKE!J18/100))*SQRT($A18))*((BVOL!J18/10000/(STRIKE!J18/100))^2/2)*$A18,0,1,TRUE)*STRIKE!J18/100-_xlfn.NORM.DIST(1/((BVOL!J18/10000/(STRIKE!J18/100))*SQRT($A18))*((BVOL!J18/10000/(STRIKE!J18/100))^2/2)*$A18-(BVOL!J18/10000/(STRIKE!J18/100))*SQRT($A18),0,1,TRUE)*STRIKE!J18/100)</f>
        <v>199.70875970089088</v>
      </c>
      <c r="K18" s="8">
        <f>20000*(_xlfn.NORM.DIST(1/((BVOL!K18/10000/(STRIKE!K18/100))*SQRT($A18))*((BVOL!K18/10000/(STRIKE!K18/100))^2/2)*$A18,0,1,TRUE)*STRIKE!K18/100-_xlfn.NORM.DIST(1/((BVOL!K18/10000/(STRIKE!K18/100))*SQRT($A18))*((BVOL!K18/10000/(STRIKE!K18/100))^2/2)*$A18-(BVOL!K18/10000/(STRIKE!K18/100))*SQRT($A18),0,1,TRUE)*STRIKE!K18/100)</f>
        <v>195.74592603913462</v>
      </c>
      <c r="L18" s="8">
        <f>20000*(_xlfn.NORM.DIST(1/((BVOL!L18/10000/(STRIKE!L18/100))*SQRT($A18))*((BVOL!L18/10000/(STRIKE!L18/100))^2/2)*$A18,0,1,TRUE)*STRIKE!L18/100-_xlfn.NORM.DIST(1/((BVOL!L18/10000/(STRIKE!L18/100))*SQRT($A18))*((BVOL!L18/10000/(STRIKE!L18/100))^2/2)*$A18-(BVOL!L18/10000/(STRIKE!L18/100))*SQRT($A18),0,1,TRUE)*STRIKE!L18/100)</f>
        <v>189.01736551329296</v>
      </c>
      <c r="M18" s="8">
        <f>20000*(_xlfn.NORM.DIST(1/((BVOL!M18/10000/(STRIKE!M18/100))*SQRT($A18))*((BVOL!M18/10000/(STRIKE!M18/100))^2/2)*$A18,0,1,TRUE)*STRIKE!M18/100-_xlfn.NORM.DIST(1/((BVOL!M18/10000/(STRIKE!M18/100))*SQRT($A18))*((BVOL!M18/10000/(STRIKE!M18/100))^2/2)*$A18-(BVOL!M18/10000/(STRIKE!M18/100))*SQRT($A18),0,1,TRUE)*STRIKE!M18/100)</f>
        <v>179.23591787744186</v>
      </c>
      <c r="N18" s="8">
        <f>20000*(_xlfn.NORM.DIST(1/((BVOL!N18/10000/(STRIKE!N18/100))*SQRT($A18))*((BVOL!N18/10000/(STRIKE!N18/100))^2/2)*$A18,0,1,TRUE)*STRIKE!N18/100-_xlfn.NORM.DIST(1/((BVOL!N18/10000/(STRIKE!N18/100))*SQRT($A18))*((BVOL!N18/10000/(STRIKE!N18/100))^2/2)*$A18-(BVOL!N18/10000/(STRIKE!N18/100))*SQRT($A18),0,1,TRUE)*STRIKE!N18/100)</f>
        <v>169.91947000098341</v>
      </c>
      <c r="O18" s="8">
        <f>20000*(_xlfn.NORM.DIST(1/((BVOL!O18/10000/(STRIKE!O18/100))*SQRT($A18))*((BVOL!O18/10000/(STRIKE!O18/100))^2/2)*$A18,0,1,TRUE)*STRIKE!O18/100-_xlfn.NORM.DIST(1/((BVOL!O18/10000/(STRIKE!O18/100))*SQRT($A18))*((BVOL!O18/10000/(STRIKE!O18/100))^2/2)*$A18-(BVOL!O18/10000/(STRIKE!O18/100))*SQRT($A18),0,1,TRUE)*STRIKE!O18/100)</f>
        <v>163.98749219147365</v>
      </c>
      <c r="P18" s="8">
        <f>20000*(_xlfn.NORM.DIST(1/((BVOL!P18/10000/(STRIKE!P18/100))*SQRT($A18))*((BVOL!P18/10000/(STRIKE!P18/100))^2/2)*$A18,0,1,TRUE)*STRIKE!P18/100-_xlfn.NORM.DIST(1/((BVOL!P18/10000/(STRIKE!P18/100))*SQRT($A18))*((BVOL!P18/10000/(STRIKE!P18/100))^2/2)*$A18-(BVOL!P18/10000/(STRIKE!P18/100))*SQRT($A18),0,1,TRUE)*STRIKE!P18/100)</f>
        <v>158.76636990976098</v>
      </c>
    </row>
    <row r="19" spans="1:17" x14ac:dyDescent="0.25">
      <c r="A19" s="7">
        <v>15</v>
      </c>
      <c r="B19">
        <f t="shared" si="1"/>
        <v>180</v>
      </c>
      <c r="E19" s="8">
        <f>20000*(_xlfn.NORM.DIST(1/((BVOL!E19/10000/(STRIKE!E19/100))*SQRT($A19))*((BVOL!E19/10000/(STRIKE!E19/100))^2/2)*$A19,0,1,TRUE)*STRIKE!E19/100-_xlfn.NORM.DIST(1/((BVOL!E19/10000/(STRIKE!E19/100))*SQRT($A19))*((BVOL!E19/10000/(STRIKE!E19/100))^2/2)*$A19-(BVOL!E19/10000/(STRIKE!E19/100))*SQRT($A19),0,1,TRUE)*STRIKE!E19/100)</f>
        <v>227.02173380727163</v>
      </c>
      <c r="F19" s="8">
        <f>20000*(_xlfn.NORM.DIST(1/((BVOL!F19/10000/(STRIKE!F19/100))*SQRT($A19))*((BVOL!F19/10000/(STRIKE!F19/100))^2/2)*$A19,0,1,TRUE)*STRIKE!F19/100-_xlfn.NORM.DIST(1/((BVOL!F19/10000/(STRIKE!F19/100))*SQRT($A19))*((BVOL!F19/10000/(STRIKE!F19/100))^2/2)*$A19-(BVOL!F19/10000/(STRIKE!F19/100))*SQRT($A19),0,1,TRUE)*STRIKE!F19/100)</f>
        <v>226.95774207817675</v>
      </c>
      <c r="G19" s="8">
        <f>20000*(_xlfn.NORM.DIST(1/((BVOL!G19/10000/(STRIKE!G19/100))*SQRT($A19))*((BVOL!G19/10000/(STRIKE!G19/100))^2/2)*$A19,0,1,TRUE)*STRIKE!G19/100-_xlfn.NORM.DIST(1/((BVOL!G19/10000/(STRIKE!G19/100))*SQRT($A19))*((BVOL!G19/10000/(STRIKE!G19/100))^2/2)*$A19-(BVOL!G19/10000/(STRIKE!G19/100))*SQRT($A19),0,1,TRUE)*STRIKE!G19/100)</f>
        <v>222.79379830309691</v>
      </c>
      <c r="H19" s="8">
        <f>20000*(_xlfn.NORM.DIST(1/((BVOL!H19/10000/(STRIKE!H19/100))*SQRT($A19))*((BVOL!H19/10000/(STRIKE!H19/100))^2/2)*$A19,0,1,TRUE)*STRIKE!H19/100-_xlfn.NORM.DIST(1/((BVOL!H19/10000/(STRIKE!H19/100))*SQRT($A19))*((BVOL!H19/10000/(STRIKE!H19/100))^2/2)*$A19-(BVOL!H19/10000/(STRIKE!H19/100))*SQRT($A19),0,1,TRUE)*STRIKE!H19/100)</f>
        <v>218.9480348027445</v>
      </c>
      <c r="I19" s="8">
        <f>20000*(_xlfn.NORM.DIST(1/((BVOL!I19/10000/(STRIKE!I19/100))*SQRT($A19))*((BVOL!I19/10000/(STRIKE!I19/100))^2/2)*$A19,0,1,TRUE)*STRIKE!I19/100-_xlfn.NORM.DIST(1/((BVOL!I19/10000/(STRIKE!I19/100))*SQRT($A19))*((BVOL!I19/10000/(STRIKE!I19/100))^2/2)*$A19-(BVOL!I19/10000/(STRIKE!I19/100))*SQRT($A19),0,1,TRUE)*STRIKE!I19/100)</f>
        <v>214.32657586458126</v>
      </c>
      <c r="J19" s="8">
        <f>20000*(_xlfn.NORM.DIST(1/((BVOL!J19/10000/(STRIKE!J19/100))*SQRT($A19))*((BVOL!J19/10000/(STRIKE!J19/100))^2/2)*$A19,0,1,TRUE)*STRIKE!J19/100-_xlfn.NORM.DIST(1/((BVOL!J19/10000/(STRIKE!J19/100))*SQRT($A19))*((BVOL!J19/10000/(STRIKE!J19/100))^2/2)*$A19-(BVOL!J19/10000/(STRIKE!J19/100))*SQRT($A19),0,1,TRUE)*STRIKE!J19/100)</f>
        <v>192.85205617249383</v>
      </c>
      <c r="K19" s="8">
        <f>20000*(_xlfn.NORM.DIST(1/((BVOL!K19/10000/(STRIKE!K19/100))*SQRT($A19))*((BVOL!K19/10000/(STRIKE!K19/100))^2/2)*$A19,0,1,TRUE)*STRIKE!K19/100-_xlfn.NORM.DIST(1/((BVOL!K19/10000/(STRIKE!K19/100))*SQRT($A19))*((BVOL!K19/10000/(STRIKE!K19/100))^2/2)*$A19-(BVOL!K19/10000/(STRIKE!K19/100))*SQRT($A19),0,1,TRUE)*STRIKE!K19/100)</f>
        <v>196.09757928101803</v>
      </c>
      <c r="L19" s="8">
        <f>20000*(_xlfn.NORM.DIST(1/((BVOL!L19/10000/(STRIKE!L19/100))*SQRT($A19))*((BVOL!L19/10000/(STRIKE!L19/100))^2/2)*$A19,0,1,TRUE)*STRIKE!L19/100-_xlfn.NORM.DIST(1/((BVOL!L19/10000/(STRIKE!L19/100))*SQRT($A19))*((BVOL!L19/10000/(STRIKE!L19/100))^2/2)*$A19-(BVOL!L19/10000/(STRIKE!L19/100))*SQRT($A19),0,1,TRUE)*STRIKE!L19/100)</f>
        <v>188.63970916289836</v>
      </c>
      <c r="M19" s="8">
        <f>20000*(_xlfn.NORM.DIST(1/((BVOL!M19/10000/(STRIKE!M19/100))*SQRT($A19))*((BVOL!M19/10000/(STRIKE!M19/100))^2/2)*$A19,0,1,TRUE)*STRIKE!M19/100-_xlfn.NORM.DIST(1/((BVOL!M19/10000/(STRIKE!M19/100))*SQRT($A19))*((BVOL!M19/10000/(STRIKE!M19/100))^2/2)*$A19-(BVOL!M19/10000/(STRIKE!M19/100))*SQRT($A19),0,1,TRUE)*STRIKE!M19/100)</f>
        <v>178.38431112786054</v>
      </c>
      <c r="N19" s="8">
        <f>20000*(_xlfn.NORM.DIST(1/((BVOL!N19/10000/(STRIKE!N19/100))*SQRT($A19))*((BVOL!N19/10000/(STRIKE!N19/100))^2/2)*$A19,0,1,TRUE)*STRIKE!N19/100-_xlfn.NORM.DIST(1/((BVOL!N19/10000/(STRIKE!N19/100))*SQRT($A19))*((BVOL!N19/10000/(STRIKE!N19/100))^2/2)*$A19-(BVOL!N19/10000/(STRIKE!N19/100))*SQRT($A19),0,1,TRUE)*STRIKE!N19/100)</f>
        <v>170.00411677626508</v>
      </c>
      <c r="O19" s="8">
        <f>20000*(_xlfn.NORM.DIST(1/((BVOL!O19/10000/(STRIKE!O19/100))*SQRT($A19))*((BVOL!O19/10000/(STRIKE!O19/100))^2/2)*$A19,0,1,TRUE)*STRIKE!O19/100-_xlfn.NORM.DIST(1/((BVOL!O19/10000/(STRIKE!O19/100))*SQRT($A19))*((BVOL!O19/10000/(STRIKE!O19/100))^2/2)*$A19-(BVOL!O19/10000/(STRIKE!O19/100))*SQRT($A19),0,1,TRUE)*STRIKE!O19/100)</f>
        <v>163.96584934344051</v>
      </c>
      <c r="P19" s="8">
        <f>20000*(_xlfn.NORM.DIST(1/((BVOL!P19/10000/(STRIKE!P19/100))*SQRT($A19))*((BVOL!P19/10000/(STRIKE!P19/100))^2/2)*$A19,0,1,TRUE)*STRIKE!P19/100-_xlfn.NORM.DIST(1/((BVOL!P19/10000/(STRIKE!P19/100))*SQRT($A19))*((BVOL!P19/10000/(STRIKE!P19/100))^2/2)*$A19-(BVOL!P19/10000/(STRIKE!P19/100))*SQRT($A19),0,1,TRUE)*STRIKE!P19/100)</f>
        <v>157.98767904309358</v>
      </c>
    </row>
    <row r="20" spans="1:17" x14ac:dyDescent="0.25">
      <c r="A20" s="7">
        <v>20</v>
      </c>
      <c r="B20">
        <f t="shared" si="1"/>
        <v>240</v>
      </c>
      <c r="E20" s="8">
        <f>20000*(_xlfn.NORM.DIST(1/((BVOL!E20/10000/(STRIKE!E20/100))*SQRT($A20))*((BVOL!E20/10000/(STRIKE!E20/100))^2/2)*$A20,0,1,TRUE)*STRIKE!E20/100-_xlfn.NORM.DIST(1/((BVOL!E20/10000/(STRIKE!E20/100))*SQRT($A20))*((BVOL!E20/10000/(STRIKE!E20/100))^2/2)*$A20-(BVOL!E20/10000/(STRIKE!E20/100))*SQRT($A20),0,1,TRUE)*STRIKE!E20/100)</f>
        <v>221.78571234334689</v>
      </c>
      <c r="F20" s="8">
        <f>20000*(_xlfn.NORM.DIST(1/((BVOL!F20/10000/(STRIKE!F20/100))*SQRT($A20))*((BVOL!F20/10000/(STRIKE!F20/100))^2/2)*$A20,0,1,TRUE)*STRIKE!F20/100-_xlfn.NORM.DIST(1/((BVOL!F20/10000/(STRIKE!F20/100))*SQRT($A20))*((BVOL!F20/10000/(STRIKE!F20/100))^2/2)*$A20-(BVOL!F20/10000/(STRIKE!F20/100))*SQRT($A20),0,1,TRUE)*STRIKE!F20/100)</f>
        <v>221.90370762524762</v>
      </c>
      <c r="G20" s="8">
        <f>20000*(_xlfn.NORM.DIST(1/((BVOL!G20/10000/(STRIKE!G20/100))*SQRT($A20))*((BVOL!G20/10000/(STRIKE!G20/100))^2/2)*$A20,0,1,TRUE)*STRIKE!G20/100-_xlfn.NORM.DIST(1/((BVOL!G20/10000/(STRIKE!G20/100))*SQRT($A20))*((BVOL!G20/10000/(STRIKE!G20/100))^2/2)*$A20-(BVOL!G20/10000/(STRIKE!G20/100))*SQRT($A20),0,1,TRUE)*STRIKE!G20/100)</f>
        <v>218.33486967945768</v>
      </c>
      <c r="H20" s="8">
        <f>20000*(_xlfn.NORM.DIST(1/((BVOL!H20/10000/(STRIKE!H20/100))*SQRT($A20))*((BVOL!H20/10000/(STRIKE!H20/100))^2/2)*$A20,0,1,TRUE)*STRIKE!H20/100-_xlfn.NORM.DIST(1/((BVOL!H20/10000/(STRIKE!H20/100))*SQRT($A20))*((BVOL!H20/10000/(STRIKE!H20/100))^2/2)*$A20-(BVOL!H20/10000/(STRIKE!H20/100))*SQRT($A20),0,1,TRUE)*STRIKE!H20/100)</f>
        <v>214.3946695936865</v>
      </c>
      <c r="I20" s="8">
        <f>20000*(_xlfn.NORM.DIST(1/((BVOL!I20/10000/(STRIKE!I20/100))*SQRT($A20))*((BVOL!I20/10000/(STRIKE!I20/100))^2/2)*$A20,0,1,TRUE)*STRIKE!I20/100-_xlfn.NORM.DIST(1/((BVOL!I20/10000/(STRIKE!I20/100))*SQRT($A20))*((BVOL!I20/10000/(STRIKE!I20/100))^2/2)*$A20-(BVOL!I20/10000/(STRIKE!I20/100))*SQRT($A20),0,1,TRUE)*STRIKE!I20/100)</f>
        <v>210.12357139299817</v>
      </c>
      <c r="J20" s="8">
        <f>20000*(_xlfn.NORM.DIST(1/((BVOL!J20/10000/(STRIKE!J20/100))*SQRT($A20))*((BVOL!J20/10000/(STRIKE!J20/100))^2/2)*$A20,0,1,TRUE)*STRIKE!J20/100-_xlfn.NORM.DIST(1/((BVOL!J20/10000/(STRIKE!J20/100))*SQRT($A20))*((BVOL!J20/10000/(STRIKE!J20/100))^2/2)*$A20-(BVOL!J20/10000/(STRIKE!J20/100))*SQRT($A20),0,1,TRUE)*STRIKE!J20/100)</f>
        <v>201.76688525712524</v>
      </c>
      <c r="K20" s="8">
        <f>20000*(_xlfn.NORM.DIST(1/((BVOL!K20/10000/(STRIKE!K20/100))*SQRT($A20))*((BVOL!K20/10000/(STRIKE!K20/100))^2/2)*$A20,0,1,TRUE)*STRIKE!K20/100-_xlfn.NORM.DIST(1/((BVOL!K20/10000/(STRIKE!K20/100))*SQRT($A20))*((BVOL!K20/10000/(STRIKE!K20/100))^2/2)*$A20-(BVOL!K20/10000/(STRIKE!K20/100))*SQRT($A20),0,1,TRUE)*STRIKE!K20/100)</f>
        <v>192.467027449944</v>
      </c>
      <c r="L20" s="8">
        <f>20000*(_xlfn.NORM.DIST(1/((BVOL!L20/10000/(STRIKE!L20/100))*SQRT($A20))*((BVOL!L20/10000/(STRIKE!L20/100))^2/2)*$A20,0,1,TRUE)*STRIKE!L20/100-_xlfn.NORM.DIST(1/((BVOL!L20/10000/(STRIKE!L20/100))*SQRT($A20))*((BVOL!L20/10000/(STRIKE!L20/100))^2/2)*$A20-(BVOL!L20/10000/(STRIKE!L20/100))*SQRT($A20),0,1,TRUE)*STRIKE!L20/100)</f>
        <v>185.79950902055725</v>
      </c>
      <c r="M20" s="8">
        <f>20000*(_xlfn.NORM.DIST(1/((BVOL!M20/10000/(STRIKE!M20/100))*SQRT($A20))*((BVOL!M20/10000/(STRIKE!M20/100))^2/2)*$A20,0,1,TRUE)*STRIKE!M20/100-_xlfn.NORM.DIST(1/((BVOL!M20/10000/(STRIKE!M20/100))*SQRT($A20))*((BVOL!M20/10000/(STRIKE!M20/100))^2/2)*$A20-(BVOL!M20/10000/(STRIKE!M20/100))*SQRT($A20),0,1,TRUE)*STRIKE!M20/100)</f>
        <v>176.31325570198311</v>
      </c>
      <c r="N20" s="8">
        <f>20000*(_xlfn.NORM.DIST(1/((BVOL!N20/10000/(STRIKE!N20/100))*SQRT($A20))*((BVOL!N20/10000/(STRIKE!N20/100))^2/2)*$A20,0,1,TRUE)*STRIKE!N20/100-_xlfn.NORM.DIST(1/((BVOL!N20/10000/(STRIKE!N20/100))*SQRT($A20))*((BVOL!N20/10000/(STRIKE!N20/100))^2/2)*$A20-(BVOL!N20/10000/(STRIKE!N20/100))*SQRT($A20),0,1,TRUE)*STRIKE!N20/100)</f>
        <v>169.9008195131473</v>
      </c>
      <c r="O20" s="8">
        <f>20000*(_xlfn.NORM.DIST(1/((BVOL!O20/10000/(STRIKE!O20/100))*SQRT($A20))*((BVOL!O20/10000/(STRIKE!O20/100))^2/2)*$A20,0,1,TRUE)*STRIKE!O20/100-_xlfn.NORM.DIST(1/((BVOL!O20/10000/(STRIKE!O20/100))*SQRT($A20))*((BVOL!O20/10000/(STRIKE!O20/100))^2/2)*$A20-(BVOL!O20/10000/(STRIKE!O20/100))*SQRT($A20),0,1,TRUE)*STRIKE!O20/100)</f>
        <v>163.56210968039255</v>
      </c>
      <c r="P20" s="8">
        <f>20000*(_xlfn.NORM.DIST(1/((BVOL!P20/10000/(STRIKE!P20/100))*SQRT($A20))*((BVOL!P20/10000/(STRIKE!P20/100))^2/2)*$A20,0,1,TRUE)*STRIKE!P20/100-_xlfn.NORM.DIST(1/((BVOL!P20/10000/(STRIKE!P20/100))*SQRT($A20))*((BVOL!P20/10000/(STRIKE!P20/100))^2/2)*$A20-(BVOL!P20/10000/(STRIKE!P20/100))*SQRT($A20),0,1,TRUE)*STRIKE!P20/100)</f>
        <v>157.32304154900245</v>
      </c>
    </row>
    <row r="21" spans="1:17" x14ac:dyDescent="0.25">
      <c r="A21" s="7">
        <v>25</v>
      </c>
      <c r="B21">
        <f t="shared" si="1"/>
        <v>300</v>
      </c>
      <c r="E21" s="8">
        <f>20000*(_xlfn.NORM.DIST(1/((BVOL!E21/10000/(STRIKE!E21/100))*SQRT($A21))*((BVOL!E21/10000/(STRIKE!E21/100))^2/2)*$A21,0,1,TRUE)*STRIKE!E21/100-_xlfn.NORM.DIST(1/((BVOL!E21/10000/(STRIKE!E21/100))*SQRT($A21))*((BVOL!E21/10000/(STRIKE!E21/100))^2/2)*$A21-(BVOL!E21/10000/(STRIKE!E21/100))*SQRT($A21),0,1,TRUE)*STRIKE!E21/100)</f>
        <v>212.07161678166781</v>
      </c>
      <c r="F21" s="8">
        <f>20000*(_xlfn.NORM.DIST(1/((BVOL!F21/10000/(STRIKE!F21/100))*SQRT($A21))*((BVOL!F21/10000/(STRIKE!F21/100))^2/2)*$A21,0,1,TRUE)*STRIKE!F21/100-_xlfn.NORM.DIST(1/((BVOL!F21/10000/(STRIKE!F21/100))*SQRT($A21))*((BVOL!F21/10000/(STRIKE!F21/100))^2/2)*$A21-(BVOL!F21/10000/(STRIKE!F21/100))*SQRT($A21),0,1,TRUE)*STRIKE!F21/100)</f>
        <v>211.76080326002517</v>
      </c>
      <c r="G21" s="8">
        <f>20000*(_xlfn.NORM.DIST(1/((BVOL!G21/10000/(STRIKE!G21/100))*SQRT($A21))*((BVOL!G21/10000/(STRIKE!G21/100))^2/2)*$A21,0,1,TRUE)*STRIKE!G21/100-_xlfn.NORM.DIST(1/((BVOL!G21/10000/(STRIKE!G21/100))*SQRT($A21))*((BVOL!G21/10000/(STRIKE!G21/100))^2/2)*$A21-(BVOL!G21/10000/(STRIKE!G21/100))*SQRT($A21),0,1,TRUE)*STRIKE!G21/100)</f>
        <v>209.20810646765091</v>
      </c>
      <c r="H21" s="8">
        <f>20000*(_xlfn.NORM.DIST(1/((BVOL!H21/10000/(STRIKE!H21/100))*SQRT($A21))*((BVOL!H21/10000/(STRIKE!H21/100))^2/2)*$A21,0,1,TRUE)*STRIKE!H21/100-_xlfn.NORM.DIST(1/((BVOL!H21/10000/(STRIKE!H21/100))*SQRT($A21))*((BVOL!H21/10000/(STRIKE!H21/100))^2/2)*$A21-(BVOL!H21/10000/(STRIKE!H21/100))*SQRT($A21),0,1,TRUE)*STRIKE!H21/100)</f>
        <v>205.66767219311535</v>
      </c>
      <c r="I21" s="8">
        <f>20000*(_xlfn.NORM.DIST(1/((BVOL!I21/10000/(STRIKE!I21/100))*SQRT($A21))*((BVOL!I21/10000/(STRIKE!I21/100))^2/2)*$A21,0,1,TRUE)*STRIKE!I21/100-_xlfn.NORM.DIST(1/((BVOL!I21/10000/(STRIKE!I21/100))*SQRT($A21))*((BVOL!I21/10000/(STRIKE!I21/100))^2/2)*$A21-(BVOL!I21/10000/(STRIKE!I21/100))*SQRT($A21),0,1,TRUE)*STRIKE!I21/100)</f>
        <v>202.24594721495544</v>
      </c>
      <c r="J21" s="8">
        <f>20000*(_xlfn.NORM.DIST(1/((BVOL!J21/10000/(STRIKE!J21/100))*SQRT($A21))*((BVOL!J21/10000/(STRIKE!J21/100))^2/2)*$A21,0,1,TRUE)*STRIKE!J21/100-_xlfn.NORM.DIST(1/((BVOL!J21/10000/(STRIKE!J21/100))*SQRT($A21))*((BVOL!J21/10000/(STRIKE!J21/100))^2/2)*$A21-(BVOL!J21/10000/(STRIKE!J21/100))*SQRT($A21),0,1,TRUE)*STRIKE!J21/100)</f>
        <v>197.22088508825283</v>
      </c>
      <c r="K21" s="8">
        <f>20000*(_xlfn.NORM.DIST(1/((BVOL!K21/10000/(STRIKE!K21/100))*SQRT($A21))*((BVOL!K21/10000/(STRIKE!K21/100))^2/2)*$A21,0,1,TRUE)*STRIKE!K21/100-_xlfn.NORM.DIST(1/((BVOL!K21/10000/(STRIKE!K21/100))*SQRT($A21))*((BVOL!K21/10000/(STRIKE!K21/100))^2/2)*$A21-(BVOL!K21/10000/(STRIKE!K21/100))*SQRT($A21),0,1,TRUE)*STRIKE!K21/100)</f>
        <v>189.26912535282472</v>
      </c>
      <c r="L21" s="8">
        <f>20000*(_xlfn.NORM.DIST(1/((BVOL!L21/10000/(STRIKE!L21/100))*SQRT($A21))*((BVOL!L21/10000/(STRIKE!L21/100))^2/2)*$A21,0,1,TRUE)*STRIKE!L21/100-_xlfn.NORM.DIST(1/((BVOL!L21/10000/(STRIKE!L21/100))*SQRT($A21))*((BVOL!L21/10000/(STRIKE!L21/100))^2/2)*$A21-(BVOL!L21/10000/(STRIKE!L21/100))*SQRT($A21),0,1,TRUE)*STRIKE!L21/100)</f>
        <v>184.46460766652208</v>
      </c>
      <c r="M21" s="8">
        <f>20000*(_xlfn.NORM.DIST(1/((BVOL!M21/10000/(STRIKE!M21/100))*SQRT($A21))*((BVOL!M21/10000/(STRIKE!M21/100))^2/2)*$A21,0,1,TRUE)*STRIKE!M21/100-_xlfn.NORM.DIST(1/((BVOL!M21/10000/(STRIKE!M21/100))*SQRT($A21))*((BVOL!M21/10000/(STRIKE!M21/100))^2/2)*$A21-(BVOL!M21/10000/(STRIKE!M21/100))*SQRT($A21),0,1,TRUE)*STRIKE!M21/100)</f>
        <v>176.78176285691981</v>
      </c>
      <c r="N21" s="8">
        <f>20000*(_xlfn.NORM.DIST(1/((BVOL!N21/10000/(STRIKE!N21/100))*SQRT($A21))*((BVOL!N21/10000/(STRIKE!N21/100))^2/2)*$A21,0,1,TRUE)*STRIKE!N21/100-_xlfn.NORM.DIST(1/((BVOL!N21/10000/(STRIKE!N21/100))*SQRT($A21))*((BVOL!N21/10000/(STRIKE!N21/100))^2/2)*$A21-(BVOL!N21/10000/(STRIKE!N21/100))*SQRT($A21),0,1,TRUE)*STRIKE!N21/100)</f>
        <v>167.68905812040865</v>
      </c>
      <c r="O21" s="8">
        <f>20000*(_xlfn.NORM.DIST(1/((BVOL!O21/10000/(STRIKE!O21/100))*SQRT($A21))*((BVOL!O21/10000/(STRIKE!O21/100))^2/2)*$A21,0,1,TRUE)*STRIKE!O21/100-_xlfn.NORM.DIST(1/((BVOL!O21/10000/(STRIKE!O21/100))*SQRT($A21))*((BVOL!O21/10000/(STRIKE!O21/100))^2/2)*$A21-(BVOL!O21/10000/(STRIKE!O21/100))*SQRT($A21),0,1,TRUE)*STRIKE!O21/100)</f>
        <v>161.96092437179414</v>
      </c>
      <c r="P21" s="8">
        <f>20000*(_xlfn.NORM.DIST(1/((BVOL!P21/10000/(STRIKE!P21/100))*SQRT($A21))*((BVOL!P21/10000/(STRIKE!P21/100))^2/2)*$A21,0,1,TRUE)*STRIKE!P21/100-_xlfn.NORM.DIST(1/((BVOL!P21/10000/(STRIKE!P21/100))*SQRT($A21))*((BVOL!P21/10000/(STRIKE!P21/100))^2/2)*$A21-(BVOL!P21/10000/(STRIKE!P21/100))*SQRT($A21),0,1,TRUE)*STRIKE!P21/100)</f>
        <v>156.77537246696605</v>
      </c>
    </row>
    <row r="22" spans="1:17" x14ac:dyDescent="0.25">
      <c r="A22" s="7">
        <v>30</v>
      </c>
      <c r="B22">
        <f t="shared" si="1"/>
        <v>360</v>
      </c>
      <c r="E22" s="8">
        <f>20000*(_xlfn.NORM.DIST(1/((BVOL!E22/10000/(STRIKE!E22/100))*SQRT($A22))*((BVOL!E22/10000/(STRIKE!E22/100))^2/2)*$A22,0,1,TRUE)*STRIKE!E22/100-_xlfn.NORM.DIST(1/((BVOL!E22/10000/(STRIKE!E22/100))*SQRT($A22))*((BVOL!E22/10000/(STRIKE!E22/100))^2/2)*$A22-(BVOL!E22/10000/(STRIKE!E22/100))*SQRT($A22),0,1,TRUE)*STRIKE!E22/100)</f>
        <v>212.61325269173483</v>
      </c>
      <c r="F22" s="8">
        <f>20000*(_xlfn.NORM.DIST(1/((BVOL!F22/10000/(STRIKE!F22/100))*SQRT($A22))*((BVOL!F22/10000/(STRIKE!F22/100))^2/2)*$A22,0,1,TRUE)*STRIKE!F22/100-_xlfn.NORM.DIST(1/((BVOL!F22/10000/(STRIKE!F22/100))*SQRT($A22))*((BVOL!F22/10000/(STRIKE!F22/100))^2/2)*$A22-(BVOL!F22/10000/(STRIKE!F22/100))*SQRT($A22),0,1,TRUE)*STRIKE!F22/100)</f>
        <v>212.70533698137714</v>
      </c>
      <c r="G22" s="8">
        <f>20000*(_xlfn.NORM.DIST(1/((BVOL!G22/10000/(STRIKE!G22/100))*SQRT($A22))*((BVOL!G22/10000/(STRIKE!G22/100))^2/2)*$A22,0,1,TRUE)*STRIKE!G22/100-_xlfn.NORM.DIST(1/((BVOL!G22/10000/(STRIKE!G22/100))*SQRT($A22))*((BVOL!G22/10000/(STRIKE!G22/100))^2/2)*$A22-(BVOL!G22/10000/(STRIKE!G22/100))*SQRT($A22),0,1,TRUE)*STRIKE!G22/100)</f>
        <v>210.01227851131992</v>
      </c>
      <c r="H22" s="8">
        <f>20000*(_xlfn.NORM.DIST(1/((BVOL!H22/10000/(STRIKE!H22/100))*SQRT($A22))*((BVOL!H22/10000/(STRIKE!H22/100))^2/2)*$A22,0,1,TRUE)*STRIKE!H22/100-_xlfn.NORM.DIST(1/((BVOL!H22/10000/(STRIKE!H22/100))*SQRT($A22))*((BVOL!H22/10000/(STRIKE!H22/100))^2/2)*$A22-(BVOL!H22/10000/(STRIKE!H22/100))*SQRT($A22),0,1,TRUE)*STRIKE!H22/100)</f>
        <v>206.55628479271058</v>
      </c>
      <c r="I22" s="8">
        <f>20000*(_xlfn.NORM.DIST(1/((BVOL!I22/10000/(STRIKE!I22/100))*SQRT($A22))*((BVOL!I22/10000/(STRIKE!I22/100))^2/2)*$A22,0,1,TRUE)*STRIKE!I22/100-_xlfn.NORM.DIST(1/((BVOL!I22/10000/(STRIKE!I22/100))*SQRT($A22))*((BVOL!I22/10000/(STRIKE!I22/100))^2/2)*$A22-(BVOL!I22/10000/(STRIKE!I22/100))*SQRT($A22),0,1,TRUE)*STRIKE!I22/100)</f>
        <v>202.72294506235994</v>
      </c>
      <c r="J22" s="8">
        <f>20000*(_xlfn.NORM.DIST(1/((BVOL!J22/10000/(STRIKE!J22/100))*SQRT($A22))*((BVOL!J22/10000/(STRIKE!J22/100))^2/2)*$A22,0,1,TRUE)*STRIKE!J22/100-_xlfn.NORM.DIST(1/((BVOL!J22/10000/(STRIKE!J22/100))*SQRT($A22))*((BVOL!J22/10000/(STRIKE!J22/100))^2/2)*$A22-(BVOL!J22/10000/(STRIKE!J22/100))*SQRT($A22),0,1,TRUE)*STRIKE!J22/100)</f>
        <v>197.94245043537052</v>
      </c>
      <c r="K22" s="8">
        <f>20000*(_xlfn.NORM.DIST(1/((BVOL!K22/10000/(STRIKE!K22/100))*SQRT($A22))*((BVOL!K22/10000/(STRIKE!K22/100))^2/2)*$A22,0,1,TRUE)*STRIKE!K22/100-_xlfn.NORM.DIST(1/((BVOL!K22/10000/(STRIKE!K22/100))*SQRT($A22))*((BVOL!K22/10000/(STRIKE!K22/100))^2/2)*$A22-(BVOL!K22/10000/(STRIKE!K22/100))*SQRT($A22),0,1,TRUE)*STRIKE!K22/100)</f>
        <v>191.00804173815681</v>
      </c>
      <c r="L22" s="8">
        <f>20000*(_xlfn.NORM.DIST(1/((BVOL!L22/10000/(STRIKE!L22/100))*SQRT($A22))*((BVOL!L22/10000/(STRIKE!L22/100))^2/2)*$A22,0,1,TRUE)*STRIKE!L22/100-_xlfn.NORM.DIST(1/((BVOL!L22/10000/(STRIKE!L22/100))*SQRT($A22))*((BVOL!L22/10000/(STRIKE!L22/100))^2/2)*$A22-(BVOL!L22/10000/(STRIKE!L22/100))*SQRT($A22),0,1,TRUE)*STRIKE!L22/100)</f>
        <v>184.02221939557634</v>
      </c>
      <c r="M22" s="8">
        <f>20000*(_xlfn.NORM.DIST(1/((BVOL!M22/10000/(STRIKE!M22/100))*SQRT($A22))*((BVOL!M22/10000/(STRIKE!M22/100))^2/2)*$A22,0,1,TRUE)*STRIKE!M22/100-_xlfn.NORM.DIST(1/((BVOL!M22/10000/(STRIKE!M22/100))*SQRT($A22))*((BVOL!M22/10000/(STRIKE!M22/100))^2/2)*$A22-(BVOL!M22/10000/(STRIKE!M22/100))*SQRT($A22),0,1,TRUE)*STRIKE!M22/100)</f>
        <v>173.75825722222041</v>
      </c>
      <c r="N22" s="8">
        <f>20000*(_xlfn.NORM.DIST(1/((BVOL!N22/10000/(STRIKE!N22/100))*SQRT($A22))*((BVOL!N22/10000/(STRIKE!N22/100))^2/2)*$A22,0,1,TRUE)*STRIKE!N22/100-_xlfn.NORM.DIST(1/((BVOL!N22/10000/(STRIKE!N22/100))*SQRT($A22))*((BVOL!N22/10000/(STRIKE!N22/100))^2/2)*$A22-(BVOL!N22/10000/(STRIKE!N22/100))*SQRT($A22),0,1,TRUE)*STRIKE!N22/100)</f>
        <v>165.55785354279973</v>
      </c>
      <c r="O22" s="8">
        <f>20000*(_xlfn.NORM.DIST(1/((BVOL!O22/10000/(STRIKE!O22/100))*SQRT($A22))*((BVOL!O22/10000/(STRIKE!O22/100))^2/2)*$A22,0,1,TRUE)*STRIKE!O22/100-_xlfn.NORM.DIST(1/((BVOL!O22/10000/(STRIKE!O22/100))*SQRT($A22))*((BVOL!O22/10000/(STRIKE!O22/100))^2/2)*$A22-(BVOL!O22/10000/(STRIKE!O22/100))*SQRT($A22),0,1,TRUE)*STRIKE!O22/100)</f>
        <v>161.13048143084092</v>
      </c>
      <c r="P22" s="8">
        <f>20000*(_xlfn.NORM.DIST(1/((BVOL!P22/10000/(STRIKE!P22/100))*SQRT($A22))*((BVOL!P22/10000/(STRIKE!P22/100))^2/2)*$A22,0,1,TRUE)*STRIKE!P22/100-_xlfn.NORM.DIST(1/((BVOL!P22/10000/(STRIKE!P22/100))*SQRT($A22))*((BVOL!P22/10000/(STRIKE!P22/100))^2/2)*$A22-(BVOL!P22/10000/(STRIKE!P22/100))*SQRT($A22),0,1,TRUE)*STRIKE!P22/100)</f>
        <v>156.69828890590512</v>
      </c>
    </row>
    <row r="25" spans="1:17" x14ac:dyDescent="0.2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spans="1:17" x14ac:dyDescent="0.25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spans="1:17" x14ac:dyDescent="0.25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spans="1:17" x14ac:dyDescent="0.25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spans="1:17" x14ac:dyDescent="0.25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spans="1:17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spans="1:17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spans="1:17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spans="5:17" x14ac:dyDescent="0.25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10"/>
    </row>
    <row r="34" spans="5:17" x14ac:dyDescent="0.25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0"/>
    </row>
    <row r="35" spans="5:17" x14ac:dyDescent="0.25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</row>
    <row r="36" spans="5:17" x14ac:dyDescent="0.2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0"/>
    </row>
    <row r="37" spans="5:17" x14ac:dyDescent="0.25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0"/>
    </row>
    <row r="38" spans="5:17" x14ac:dyDescent="0.25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0"/>
    </row>
    <row r="39" spans="5:17" x14ac:dyDescent="0.25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0"/>
    </row>
    <row r="40" spans="5:17" x14ac:dyDescent="0.25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0"/>
    </row>
    <row r="41" spans="5:17" x14ac:dyDescent="0.25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0"/>
    </row>
    <row r="42" spans="5:17" x14ac:dyDescent="0.25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0"/>
    </row>
    <row r="43" spans="5:17" x14ac:dyDescent="0.25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0"/>
    </row>
    <row r="44" spans="5:17" x14ac:dyDescent="0.25"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5:17" x14ac:dyDescent="0.25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5:17" x14ac:dyDescent="0.25"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5:17" x14ac:dyDescent="0.25"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5:17" x14ac:dyDescent="0.25"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5:16" x14ac:dyDescent="0.25"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5:16" x14ac:dyDescent="0.25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5:16" x14ac:dyDescent="0.25"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5:16" x14ac:dyDescent="0.25"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5:16" x14ac:dyDescent="0.25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5:16" x14ac:dyDescent="0.25"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5:16" x14ac:dyDescent="0.25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5:16" x14ac:dyDescent="0.25"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5:16" x14ac:dyDescent="0.25"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5:16" x14ac:dyDescent="0.25"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5:16" x14ac:dyDescent="0.25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5:16" x14ac:dyDescent="0.25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5:16" x14ac:dyDescent="0.25"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5:16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5:16" x14ac:dyDescent="0.25"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5:16" x14ac:dyDescent="0.25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5:16" x14ac:dyDescent="0.25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5:16" x14ac:dyDescent="0.25"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5:16" x14ac:dyDescent="0.25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5:16" x14ac:dyDescent="0.25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5:16" x14ac:dyDescent="0.25"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5:16" x14ac:dyDescent="0.25"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5:16" x14ac:dyDescent="0.25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5:16" x14ac:dyDescent="0.25"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5:16" x14ac:dyDescent="0.25"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5:16" x14ac:dyDescent="0.25"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5:16" x14ac:dyDescent="0.25"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5:16" x14ac:dyDescent="0.25"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5:16" x14ac:dyDescent="0.25"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5:16" x14ac:dyDescent="0.25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5:16" x14ac:dyDescent="0.25"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5:16" x14ac:dyDescent="0.25"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5:16" x14ac:dyDescent="0.25"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5:16" x14ac:dyDescent="0.25"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5:16" x14ac:dyDescent="0.25"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5:16" x14ac:dyDescent="0.25"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5:16" x14ac:dyDescent="0.25"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5:16" x14ac:dyDescent="0.25"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5:16" x14ac:dyDescent="0.25"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5:16" x14ac:dyDescent="0.25"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5:16" x14ac:dyDescent="0.25"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5:16" x14ac:dyDescent="0.25"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5:16" x14ac:dyDescent="0.25"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5:16" x14ac:dyDescent="0.25"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5:16" x14ac:dyDescent="0.25"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5:16" x14ac:dyDescent="0.25"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5:16" x14ac:dyDescent="0.25"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5:16" x14ac:dyDescent="0.25"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B008-0C6A-4850-B645-153AFD9EACFA}">
  <dimension ref="A1:Q17"/>
  <sheetViews>
    <sheetView workbookViewId="0">
      <selection activeCell="E20" sqref="E20"/>
    </sheetView>
  </sheetViews>
  <sheetFormatPr defaultRowHeight="15" x14ac:dyDescent="0.25"/>
  <cols>
    <col min="5" max="7" width="11.5703125" bestFit="1" customWidth="1"/>
    <col min="8" max="17" width="12.5703125" bestFit="1" customWidth="1"/>
  </cols>
  <sheetData>
    <row r="1" spans="1:17" x14ac:dyDescent="0.25">
      <c r="A1" t="s">
        <v>4</v>
      </c>
      <c r="C1" t="s">
        <v>0</v>
      </c>
      <c r="D1" t="s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15</v>
      </c>
      <c r="O1">
        <v>20</v>
      </c>
      <c r="P1">
        <v>25</v>
      </c>
      <c r="Q1">
        <v>30</v>
      </c>
    </row>
    <row r="2" spans="1:17" x14ac:dyDescent="0.25">
      <c r="A2" t="s">
        <v>3</v>
      </c>
      <c r="D2" t="s">
        <v>2</v>
      </c>
      <c r="E2">
        <f>E1*12</f>
        <v>24</v>
      </c>
      <c r="F2">
        <f t="shared" ref="F2:Q2" si="0">F1*12</f>
        <v>36</v>
      </c>
      <c r="G2">
        <f t="shared" si="0"/>
        <v>48</v>
      </c>
      <c r="H2">
        <f t="shared" si="0"/>
        <v>60</v>
      </c>
      <c r="I2">
        <f t="shared" si="0"/>
        <v>72</v>
      </c>
      <c r="J2">
        <f t="shared" si="0"/>
        <v>84</v>
      </c>
      <c r="K2">
        <f t="shared" si="0"/>
        <v>96</v>
      </c>
      <c r="L2">
        <f t="shared" si="0"/>
        <v>108</v>
      </c>
      <c r="M2">
        <f t="shared" si="0"/>
        <v>120</v>
      </c>
      <c r="N2">
        <f t="shared" si="0"/>
        <v>180</v>
      </c>
      <c r="O2">
        <f t="shared" si="0"/>
        <v>240</v>
      </c>
      <c r="P2">
        <f t="shared" si="0"/>
        <v>300</v>
      </c>
      <c r="Q2">
        <f t="shared" si="0"/>
        <v>360</v>
      </c>
    </row>
    <row r="3" spans="1:17" x14ac:dyDescent="0.25">
      <c r="A3" t="s">
        <v>1</v>
      </c>
      <c r="B3" t="s">
        <v>2</v>
      </c>
    </row>
    <row r="4" spans="1:17" x14ac:dyDescent="0.25">
      <c r="A4">
        <v>2</v>
      </c>
      <c r="B4">
        <f>A4*12</f>
        <v>24</v>
      </c>
      <c r="E4" s="9">
        <v>95</v>
      </c>
      <c r="F4" s="9">
        <v>155</v>
      </c>
      <c r="G4" s="9">
        <v>216</v>
      </c>
      <c r="H4" s="9">
        <v>273</v>
      </c>
      <c r="I4" s="9">
        <v>331</v>
      </c>
      <c r="J4" s="9">
        <v>386</v>
      </c>
      <c r="K4" s="9">
        <v>437</v>
      </c>
      <c r="L4" s="9">
        <v>488</v>
      </c>
      <c r="M4" s="9">
        <v>537</v>
      </c>
      <c r="N4" s="9">
        <v>746</v>
      </c>
      <c r="O4" s="9">
        <v>933</v>
      </c>
      <c r="P4" s="9">
        <v>1108</v>
      </c>
      <c r="Q4" s="9">
        <v>1270</v>
      </c>
    </row>
    <row r="5" spans="1:17" x14ac:dyDescent="0.25">
      <c r="A5">
        <v>3</v>
      </c>
      <c r="B5">
        <f>A5*12</f>
        <v>36</v>
      </c>
      <c r="E5" s="9">
        <v>143</v>
      </c>
      <c r="F5" s="9">
        <v>222</v>
      </c>
      <c r="G5" s="9">
        <v>297</v>
      </c>
      <c r="H5" s="9">
        <v>373</v>
      </c>
      <c r="I5" s="9">
        <v>447</v>
      </c>
      <c r="J5" s="9">
        <v>518</v>
      </c>
      <c r="K5" s="9">
        <v>585</v>
      </c>
      <c r="L5" s="9">
        <v>651</v>
      </c>
      <c r="M5" s="9">
        <v>713</v>
      </c>
      <c r="N5" s="9">
        <v>975</v>
      </c>
      <c r="O5" s="9">
        <v>1221</v>
      </c>
      <c r="P5" s="9">
        <v>1445</v>
      </c>
      <c r="Q5" s="9">
        <v>1653</v>
      </c>
    </row>
    <row r="6" spans="1:17" x14ac:dyDescent="0.25">
      <c r="A6">
        <v>4</v>
      </c>
      <c r="B6">
        <f>A6*12</f>
        <v>48</v>
      </c>
      <c r="E6" s="9">
        <v>185</v>
      </c>
      <c r="F6" s="9">
        <v>279</v>
      </c>
      <c r="G6" s="9">
        <v>371</v>
      </c>
      <c r="H6" s="9">
        <v>460</v>
      </c>
      <c r="I6" s="9">
        <v>548</v>
      </c>
      <c r="J6" s="9">
        <v>632</v>
      </c>
      <c r="K6" s="9">
        <v>715</v>
      </c>
      <c r="L6" s="9">
        <v>793</v>
      </c>
      <c r="M6" s="9">
        <v>865</v>
      </c>
      <c r="N6" s="9">
        <v>1170</v>
      </c>
      <c r="O6" s="9">
        <v>1459</v>
      </c>
      <c r="P6" s="9">
        <v>1723</v>
      </c>
      <c r="Q6" s="9">
        <v>1976</v>
      </c>
    </row>
    <row r="7" spans="1:17" x14ac:dyDescent="0.25">
      <c r="A7">
        <v>5</v>
      </c>
      <c r="B7">
        <f>A7*12</f>
        <v>60</v>
      </c>
      <c r="E7" s="9">
        <v>221</v>
      </c>
      <c r="F7" s="9">
        <v>328</v>
      </c>
      <c r="G7" s="9">
        <v>432</v>
      </c>
      <c r="H7" s="9">
        <v>534</v>
      </c>
      <c r="I7" s="9">
        <v>634</v>
      </c>
      <c r="J7" s="9">
        <v>731</v>
      </c>
      <c r="K7" s="9">
        <v>824</v>
      </c>
      <c r="L7" s="9">
        <v>913</v>
      </c>
      <c r="M7" s="9">
        <v>996</v>
      </c>
      <c r="N7" s="9">
        <v>1338</v>
      </c>
      <c r="O7" s="9">
        <v>1666</v>
      </c>
      <c r="P7" s="9">
        <v>1964</v>
      </c>
      <c r="Q7" s="9">
        <v>2250</v>
      </c>
    </row>
    <row r="8" spans="1:17" x14ac:dyDescent="0.25">
      <c r="A8">
        <v>6</v>
      </c>
      <c r="B8">
        <f>A8*12</f>
        <v>72</v>
      </c>
      <c r="E8" s="9">
        <v>248</v>
      </c>
      <c r="F8" s="9">
        <v>367</v>
      </c>
      <c r="G8" s="9">
        <v>481</v>
      </c>
      <c r="H8" s="9">
        <v>594</v>
      </c>
      <c r="I8" s="9">
        <v>705</v>
      </c>
      <c r="J8" s="9">
        <v>810</v>
      </c>
      <c r="K8" s="9">
        <v>912</v>
      </c>
      <c r="L8" s="9">
        <v>1008</v>
      </c>
      <c r="M8" s="9">
        <v>1101</v>
      </c>
      <c r="N8" s="9">
        <v>1472</v>
      </c>
      <c r="O8" s="9">
        <v>1832</v>
      </c>
      <c r="P8" s="9">
        <v>2156</v>
      </c>
      <c r="Q8" s="9">
        <v>2471</v>
      </c>
    </row>
    <row r="9" spans="1:17" x14ac:dyDescent="0.25">
      <c r="A9">
        <v>7</v>
      </c>
      <c r="B9">
        <f>A9*12</f>
        <v>84</v>
      </c>
      <c r="E9" s="9">
        <v>271</v>
      </c>
      <c r="F9" s="9">
        <v>399</v>
      </c>
      <c r="G9" s="9">
        <v>523</v>
      </c>
      <c r="H9" s="9">
        <v>644</v>
      </c>
      <c r="I9" s="9">
        <v>763</v>
      </c>
      <c r="J9" s="9">
        <v>876</v>
      </c>
      <c r="K9" s="9">
        <v>986</v>
      </c>
      <c r="L9" s="9">
        <v>1095</v>
      </c>
      <c r="M9" s="9">
        <v>1200</v>
      </c>
      <c r="N9" s="9">
        <v>1598</v>
      </c>
      <c r="O9" s="9">
        <v>1980</v>
      </c>
      <c r="P9" s="9">
        <v>2331</v>
      </c>
      <c r="Q9" s="9">
        <v>2674</v>
      </c>
    </row>
    <row r="10" spans="1:17" x14ac:dyDescent="0.25">
      <c r="A10">
        <v>8</v>
      </c>
      <c r="B10">
        <f>A10*12</f>
        <v>96</v>
      </c>
      <c r="E10" s="9">
        <v>290</v>
      </c>
      <c r="F10" s="9">
        <v>427</v>
      </c>
      <c r="G10" s="9">
        <v>560</v>
      </c>
      <c r="H10" s="9">
        <v>690</v>
      </c>
      <c r="I10" s="9">
        <v>818</v>
      </c>
      <c r="J10" s="9">
        <v>940</v>
      </c>
      <c r="K10" s="9">
        <v>1058</v>
      </c>
      <c r="L10" s="9">
        <v>1171</v>
      </c>
      <c r="M10" s="9">
        <v>1281</v>
      </c>
      <c r="N10" s="9">
        <v>1705</v>
      </c>
      <c r="O10" s="9">
        <v>2106</v>
      </c>
      <c r="P10" s="9">
        <v>2487</v>
      </c>
      <c r="Q10" s="9">
        <v>2853</v>
      </c>
    </row>
    <row r="11" spans="1:17" x14ac:dyDescent="0.25">
      <c r="A11">
        <v>9</v>
      </c>
      <c r="B11">
        <f>A11*12</f>
        <v>108</v>
      </c>
      <c r="E11" s="9">
        <v>306</v>
      </c>
      <c r="F11" s="9">
        <v>451</v>
      </c>
      <c r="G11" s="9">
        <v>591</v>
      </c>
      <c r="H11" s="9">
        <v>727</v>
      </c>
      <c r="I11" s="9">
        <v>861</v>
      </c>
      <c r="J11" s="9">
        <v>992</v>
      </c>
      <c r="K11" s="9">
        <v>1116</v>
      </c>
      <c r="L11" s="9">
        <v>1236</v>
      </c>
      <c r="M11" s="9">
        <v>1355</v>
      </c>
      <c r="N11" s="9">
        <v>1801</v>
      </c>
      <c r="O11" s="9">
        <v>2227</v>
      </c>
      <c r="P11" s="9">
        <v>2623</v>
      </c>
      <c r="Q11" s="9">
        <v>3007</v>
      </c>
    </row>
    <row r="12" spans="1:17" x14ac:dyDescent="0.25">
      <c r="A12">
        <v>10</v>
      </c>
      <c r="B12">
        <f>A12*12</f>
        <v>120</v>
      </c>
      <c r="E12" s="9">
        <v>320</v>
      </c>
      <c r="F12" s="9">
        <v>473</v>
      </c>
      <c r="G12" s="9">
        <v>620</v>
      </c>
      <c r="H12" s="9">
        <v>765</v>
      </c>
      <c r="I12" s="9">
        <v>904</v>
      </c>
      <c r="J12" s="9">
        <v>1041</v>
      </c>
      <c r="K12" s="9">
        <v>1170</v>
      </c>
      <c r="L12" s="9">
        <v>1297</v>
      </c>
      <c r="M12" s="9">
        <v>1427</v>
      </c>
      <c r="N12" s="9">
        <v>1902</v>
      </c>
      <c r="O12" s="9">
        <v>2344</v>
      </c>
      <c r="P12" s="9">
        <v>2755</v>
      </c>
      <c r="Q12" s="9">
        <v>3164</v>
      </c>
    </row>
    <row r="13" spans="1:17" x14ac:dyDescent="0.25">
      <c r="A13">
        <v>12</v>
      </c>
      <c r="B13">
        <f>A13*12</f>
        <v>144</v>
      </c>
      <c r="E13" s="9">
        <v>342</v>
      </c>
      <c r="F13" s="9">
        <v>503</v>
      </c>
      <c r="G13" s="9">
        <v>663</v>
      </c>
      <c r="H13" s="9">
        <v>816</v>
      </c>
      <c r="I13" s="9">
        <v>967</v>
      </c>
      <c r="J13" s="9">
        <v>1116</v>
      </c>
      <c r="K13" s="9">
        <v>1257</v>
      </c>
      <c r="L13" s="9">
        <v>1397</v>
      </c>
      <c r="M13" s="9">
        <v>1528</v>
      </c>
      <c r="N13" s="9">
        <v>2042</v>
      </c>
      <c r="O13" s="9">
        <v>2516</v>
      </c>
      <c r="P13" s="9">
        <v>2973</v>
      </c>
      <c r="Q13" s="9">
        <v>3390</v>
      </c>
    </row>
    <row r="14" spans="1:17" x14ac:dyDescent="0.25">
      <c r="A14">
        <v>15</v>
      </c>
      <c r="B14">
        <f>A14*12</f>
        <v>180</v>
      </c>
      <c r="E14" s="9">
        <v>368</v>
      </c>
      <c r="F14" s="9">
        <v>544</v>
      </c>
      <c r="G14" s="9">
        <v>713</v>
      </c>
      <c r="H14" s="9">
        <v>879</v>
      </c>
      <c r="I14" s="9">
        <v>1042</v>
      </c>
      <c r="J14" s="9">
        <v>1198</v>
      </c>
      <c r="K14" s="9">
        <v>1351</v>
      </c>
      <c r="L14" s="9">
        <v>1505</v>
      </c>
      <c r="M14" s="9">
        <v>1658</v>
      </c>
      <c r="N14" s="9">
        <v>2225</v>
      </c>
      <c r="O14" s="9">
        <v>2748</v>
      </c>
      <c r="P14" s="9">
        <v>3230</v>
      </c>
      <c r="Q14" s="9">
        <v>3678</v>
      </c>
    </row>
    <row r="15" spans="1:17" x14ac:dyDescent="0.25">
      <c r="A15">
        <v>20</v>
      </c>
      <c r="B15">
        <f>A15*12</f>
        <v>240</v>
      </c>
      <c r="E15" s="9">
        <v>395</v>
      </c>
      <c r="F15" s="9">
        <v>587</v>
      </c>
      <c r="G15" s="9">
        <v>768</v>
      </c>
      <c r="H15" s="9">
        <v>950</v>
      </c>
      <c r="I15" s="9">
        <v>1131</v>
      </c>
      <c r="J15" s="9">
        <v>1299</v>
      </c>
      <c r="K15" s="9">
        <v>1469</v>
      </c>
      <c r="L15" s="9">
        <v>1635</v>
      </c>
      <c r="M15" s="9">
        <v>1794</v>
      </c>
      <c r="N15" s="9">
        <v>2434</v>
      </c>
      <c r="O15" s="9">
        <v>2961</v>
      </c>
      <c r="P15" s="9">
        <v>3467</v>
      </c>
      <c r="Q15" s="9">
        <v>3927</v>
      </c>
    </row>
    <row r="16" spans="1:17" x14ac:dyDescent="0.25">
      <c r="A16">
        <v>25</v>
      </c>
      <c r="B16">
        <f>A16*12</f>
        <v>300</v>
      </c>
      <c r="E16" s="9">
        <v>417</v>
      </c>
      <c r="F16" s="9">
        <v>620</v>
      </c>
      <c r="G16" s="9">
        <v>812</v>
      </c>
      <c r="H16" s="9">
        <v>1003</v>
      </c>
      <c r="I16" s="9">
        <v>1188</v>
      </c>
      <c r="J16" s="9">
        <v>1365</v>
      </c>
      <c r="K16" s="9">
        <v>1537</v>
      </c>
      <c r="L16" s="9">
        <v>1711</v>
      </c>
      <c r="M16" s="9">
        <v>1878</v>
      </c>
      <c r="N16" s="9">
        <v>2556</v>
      </c>
      <c r="O16" s="9">
        <v>3086</v>
      </c>
      <c r="P16" s="9">
        <v>3606</v>
      </c>
      <c r="Q16" s="9">
        <v>4082</v>
      </c>
    </row>
    <row r="17" spans="1:17" x14ac:dyDescent="0.25">
      <c r="A17">
        <v>30</v>
      </c>
      <c r="B17">
        <f>A17*12</f>
        <v>360</v>
      </c>
      <c r="E17" s="9">
        <v>432</v>
      </c>
      <c r="F17" s="9">
        <v>640</v>
      </c>
      <c r="G17" s="9">
        <v>842</v>
      </c>
      <c r="H17" s="9">
        <v>1042</v>
      </c>
      <c r="I17" s="9">
        <v>1229</v>
      </c>
      <c r="J17" s="9">
        <v>1407</v>
      </c>
      <c r="K17" s="9">
        <v>1571</v>
      </c>
      <c r="L17" s="9">
        <v>1737</v>
      </c>
      <c r="M17" s="9">
        <v>1906</v>
      </c>
      <c r="N17" s="9">
        <v>2601</v>
      </c>
      <c r="O17" s="9">
        <v>3136</v>
      </c>
      <c r="P17" s="9">
        <v>3667</v>
      </c>
      <c r="Q17" s="9">
        <v>4164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BVOL</vt:lpstr>
      <vt:lpstr>STRIKE</vt:lpstr>
      <vt:lpstr>STRADDLE</vt:lpstr>
      <vt:lpstr>BSSTRADDLE</vt:lpstr>
      <vt:lpstr>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Nemirov</dc:creator>
  <cp:lastModifiedBy>Victor Nemirov</cp:lastModifiedBy>
  <dcterms:created xsi:type="dcterms:W3CDTF">2023-03-23T14:12:21Z</dcterms:created>
  <dcterms:modified xsi:type="dcterms:W3CDTF">2023-03-30T09:26:50Z</dcterms:modified>
</cp:coreProperties>
</file>