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C:\Users\Islam\Downloads\"/>
    </mc:Choice>
  </mc:AlternateContent>
  <xr:revisionPtr revIDLastSave="0" documentId="13_ncr:1_{09DFB89D-6F3B-4BFE-8409-C299BDD09D3C}" xr6:coauthVersionLast="47" xr6:coauthVersionMax="47" xr10:uidLastSave="{00000000-0000-0000-0000-000000000000}"/>
  <bookViews>
    <workbookView xWindow="-110" yWindow="-110" windowWidth="19420" windowHeight="11020" firstSheet="4" activeTab="4" xr2:uid="{D292D1AB-4DEF-4748-BA9F-CD589B85CAFF}"/>
  </bookViews>
  <sheets>
    <sheet name="Analysis" sheetId="1" r:id="rId1"/>
    <sheet name="Analysis (2)" sheetId="5" r:id="rId2"/>
    <sheet name="Analysis (3)" sheetId="7" r:id="rId3"/>
    <sheet name="Analysis (4)" sheetId="8" r:id="rId4"/>
    <sheet name="Time Analysis" sheetId="4" r:id="rId5"/>
    <sheet name="Detailed Dashboard" sheetId="6" r:id="rId6"/>
    <sheet name="Urgent Report" sheetId="9" r:id="rId7"/>
  </sheets>
  <definedNames>
    <definedName name="LookTable" localSheetId="1">'Analysis (2)'!#REF!</definedName>
    <definedName name="LookTable" localSheetId="2">'Analysis (3)'!#REF!</definedName>
    <definedName name="LookTable" localSheetId="3">'Analysis (4)'!#REF!</definedName>
    <definedName name="LookTable">Analysis!$M$6:$S$10</definedName>
    <definedName name="Slicer_Month">#N/A</definedName>
    <definedName name="Slicer_Region">#N/A</definedName>
    <definedName name="Slicer_Year">#N/A</definedName>
  </definedNames>
  <calcPr calcId="191029"/>
  <pivotCaches>
    <pivotCache cacheId="18" r:id="rId8"/>
    <pivotCache cacheId="19" r:id="rId9"/>
    <pivotCache cacheId="5078" r:id="rId10"/>
    <pivotCache cacheId="5126" r:id="rId11"/>
    <pivotCache cacheId="5129" r:id="rId12"/>
    <pivotCache cacheId="5132" r:id="rId13"/>
    <pivotCache cacheId="5135" r:id="rId14"/>
    <pivotCache cacheId="5138" r:id="rId15"/>
    <pivotCache cacheId="5141" r:id="rId16"/>
    <pivotCache cacheId="5144" r:id="rId17"/>
    <pivotCache cacheId="5147" r:id="rId18"/>
    <pivotCache cacheId="5150" r:id="rId19"/>
    <pivotCache cacheId="5153" r:id="rId20"/>
    <pivotCache cacheId="5156" r:id="rId21"/>
    <pivotCache cacheId="5159" r:id="rId22"/>
    <pivotCache cacheId="5162" r:id="rId23"/>
    <pivotCache cacheId="5165" r:id="rId24"/>
    <pivotCache cacheId="5168" r:id="rId25"/>
    <pivotCache cacheId="5171" r:id="rId26"/>
    <pivotCache cacheId="5174" r:id="rId27"/>
  </pivotCaches>
  <extLst>
    <ext xmlns:x14="http://schemas.microsoft.com/office/spreadsheetml/2009/9/main" uri="{876F7934-8845-4945-9796-88D515C7AA90}">
      <x14:pivotCaches>
        <pivotCache cacheId="20" r:id="rId28"/>
      </x14:pivotCaches>
    </ext>
    <ext xmlns:x14="http://schemas.microsoft.com/office/spreadsheetml/2009/9/main" uri="{BBE1A952-AA13-448e-AADC-164F8A28A991}">
      <x14:slicerCaches>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rea managers_9a02f8bb-a800-40c9-8c96-200fe56fa704" name="Area managers" connection="Query - Area managers"/>
          <x15:modelTable id="INVOICES_e1b27eb2-6fe2-4c72-9fc7-3bdf1c056e30" name="INVOICES" connection="Query - INVOICES"/>
          <x15:modelTable id="Returns_9d6fd343-3a18-411c-ab95-db0210108cbe" name="Returns" connection="Query - Returns"/>
          <x15:modelTable id="Customers_4f5952fc-cff2-4571-87cd-55aa9dbe03ac" name="Customers" connection="Query - Customers(1)"/>
          <x15:modelTable id="Products_a17821b6-0f8e-4376-8f4c-7c05d68c850f" name="Products" connection="Query - Products"/>
          <x15:modelTable id="All Measures_259ebf26-f65e-4fa5-901d-936cde7711c9" name="All Measures" connection="Query - All Measures"/>
          <x15:modelTable id="Calendar" name="Calendar" connection="Connection"/>
        </x15:modelTables>
        <x15:modelRelationships>
          <x15:modelRelationship fromTable="INVOICES" fromColumn="ManagerID" toTable="Area managers" toColumn="ManagerID"/>
          <x15:modelRelationship fromTable="INVOICES" fromColumn="Order ID" toTable="Returns" toColumn="Order ID"/>
          <x15:modelRelationship fromTable="INVOICES" fromColumn="Customer ID" toTable="Customers" toColumn="Customer ID"/>
          <x15:modelRelationship fromTable="INVOICES" fromColumn="Product ID" toTable="Products" toColumn="Product ID"/>
          <x15:modelRelationship fromTable="INVOICES" fromColumn="Order 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27" i="8" l="1"/>
  <c r="U18" i="8"/>
  <c r="V18" i="8"/>
  <c r="U19" i="8"/>
  <c r="V19" i="8"/>
  <c r="U20" i="8"/>
  <c r="V20" i="8"/>
  <c r="U21" i="8"/>
  <c r="V21" i="8"/>
  <c r="U22" i="8"/>
  <c r="V22" i="8"/>
  <c r="U23" i="8"/>
  <c r="V23" i="8"/>
  <c r="U24" i="8"/>
  <c r="V24" i="8"/>
  <c r="U25" i="8"/>
  <c r="V25" i="8"/>
  <c r="V17" i="8"/>
  <c r="U17" i="8"/>
  <c r="M13" i="8"/>
  <c r="L14" i="8"/>
  <c r="M14" i="8"/>
  <c r="L15" i="8"/>
  <c r="M15" i="8"/>
  <c r="L16" i="8"/>
  <c r="M16" i="8"/>
  <c r="L17" i="8"/>
  <c r="M17" i="8"/>
  <c r="L13" i="8"/>
  <c r="Q11" i="8"/>
  <c r="Q10" i="8"/>
  <c r="P10" i="8"/>
  <c r="P11" i="8"/>
  <c r="Q9" i="8"/>
  <c r="P9" i="8"/>
  <c r="E917" i="8"/>
  <c r="D917" i="8"/>
  <c r="E916" i="8"/>
  <c r="D916" i="8"/>
  <c r="E915" i="8"/>
  <c r="D915" i="8"/>
  <c r="E914" i="8"/>
  <c r="D914" i="8"/>
  <c r="E913" i="8"/>
  <c r="D913" i="8"/>
  <c r="E912" i="8"/>
  <c r="D912" i="8"/>
  <c r="E911" i="8"/>
  <c r="D911" i="8"/>
  <c r="E910" i="8"/>
  <c r="D910" i="8"/>
  <c r="E909" i="8"/>
  <c r="D909" i="8"/>
  <c r="E908" i="8"/>
  <c r="D908" i="8"/>
  <c r="E907" i="8"/>
  <c r="D907" i="8"/>
  <c r="E906" i="8"/>
  <c r="D906" i="8"/>
  <c r="E905" i="8"/>
  <c r="D905" i="8"/>
  <c r="E904" i="8"/>
  <c r="D904" i="8"/>
  <c r="E903" i="8"/>
  <c r="D903" i="8"/>
  <c r="E902" i="8"/>
  <c r="D902" i="8"/>
  <c r="E901" i="8"/>
  <c r="D901" i="8"/>
  <c r="E900" i="8"/>
  <c r="D900" i="8"/>
  <c r="E899" i="8"/>
  <c r="D899" i="8"/>
  <c r="E898" i="8"/>
  <c r="D898" i="8"/>
  <c r="E897" i="8"/>
  <c r="D897" i="8"/>
  <c r="E896" i="8"/>
  <c r="D896" i="8"/>
  <c r="E895" i="8"/>
  <c r="D895" i="8"/>
  <c r="E894" i="8"/>
  <c r="D894" i="8"/>
  <c r="E893" i="8"/>
  <c r="D893" i="8"/>
  <c r="E892" i="8"/>
  <c r="D892" i="8"/>
  <c r="E891" i="8"/>
  <c r="D891" i="8"/>
  <c r="E890" i="8"/>
  <c r="D890" i="8"/>
  <c r="E889" i="8"/>
  <c r="D889" i="8"/>
  <c r="E888" i="8"/>
  <c r="D888" i="8"/>
  <c r="E887" i="8"/>
  <c r="D887" i="8"/>
  <c r="E886" i="8"/>
  <c r="D886" i="8"/>
  <c r="E885" i="8"/>
  <c r="D885" i="8"/>
  <c r="E884" i="8"/>
  <c r="D884" i="8"/>
  <c r="E883" i="8"/>
  <c r="D883" i="8"/>
  <c r="E882" i="8"/>
  <c r="D882" i="8"/>
  <c r="E881" i="8"/>
  <c r="D881" i="8"/>
  <c r="E880" i="8"/>
  <c r="D880" i="8"/>
  <c r="E879" i="8"/>
  <c r="D879" i="8"/>
  <c r="E878" i="8"/>
  <c r="D878" i="8"/>
  <c r="E877" i="8"/>
  <c r="D877" i="8"/>
  <c r="E876" i="8"/>
  <c r="D876" i="8"/>
  <c r="E875" i="8"/>
  <c r="D875" i="8"/>
  <c r="E874" i="8"/>
  <c r="D874" i="8"/>
  <c r="E873" i="8"/>
  <c r="D873" i="8"/>
  <c r="E872" i="8"/>
  <c r="D872" i="8"/>
  <c r="E871" i="8"/>
  <c r="D871" i="8"/>
  <c r="E870" i="8"/>
  <c r="D870" i="8"/>
  <c r="E869" i="8"/>
  <c r="D869" i="8"/>
  <c r="E868" i="8"/>
  <c r="D868" i="8"/>
  <c r="E867" i="8"/>
  <c r="D867" i="8"/>
  <c r="E866" i="8"/>
  <c r="D866" i="8"/>
  <c r="E865" i="8"/>
  <c r="D865" i="8"/>
  <c r="E864" i="8"/>
  <c r="D864" i="8"/>
  <c r="E863" i="8"/>
  <c r="D863" i="8"/>
  <c r="E862" i="8"/>
  <c r="D862" i="8"/>
  <c r="E861" i="8"/>
  <c r="D861" i="8"/>
  <c r="E860" i="8"/>
  <c r="D860" i="8"/>
  <c r="E859" i="8"/>
  <c r="D859" i="8"/>
  <c r="E858" i="8"/>
  <c r="D858" i="8"/>
  <c r="E857" i="8"/>
  <c r="D857" i="8"/>
  <c r="E856" i="8"/>
  <c r="D856" i="8"/>
  <c r="E855" i="8"/>
  <c r="D855" i="8"/>
  <c r="E854" i="8"/>
  <c r="D854" i="8"/>
  <c r="E853" i="8"/>
  <c r="D853" i="8"/>
  <c r="E852" i="8"/>
  <c r="D852" i="8"/>
  <c r="E851" i="8"/>
  <c r="D851" i="8"/>
  <c r="E850" i="8"/>
  <c r="D850" i="8"/>
  <c r="E849" i="8"/>
  <c r="D849" i="8"/>
  <c r="E848" i="8"/>
  <c r="D848" i="8"/>
  <c r="E847" i="8"/>
  <c r="D847" i="8"/>
  <c r="E846" i="8"/>
  <c r="D846" i="8"/>
  <c r="E845" i="8"/>
  <c r="D845" i="8"/>
  <c r="E844" i="8"/>
  <c r="D844" i="8"/>
  <c r="E843" i="8"/>
  <c r="D843" i="8"/>
  <c r="E842" i="8"/>
  <c r="D842" i="8"/>
  <c r="E841" i="8"/>
  <c r="D841" i="8"/>
  <c r="E840" i="8"/>
  <c r="D840" i="8"/>
  <c r="E839" i="8"/>
  <c r="D839" i="8"/>
  <c r="E838" i="8"/>
  <c r="D838" i="8"/>
  <c r="E837" i="8"/>
  <c r="D837" i="8"/>
  <c r="E836" i="8"/>
  <c r="D836" i="8"/>
  <c r="E835" i="8"/>
  <c r="D835" i="8"/>
  <c r="E834" i="8"/>
  <c r="D834" i="8"/>
  <c r="E833" i="8"/>
  <c r="D833" i="8"/>
  <c r="E832" i="8"/>
  <c r="D832" i="8"/>
  <c r="E831" i="8"/>
  <c r="D831" i="8"/>
  <c r="E830" i="8"/>
  <c r="D830" i="8"/>
  <c r="E829" i="8"/>
  <c r="D829" i="8"/>
  <c r="E828" i="8"/>
  <c r="D828" i="8"/>
  <c r="E827" i="8"/>
  <c r="D827" i="8"/>
  <c r="E826" i="8"/>
  <c r="D826" i="8"/>
  <c r="E825" i="8"/>
  <c r="D825" i="8"/>
  <c r="E824" i="8"/>
  <c r="D824" i="8"/>
  <c r="E823" i="8"/>
  <c r="D823" i="8"/>
  <c r="E822" i="8"/>
  <c r="D822" i="8"/>
  <c r="E821" i="8"/>
  <c r="D821" i="8"/>
  <c r="E820" i="8"/>
  <c r="D820" i="8"/>
  <c r="E819" i="8"/>
  <c r="D819" i="8"/>
  <c r="E818" i="8"/>
  <c r="D818" i="8"/>
  <c r="E817" i="8"/>
  <c r="D817" i="8"/>
  <c r="E816" i="8"/>
  <c r="D816" i="8"/>
  <c r="E815" i="8"/>
  <c r="D815" i="8"/>
  <c r="E814" i="8"/>
  <c r="D814" i="8"/>
  <c r="E813" i="8"/>
  <c r="D813" i="8"/>
  <c r="E812" i="8"/>
  <c r="D812" i="8"/>
  <c r="E811" i="8"/>
  <c r="D811" i="8"/>
  <c r="E810" i="8"/>
  <c r="D810" i="8"/>
  <c r="E809" i="8"/>
  <c r="D809" i="8"/>
  <c r="E808" i="8"/>
  <c r="D808" i="8"/>
  <c r="E807" i="8"/>
  <c r="D807" i="8"/>
  <c r="E806" i="8"/>
  <c r="D806" i="8"/>
  <c r="E805" i="8"/>
  <c r="D805" i="8"/>
  <c r="E804" i="8"/>
  <c r="D804" i="8"/>
  <c r="E803" i="8"/>
  <c r="D803" i="8"/>
  <c r="E802" i="8"/>
  <c r="D802" i="8"/>
  <c r="E801" i="8"/>
  <c r="D801" i="8"/>
  <c r="E800" i="8"/>
  <c r="D800" i="8"/>
  <c r="E799" i="8"/>
  <c r="D799" i="8"/>
  <c r="E798" i="8"/>
  <c r="D798" i="8"/>
  <c r="E797" i="8"/>
  <c r="D797" i="8"/>
  <c r="E796" i="8"/>
  <c r="D796" i="8"/>
  <c r="E795" i="8"/>
  <c r="D795" i="8"/>
  <c r="E794" i="8"/>
  <c r="D794" i="8"/>
  <c r="E793" i="8"/>
  <c r="D793" i="8"/>
  <c r="E792" i="8"/>
  <c r="D792" i="8"/>
  <c r="E791" i="8"/>
  <c r="D791" i="8"/>
  <c r="E790" i="8"/>
  <c r="D790" i="8"/>
  <c r="E789" i="8"/>
  <c r="D789" i="8"/>
  <c r="E788" i="8"/>
  <c r="D788" i="8"/>
  <c r="E787" i="8"/>
  <c r="D787" i="8"/>
  <c r="E786" i="8"/>
  <c r="D786" i="8"/>
  <c r="E785" i="8"/>
  <c r="D785" i="8"/>
  <c r="E784" i="8"/>
  <c r="D784" i="8"/>
  <c r="E783" i="8"/>
  <c r="D783" i="8"/>
  <c r="E782" i="8"/>
  <c r="D782" i="8"/>
  <c r="E781" i="8"/>
  <c r="D781" i="8"/>
  <c r="E780" i="8"/>
  <c r="D780" i="8"/>
  <c r="E779" i="8"/>
  <c r="D779" i="8"/>
  <c r="E778" i="8"/>
  <c r="D778" i="8"/>
  <c r="E777" i="8"/>
  <c r="D777" i="8"/>
  <c r="E776" i="8"/>
  <c r="D776" i="8"/>
  <c r="E775" i="8"/>
  <c r="D775" i="8"/>
  <c r="E774" i="8"/>
  <c r="D774" i="8"/>
  <c r="E773" i="8"/>
  <c r="D773" i="8"/>
  <c r="E772" i="8"/>
  <c r="D772" i="8"/>
  <c r="E771" i="8"/>
  <c r="D771" i="8"/>
  <c r="E770" i="8"/>
  <c r="D770" i="8"/>
  <c r="E769" i="8"/>
  <c r="D769" i="8"/>
  <c r="E768" i="8"/>
  <c r="D768" i="8"/>
  <c r="E767" i="8"/>
  <c r="D767" i="8"/>
  <c r="E766" i="8"/>
  <c r="D766" i="8"/>
  <c r="E765" i="8"/>
  <c r="D765" i="8"/>
  <c r="E764" i="8"/>
  <c r="D764" i="8"/>
  <c r="E763" i="8"/>
  <c r="D763" i="8"/>
  <c r="E762" i="8"/>
  <c r="D762" i="8"/>
  <c r="E761" i="8"/>
  <c r="D761" i="8"/>
  <c r="E760" i="8"/>
  <c r="D760" i="8"/>
  <c r="E759" i="8"/>
  <c r="D759" i="8"/>
  <c r="E758" i="8"/>
  <c r="D758" i="8"/>
  <c r="E757" i="8"/>
  <c r="D757" i="8"/>
  <c r="E756" i="8"/>
  <c r="D756" i="8"/>
  <c r="E755" i="8"/>
  <c r="D755" i="8"/>
  <c r="E754" i="8"/>
  <c r="D754" i="8"/>
  <c r="E753" i="8"/>
  <c r="D753" i="8"/>
  <c r="E752" i="8"/>
  <c r="D752" i="8"/>
  <c r="E751" i="8"/>
  <c r="D751" i="8"/>
  <c r="E750" i="8"/>
  <c r="D750" i="8"/>
  <c r="E749" i="8"/>
  <c r="D749" i="8"/>
  <c r="E748" i="8"/>
  <c r="D748" i="8"/>
  <c r="E747" i="8"/>
  <c r="D747" i="8"/>
  <c r="E746" i="8"/>
  <c r="D746" i="8"/>
  <c r="E745" i="8"/>
  <c r="D745" i="8"/>
  <c r="E744" i="8"/>
  <c r="D744" i="8"/>
  <c r="E743" i="8"/>
  <c r="D743" i="8"/>
  <c r="E742" i="8"/>
  <c r="D742" i="8"/>
  <c r="E741" i="8"/>
  <c r="D741" i="8"/>
  <c r="E740" i="8"/>
  <c r="D740" i="8"/>
  <c r="E739" i="8"/>
  <c r="D739" i="8"/>
  <c r="E738" i="8"/>
  <c r="D738" i="8"/>
  <c r="E737" i="8"/>
  <c r="D737" i="8"/>
  <c r="E736" i="8"/>
  <c r="D736" i="8"/>
  <c r="E735" i="8"/>
  <c r="D735" i="8"/>
  <c r="E734" i="8"/>
  <c r="D734" i="8"/>
  <c r="E733" i="8"/>
  <c r="D733" i="8"/>
  <c r="E732" i="8"/>
  <c r="D732" i="8"/>
  <c r="E731" i="8"/>
  <c r="D731" i="8"/>
  <c r="E730" i="8"/>
  <c r="D730" i="8"/>
  <c r="E729" i="8"/>
  <c r="D729" i="8"/>
  <c r="E728" i="8"/>
  <c r="D728" i="8"/>
  <c r="E727" i="8"/>
  <c r="D727" i="8"/>
  <c r="E726" i="8"/>
  <c r="D726" i="8"/>
  <c r="E725" i="8"/>
  <c r="D725" i="8"/>
  <c r="E724" i="8"/>
  <c r="D724" i="8"/>
  <c r="E723" i="8"/>
  <c r="D723" i="8"/>
  <c r="E722" i="8"/>
  <c r="D722" i="8"/>
  <c r="E721" i="8"/>
  <c r="D721" i="8"/>
  <c r="E720" i="8"/>
  <c r="D720" i="8"/>
  <c r="E719" i="8"/>
  <c r="D719" i="8"/>
  <c r="E718" i="8"/>
  <c r="D718" i="8"/>
  <c r="E717" i="8"/>
  <c r="D717" i="8"/>
  <c r="E716" i="8"/>
  <c r="D716" i="8"/>
  <c r="E715" i="8"/>
  <c r="D715" i="8"/>
  <c r="E714" i="8"/>
  <c r="D714" i="8"/>
  <c r="E713" i="8"/>
  <c r="D713" i="8"/>
  <c r="E712" i="8"/>
  <c r="D712" i="8"/>
  <c r="E711" i="8"/>
  <c r="D711" i="8"/>
  <c r="E710" i="8"/>
  <c r="D710" i="8"/>
  <c r="E709" i="8"/>
  <c r="D709" i="8"/>
  <c r="E708" i="8"/>
  <c r="D708" i="8"/>
  <c r="E707" i="8"/>
  <c r="D707" i="8"/>
  <c r="E706" i="8"/>
  <c r="D706" i="8"/>
  <c r="E705" i="8"/>
  <c r="D705" i="8"/>
  <c r="E704" i="8"/>
  <c r="D704" i="8"/>
  <c r="E703" i="8"/>
  <c r="D703" i="8"/>
  <c r="E702" i="8"/>
  <c r="D702" i="8"/>
  <c r="E701" i="8"/>
  <c r="D701" i="8"/>
  <c r="E700" i="8"/>
  <c r="D700" i="8"/>
  <c r="E699" i="8"/>
  <c r="D699" i="8"/>
  <c r="E698" i="8"/>
  <c r="D698" i="8"/>
  <c r="E697" i="8"/>
  <c r="D697" i="8"/>
  <c r="E696" i="8"/>
  <c r="D696" i="8"/>
  <c r="E695" i="8"/>
  <c r="D695" i="8"/>
  <c r="E694" i="8"/>
  <c r="D694" i="8"/>
  <c r="E693" i="8"/>
  <c r="D693" i="8"/>
  <c r="E692" i="8"/>
  <c r="D692" i="8"/>
  <c r="E691" i="8"/>
  <c r="D691" i="8"/>
  <c r="E690" i="8"/>
  <c r="D690" i="8"/>
  <c r="E689" i="8"/>
  <c r="D689" i="8"/>
  <c r="E688" i="8"/>
  <c r="D688" i="8"/>
  <c r="E687" i="8"/>
  <c r="D687" i="8"/>
  <c r="E686" i="8"/>
  <c r="D686" i="8"/>
  <c r="E685" i="8"/>
  <c r="D685" i="8"/>
  <c r="E684" i="8"/>
  <c r="D684" i="8"/>
  <c r="E683" i="8"/>
  <c r="D683" i="8"/>
  <c r="E682" i="8"/>
  <c r="D682" i="8"/>
  <c r="E681" i="8"/>
  <c r="D681" i="8"/>
  <c r="E680" i="8"/>
  <c r="D680" i="8"/>
  <c r="E679" i="8"/>
  <c r="D679" i="8"/>
  <c r="E678" i="8"/>
  <c r="D678" i="8"/>
  <c r="E677" i="8"/>
  <c r="D677" i="8"/>
  <c r="E676" i="8"/>
  <c r="D676" i="8"/>
  <c r="E675" i="8"/>
  <c r="D675" i="8"/>
  <c r="E674" i="8"/>
  <c r="D674" i="8"/>
  <c r="E673" i="8"/>
  <c r="D673" i="8"/>
  <c r="E672" i="8"/>
  <c r="D672" i="8"/>
  <c r="E671" i="8"/>
  <c r="D671" i="8"/>
  <c r="E670" i="8"/>
  <c r="D670" i="8"/>
  <c r="E669" i="8"/>
  <c r="D669" i="8"/>
  <c r="E668" i="8"/>
  <c r="D668" i="8"/>
  <c r="E667" i="8"/>
  <c r="D667" i="8"/>
  <c r="E666" i="8"/>
  <c r="D666" i="8"/>
  <c r="E665" i="8"/>
  <c r="D665" i="8"/>
  <c r="E664" i="8"/>
  <c r="D664" i="8"/>
  <c r="E663" i="8"/>
  <c r="D663" i="8"/>
  <c r="E662" i="8"/>
  <c r="D662" i="8"/>
  <c r="E661" i="8"/>
  <c r="D661" i="8"/>
  <c r="E660" i="8"/>
  <c r="D660" i="8"/>
  <c r="E659" i="8"/>
  <c r="D659" i="8"/>
  <c r="E658" i="8"/>
  <c r="D658" i="8"/>
  <c r="E657" i="8"/>
  <c r="D657" i="8"/>
  <c r="E656" i="8"/>
  <c r="D656" i="8"/>
  <c r="E655" i="8"/>
  <c r="D655" i="8"/>
  <c r="E654" i="8"/>
  <c r="D654" i="8"/>
  <c r="E653" i="8"/>
  <c r="D653" i="8"/>
  <c r="E652" i="8"/>
  <c r="D652" i="8"/>
  <c r="E651" i="8"/>
  <c r="D651" i="8"/>
  <c r="E650" i="8"/>
  <c r="D650" i="8"/>
  <c r="E649" i="8"/>
  <c r="D649" i="8"/>
  <c r="E648" i="8"/>
  <c r="D648" i="8"/>
  <c r="E647" i="8"/>
  <c r="D647" i="8"/>
  <c r="E646" i="8"/>
  <c r="D646" i="8"/>
  <c r="E645" i="8"/>
  <c r="D645" i="8"/>
  <c r="E644" i="8"/>
  <c r="D644" i="8"/>
  <c r="E643" i="8"/>
  <c r="D643" i="8"/>
  <c r="E642" i="8"/>
  <c r="D642" i="8"/>
  <c r="E641" i="8"/>
  <c r="D641" i="8"/>
  <c r="E640" i="8"/>
  <c r="D640" i="8"/>
  <c r="E639" i="8"/>
  <c r="D639" i="8"/>
  <c r="E638" i="8"/>
  <c r="D638" i="8"/>
  <c r="E637" i="8"/>
  <c r="D637" i="8"/>
  <c r="E636" i="8"/>
  <c r="D636" i="8"/>
  <c r="E635" i="8"/>
  <c r="D635" i="8"/>
  <c r="E634" i="8"/>
  <c r="D634" i="8"/>
  <c r="E633" i="8"/>
  <c r="D633" i="8"/>
  <c r="E632" i="8"/>
  <c r="D632" i="8"/>
  <c r="E631" i="8"/>
  <c r="D631" i="8"/>
  <c r="E630" i="8"/>
  <c r="D630" i="8"/>
  <c r="E629" i="8"/>
  <c r="D629" i="8"/>
  <c r="E628" i="8"/>
  <c r="D628" i="8"/>
  <c r="E627" i="8"/>
  <c r="D627" i="8"/>
  <c r="E626" i="8"/>
  <c r="D626" i="8"/>
  <c r="E625" i="8"/>
  <c r="D625" i="8"/>
  <c r="E624" i="8"/>
  <c r="D624" i="8"/>
  <c r="E623" i="8"/>
  <c r="D623" i="8"/>
  <c r="E622" i="8"/>
  <c r="D622" i="8"/>
  <c r="E621" i="8"/>
  <c r="D621" i="8"/>
  <c r="E620" i="8"/>
  <c r="D620" i="8"/>
  <c r="E619" i="8"/>
  <c r="D619" i="8"/>
  <c r="E618" i="8"/>
  <c r="D618" i="8"/>
  <c r="E617" i="8"/>
  <c r="D617" i="8"/>
  <c r="E616" i="8"/>
  <c r="D616" i="8"/>
  <c r="E615" i="8"/>
  <c r="D615" i="8"/>
  <c r="E614" i="8"/>
  <c r="D614" i="8"/>
  <c r="E613" i="8"/>
  <c r="D613" i="8"/>
  <c r="E612" i="8"/>
  <c r="D612" i="8"/>
  <c r="E611" i="8"/>
  <c r="D611" i="8"/>
  <c r="E610" i="8"/>
  <c r="D610" i="8"/>
  <c r="E609" i="8"/>
  <c r="D609" i="8"/>
  <c r="E608" i="8"/>
  <c r="D608" i="8"/>
  <c r="E607" i="8"/>
  <c r="D607" i="8"/>
  <c r="E606" i="8"/>
  <c r="D606" i="8"/>
  <c r="E605" i="8"/>
  <c r="D605" i="8"/>
  <c r="E604" i="8"/>
  <c r="D604" i="8"/>
  <c r="E603" i="8"/>
  <c r="D603" i="8"/>
  <c r="E602" i="8"/>
  <c r="D602" i="8"/>
  <c r="E601" i="8"/>
  <c r="D601" i="8"/>
  <c r="E600" i="8"/>
  <c r="D600" i="8"/>
  <c r="E599" i="8"/>
  <c r="D599" i="8"/>
  <c r="E598" i="8"/>
  <c r="D598" i="8"/>
  <c r="E597" i="8"/>
  <c r="D597" i="8"/>
  <c r="E596" i="8"/>
  <c r="D596" i="8"/>
  <c r="E595" i="8"/>
  <c r="D595" i="8"/>
  <c r="E594" i="8"/>
  <c r="D594" i="8"/>
  <c r="E593" i="8"/>
  <c r="D593" i="8"/>
  <c r="E592" i="8"/>
  <c r="D592" i="8"/>
  <c r="E591" i="8"/>
  <c r="D591" i="8"/>
  <c r="E590" i="8"/>
  <c r="D590" i="8"/>
  <c r="E589" i="8"/>
  <c r="D589" i="8"/>
  <c r="E588" i="8"/>
  <c r="D588" i="8"/>
  <c r="E587" i="8"/>
  <c r="D587" i="8"/>
  <c r="E586" i="8"/>
  <c r="D586" i="8"/>
  <c r="E585" i="8"/>
  <c r="D585" i="8"/>
  <c r="E584" i="8"/>
  <c r="D584" i="8"/>
  <c r="E583" i="8"/>
  <c r="D583" i="8"/>
  <c r="E582" i="8"/>
  <c r="D582" i="8"/>
  <c r="E581" i="8"/>
  <c r="D581" i="8"/>
  <c r="E580" i="8"/>
  <c r="D580" i="8"/>
  <c r="E579" i="8"/>
  <c r="D579" i="8"/>
  <c r="E578" i="8"/>
  <c r="D578" i="8"/>
  <c r="E577" i="8"/>
  <c r="D577" i="8"/>
  <c r="E576" i="8"/>
  <c r="D576" i="8"/>
  <c r="E575" i="8"/>
  <c r="D575" i="8"/>
  <c r="E574" i="8"/>
  <c r="D574" i="8"/>
  <c r="E573" i="8"/>
  <c r="D573" i="8"/>
  <c r="E572" i="8"/>
  <c r="D572" i="8"/>
  <c r="E571" i="8"/>
  <c r="D571" i="8"/>
  <c r="E570" i="8"/>
  <c r="D570" i="8"/>
  <c r="E569" i="8"/>
  <c r="D569" i="8"/>
  <c r="E568" i="8"/>
  <c r="D568" i="8"/>
  <c r="E567" i="8"/>
  <c r="D567" i="8"/>
  <c r="E566" i="8"/>
  <c r="D566" i="8"/>
  <c r="E565" i="8"/>
  <c r="D565" i="8"/>
  <c r="E564" i="8"/>
  <c r="D564" i="8"/>
  <c r="E563" i="8"/>
  <c r="D563" i="8"/>
  <c r="E562" i="8"/>
  <c r="D562" i="8"/>
  <c r="E561" i="8"/>
  <c r="D561" i="8"/>
  <c r="E560" i="8"/>
  <c r="D560" i="8"/>
  <c r="E559" i="8"/>
  <c r="D559" i="8"/>
  <c r="E558" i="8"/>
  <c r="D558" i="8"/>
  <c r="E557" i="8"/>
  <c r="D557" i="8"/>
  <c r="E556" i="8"/>
  <c r="D556" i="8"/>
  <c r="E555" i="8"/>
  <c r="D555" i="8"/>
  <c r="E554" i="8"/>
  <c r="D554" i="8"/>
  <c r="E553" i="8"/>
  <c r="D553" i="8"/>
  <c r="E552" i="8"/>
  <c r="D552" i="8"/>
  <c r="E551" i="8"/>
  <c r="D551" i="8"/>
  <c r="E550" i="8"/>
  <c r="D550" i="8"/>
  <c r="E549" i="8"/>
  <c r="D549" i="8"/>
  <c r="E548" i="8"/>
  <c r="D548" i="8"/>
  <c r="E547" i="8"/>
  <c r="D547" i="8"/>
  <c r="E546" i="8"/>
  <c r="D546" i="8"/>
  <c r="E545" i="8"/>
  <c r="D545" i="8"/>
  <c r="E544" i="8"/>
  <c r="D544" i="8"/>
  <c r="E543" i="8"/>
  <c r="D543" i="8"/>
  <c r="E542" i="8"/>
  <c r="D542" i="8"/>
  <c r="E541" i="8"/>
  <c r="D541" i="8"/>
  <c r="E540" i="8"/>
  <c r="D540" i="8"/>
  <c r="E539" i="8"/>
  <c r="D539" i="8"/>
  <c r="E538" i="8"/>
  <c r="D538" i="8"/>
  <c r="E537" i="8"/>
  <c r="D537" i="8"/>
  <c r="E536" i="8"/>
  <c r="D536" i="8"/>
  <c r="E535" i="8"/>
  <c r="D535" i="8"/>
  <c r="E534" i="8"/>
  <c r="D534" i="8"/>
  <c r="E533" i="8"/>
  <c r="D533" i="8"/>
  <c r="E532" i="8"/>
  <c r="D532" i="8"/>
  <c r="E531" i="8"/>
  <c r="D531" i="8"/>
  <c r="E530" i="8"/>
  <c r="D530" i="8"/>
  <c r="E529" i="8"/>
  <c r="D529" i="8"/>
  <c r="E528" i="8"/>
  <c r="D528" i="8"/>
  <c r="E527" i="8"/>
  <c r="D527" i="8"/>
  <c r="E526" i="8"/>
  <c r="D526" i="8"/>
  <c r="E525" i="8"/>
  <c r="D525" i="8"/>
  <c r="E524" i="8"/>
  <c r="D524" i="8"/>
  <c r="E523" i="8"/>
  <c r="D523" i="8"/>
  <c r="E522" i="8"/>
  <c r="D522" i="8"/>
  <c r="E521" i="8"/>
  <c r="D521" i="8"/>
  <c r="E520" i="8"/>
  <c r="D520" i="8"/>
  <c r="E519" i="8"/>
  <c r="D519" i="8"/>
  <c r="E518" i="8"/>
  <c r="D518" i="8"/>
  <c r="E517" i="8"/>
  <c r="D517" i="8"/>
  <c r="E516" i="8"/>
  <c r="D516" i="8"/>
  <c r="E515" i="8"/>
  <c r="D515" i="8"/>
  <c r="E514" i="8"/>
  <c r="D514" i="8"/>
  <c r="E513" i="8"/>
  <c r="D513" i="8"/>
  <c r="E512" i="8"/>
  <c r="D512" i="8"/>
  <c r="E511" i="8"/>
  <c r="D511" i="8"/>
  <c r="E510" i="8"/>
  <c r="D510" i="8"/>
  <c r="E509" i="8"/>
  <c r="D509" i="8"/>
  <c r="E508" i="8"/>
  <c r="D508" i="8"/>
  <c r="E507" i="8"/>
  <c r="D507" i="8"/>
  <c r="E506" i="8"/>
  <c r="D506" i="8"/>
  <c r="E505" i="8"/>
  <c r="D505" i="8"/>
  <c r="E504" i="8"/>
  <c r="D504" i="8"/>
  <c r="E503" i="8"/>
  <c r="D503" i="8"/>
  <c r="E502" i="8"/>
  <c r="D502" i="8"/>
  <c r="E501" i="8"/>
  <c r="D501" i="8"/>
  <c r="E500" i="8"/>
  <c r="D500" i="8"/>
  <c r="E499" i="8"/>
  <c r="D499" i="8"/>
  <c r="E498" i="8"/>
  <c r="D498" i="8"/>
  <c r="E497" i="8"/>
  <c r="D497" i="8"/>
  <c r="E496" i="8"/>
  <c r="D496" i="8"/>
  <c r="E495" i="8"/>
  <c r="D495" i="8"/>
  <c r="E494" i="8"/>
  <c r="D494" i="8"/>
  <c r="E493" i="8"/>
  <c r="D493" i="8"/>
  <c r="E492" i="8"/>
  <c r="D492" i="8"/>
  <c r="E491" i="8"/>
  <c r="D491" i="8"/>
  <c r="E490" i="8"/>
  <c r="D490" i="8"/>
  <c r="E489" i="8"/>
  <c r="D489" i="8"/>
  <c r="E488" i="8"/>
  <c r="D488" i="8"/>
  <c r="E487" i="8"/>
  <c r="D487" i="8"/>
  <c r="E486" i="8"/>
  <c r="D486" i="8"/>
  <c r="E485" i="8"/>
  <c r="D485" i="8"/>
  <c r="E484" i="8"/>
  <c r="D484" i="8"/>
  <c r="E483" i="8"/>
  <c r="D483" i="8"/>
  <c r="E482" i="8"/>
  <c r="D482" i="8"/>
  <c r="E481" i="8"/>
  <c r="D481" i="8"/>
  <c r="E480" i="8"/>
  <c r="D480" i="8"/>
  <c r="E479" i="8"/>
  <c r="D479" i="8"/>
  <c r="E478" i="8"/>
  <c r="D478" i="8"/>
  <c r="E477" i="8"/>
  <c r="D477" i="8"/>
  <c r="E476" i="8"/>
  <c r="D476" i="8"/>
  <c r="E475" i="8"/>
  <c r="D475" i="8"/>
  <c r="E474" i="8"/>
  <c r="D474" i="8"/>
  <c r="E473" i="8"/>
  <c r="D473" i="8"/>
  <c r="E472" i="8"/>
  <c r="D472" i="8"/>
  <c r="E471" i="8"/>
  <c r="D471" i="8"/>
  <c r="E470" i="8"/>
  <c r="D470" i="8"/>
  <c r="E469" i="8"/>
  <c r="D469" i="8"/>
  <c r="E468" i="8"/>
  <c r="D468" i="8"/>
  <c r="E467" i="8"/>
  <c r="D467" i="8"/>
  <c r="E466" i="8"/>
  <c r="D466" i="8"/>
  <c r="E465" i="8"/>
  <c r="D465" i="8"/>
  <c r="E464" i="8"/>
  <c r="D464" i="8"/>
  <c r="E463" i="8"/>
  <c r="D463" i="8"/>
  <c r="E462" i="8"/>
  <c r="D462" i="8"/>
  <c r="E461" i="8"/>
  <c r="D461" i="8"/>
  <c r="E460" i="8"/>
  <c r="D460" i="8"/>
  <c r="E459" i="8"/>
  <c r="D459" i="8"/>
  <c r="E458" i="8"/>
  <c r="D458" i="8"/>
  <c r="E457" i="8"/>
  <c r="D457" i="8"/>
  <c r="E456" i="8"/>
  <c r="D456" i="8"/>
  <c r="E455" i="8"/>
  <c r="D455" i="8"/>
  <c r="E454" i="8"/>
  <c r="D454" i="8"/>
  <c r="E453" i="8"/>
  <c r="D453" i="8"/>
  <c r="E452" i="8"/>
  <c r="D452" i="8"/>
  <c r="E451" i="8"/>
  <c r="D451" i="8"/>
  <c r="E450" i="8"/>
  <c r="D450" i="8"/>
  <c r="E449" i="8"/>
  <c r="D449" i="8"/>
  <c r="E448" i="8"/>
  <c r="D448" i="8"/>
  <c r="E447" i="8"/>
  <c r="D447" i="8"/>
  <c r="E446" i="8"/>
  <c r="D446" i="8"/>
  <c r="E445" i="8"/>
  <c r="D445" i="8"/>
  <c r="E444" i="8"/>
  <c r="D444" i="8"/>
  <c r="E443" i="8"/>
  <c r="D443" i="8"/>
  <c r="E442" i="8"/>
  <c r="D442" i="8"/>
  <c r="E441" i="8"/>
  <c r="D441" i="8"/>
  <c r="E440" i="8"/>
  <c r="D440" i="8"/>
  <c r="E439" i="8"/>
  <c r="D439" i="8"/>
  <c r="E438" i="8"/>
  <c r="D438" i="8"/>
  <c r="E437" i="8"/>
  <c r="D437" i="8"/>
  <c r="E436" i="8"/>
  <c r="D436" i="8"/>
  <c r="E435" i="8"/>
  <c r="D435" i="8"/>
  <c r="E434" i="8"/>
  <c r="D434" i="8"/>
  <c r="E433" i="8"/>
  <c r="D433" i="8"/>
  <c r="E432" i="8"/>
  <c r="D432" i="8"/>
  <c r="E431" i="8"/>
  <c r="D431" i="8"/>
  <c r="E430" i="8"/>
  <c r="D430" i="8"/>
  <c r="E429" i="8"/>
  <c r="D429" i="8"/>
  <c r="E428" i="8"/>
  <c r="D428" i="8"/>
  <c r="E427" i="8"/>
  <c r="D427" i="8"/>
  <c r="E426" i="8"/>
  <c r="D426" i="8"/>
  <c r="E425" i="8"/>
  <c r="D425" i="8"/>
  <c r="E424" i="8"/>
  <c r="D424" i="8"/>
  <c r="E423" i="8"/>
  <c r="D423" i="8"/>
  <c r="E422" i="8"/>
  <c r="D422" i="8"/>
  <c r="E421" i="8"/>
  <c r="D421" i="8"/>
  <c r="E420" i="8"/>
  <c r="D420" i="8"/>
  <c r="E419" i="8"/>
  <c r="D419" i="8"/>
  <c r="E418" i="8"/>
  <c r="D418" i="8"/>
  <c r="E417" i="8"/>
  <c r="D417" i="8"/>
  <c r="E416" i="8"/>
  <c r="D416" i="8"/>
  <c r="E415" i="8"/>
  <c r="D415" i="8"/>
  <c r="E414" i="8"/>
  <c r="D414" i="8"/>
  <c r="E413" i="8"/>
  <c r="D413" i="8"/>
  <c r="E412" i="8"/>
  <c r="D412" i="8"/>
  <c r="E411" i="8"/>
  <c r="D411" i="8"/>
  <c r="E410" i="8"/>
  <c r="D410" i="8"/>
  <c r="E409" i="8"/>
  <c r="D409" i="8"/>
  <c r="E408" i="8"/>
  <c r="D408" i="8"/>
  <c r="E407" i="8"/>
  <c r="D407" i="8"/>
  <c r="E406" i="8"/>
  <c r="D406" i="8"/>
  <c r="E405" i="8"/>
  <c r="D405" i="8"/>
  <c r="E404" i="8"/>
  <c r="D404" i="8"/>
  <c r="E403" i="8"/>
  <c r="D403" i="8"/>
  <c r="E402" i="8"/>
  <c r="D402" i="8"/>
  <c r="E401" i="8"/>
  <c r="D401" i="8"/>
  <c r="E400" i="8"/>
  <c r="D400" i="8"/>
  <c r="E399" i="8"/>
  <c r="D399" i="8"/>
  <c r="E398" i="8"/>
  <c r="D398" i="8"/>
  <c r="E397" i="8"/>
  <c r="D397" i="8"/>
  <c r="E396" i="8"/>
  <c r="D396" i="8"/>
  <c r="E395" i="8"/>
  <c r="D395" i="8"/>
  <c r="E394" i="8"/>
  <c r="D394" i="8"/>
  <c r="E393" i="8"/>
  <c r="D393" i="8"/>
  <c r="E392" i="8"/>
  <c r="D392" i="8"/>
  <c r="E391" i="8"/>
  <c r="D391" i="8"/>
  <c r="E390" i="8"/>
  <c r="D390" i="8"/>
  <c r="E389" i="8"/>
  <c r="D389" i="8"/>
  <c r="E388" i="8"/>
  <c r="D388" i="8"/>
  <c r="E387" i="8"/>
  <c r="D387" i="8"/>
  <c r="E386" i="8"/>
  <c r="D386" i="8"/>
  <c r="E385" i="8"/>
  <c r="D385" i="8"/>
  <c r="E384" i="8"/>
  <c r="D384" i="8"/>
  <c r="E383" i="8"/>
  <c r="D383" i="8"/>
  <c r="E382" i="8"/>
  <c r="D382" i="8"/>
  <c r="E381" i="8"/>
  <c r="D381" i="8"/>
  <c r="E380" i="8"/>
  <c r="D380" i="8"/>
  <c r="E379" i="8"/>
  <c r="D379" i="8"/>
  <c r="E378" i="8"/>
  <c r="D378" i="8"/>
  <c r="E377" i="8"/>
  <c r="D377" i="8"/>
  <c r="E376" i="8"/>
  <c r="D376" i="8"/>
  <c r="E375" i="8"/>
  <c r="D375" i="8"/>
  <c r="E374" i="8"/>
  <c r="D374" i="8"/>
  <c r="E373" i="8"/>
  <c r="D373" i="8"/>
  <c r="E372" i="8"/>
  <c r="D372" i="8"/>
  <c r="E371" i="8"/>
  <c r="D371" i="8"/>
  <c r="E370" i="8"/>
  <c r="D370" i="8"/>
  <c r="E369" i="8"/>
  <c r="D369" i="8"/>
  <c r="E368" i="8"/>
  <c r="D368" i="8"/>
  <c r="E367" i="8"/>
  <c r="D367" i="8"/>
  <c r="E366" i="8"/>
  <c r="D366" i="8"/>
  <c r="E365" i="8"/>
  <c r="D365" i="8"/>
  <c r="E364" i="8"/>
  <c r="D364" i="8"/>
  <c r="E363" i="8"/>
  <c r="D363" i="8"/>
  <c r="E362" i="8"/>
  <c r="D362" i="8"/>
  <c r="E361" i="8"/>
  <c r="D361" i="8"/>
  <c r="E360" i="8"/>
  <c r="D360" i="8"/>
  <c r="E359" i="8"/>
  <c r="D359" i="8"/>
  <c r="E358" i="8"/>
  <c r="D358" i="8"/>
  <c r="E357" i="8"/>
  <c r="D357" i="8"/>
  <c r="E356" i="8"/>
  <c r="D356" i="8"/>
  <c r="E355" i="8"/>
  <c r="D355" i="8"/>
  <c r="E354" i="8"/>
  <c r="D354" i="8"/>
  <c r="E353" i="8"/>
  <c r="D353" i="8"/>
  <c r="E352" i="8"/>
  <c r="D352" i="8"/>
  <c r="E351" i="8"/>
  <c r="D351" i="8"/>
  <c r="E350" i="8"/>
  <c r="D350" i="8"/>
  <c r="E349" i="8"/>
  <c r="D349" i="8"/>
  <c r="E348" i="8"/>
  <c r="D348" i="8"/>
  <c r="E347" i="8"/>
  <c r="D347" i="8"/>
  <c r="E346" i="8"/>
  <c r="D346" i="8"/>
  <c r="E345" i="8"/>
  <c r="D345" i="8"/>
  <c r="E344" i="8"/>
  <c r="D344" i="8"/>
  <c r="E343" i="8"/>
  <c r="D343" i="8"/>
  <c r="E342" i="8"/>
  <c r="D342" i="8"/>
  <c r="E341" i="8"/>
  <c r="D341" i="8"/>
  <c r="E340" i="8"/>
  <c r="D340" i="8"/>
  <c r="E339" i="8"/>
  <c r="D339" i="8"/>
  <c r="E338" i="8"/>
  <c r="D338" i="8"/>
  <c r="E337" i="8"/>
  <c r="D337" i="8"/>
  <c r="E336" i="8"/>
  <c r="D336" i="8"/>
  <c r="E335" i="8"/>
  <c r="D335" i="8"/>
  <c r="E334" i="8"/>
  <c r="D334" i="8"/>
  <c r="E333" i="8"/>
  <c r="D333" i="8"/>
  <c r="E332" i="8"/>
  <c r="D332" i="8"/>
  <c r="E331" i="8"/>
  <c r="D331" i="8"/>
  <c r="E330" i="8"/>
  <c r="D330" i="8"/>
  <c r="E329" i="8"/>
  <c r="D329" i="8"/>
  <c r="E328" i="8"/>
  <c r="D328" i="8"/>
  <c r="E327" i="8"/>
  <c r="D327" i="8"/>
  <c r="E326" i="8"/>
  <c r="D326" i="8"/>
  <c r="E325" i="8"/>
  <c r="D325" i="8"/>
  <c r="E324" i="8"/>
  <c r="D324" i="8"/>
  <c r="E323" i="8"/>
  <c r="D323" i="8"/>
  <c r="E322" i="8"/>
  <c r="D322" i="8"/>
  <c r="E321" i="8"/>
  <c r="D321" i="8"/>
  <c r="E320" i="8"/>
  <c r="D320" i="8"/>
  <c r="E319" i="8"/>
  <c r="D319" i="8"/>
  <c r="E318" i="8"/>
  <c r="D318" i="8"/>
  <c r="E317" i="8"/>
  <c r="D317" i="8"/>
  <c r="E316" i="8"/>
  <c r="D316" i="8"/>
  <c r="E315" i="8"/>
  <c r="D315" i="8"/>
  <c r="E314" i="8"/>
  <c r="D314" i="8"/>
  <c r="E313" i="8"/>
  <c r="D313" i="8"/>
  <c r="E312" i="8"/>
  <c r="D312" i="8"/>
  <c r="E311" i="8"/>
  <c r="D311" i="8"/>
  <c r="E310" i="8"/>
  <c r="D310" i="8"/>
  <c r="E309" i="8"/>
  <c r="D309" i="8"/>
  <c r="E308" i="8"/>
  <c r="D308" i="8"/>
  <c r="E307" i="8"/>
  <c r="D307" i="8"/>
  <c r="E306" i="8"/>
  <c r="D306" i="8"/>
  <c r="E305" i="8"/>
  <c r="D305" i="8"/>
  <c r="E304" i="8"/>
  <c r="D304" i="8"/>
  <c r="E303" i="8"/>
  <c r="D303" i="8"/>
  <c r="E302" i="8"/>
  <c r="D302" i="8"/>
  <c r="E301" i="8"/>
  <c r="D301" i="8"/>
  <c r="E300" i="8"/>
  <c r="D300" i="8"/>
  <c r="E299" i="8"/>
  <c r="D299" i="8"/>
  <c r="E298" i="8"/>
  <c r="D298" i="8"/>
  <c r="E297" i="8"/>
  <c r="D297" i="8"/>
  <c r="E296" i="8"/>
  <c r="D296" i="8"/>
  <c r="E295" i="8"/>
  <c r="D295" i="8"/>
  <c r="E294" i="8"/>
  <c r="D294" i="8"/>
  <c r="E293" i="8"/>
  <c r="D293" i="8"/>
  <c r="E292" i="8"/>
  <c r="D292" i="8"/>
  <c r="E291" i="8"/>
  <c r="D291" i="8"/>
  <c r="E290" i="8"/>
  <c r="D290" i="8"/>
  <c r="E289" i="8"/>
  <c r="D289" i="8"/>
  <c r="E288" i="8"/>
  <c r="D288" i="8"/>
  <c r="E287" i="8"/>
  <c r="D287" i="8"/>
  <c r="E286" i="8"/>
  <c r="D286" i="8"/>
  <c r="E285" i="8"/>
  <c r="D285" i="8"/>
  <c r="E284" i="8"/>
  <c r="D284" i="8"/>
  <c r="E283" i="8"/>
  <c r="D283" i="8"/>
  <c r="E282" i="8"/>
  <c r="D282" i="8"/>
  <c r="E281" i="8"/>
  <c r="D281" i="8"/>
  <c r="E280" i="8"/>
  <c r="D280" i="8"/>
  <c r="E279" i="8"/>
  <c r="D279" i="8"/>
  <c r="E278" i="8"/>
  <c r="D278" i="8"/>
  <c r="E277" i="8"/>
  <c r="D277" i="8"/>
  <c r="E276" i="8"/>
  <c r="D276" i="8"/>
  <c r="E275" i="8"/>
  <c r="D275" i="8"/>
  <c r="E274" i="8"/>
  <c r="D274" i="8"/>
  <c r="E273" i="8"/>
  <c r="D273" i="8"/>
  <c r="E272" i="8"/>
  <c r="D272" i="8"/>
  <c r="E271" i="8"/>
  <c r="D271" i="8"/>
  <c r="E270" i="8"/>
  <c r="D270" i="8"/>
  <c r="E269" i="8"/>
  <c r="D269" i="8"/>
  <c r="E268" i="8"/>
  <c r="D268" i="8"/>
  <c r="E267" i="8"/>
  <c r="D267" i="8"/>
  <c r="E266" i="8"/>
  <c r="D266" i="8"/>
  <c r="E265" i="8"/>
  <c r="D265" i="8"/>
  <c r="E264" i="8"/>
  <c r="D264" i="8"/>
  <c r="E263" i="8"/>
  <c r="D263" i="8"/>
  <c r="E262" i="8"/>
  <c r="D262" i="8"/>
  <c r="E261" i="8"/>
  <c r="D261" i="8"/>
  <c r="E260" i="8"/>
  <c r="D260" i="8"/>
  <c r="E259" i="8"/>
  <c r="D259" i="8"/>
  <c r="E258" i="8"/>
  <c r="D258" i="8"/>
  <c r="E257" i="8"/>
  <c r="D257" i="8"/>
  <c r="E256" i="8"/>
  <c r="D256" i="8"/>
  <c r="E255" i="8"/>
  <c r="D255" i="8"/>
  <c r="E254" i="8"/>
  <c r="D254" i="8"/>
  <c r="E253" i="8"/>
  <c r="D253" i="8"/>
  <c r="E252" i="8"/>
  <c r="D252" i="8"/>
  <c r="E251" i="8"/>
  <c r="D251" i="8"/>
  <c r="E250" i="8"/>
  <c r="D250" i="8"/>
  <c r="E249" i="8"/>
  <c r="D249" i="8"/>
  <c r="E248" i="8"/>
  <c r="D248" i="8"/>
  <c r="E247" i="8"/>
  <c r="D247" i="8"/>
  <c r="E246" i="8"/>
  <c r="D246" i="8"/>
  <c r="E245" i="8"/>
  <c r="D245" i="8"/>
  <c r="E244" i="8"/>
  <c r="D244" i="8"/>
  <c r="E243" i="8"/>
  <c r="D243" i="8"/>
  <c r="E242" i="8"/>
  <c r="D242" i="8"/>
  <c r="E241" i="8"/>
  <c r="D241" i="8"/>
  <c r="E240" i="8"/>
  <c r="D240" i="8"/>
  <c r="E239" i="8"/>
  <c r="D239" i="8"/>
  <c r="E238" i="8"/>
  <c r="D238" i="8"/>
  <c r="E237" i="8"/>
  <c r="D237" i="8"/>
  <c r="E236" i="8"/>
  <c r="D236" i="8"/>
  <c r="E235" i="8"/>
  <c r="D235" i="8"/>
  <c r="E234" i="8"/>
  <c r="D234" i="8"/>
  <c r="E233" i="8"/>
  <c r="D233" i="8"/>
  <c r="E232" i="8"/>
  <c r="D232" i="8"/>
  <c r="E231" i="8"/>
  <c r="D231" i="8"/>
  <c r="E230" i="8"/>
  <c r="D230" i="8"/>
  <c r="E229" i="8"/>
  <c r="D229" i="8"/>
  <c r="E228" i="8"/>
  <c r="D228" i="8"/>
  <c r="E227" i="8"/>
  <c r="D227" i="8"/>
  <c r="E226" i="8"/>
  <c r="D226" i="8"/>
  <c r="E225" i="8"/>
  <c r="D225" i="8"/>
  <c r="E224" i="8"/>
  <c r="D224" i="8"/>
  <c r="E223" i="8"/>
  <c r="D223" i="8"/>
  <c r="E222" i="8"/>
  <c r="D222" i="8"/>
  <c r="E221" i="8"/>
  <c r="D221" i="8"/>
  <c r="E220" i="8"/>
  <c r="D220" i="8"/>
  <c r="E219" i="8"/>
  <c r="D219" i="8"/>
  <c r="E218" i="8"/>
  <c r="D218" i="8"/>
  <c r="E217" i="8"/>
  <c r="D217" i="8"/>
  <c r="E216" i="8"/>
  <c r="D216" i="8"/>
  <c r="E215" i="8"/>
  <c r="D215" i="8"/>
  <c r="E214" i="8"/>
  <c r="D214" i="8"/>
  <c r="E213" i="8"/>
  <c r="D213" i="8"/>
  <c r="E212" i="8"/>
  <c r="D212" i="8"/>
  <c r="E211" i="8"/>
  <c r="D211" i="8"/>
  <c r="E210" i="8"/>
  <c r="D210" i="8"/>
  <c r="E209" i="8"/>
  <c r="D209" i="8"/>
  <c r="E208" i="8"/>
  <c r="D208" i="8"/>
  <c r="E207" i="8"/>
  <c r="D207" i="8"/>
  <c r="E206" i="8"/>
  <c r="D206" i="8"/>
  <c r="E205" i="8"/>
  <c r="D205" i="8"/>
  <c r="E204" i="8"/>
  <c r="D204" i="8"/>
  <c r="E203" i="8"/>
  <c r="D203" i="8"/>
  <c r="E202" i="8"/>
  <c r="D202" i="8"/>
  <c r="E201" i="8"/>
  <c r="D201" i="8"/>
  <c r="E200" i="8"/>
  <c r="D200" i="8"/>
  <c r="E199" i="8"/>
  <c r="D199" i="8"/>
  <c r="E198" i="8"/>
  <c r="D198" i="8"/>
  <c r="E197" i="8"/>
  <c r="D197" i="8"/>
  <c r="E196" i="8"/>
  <c r="D196" i="8"/>
  <c r="E195" i="8"/>
  <c r="D195" i="8"/>
  <c r="E194" i="8"/>
  <c r="D194" i="8"/>
  <c r="E193" i="8"/>
  <c r="D193" i="8"/>
  <c r="E192" i="8"/>
  <c r="D192" i="8"/>
  <c r="E191" i="8"/>
  <c r="D191" i="8"/>
  <c r="E190" i="8"/>
  <c r="D190" i="8"/>
  <c r="E189" i="8"/>
  <c r="D189" i="8"/>
  <c r="E188" i="8"/>
  <c r="D188" i="8"/>
  <c r="E187" i="8"/>
  <c r="D187" i="8"/>
  <c r="E186" i="8"/>
  <c r="D186" i="8"/>
  <c r="E185" i="8"/>
  <c r="D185" i="8"/>
  <c r="E184" i="8"/>
  <c r="D184" i="8"/>
  <c r="E183" i="8"/>
  <c r="D183" i="8"/>
  <c r="E182" i="8"/>
  <c r="D182" i="8"/>
  <c r="E181" i="8"/>
  <c r="D181" i="8"/>
  <c r="E180" i="8"/>
  <c r="D180" i="8"/>
  <c r="E179" i="8"/>
  <c r="D179" i="8"/>
  <c r="E178" i="8"/>
  <c r="D178" i="8"/>
  <c r="E177" i="8"/>
  <c r="D177" i="8"/>
  <c r="E176" i="8"/>
  <c r="D176" i="8"/>
  <c r="E175" i="8"/>
  <c r="D175" i="8"/>
  <c r="E174" i="8"/>
  <c r="D174" i="8"/>
  <c r="E173" i="8"/>
  <c r="D173" i="8"/>
  <c r="E172" i="8"/>
  <c r="D172" i="8"/>
  <c r="E171" i="8"/>
  <c r="D171" i="8"/>
  <c r="E170" i="8"/>
  <c r="D170" i="8"/>
  <c r="E169" i="8"/>
  <c r="D169" i="8"/>
  <c r="E168" i="8"/>
  <c r="D168" i="8"/>
  <c r="E167" i="8"/>
  <c r="D167" i="8"/>
  <c r="E166" i="8"/>
  <c r="D166" i="8"/>
  <c r="E165" i="8"/>
  <c r="D165" i="8"/>
  <c r="E164" i="8"/>
  <c r="D164" i="8"/>
  <c r="E163" i="8"/>
  <c r="D163" i="8"/>
  <c r="E162" i="8"/>
  <c r="D162" i="8"/>
  <c r="E161" i="8"/>
  <c r="D161" i="8"/>
  <c r="E160" i="8"/>
  <c r="D160" i="8"/>
  <c r="E159" i="8"/>
  <c r="D159" i="8"/>
  <c r="E158" i="8"/>
  <c r="D158" i="8"/>
  <c r="E157" i="8"/>
  <c r="D157" i="8"/>
  <c r="E156" i="8"/>
  <c r="D156" i="8"/>
  <c r="E155" i="8"/>
  <c r="D155" i="8"/>
  <c r="E154" i="8"/>
  <c r="D154" i="8"/>
  <c r="E153" i="8"/>
  <c r="D153" i="8"/>
  <c r="E152" i="8"/>
  <c r="D152" i="8"/>
  <c r="E151" i="8"/>
  <c r="D151" i="8"/>
  <c r="E150" i="8"/>
  <c r="D150" i="8"/>
  <c r="E149" i="8"/>
  <c r="D149" i="8"/>
  <c r="E148" i="8"/>
  <c r="D148" i="8"/>
  <c r="E147" i="8"/>
  <c r="D147" i="8"/>
  <c r="E146" i="8"/>
  <c r="D146" i="8"/>
  <c r="E145" i="8"/>
  <c r="D145" i="8"/>
  <c r="E144" i="8"/>
  <c r="D144" i="8"/>
  <c r="E143" i="8"/>
  <c r="D143" i="8"/>
  <c r="E142" i="8"/>
  <c r="D142" i="8"/>
  <c r="E141" i="8"/>
  <c r="D141" i="8"/>
  <c r="E140" i="8"/>
  <c r="D140" i="8"/>
  <c r="E139" i="8"/>
  <c r="D139" i="8"/>
  <c r="E138" i="8"/>
  <c r="D138" i="8"/>
  <c r="E137" i="8"/>
  <c r="D137" i="8"/>
  <c r="E136" i="8"/>
  <c r="D136" i="8"/>
  <c r="E135" i="8"/>
  <c r="D135" i="8"/>
  <c r="E134" i="8"/>
  <c r="D134" i="8"/>
  <c r="E133" i="8"/>
  <c r="D133" i="8"/>
  <c r="E132" i="8"/>
  <c r="D132" i="8"/>
  <c r="E131" i="8"/>
  <c r="D131" i="8"/>
  <c r="E130" i="8"/>
  <c r="D130" i="8"/>
  <c r="E129" i="8"/>
  <c r="D129" i="8"/>
  <c r="E128" i="8"/>
  <c r="D128" i="8"/>
  <c r="E127" i="8"/>
  <c r="D127" i="8"/>
  <c r="E126" i="8"/>
  <c r="D126" i="8"/>
  <c r="E125" i="8"/>
  <c r="D125" i="8"/>
  <c r="E124" i="8"/>
  <c r="D124" i="8"/>
  <c r="E123" i="8"/>
  <c r="D123" i="8"/>
  <c r="E122" i="8"/>
  <c r="D122" i="8"/>
  <c r="E121" i="8"/>
  <c r="D121" i="8"/>
  <c r="E120" i="8"/>
  <c r="D120" i="8"/>
  <c r="E119" i="8"/>
  <c r="D119" i="8"/>
  <c r="E118" i="8"/>
  <c r="D118" i="8"/>
  <c r="E117" i="8"/>
  <c r="D117" i="8"/>
  <c r="E116" i="8"/>
  <c r="D116" i="8"/>
  <c r="E115" i="8"/>
  <c r="D115" i="8"/>
  <c r="E114" i="8"/>
  <c r="D114" i="8"/>
  <c r="E113" i="8"/>
  <c r="D113" i="8"/>
  <c r="E112" i="8"/>
  <c r="D112" i="8"/>
  <c r="E111" i="8"/>
  <c r="D111" i="8"/>
  <c r="E110" i="8"/>
  <c r="D110" i="8"/>
  <c r="E109" i="8"/>
  <c r="D109" i="8"/>
  <c r="E108" i="8"/>
  <c r="D108" i="8"/>
  <c r="E107" i="8"/>
  <c r="D107" i="8"/>
  <c r="E106" i="8"/>
  <c r="D106" i="8"/>
  <c r="E105" i="8"/>
  <c r="D105" i="8"/>
  <c r="E104" i="8"/>
  <c r="D104" i="8"/>
  <c r="E103" i="8"/>
  <c r="D103" i="8"/>
  <c r="E102" i="8"/>
  <c r="D102" i="8"/>
  <c r="E101" i="8"/>
  <c r="D101" i="8"/>
  <c r="E100" i="8"/>
  <c r="D100" i="8"/>
  <c r="E99" i="8"/>
  <c r="D99" i="8"/>
  <c r="E98" i="8"/>
  <c r="D98" i="8"/>
  <c r="E97" i="8"/>
  <c r="D97" i="8"/>
  <c r="E96" i="8"/>
  <c r="D96" i="8"/>
  <c r="E95" i="8"/>
  <c r="D95" i="8"/>
  <c r="E94" i="8"/>
  <c r="D94" i="8"/>
  <c r="E93" i="8"/>
  <c r="D93" i="8"/>
  <c r="E92" i="8"/>
  <c r="D92" i="8"/>
  <c r="E91" i="8"/>
  <c r="D91" i="8"/>
  <c r="E90" i="8"/>
  <c r="D90" i="8"/>
  <c r="E89" i="8"/>
  <c r="D89" i="8"/>
  <c r="E88" i="8"/>
  <c r="D88" i="8"/>
  <c r="E87" i="8"/>
  <c r="D87" i="8"/>
  <c r="E86" i="8"/>
  <c r="D86" i="8"/>
  <c r="E85" i="8"/>
  <c r="D85" i="8"/>
  <c r="E84" i="8"/>
  <c r="D84" i="8"/>
  <c r="E83" i="8"/>
  <c r="D83" i="8"/>
  <c r="E82" i="8"/>
  <c r="D82" i="8"/>
  <c r="E81" i="8"/>
  <c r="D81" i="8"/>
  <c r="E80" i="8"/>
  <c r="D80" i="8"/>
  <c r="E79" i="8"/>
  <c r="D79" i="8"/>
  <c r="E78" i="8"/>
  <c r="D78" i="8"/>
  <c r="E77" i="8"/>
  <c r="D77" i="8"/>
  <c r="E76" i="8"/>
  <c r="D76" i="8"/>
  <c r="E75" i="8"/>
  <c r="D75" i="8"/>
  <c r="E74" i="8"/>
  <c r="D74" i="8"/>
  <c r="E73" i="8"/>
  <c r="D73" i="8"/>
  <c r="E72" i="8"/>
  <c r="D72" i="8"/>
  <c r="E71" i="8"/>
  <c r="D71" i="8"/>
  <c r="E70" i="8"/>
  <c r="D70" i="8"/>
  <c r="E69" i="8"/>
  <c r="D69" i="8"/>
  <c r="E68" i="8"/>
  <c r="D68" i="8"/>
  <c r="E67" i="8"/>
  <c r="D67" i="8"/>
  <c r="E66" i="8"/>
  <c r="D66" i="8"/>
  <c r="E65" i="8"/>
  <c r="D65" i="8"/>
  <c r="E64" i="8"/>
  <c r="D64" i="8"/>
  <c r="E63" i="8"/>
  <c r="D63" i="8"/>
  <c r="E62" i="8"/>
  <c r="D62" i="8"/>
  <c r="E61" i="8"/>
  <c r="D61" i="8"/>
  <c r="E60" i="8"/>
  <c r="D60" i="8"/>
  <c r="E59" i="8"/>
  <c r="D59" i="8"/>
  <c r="E58" i="8"/>
  <c r="D58" i="8"/>
  <c r="E57" i="8"/>
  <c r="D57" i="8"/>
  <c r="E56" i="8"/>
  <c r="D56" i="8"/>
  <c r="E55" i="8"/>
  <c r="D55" i="8"/>
  <c r="E54" i="8"/>
  <c r="D54" i="8"/>
  <c r="E53" i="8"/>
  <c r="D53" i="8"/>
  <c r="E52" i="8"/>
  <c r="D52" i="8"/>
  <c r="E51" i="8"/>
  <c r="D51" i="8"/>
  <c r="E50" i="8"/>
  <c r="D50" i="8"/>
  <c r="E49" i="8"/>
  <c r="D49" i="8"/>
  <c r="E48" i="8"/>
  <c r="D48" i="8"/>
  <c r="E47" i="8"/>
  <c r="D47" i="8"/>
  <c r="E46" i="8"/>
  <c r="D46" i="8"/>
  <c r="E45" i="8"/>
  <c r="D45" i="8"/>
  <c r="E44" i="8"/>
  <c r="D44" i="8"/>
  <c r="E43" i="8"/>
  <c r="D43" i="8"/>
  <c r="E42" i="8"/>
  <c r="D42" i="8"/>
  <c r="E41" i="8"/>
  <c r="D41" i="8"/>
  <c r="E40" i="8"/>
  <c r="D40" i="8"/>
  <c r="E39" i="8"/>
  <c r="D39" i="8"/>
  <c r="E38" i="8"/>
  <c r="D38" i="8"/>
  <c r="E37" i="8"/>
  <c r="D37" i="8"/>
  <c r="E36" i="8"/>
  <c r="D36" i="8"/>
  <c r="E35" i="8"/>
  <c r="D35" i="8"/>
  <c r="E34" i="8"/>
  <c r="D34" i="8"/>
  <c r="E33" i="8"/>
  <c r="D33" i="8"/>
  <c r="E32" i="8"/>
  <c r="D32" i="8"/>
  <c r="E31" i="8"/>
  <c r="D31" i="8"/>
  <c r="E30" i="8"/>
  <c r="D30" i="8"/>
  <c r="E29" i="8"/>
  <c r="D29" i="8"/>
  <c r="E28" i="8"/>
  <c r="D28" i="8"/>
  <c r="E27" i="8"/>
  <c r="D27" i="8"/>
  <c r="E26" i="8"/>
  <c r="D26" i="8"/>
  <c r="E25" i="8"/>
  <c r="D25" i="8"/>
  <c r="E24" i="8"/>
  <c r="D24" i="8"/>
  <c r="E23" i="8"/>
  <c r="D23" i="8"/>
  <c r="E22" i="8"/>
  <c r="D22" i="8"/>
  <c r="E21" i="8"/>
  <c r="D21" i="8"/>
  <c r="E20" i="8"/>
  <c r="D20" i="8"/>
  <c r="E19" i="8"/>
  <c r="D19" i="8"/>
  <c r="E18" i="8"/>
  <c r="D18" i="8"/>
  <c r="E17" i="8"/>
  <c r="D17" i="8"/>
  <c r="E16" i="8"/>
  <c r="D16" i="8"/>
  <c r="E15" i="8"/>
  <c r="D15" i="8"/>
  <c r="E14" i="8"/>
  <c r="D14" i="8"/>
  <c r="E13" i="8"/>
  <c r="D13" i="8"/>
  <c r="E12" i="8"/>
  <c r="D12" i="8"/>
  <c r="E11" i="8"/>
  <c r="D11" i="8"/>
  <c r="E10" i="8"/>
  <c r="D10" i="8"/>
  <c r="E7" i="8"/>
  <c r="F7" i="8" s="1"/>
  <c r="D7" i="8"/>
  <c r="E6" i="8"/>
  <c r="F6" i="8" s="1"/>
  <c r="D6" i="8"/>
  <c r="E5" i="8"/>
  <c r="F5" i="8" s="1"/>
  <c r="D5" i="8"/>
  <c r="E4" i="8"/>
  <c r="F4" i="8" s="1"/>
  <c r="D4" i="8"/>
  <c r="E3" i="8"/>
  <c r="F3" i="8" s="1"/>
  <c r="D3" i="8"/>
  <c r="E2" i="8"/>
  <c r="D2" i="8"/>
  <c r="P14" i="7"/>
  <c r="Q14" i="7"/>
  <c r="P15" i="7"/>
  <c r="Q15" i="7"/>
  <c r="Q13" i="7"/>
  <c r="P13" i="7"/>
  <c r="S4" i="7"/>
  <c r="T4" i="7"/>
  <c r="S5" i="7"/>
  <c r="T5" i="7"/>
  <c r="S6" i="7"/>
  <c r="T6" i="7"/>
  <c r="T3" i="7"/>
  <c r="S3" i="7"/>
  <c r="D915" i="7"/>
  <c r="E915" i="7"/>
  <c r="D916" i="7"/>
  <c r="E916" i="7"/>
  <c r="D917" i="7"/>
  <c r="E917" i="7"/>
  <c r="E914"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D53" i="7"/>
  <c r="E53" i="7"/>
  <c r="D54" i="7"/>
  <c r="E54" i="7"/>
  <c r="D55" i="7"/>
  <c r="E55" i="7"/>
  <c r="D56" i="7"/>
  <c r="E56" i="7"/>
  <c r="D57" i="7"/>
  <c r="E57" i="7"/>
  <c r="D58" i="7"/>
  <c r="E58" i="7"/>
  <c r="D59" i="7"/>
  <c r="E59" i="7"/>
  <c r="D60" i="7"/>
  <c r="E60" i="7"/>
  <c r="D61" i="7"/>
  <c r="E61" i="7"/>
  <c r="D62" i="7"/>
  <c r="E62" i="7"/>
  <c r="D63" i="7"/>
  <c r="E63" i="7"/>
  <c r="D64" i="7"/>
  <c r="E64" i="7"/>
  <c r="D65" i="7"/>
  <c r="E65" i="7"/>
  <c r="D66" i="7"/>
  <c r="E66" i="7"/>
  <c r="D67" i="7"/>
  <c r="E67" i="7"/>
  <c r="D68" i="7"/>
  <c r="E68" i="7"/>
  <c r="D69" i="7"/>
  <c r="E69" i="7"/>
  <c r="D70" i="7"/>
  <c r="E70" i="7"/>
  <c r="D71" i="7"/>
  <c r="E71" i="7"/>
  <c r="D72" i="7"/>
  <c r="E72" i="7"/>
  <c r="D73" i="7"/>
  <c r="E73" i="7"/>
  <c r="D74" i="7"/>
  <c r="E74" i="7"/>
  <c r="D75" i="7"/>
  <c r="E75" i="7"/>
  <c r="D76" i="7"/>
  <c r="E76" i="7"/>
  <c r="D77" i="7"/>
  <c r="E77" i="7"/>
  <c r="D78" i="7"/>
  <c r="E78" i="7"/>
  <c r="D79" i="7"/>
  <c r="E79" i="7"/>
  <c r="D80" i="7"/>
  <c r="E80" i="7"/>
  <c r="D81" i="7"/>
  <c r="E81" i="7"/>
  <c r="D82" i="7"/>
  <c r="E82" i="7"/>
  <c r="D83" i="7"/>
  <c r="E83" i="7"/>
  <c r="D84" i="7"/>
  <c r="E84" i="7"/>
  <c r="D85" i="7"/>
  <c r="E85" i="7"/>
  <c r="D86" i="7"/>
  <c r="E86" i="7"/>
  <c r="D87" i="7"/>
  <c r="E87" i="7"/>
  <c r="D88" i="7"/>
  <c r="E88" i="7"/>
  <c r="D89" i="7"/>
  <c r="E89" i="7"/>
  <c r="D90" i="7"/>
  <c r="E90" i="7"/>
  <c r="D91" i="7"/>
  <c r="E91" i="7"/>
  <c r="D92" i="7"/>
  <c r="E92" i="7"/>
  <c r="D93" i="7"/>
  <c r="E93" i="7"/>
  <c r="D94" i="7"/>
  <c r="E94" i="7"/>
  <c r="D95" i="7"/>
  <c r="E95" i="7"/>
  <c r="D96" i="7"/>
  <c r="E96" i="7"/>
  <c r="D97" i="7"/>
  <c r="E97" i="7"/>
  <c r="D98" i="7"/>
  <c r="E98" i="7"/>
  <c r="D99" i="7"/>
  <c r="E99" i="7"/>
  <c r="D100" i="7"/>
  <c r="E100" i="7"/>
  <c r="D101" i="7"/>
  <c r="E101" i="7"/>
  <c r="D102" i="7"/>
  <c r="E102" i="7"/>
  <c r="D103" i="7"/>
  <c r="E103" i="7"/>
  <c r="D104" i="7"/>
  <c r="E104" i="7"/>
  <c r="D105" i="7"/>
  <c r="E105" i="7"/>
  <c r="D106" i="7"/>
  <c r="E106" i="7"/>
  <c r="D107" i="7"/>
  <c r="E107" i="7"/>
  <c r="D108" i="7"/>
  <c r="E108" i="7"/>
  <c r="D109" i="7"/>
  <c r="E109" i="7"/>
  <c r="D110" i="7"/>
  <c r="E110" i="7"/>
  <c r="D111" i="7"/>
  <c r="E111" i="7"/>
  <c r="D112" i="7"/>
  <c r="E112" i="7"/>
  <c r="D113" i="7"/>
  <c r="E113" i="7"/>
  <c r="D114" i="7"/>
  <c r="E114" i="7"/>
  <c r="D115" i="7"/>
  <c r="E115" i="7"/>
  <c r="D116" i="7"/>
  <c r="E116" i="7"/>
  <c r="D117" i="7"/>
  <c r="E117" i="7"/>
  <c r="D118" i="7"/>
  <c r="E118" i="7"/>
  <c r="D119" i="7"/>
  <c r="E119" i="7"/>
  <c r="D120" i="7"/>
  <c r="E120" i="7"/>
  <c r="D121" i="7"/>
  <c r="E121" i="7"/>
  <c r="D122" i="7"/>
  <c r="E122" i="7"/>
  <c r="D123" i="7"/>
  <c r="E123" i="7"/>
  <c r="D124" i="7"/>
  <c r="E124" i="7"/>
  <c r="D125" i="7"/>
  <c r="E125" i="7"/>
  <c r="D126" i="7"/>
  <c r="E126" i="7"/>
  <c r="D127" i="7"/>
  <c r="E127" i="7"/>
  <c r="D128" i="7"/>
  <c r="E128" i="7"/>
  <c r="D129" i="7"/>
  <c r="E129" i="7"/>
  <c r="D130" i="7"/>
  <c r="E130" i="7"/>
  <c r="D131" i="7"/>
  <c r="E131" i="7"/>
  <c r="D132" i="7"/>
  <c r="E132" i="7"/>
  <c r="D133" i="7"/>
  <c r="E133" i="7"/>
  <c r="D134" i="7"/>
  <c r="E134" i="7"/>
  <c r="D135" i="7"/>
  <c r="E135" i="7"/>
  <c r="D136" i="7"/>
  <c r="E136" i="7"/>
  <c r="D137" i="7"/>
  <c r="E137" i="7"/>
  <c r="D138" i="7"/>
  <c r="E138" i="7"/>
  <c r="D139" i="7"/>
  <c r="E139" i="7"/>
  <c r="D140" i="7"/>
  <c r="E140" i="7"/>
  <c r="D141" i="7"/>
  <c r="E141" i="7"/>
  <c r="D142" i="7"/>
  <c r="E142" i="7"/>
  <c r="D143" i="7"/>
  <c r="E143" i="7"/>
  <c r="D144" i="7"/>
  <c r="E144" i="7"/>
  <c r="D145" i="7"/>
  <c r="E145" i="7"/>
  <c r="D146" i="7"/>
  <c r="E146" i="7"/>
  <c r="D147" i="7"/>
  <c r="E147" i="7"/>
  <c r="D148" i="7"/>
  <c r="E148" i="7"/>
  <c r="D149" i="7"/>
  <c r="E149" i="7"/>
  <c r="D150" i="7"/>
  <c r="E150" i="7"/>
  <c r="D151" i="7"/>
  <c r="E151" i="7"/>
  <c r="D152" i="7"/>
  <c r="E152" i="7"/>
  <c r="D153" i="7"/>
  <c r="E153" i="7"/>
  <c r="D154" i="7"/>
  <c r="E154" i="7"/>
  <c r="D155" i="7"/>
  <c r="E155" i="7"/>
  <c r="D156" i="7"/>
  <c r="E156" i="7"/>
  <c r="D157" i="7"/>
  <c r="E157" i="7"/>
  <c r="D158" i="7"/>
  <c r="E158" i="7"/>
  <c r="D159" i="7"/>
  <c r="E159" i="7"/>
  <c r="D160" i="7"/>
  <c r="E160" i="7"/>
  <c r="D161" i="7"/>
  <c r="E161" i="7"/>
  <c r="D162" i="7"/>
  <c r="E162" i="7"/>
  <c r="D163" i="7"/>
  <c r="E163" i="7"/>
  <c r="D164" i="7"/>
  <c r="E164" i="7"/>
  <c r="D165" i="7"/>
  <c r="E165" i="7"/>
  <c r="D166" i="7"/>
  <c r="E166" i="7"/>
  <c r="D167" i="7"/>
  <c r="E167" i="7"/>
  <c r="D168" i="7"/>
  <c r="E168" i="7"/>
  <c r="D169" i="7"/>
  <c r="E169" i="7"/>
  <c r="D170" i="7"/>
  <c r="E170" i="7"/>
  <c r="D171" i="7"/>
  <c r="E171" i="7"/>
  <c r="D172" i="7"/>
  <c r="E172" i="7"/>
  <c r="D173" i="7"/>
  <c r="E173" i="7"/>
  <c r="D174" i="7"/>
  <c r="E174" i="7"/>
  <c r="D175" i="7"/>
  <c r="E175" i="7"/>
  <c r="D176" i="7"/>
  <c r="E176" i="7"/>
  <c r="D177" i="7"/>
  <c r="E177" i="7"/>
  <c r="D178" i="7"/>
  <c r="E178" i="7"/>
  <c r="D179" i="7"/>
  <c r="E179" i="7"/>
  <c r="D180" i="7"/>
  <c r="E180" i="7"/>
  <c r="D181" i="7"/>
  <c r="E181" i="7"/>
  <c r="D182" i="7"/>
  <c r="E182" i="7"/>
  <c r="D183" i="7"/>
  <c r="E183" i="7"/>
  <c r="D184" i="7"/>
  <c r="E184" i="7"/>
  <c r="D185" i="7"/>
  <c r="E185" i="7"/>
  <c r="D186" i="7"/>
  <c r="E186" i="7"/>
  <c r="D187" i="7"/>
  <c r="E187" i="7"/>
  <c r="D188" i="7"/>
  <c r="E188" i="7"/>
  <c r="D189" i="7"/>
  <c r="E189" i="7"/>
  <c r="D190" i="7"/>
  <c r="E190" i="7"/>
  <c r="D191" i="7"/>
  <c r="E191" i="7"/>
  <c r="D192" i="7"/>
  <c r="E192" i="7"/>
  <c r="D193" i="7"/>
  <c r="E193" i="7"/>
  <c r="D194" i="7"/>
  <c r="E194" i="7"/>
  <c r="D195" i="7"/>
  <c r="E195" i="7"/>
  <c r="D196" i="7"/>
  <c r="E196" i="7"/>
  <c r="D197" i="7"/>
  <c r="E197" i="7"/>
  <c r="D198" i="7"/>
  <c r="E198" i="7"/>
  <c r="D199" i="7"/>
  <c r="E199" i="7"/>
  <c r="D200" i="7"/>
  <c r="E200" i="7"/>
  <c r="D201" i="7"/>
  <c r="E201" i="7"/>
  <c r="D202" i="7"/>
  <c r="E202" i="7"/>
  <c r="D203" i="7"/>
  <c r="E203" i="7"/>
  <c r="D204" i="7"/>
  <c r="E204" i="7"/>
  <c r="D205" i="7"/>
  <c r="E205" i="7"/>
  <c r="D206" i="7"/>
  <c r="E206" i="7"/>
  <c r="D207" i="7"/>
  <c r="E207" i="7"/>
  <c r="D208" i="7"/>
  <c r="E208" i="7"/>
  <c r="D209" i="7"/>
  <c r="E209" i="7"/>
  <c r="D210" i="7"/>
  <c r="E210" i="7"/>
  <c r="D211" i="7"/>
  <c r="E211" i="7"/>
  <c r="D212" i="7"/>
  <c r="E212" i="7"/>
  <c r="D213" i="7"/>
  <c r="E213" i="7"/>
  <c r="D214" i="7"/>
  <c r="E214" i="7"/>
  <c r="D215" i="7"/>
  <c r="E215" i="7"/>
  <c r="D216" i="7"/>
  <c r="E216" i="7"/>
  <c r="D217" i="7"/>
  <c r="E217" i="7"/>
  <c r="D218" i="7"/>
  <c r="E218" i="7"/>
  <c r="D219" i="7"/>
  <c r="E219" i="7"/>
  <c r="D220" i="7"/>
  <c r="E220" i="7"/>
  <c r="D221" i="7"/>
  <c r="E221" i="7"/>
  <c r="D222" i="7"/>
  <c r="E222" i="7"/>
  <c r="D223" i="7"/>
  <c r="E223" i="7"/>
  <c r="D224" i="7"/>
  <c r="E224" i="7"/>
  <c r="D225" i="7"/>
  <c r="E225" i="7"/>
  <c r="D226" i="7"/>
  <c r="E226" i="7"/>
  <c r="D227" i="7"/>
  <c r="E227" i="7"/>
  <c r="D228" i="7"/>
  <c r="E228" i="7"/>
  <c r="D229" i="7"/>
  <c r="E229" i="7"/>
  <c r="D230" i="7"/>
  <c r="E230" i="7"/>
  <c r="D231" i="7"/>
  <c r="E231" i="7"/>
  <c r="D232" i="7"/>
  <c r="E232" i="7"/>
  <c r="D233" i="7"/>
  <c r="E233" i="7"/>
  <c r="D234" i="7"/>
  <c r="E234" i="7"/>
  <c r="D235" i="7"/>
  <c r="E235" i="7"/>
  <c r="D236" i="7"/>
  <c r="E236" i="7"/>
  <c r="D237" i="7"/>
  <c r="E237" i="7"/>
  <c r="D238" i="7"/>
  <c r="E238" i="7"/>
  <c r="D239" i="7"/>
  <c r="E239" i="7"/>
  <c r="D240" i="7"/>
  <c r="E240" i="7"/>
  <c r="D241" i="7"/>
  <c r="E241" i="7"/>
  <c r="D242" i="7"/>
  <c r="E242" i="7"/>
  <c r="D243" i="7"/>
  <c r="E243" i="7"/>
  <c r="D244" i="7"/>
  <c r="E244" i="7"/>
  <c r="D245" i="7"/>
  <c r="E245" i="7"/>
  <c r="D246" i="7"/>
  <c r="E246" i="7"/>
  <c r="D247" i="7"/>
  <c r="E247" i="7"/>
  <c r="D248" i="7"/>
  <c r="E248" i="7"/>
  <c r="D249" i="7"/>
  <c r="E249" i="7"/>
  <c r="D250" i="7"/>
  <c r="E250" i="7"/>
  <c r="D251" i="7"/>
  <c r="E251" i="7"/>
  <c r="D252" i="7"/>
  <c r="E252" i="7"/>
  <c r="D253" i="7"/>
  <c r="E253" i="7"/>
  <c r="D254" i="7"/>
  <c r="E254" i="7"/>
  <c r="D255" i="7"/>
  <c r="E255" i="7"/>
  <c r="D256" i="7"/>
  <c r="E256" i="7"/>
  <c r="D257" i="7"/>
  <c r="E257" i="7"/>
  <c r="D258" i="7"/>
  <c r="E258" i="7"/>
  <c r="D259" i="7"/>
  <c r="E259" i="7"/>
  <c r="D260" i="7"/>
  <c r="E260" i="7"/>
  <c r="D261" i="7"/>
  <c r="E261" i="7"/>
  <c r="D262" i="7"/>
  <c r="E262" i="7"/>
  <c r="D263" i="7"/>
  <c r="E263" i="7"/>
  <c r="D264" i="7"/>
  <c r="E264" i="7"/>
  <c r="D265" i="7"/>
  <c r="E265" i="7"/>
  <c r="D266" i="7"/>
  <c r="E266" i="7"/>
  <c r="D267" i="7"/>
  <c r="E267" i="7"/>
  <c r="D268" i="7"/>
  <c r="E268" i="7"/>
  <c r="D269" i="7"/>
  <c r="E269" i="7"/>
  <c r="D270" i="7"/>
  <c r="E270" i="7"/>
  <c r="D271" i="7"/>
  <c r="E271" i="7"/>
  <c r="D272" i="7"/>
  <c r="E272" i="7"/>
  <c r="D273" i="7"/>
  <c r="E273" i="7"/>
  <c r="D274" i="7"/>
  <c r="E274" i="7"/>
  <c r="D275" i="7"/>
  <c r="E275" i="7"/>
  <c r="D276" i="7"/>
  <c r="E276" i="7"/>
  <c r="D277" i="7"/>
  <c r="E277" i="7"/>
  <c r="D278" i="7"/>
  <c r="E278" i="7"/>
  <c r="D279" i="7"/>
  <c r="E279" i="7"/>
  <c r="D280" i="7"/>
  <c r="E280" i="7"/>
  <c r="D281" i="7"/>
  <c r="E281" i="7"/>
  <c r="D282" i="7"/>
  <c r="E282" i="7"/>
  <c r="D283" i="7"/>
  <c r="E283" i="7"/>
  <c r="D284" i="7"/>
  <c r="E284" i="7"/>
  <c r="D285" i="7"/>
  <c r="E285" i="7"/>
  <c r="D286" i="7"/>
  <c r="E286" i="7"/>
  <c r="D287" i="7"/>
  <c r="E287" i="7"/>
  <c r="D288" i="7"/>
  <c r="E288" i="7"/>
  <c r="D289" i="7"/>
  <c r="E289" i="7"/>
  <c r="D290" i="7"/>
  <c r="E290" i="7"/>
  <c r="D291" i="7"/>
  <c r="E291" i="7"/>
  <c r="D292" i="7"/>
  <c r="E292" i="7"/>
  <c r="D293" i="7"/>
  <c r="E293" i="7"/>
  <c r="D294" i="7"/>
  <c r="E294" i="7"/>
  <c r="D295" i="7"/>
  <c r="E295" i="7"/>
  <c r="D296" i="7"/>
  <c r="E296" i="7"/>
  <c r="D297" i="7"/>
  <c r="E297" i="7"/>
  <c r="D298" i="7"/>
  <c r="E298" i="7"/>
  <c r="D299" i="7"/>
  <c r="E299" i="7"/>
  <c r="D300" i="7"/>
  <c r="E300" i="7"/>
  <c r="D301" i="7"/>
  <c r="E301" i="7"/>
  <c r="D302" i="7"/>
  <c r="E302" i="7"/>
  <c r="D303" i="7"/>
  <c r="E303" i="7"/>
  <c r="D304" i="7"/>
  <c r="E304" i="7"/>
  <c r="D305" i="7"/>
  <c r="E305" i="7"/>
  <c r="D306" i="7"/>
  <c r="E306" i="7"/>
  <c r="D307" i="7"/>
  <c r="E307" i="7"/>
  <c r="D308" i="7"/>
  <c r="E308" i="7"/>
  <c r="D309" i="7"/>
  <c r="E309" i="7"/>
  <c r="D310" i="7"/>
  <c r="E310" i="7"/>
  <c r="D311" i="7"/>
  <c r="E311" i="7"/>
  <c r="D312" i="7"/>
  <c r="E312" i="7"/>
  <c r="D313" i="7"/>
  <c r="E313" i="7"/>
  <c r="D314" i="7"/>
  <c r="E314" i="7"/>
  <c r="D315" i="7"/>
  <c r="E315" i="7"/>
  <c r="D316" i="7"/>
  <c r="E316" i="7"/>
  <c r="D317" i="7"/>
  <c r="E317" i="7"/>
  <c r="D318" i="7"/>
  <c r="E318" i="7"/>
  <c r="D319" i="7"/>
  <c r="E319" i="7"/>
  <c r="D320" i="7"/>
  <c r="E320" i="7"/>
  <c r="D321" i="7"/>
  <c r="E321" i="7"/>
  <c r="D322" i="7"/>
  <c r="E322" i="7"/>
  <c r="D323" i="7"/>
  <c r="E323" i="7"/>
  <c r="D324" i="7"/>
  <c r="E324" i="7"/>
  <c r="D325" i="7"/>
  <c r="E325" i="7"/>
  <c r="D326" i="7"/>
  <c r="E326" i="7"/>
  <c r="D327" i="7"/>
  <c r="E327" i="7"/>
  <c r="D328" i="7"/>
  <c r="E328" i="7"/>
  <c r="D329" i="7"/>
  <c r="E329" i="7"/>
  <c r="D330" i="7"/>
  <c r="E330" i="7"/>
  <c r="D331" i="7"/>
  <c r="E331" i="7"/>
  <c r="D332" i="7"/>
  <c r="E332" i="7"/>
  <c r="D333" i="7"/>
  <c r="E333" i="7"/>
  <c r="D334" i="7"/>
  <c r="E334" i="7"/>
  <c r="D335" i="7"/>
  <c r="E335" i="7"/>
  <c r="D336" i="7"/>
  <c r="E336" i="7"/>
  <c r="D337" i="7"/>
  <c r="E337" i="7"/>
  <c r="D338" i="7"/>
  <c r="E338" i="7"/>
  <c r="D339" i="7"/>
  <c r="E339" i="7"/>
  <c r="D340" i="7"/>
  <c r="E340" i="7"/>
  <c r="D341" i="7"/>
  <c r="E341" i="7"/>
  <c r="D342" i="7"/>
  <c r="E342" i="7"/>
  <c r="D343" i="7"/>
  <c r="E343" i="7"/>
  <c r="D344" i="7"/>
  <c r="E344" i="7"/>
  <c r="D345" i="7"/>
  <c r="E345" i="7"/>
  <c r="D346" i="7"/>
  <c r="E346" i="7"/>
  <c r="D347" i="7"/>
  <c r="E347" i="7"/>
  <c r="D348" i="7"/>
  <c r="E348" i="7"/>
  <c r="D349" i="7"/>
  <c r="E349" i="7"/>
  <c r="D350" i="7"/>
  <c r="E350" i="7"/>
  <c r="D351" i="7"/>
  <c r="E351" i="7"/>
  <c r="D352" i="7"/>
  <c r="E352" i="7"/>
  <c r="D353" i="7"/>
  <c r="E353" i="7"/>
  <c r="D354" i="7"/>
  <c r="E354" i="7"/>
  <c r="D355" i="7"/>
  <c r="E355" i="7"/>
  <c r="D356" i="7"/>
  <c r="E356" i="7"/>
  <c r="D357" i="7"/>
  <c r="E357" i="7"/>
  <c r="D358" i="7"/>
  <c r="E358" i="7"/>
  <c r="D359" i="7"/>
  <c r="E359" i="7"/>
  <c r="D360" i="7"/>
  <c r="E360" i="7"/>
  <c r="D361" i="7"/>
  <c r="E361" i="7"/>
  <c r="D362" i="7"/>
  <c r="E362" i="7"/>
  <c r="D363" i="7"/>
  <c r="E363" i="7"/>
  <c r="D364" i="7"/>
  <c r="E364" i="7"/>
  <c r="D365" i="7"/>
  <c r="E365" i="7"/>
  <c r="D366" i="7"/>
  <c r="E366" i="7"/>
  <c r="D367" i="7"/>
  <c r="E367" i="7"/>
  <c r="D368" i="7"/>
  <c r="E368" i="7"/>
  <c r="D369" i="7"/>
  <c r="E369" i="7"/>
  <c r="D370" i="7"/>
  <c r="E370" i="7"/>
  <c r="D371" i="7"/>
  <c r="E371" i="7"/>
  <c r="D372" i="7"/>
  <c r="E372" i="7"/>
  <c r="D373" i="7"/>
  <c r="E373" i="7"/>
  <c r="D374" i="7"/>
  <c r="E374" i="7"/>
  <c r="D375" i="7"/>
  <c r="E375" i="7"/>
  <c r="D376" i="7"/>
  <c r="E376" i="7"/>
  <c r="D377" i="7"/>
  <c r="E377" i="7"/>
  <c r="D378" i="7"/>
  <c r="E378" i="7"/>
  <c r="D379" i="7"/>
  <c r="E379" i="7"/>
  <c r="D380" i="7"/>
  <c r="E380" i="7"/>
  <c r="D381" i="7"/>
  <c r="E381" i="7"/>
  <c r="D382" i="7"/>
  <c r="E382" i="7"/>
  <c r="D383" i="7"/>
  <c r="E383" i="7"/>
  <c r="D384" i="7"/>
  <c r="E384" i="7"/>
  <c r="D385" i="7"/>
  <c r="E385" i="7"/>
  <c r="D386" i="7"/>
  <c r="E386" i="7"/>
  <c r="D387" i="7"/>
  <c r="E387" i="7"/>
  <c r="D388" i="7"/>
  <c r="E388" i="7"/>
  <c r="D389" i="7"/>
  <c r="E389" i="7"/>
  <c r="D390" i="7"/>
  <c r="E390" i="7"/>
  <c r="D391" i="7"/>
  <c r="E391" i="7"/>
  <c r="D392" i="7"/>
  <c r="E392" i="7"/>
  <c r="D393" i="7"/>
  <c r="E393" i="7"/>
  <c r="D394" i="7"/>
  <c r="E394" i="7"/>
  <c r="D395" i="7"/>
  <c r="E395" i="7"/>
  <c r="D396" i="7"/>
  <c r="E396" i="7"/>
  <c r="D397" i="7"/>
  <c r="E397" i="7"/>
  <c r="D398" i="7"/>
  <c r="E398" i="7"/>
  <c r="D399" i="7"/>
  <c r="E399" i="7"/>
  <c r="D400" i="7"/>
  <c r="E400" i="7"/>
  <c r="D401" i="7"/>
  <c r="E401" i="7"/>
  <c r="D402" i="7"/>
  <c r="E402" i="7"/>
  <c r="D403" i="7"/>
  <c r="E403" i="7"/>
  <c r="D404" i="7"/>
  <c r="E404" i="7"/>
  <c r="D405" i="7"/>
  <c r="E405" i="7"/>
  <c r="D406" i="7"/>
  <c r="E406" i="7"/>
  <c r="D407" i="7"/>
  <c r="E407" i="7"/>
  <c r="D408" i="7"/>
  <c r="E408" i="7"/>
  <c r="D409" i="7"/>
  <c r="E409" i="7"/>
  <c r="D410" i="7"/>
  <c r="E410" i="7"/>
  <c r="D411" i="7"/>
  <c r="E411" i="7"/>
  <c r="D412" i="7"/>
  <c r="E412" i="7"/>
  <c r="D413" i="7"/>
  <c r="E413" i="7"/>
  <c r="D414" i="7"/>
  <c r="E414" i="7"/>
  <c r="D415" i="7"/>
  <c r="E415" i="7"/>
  <c r="D416" i="7"/>
  <c r="E416" i="7"/>
  <c r="D417" i="7"/>
  <c r="E417" i="7"/>
  <c r="D418" i="7"/>
  <c r="E418" i="7"/>
  <c r="D419" i="7"/>
  <c r="E419" i="7"/>
  <c r="D420" i="7"/>
  <c r="E420" i="7"/>
  <c r="D421" i="7"/>
  <c r="E421" i="7"/>
  <c r="D422" i="7"/>
  <c r="E422" i="7"/>
  <c r="D423" i="7"/>
  <c r="E423" i="7"/>
  <c r="D424" i="7"/>
  <c r="E424" i="7"/>
  <c r="D425" i="7"/>
  <c r="E425" i="7"/>
  <c r="D426" i="7"/>
  <c r="E426" i="7"/>
  <c r="D427" i="7"/>
  <c r="E427" i="7"/>
  <c r="D428" i="7"/>
  <c r="E428" i="7"/>
  <c r="D429" i="7"/>
  <c r="E429" i="7"/>
  <c r="D430" i="7"/>
  <c r="E430" i="7"/>
  <c r="D431" i="7"/>
  <c r="E431" i="7"/>
  <c r="D432" i="7"/>
  <c r="E432" i="7"/>
  <c r="D433" i="7"/>
  <c r="E433" i="7"/>
  <c r="D434" i="7"/>
  <c r="E434" i="7"/>
  <c r="D435" i="7"/>
  <c r="E435" i="7"/>
  <c r="D436" i="7"/>
  <c r="E436" i="7"/>
  <c r="D437" i="7"/>
  <c r="E437" i="7"/>
  <c r="D438" i="7"/>
  <c r="E438" i="7"/>
  <c r="D439" i="7"/>
  <c r="E439" i="7"/>
  <c r="D440" i="7"/>
  <c r="E440" i="7"/>
  <c r="D441" i="7"/>
  <c r="E441" i="7"/>
  <c r="D442" i="7"/>
  <c r="E442" i="7"/>
  <c r="D443" i="7"/>
  <c r="E443" i="7"/>
  <c r="D444" i="7"/>
  <c r="E444" i="7"/>
  <c r="D445" i="7"/>
  <c r="E445" i="7"/>
  <c r="D446" i="7"/>
  <c r="E446" i="7"/>
  <c r="D447" i="7"/>
  <c r="E447" i="7"/>
  <c r="D448" i="7"/>
  <c r="E448" i="7"/>
  <c r="D449" i="7"/>
  <c r="E449" i="7"/>
  <c r="D450" i="7"/>
  <c r="E450" i="7"/>
  <c r="D451" i="7"/>
  <c r="E451" i="7"/>
  <c r="D452" i="7"/>
  <c r="E452" i="7"/>
  <c r="D453" i="7"/>
  <c r="E453" i="7"/>
  <c r="D454" i="7"/>
  <c r="E454" i="7"/>
  <c r="D455" i="7"/>
  <c r="E455" i="7"/>
  <c r="D456" i="7"/>
  <c r="E456" i="7"/>
  <c r="D457" i="7"/>
  <c r="E457" i="7"/>
  <c r="D458" i="7"/>
  <c r="E458" i="7"/>
  <c r="D459" i="7"/>
  <c r="E459" i="7"/>
  <c r="D460" i="7"/>
  <c r="E460" i="7"/>
  <c r="D461" i="7"/>
  <c r="E461" i="7"/>
  <c r="D462" i="7"/>
  <c r="E462" i="7"/>
  <c r="D463" i="7"/>
  <c r="E463" i="7"/>
  <c r="D464" i="7"/>
  <c r="E464" i="7"/>
  <c r="D465" i="7"/>
  <c r="E465" i="7"/>
  <c r="D466" i="7"/>
  <c r="E466" i="7"/>
  <c r="D467" i="7"/>
  <c r="E467" i="7"/>
  <c r="D468" i="7"/>
  <c r="E468" i="7"/>
  <c r="D469" i="7"/>
  <c r="E469" i="7"/>
  <c r="D470" i="7"/>
  <c r="E470" i="7"/>
  <c r="D471" i="7"/>
  <c r="E471" i="7"/>
  <c r="D472" i="7"/>
  <c r="E472" i="7"/>
  <c r="D473" i="7"/>
  <c r="E473" i="7"/>
  <c r="D474" i="7"/>
  <c r="E474" i="7"/>
  <c r="D475" i="7"/>
  <c r="E475" i="7"/>
  <c r="D476" i="7"/>
  <c r="E476" i="7"/>
  <c r="D477" i="7"/>
  <c r="E477" i="7"/>
  <c r="D478" i="7"/>
  <c r="E478" i="7"/>
  <c r="D479" i="7"/>
  <c r="E479" i="7"/>
  <c r="D480" i="7"/>
  <c r="E480" i="7"/>
  <c r="D481" i="7"/>
  <c r="E481" i="7"/>
  <c r="D482" i="7"/>
  <c r="E482" i="7"/>
  <c r="D483" i="7"/>
  <c r="E483" i="7"/>
  <c r="D484" i="7"/>
  <c r="E484" i="7"/>
  <c r="D485" i="7"/>
  <c r="E485" i="7"/>
  <c r="D486" i="7"/>
  <c r="E486" i="7"/>
  <c r="D487" i="7"/>
  <c r="E487" i="7"/>
  <c r="D488" i="7"/>
  <c r="E488" i="7"/>
  <c r="D489" i="7"/>
  <c r="E489" i="7"/>
  <c r="D490" i="7"/>
  <c r="E490" i="7"/>
  <c r="D491" i="7"/>
  <c r="E491" i="7"/>
  <c r="D492" i="7"/>
  <c r="E492" i="7"/>
  <c r="D493" i="7"/>
  <c r="E493" i="7"/>
  <c r="D494" i="7"/>
  <c r="E494" i="7"/>
  <c r="D495" i="7"/>
  <c r="E495" i="7"/>
  <c r="D496" i="7"/>
  <c r="E496" i="7"/>
  <c r="D497" i="7"/>
  <c r="E497" i="7"/>
  <c r="D498" i="7"/>
  <c r="E498" i="7"/>
  <c r="D499" i="7"/>
  <c r="E499" i="7"/>
  <c r="D500" i="7"/>
  <c r="E500" i="7"/>
  <c r="D501" i="7"/>
  <c r="E501" i="7"/>
  <c r="D502" i="7"/>
  <c r="E502" i="7"/>
  <c r="D503" i="7"/>
  <c r="E503" i="7"/>
  <c r="D504" i="7"/>
  <c r="E504" i="7"/>
  <c r="D505" i="7"/>
  <c r="E505" i="7"/>
  <c r="D506" i="7"/>
  <c r="E506" i="7"/>
  <c r="D507" i="7"/>
  <c r="E507" i="7"/>
  <c r="D508" i="7"/>
  <c r="E508" i="7"/>
  <c r="D509" i="7"/>
  <c r="E509" i="7"/>
  <c r="D510" i="7"/>
  <c r="E510" i="7"/>
  <c r="D511" i="7"/>
  <c r="E511" i="7"/>
  <c r="D512" i="7"/>
  <c r="E512" i="7"/>
  <c r="D513" i="7"/>
  <c r="E513" i="7"/>
  <c r="D514" i="7"/>
  <c r="E514" i="7"/>
  <c r="D515" i="7"/>
  <c r="E515" i="7"/>
  <c r="D516" i="7"/>
  <c r="E516" i="7"/>
  <c r="D517" i="7"/>
  <c r="E517" i="7"/>
  <c r="D518" i="7"/>
  <c r="E518" i="7"/>
  <c r="D519" i="7"/>
  <c r="E519" i="7"/>
  <c r="D520" i="7"/>
  <c r="E520" i="7"/>
  <c r="D521" i="7"/>
  <c r="E521" i="7"/>
  <c r="D522" i="7"/>
  <c r="E522" i="7"/>
  <c r="D523" i="7"/>
  <c r="E523" i="7"/>
  <c r="D524" i="7"/>
  <c r="E524" i="7"/>
  <c r="D525" i="7"/>
  <c r="E525" i="7"/>
  <c r="D526" i="7"/>
  <c r="E526" i="7"/>
  <c r="D527" i="7"/>
  <c r="E527" i="7"/>
  <c r="D528" i="7"/>
  <c r="E528" i="7"/>
  <c r="D529" i="7"/>
  <c r="E529" i="7"/>
  <c r="D530" i="7"/>
  <c r="E530" i="7"/>
  <c r="D531" i="7"/>
  <c r="E531" i="7"/>
  <c r="D532" i="7"/>
  <c r="E532" i="7"/>
  <c r="D533" i="7"/>
  <c r="E533" i="7"/>
  <c r="D534" i="7"/>
  <c r="E534" i="7"/>
  <c r="D535" i="7"/>
  <c r="E535" i="7"/>
  <c r="D536" i="7"/>
  <c r="E536" i="7"/>
  <c r="D537" i="7"/>
  <c r="E537" i="7"/>
  <c r="D538" i="7"/>
  <c r="E538" i="7"/>
  <c r="D539" i="7"/>
  <c r="E539" i="7"/>
  <c r="D540" i="7"/>
  <c r="E540" i="7"/>
  <c r="D541" i="7"/>
  <c r="E541" i="7"/>
  <c r="D542" i="7"/>
  <c r="E542" i="7"/>
  <c r="D543" i="7"/>
  <c r="E543" i="7"/>
  <c r="D544" i="7"/>
  <c r="E544" i="7"/>
  <c r="D545" i="7"/>
  <c r="E545" i="7"/>
  <c r="D546" i="7"/>
  <c r="E546" i="7"/>
  <c r="D547" i="7"/>
  <c r="E547" i="7"/>
  <c r="D548" i="7"/>
  <c r="E548" i="7"/>
  <c r="D549" i="7"/>
  <c r="E549" i="7"/>
  <c r="D550" i="7"/>
  <c r="E550" i="7"/>
  <c r="D551" i="7"/>
  <c r="E551" i="7"/>
  <c r="D552" i="7"/>
  <c r="E552" i="7"/>
  <c r="D553" i="7"/>
  <c r="E553" i="7"/>
  <c r="D554" i="7"/>
  <c r="E554" i="7"/>
  <c r="D555" i="7"/>
  <c r="E555" i="7"/>
  <c r="D556" i="7"/>
  <c r="E556" i="7"/>
  <c r="D557" i="7"/>
  <c r="E557" i="7"/>
  <c r="D558" i="7"/>
  <c r="E558" i="7"/>
  <c r="D559" i="7"/>
  <c r="E559" i="7"/>
  <c r="D560" i="7"/>
  <c r="E560" i="7"/>
  <c r="D561" i="7"/>
  <c r="E561" i="7"/>
  <c r="D562" i="7"/>
  <c r="E562" i="7"/>
  <c r="D563" i="7"/>
  <c r="E563" i="7"/>
  <c r="D564" i="7"/>
  <c r="E564" i="7"/>
  <c r="D565" i="7"/>
  <c r="E565" i="7"/>
  <c r="D566" i="7"/>
  <c r="E566" i="7"/>
  <c r="D567" i="7"/>
  <c r="E567" i="7"/>
  <c r="D568" i="7"/>
  <c r="E568" i="7"/>
  <c r="D569" i="7"/>
  <c r="E569" i="7"/>
  <c r="D570" i="7"/>
  <c r="E570" i="7"/>
  <c r="D571" i="7"/>
  <c r="E571" i="7"/>
  <c r="D572" i="7"/>
  <c r="E572" i="7"/>
  <c r="D573" i="7"/>
  <c r="E573" i="7"/>
  <c r="D574" i="7"/>
  <c r="E574" i="7"/>
  <c r="D575" i="7"/>
  <c r="E575" i="7"/>
  <c r="D576" i="7"/>
  <c r="E576" i="7"/>
  <c r="D577" i="7"/>
  <c r="E577" i="7"/>
  <c r="D578" i="7"/>
  <c r="E578" i="7"/>
  <c r="D579" i="7"/>
  <c r="E579" i="7"/>
  <c r="D580" i="7"/>
  <c r="E580" i="7"/>
  <c r="D581" i="7"/>
  <c r="E581" i="7"/>
  <c r="D582" i="7"/>
  <c r="E582" i="7"/>
  <c r="D583" i="7"/>
  <c r="E583" i="7"/>
  <c r="D584" i="7"/>
  <c r="E584" i="7"/>
  <c r="D585" i="7"/>
  <c r="E585" i="7"/>
  <c r="D586" i="7"/>
  <c r="E586" i="7"/>
  <c r="D587" i="7"/>
  <c r="E587" i="7"/>
  <c r="D588" i="7"/>
  <c r="E588" i="7"/>
  <c r="D589" i="7"/>
  <c r="E589" i="7"/>
  <c r="D590" i="7"/>
  <c r="E590" i="7"/>
  <c r="D591" i="7"/>
  <c r="E591" i="7"/>
  <c r="D592" i="7"/>
  <c r="E592" i="7"/>
  <c r="D593" i="7"/>
  <c r="E593" i="7"/>
  <c r="D594" i="7"/>
  <c r="E594" i="7"/>
  <c r="D595" i="7"/>
  <c r="E595" i="7"/>
  <c r="D596" i="7"/>
  <c r="E596" i="7"/>
  <c r="D597" i="7"/>
  <c r="E597" i="7"/>
  <c r="D598" i="7"/>
  <c r="E598" i="7"/>
  <c r="D599" i="7"/>
  <c r="E599" i="7"/>
  <c r="D600" i="7"/>
  <c r="E600" i="7"/>
  <c r="D601" i="7"/>
  <c r="E601" i="7"/>
  <c r="D602" i="7"/>
  <c r="E602" i="7"/>
  <c r="D603" i="7"/>
  <c r="E603" i="7"/>
  <c r="D604" i="7"/>
  <c r="E604" i="7"/>
  <c r="D605" i="7"/>
  <c r="E605" i="7"/>
  <c r="D606" i="7"/>
  <c r="E606" i="7"/>
  <c r="D607" i="7"/>
  <c r="E607" i="7"/>
  <c r="D608" i="7"/>
  <c r="E608" i="7"/>
  <c r="D609" i="7"/>
  <c r="E609" i="7"/>
  <c r="D610" i="7"/>
  <c r="E610" i="7"/>
  <c r="D611" i="7"/>
  <c r="E611" i="7"/>
  <c r="D612" i="7"/>
  <c r="E612" i="7"/>
  <c r="D613" i="7"/>
  <c r="E613" i="7"/>
  <c r="D614" i="7"/>
  <c r="E614" i="7"/>
  <c r="D615" i="7"/>
  <c r="E615" i="7"/>
  <c r="D616" i="7"/>
  <c r="E616" i="7"/>
  <c r="D617" i="7"/>
  <c r="E617" i="7"/>
  <c r="D618" i="7"/>
  <c r="E618" i="7"/>
  <c r="D619" i="7"/>
  <c r="E619" i="7"/>
  <c r="D620" i="7"/>
  <c r="E620" i="7"/>
  <c r="D621" i="7"/>
  <c r="E621" i="7"/>
  <c r="D622" i="7"/>
  <c r="E622" i="7"/>
  <c r="D623" i="7"/>
  <c r="E623" i="7"/>
  <c r="D624" i="7"/>
  <c r="E624" i="7"/>
  <c r="D625" i="7"/>
  <c r="E625" i="7"/>
  <c r="D626" i="7"/>
  <c r="E626" i="7"/>
  <c r="D627" i="7"/>
  <c r="E627" i="7"/>
  <c r="D628" i="7"/>
  <c r="E628" i="7"/>
  <c r="D629" i="7"/>
  <c r="E629" i="7"/>
  <c r="D630" i="7"/>
  <c r="E630" i="7"/>
  <c r="D631" i="7"/>
  <c r="E631" i="7"/>
  <c r="D632" i="7"/>
  <c r="E632" i="7"/>
  <c r="D633" i="7"/>
  <c r="E633" i="7"/>
  <c r="D634" i="7"/>
  <c r="E634" i="7"/>
  <c r="D635" i="7"/>
  <c r="E635" i="7"/>
  <c r="D636" i="7"/>
  <c r="E636" i="7"/>
  <c r="D637" i="7"/>
  <c r="E637" i="7"/>
  <c r="D638" i="7"/>
  <c r="E638" i="7"/>
  <c r="D639" i="7"/>
  <c r="E639" i="7"/>
  <c r="D640" i="7"/>
  <c r="E640" i="7"/>
  <c r="D641" i="7"/>
  <c r="E641" i="7"/>
  <c r="D642" i="7"/>
  <c r="E642" i="7"/>
  <c r="D643" i="7"/>
  <c r="E643" i="7"/>
  <c r="D644" i="7"/>
  <c r="E644" i="7"/>
  <c r="D645" i="7"/>
  <c r="E645" i="7"/>
  <c r="D646" i="7"/>
  <c r="E646" i="7"/>
  <c r="D647" i="7"/>
  <c r="E647" i="7"/>
  <c r="D648" i="7"/>
  <c r="E648" i="7"/>
  <c r="D649" i="7"/>
  <c r="E649" i="7"/>
  <c r="D650" i="7"/>
  <c r="E650" i="7"/>
  <c r="D651" i="7"/>
  <c r="E651" i="7"/>
  <c r="D652" i="7"/>
  <c r="E652" i="7"/>
  <c r="D653" i="7"/>
  <c r="E653" i="7"/>
  <c r="D654" i="7"/>
  <c r="E654" i="7"/>
  <c r="D655" i="7"/>
  <c r="E655" i="7"/>
  <c r="D656" i="7"/>
  <c r="E656" i="7"/>
  <c r="D657" i="7"/>
  <c r="E657" i="7"/>
  <c r="D658" i="7"/>
  <c r="E658" i="7"/>
  <c r="D659" i="7"/>
  <c r="E659" i="7"/>
  <c r="D660" i="7"/>
  <c r="E660" i="7"/>
  <c r="D661" i="7"/>
  <c r="E661" i="7"/>
  <c r="D662" i="7"/>
  <c r="E662" i="7"/>
  <c r="D663" i="7"/>
  <c r="E663" i="7"/>
  <c r="D664" i="7"/>
  <c r="E664" i="7"/>
  <c r="D665" i="7"/>
  <c r="E665" i="7"/>
  <c r="D666" i="7"/>
  <c r="E666" i="7"/>
  <c r="D667" i="7"/>
  <c r="E667" i="7"/>
  <c r="D668" i="7"/>
  <c r="E668" i="7"/>
  <c r="D669" i="7"/>
  <c r="E669" i="7"/>
  <c r="D670" i="7"/>
  <c r="E670" i="7"/>
  <c r="D671" i="7"/>
  <c r="E671" i="7"/>
  <c r="D672" i="7"/>
  <c r="E672" i="7"/>
  <c r="D673" i="7"/>
  <c r="E673" i="7"/>
  <c r="D674" i="7"/>
  <c r="E674" i="7"/>
  <c r="D675" i="7"/>
  <c r="E675" i="7"/>
  <c r="D676" i="7"/>
  <c r="E676" i="7"/>
  <c r="D677" i="7"/>
  <c r="E677" i="7"/>
  <c r="D678" i="7"/>
  <c r="E678" i="7"/>
  <c r="D679" i="7"/>
  <c r="E679" i="7"/>
  <c r="D680" i="7"/>
  <c r="E680" i="7"/>
  <c r="D681" i="7"/>
  <c r="E681" i="7"/>
  <c r="D682" i="7"/>
  <c r="E682" i="7"/>
  <c r="D683" i="7"/>
  <c r="E683" i="7"/>
  <c r="D684" i="7"/>
  <c r="E684" i="7"/>
  <c r="D685" i="7"/>
  <c r="E685" i="7"/>
  <c r="D686" i="7"/>
  <c r="E686" i="7"/>
  <c r="D687" i="7"/>
  <c r="E687" i="7"/>
  <c r="D688" i="7"/>
  <c r="E688" i="7"/>
  <c r="D689" i="7"/>
  <c r="E689" i="7"/>
  <c r="D690" i="7"/>
  <c r="E690" i="7"/>
  <c r="D691" i="7"/>
  <c r="E691" i="7"/>
  <c r="D692" i="7"/>
  <c r="E692" i="7"/>
  <c r="D693" i="7"/>
  <c r="E693" i="7"/>
  <c r="D694" i="7"/>
  <c r="E694" i="7"/>
  <c r="D695" i="7"/>
  <c r="E695" i="7"/>
  <c r="D696" i="7"/>
  <c r="E696" i="7"/>
  <c r="D697" i="7"/>
  <c r="E697" i="7"/>
  <c r="D698" i="7"/>
  <c r="E698" i="7"/>
  <c r="D699" i="7"/>
  <c r="E699" i="7"/>
  <c r="D700" i="7"/>
  <c r="E700" i="7"/>
  <c r="D701" i="7"/>
  <c r="E701" i="7"/>
  <c r="D702" i="7"/>
  <c r="E702" i="7"/>
  <c r="D703" i="7"/>
  <c r="E703" i="7"/>
  <c r="D704" i="7"/>
  <c r="E704" i="7"/>
  <c r="D705" i="7"/>
  <c r="E705" i="7"/>
  <c r="D706" i="7"/>
  <c r="E706" i="7"/>
  <c r="D707" i="7"/>
  <c r="E707" i="7"/>
  <c r="D708" i="7"/>
  <c r="E708" i="7"/>
  <c r="D709" i="7"/>
  <c r="E709" i="7"/>
  <c r="D710" i="7"/>
  <c r="E710" i="7"/>
  <c r="D711" i="7"/>
  <c r="E711" i="7"/>
  <c r="D712" i="7"/>
  <c r="E712" i="7"/>
  <c r="D713" i="7"/>
  <c r="E713" i="7"/>
  <c r="D714" i="7"/>
  <c r="E714" i="7"/>
  <c r="D715" i="7"/>
  <c r="E715" i="7"/>
  <c r="D716" i="7"/>
  <c r="E716" i="7"/>
  <c r="D717" i="7"/>
  <c r="E717" i="7"/>
  <c r="D718" i="7"/>
  <c r="E718" i="7"/>
  <c r="D719" i="7"/>
  <c r="E719" i="7"/>
  <c r="D720" i="7"/>
  <c r="E720" i="7"/>
  <c r="D721" i="7"/>
  <c r="E721" i="7"/>
  <c r="D722" i="7"/>
  <c r="E722" i="7"/>
  <c r="D723" i="7"/>
  <c r="E723" i="7"/>
  <c r="D724" i="7"/>
  <c r="E724" i="7"/>
  <c r="D725" i="7"/>
  <c r="E725" i="7"/>
  <c r="D726" i="7"/>
  <c r="E726" i="7"/>
  <c r="D727" i="7"/>
  <c r="E727" i="7"/>
  <c r="D728" i="7"/>
  <c r="E728" i="7"/>
  <c r="D729" i="7"/>
  <c r="E729" i="7"/>
  <c r="D730" i="7"/>
  <c r="E730" i="7"/>
  <c r="D731" i="7"/>
  <c r="E731" i="7"/>
  <c r="D732" i="7"/>
  <c r="E732" i="7"/>
  <c r="D733" i="7"/>
  <c r="E733" i="7"/>
  <c r="D734" i="7"/>
  <c r="E734" i="7"/>
  <c r="D735" i="7"/>
  <c r="E735" i="7"/>
  <c r="D736" i="7"/>
  <c r="E736" i="7"/>
  <c r="D737" i="7"/>
  <c r="E737" i="7"/>
  <c r="D738" i="7"/>
  <c r="E738" i="7"/>
  <c r="D739" i="7"/>
  <c r="E739" i="7"/>
  <c r="D740" i="7"/>
  <c r="E740" i="7"/>
  <c r="D741" i="7"/>
  <c r="E741" i="7"/>
  <c r="D742" i="7"/>
  <c r="E742" i="7"/>
  <c r="D743" i="7"/>
  <c r="E743" i="7"/>
  <c r="D744" i="7"/>
  <c r="E744" i="7"/>
  <c r="D745" i="7"/>
  <c r="E745" i="7"/>
  <c r="D746" i="7"/>
  <c r="E746" i="7"/>
  <c r="D747" i="7"/>
  <c r="E747" i="7"/>
  <c r="D748" i="7"/>
  <c r="E748" i="7"/>
  <c r="D749" i="7"/>
  <c r="E749" i="7"/>
  <c r="D750" i="7"/>
  <c r="E750" i="7"/>
  <c r="D751" i="7"/>
  <c r="E751" i="7"/>
  <c r="D752" i="7"/>
  <c r="E752" i="7"/>
  <c r="D753" i="7"/>
  <c r="E753" i="7"/>
  <c r="D754" i="7"/>
  <c r="E754" i="7"/>
  <c r="D755" i="7"/>
  <c r="E755" i="7"/>
  <c r="D756" i="7"/>
  <c r="E756" i="7"/>
  <c r="D757" i="7"/>
  <c r="E757" i="7"/>
  <c r="D758" i="7"/>
  <c r="E758" i="7"/>
  <c r="D759" i="7"/>
  <c r="E759" i="7"/>
  <c r="D760" i="7"/>
  <c r="E760" i="7"/>
  <c r="D761" i="7"/>
  <c r="E761" i="7"/>
  <c r="D762" i="7"/>
  <c r="E762" i="7"/>
  <c r="D763" i="7"/>
  <c r="E763" i="7"/>
  <c r="D764" i="7"/>
  <c r="E764" i="7"/>
  <c r="D765" i="7"/>
  <c r="E765" i="7"/>
  <c r="D766" i="7"/>
  <c r="E766" i="7"/>
  <c r="D767" i="7"/>
  <c r="E767" i="7"/>
  <c r="D768" i="7"/>
  <c r="E768" i="7"/>
  <c r="D769" i="7"/>
  <c r="E769" i="7"/>
  <c r="D770" i="7"/>
  <c r="E770" i="7"/>
  <c r="D771" i="7"/>
  <c r="E771" i="7"/>
  <c r="D772" i="7"/>
  <c r="E772" i="7"/>
  <c r="D773" i="7"/>
  <c r="E773" i="7"/>
  <c r="D774" i="7"/>
  <c r="E774" i="7"/>
  <c r="D775" i="7"/>
  <c r="E775" i="7"/>
  <c r="D776" i="7"/>
  <c r="E776" i="7"/>
  <c r="D777" i="7"/>
  <c r="E777" i="7"/>
  <c r="D778" i="7"/>
  <c r="E778" i="7"/>
  <c r="D779" i="7"/>
  <c r="E779" i="7"/>
  <c r="D780" i="7"/>
  <c r="E780" i="7"/>
  <c r="D781" i="7"/>
  <c r="E781" i="7"/>
  <c r="D782" i="7"/>
  <c r="E782" i="7"/>
  <c r="D783" i="7"/>
  <c r="E783" i="7"/>
  <c r="D784" i="7"/>
  <c r="E784" i="7"/>
  <c r="D785" i="7"/>
  <c r="E785" i="7"/>
  <c r="D786" i="7"/>
  <c r="E786" i="7"/>
  <c r="D787" i="7"/>
  <c r="E787" i="7"/>
  <c r="D788" i="7"/>
  <c r="E788" i="7"/>
  <c r="D789" i="7"/>
  <c r="E789" i="7"/>
  <c r="D790" i="7"/>
  <c r="E790" i="7"/>
  <c r="D791" i="7"/>
  <c r="E791" i="7"/>
  <c r="D792" i="7"/>
  <c r="E792" i="7"/>
  <c r="D793" i="7"/>
  <c r="E793" i="7"/>
  <c r="D794" i="7"/>
  <c r="E794" i="7"/>
  <c r="D795" i="7"/>
  <c r="E795" i="7"/>
  <c r="D796" i="7"/>
  <c r="E796" i="7"/>
  <c r="D797" i="7"/>
  <c r="E797" i="7"/>
  <c r="D798" i="7"/>
  <c r="E798" i="7"/>
  <c r="D799" i="7"/>
  <c r="E799" i="7"/>
  <c r="D800" i="7"/>
  <c r="E800" i="7"/>
  <c r="D801" i="7"/>
  <c r="E801" i="7"/>
  <c r="D802" i="7"/>
  <c r="E802" i="7"/>
  <c r="D803" i="7"/>
  <c r="E803" i="7"/>
  <c r="D804" i="7"/>
  <c r="E804" i="7"/>
  <c r="D805" i="7"/>
  <c r="E805" i="7"/>
  <c r="D806" i="7"/>
  <c r="E806" i="7"/>
  <c r="D807" i="7"/>
  <c r="E807" i="7"/>
  <c r="D808" i="7"/>
  <c r="E808" i="7"/>
  <c r="D809" i="7"/>
  <c r="E809" i="7"/>
  <c r="D810" i="7"/>
  <c r="E810" i="7"/>
  <c r="D811" i="7"/>
  <c r="E811" i="7"/>
  <c r="D812" i="7"/>
  <c r="E812" i="7"/>
  <c r="D813" i="7"/>
  <c r="E813" i="7"/>
  <c r="D814" i="7"/>
  <c r="E814" i="7"/>
  <c r="D815" i="7"/>
  <c r="E815" i="7"/>
  <c r="D816" i="7"/>
  <c r="E816" i="7"/>
  <c r="D817" i="7"/>
  <c r="E817" i="7"/>
  <c r="D818" i="7"/>
  <c r="E818" i="7"/>
  <c r="D819" i="7"/>
  <c r="E819" i="7"/>
  <c r="D820" i="7"/>
  <c r="E820" i="7"/>
  <c r="D821" i="7"/>
  <c r="E821" i="7"/>
  <c r="D822" i="7"/>
  <c r="E822" i="7"/>
  <c r="D823" i="7"/>
  <c r="E823" i="7"/>
  <c r="D824" i="7"/>
  <c r="E824" i="7"/>
  <c r="D825" i="7"/>
  <c r="E825" i="7"/>
  <c r="D826" i="7"/>
  <c r="E826" i="7"/>
  <c r="D827" i="7"/>
  <c r="E827" i="7"/>
  <c r="D828" i="7"/>
  <c r="E828" i="7"/>
  <c r="D829" i="7"/>
  <c r="E829" i="7"/>
  <c r="D830" i="7"/>
  <c r="E830" i="7"/>
  <c r="D831" i="7"/>
  <c r="E831" i="7"/>
  <c r="D832" i="7"/>
  <c r="E832" i="7"/>
  <c r="D833" i="7"/>
  <c r="E833" i="7"/>
  <c r="D834" i="7"/>
  <c r="E834" i="7"/>
  <c r="D835" i="7"/>
  <c r="E835" i="7"/>
  <c r="D836" i="7"/>
  <c r="E836" i="7"/>
  <c r="D837" i="7"/>
  <c r="E837" i="7"/>
  <c r="D838" i="7"/>
  <c r="E838" i="7"/>
  <c r="D839" i="7"/>
  <c r="E839" i="7"/>
  <c r="D840" i="7"/>
  <c r="E840" i="7"/>
  <c r="D841" i="7"/>
  <c r="E841" i="7"/>
  <c r="D842" i="7"/>
  <c r="E842" i="7"/>
  <c r="D843" i="7"/>
  <c r="E843" i="7"/>
  <c r="D844" i="7"/>
  <c r="E844" i="7"/>
  <c r="D845" i="7"/>
  <c r="E845" i="7"/>
  <c r="D846" i="7"/>
  <c r="E846" i="7"/>
  <c r="D847" i="7"/>
  <c r="E847" i="7"/>
  <c r="D848" i="7"/>
  <c r="E848" i="7"/>
  <c r="D849" i="7"/>
  <c r="E849" i="7"/>
  <c r="D850" i="7"/>
  <c r="E850" i="7"/>
  <c r="D851" i="7"/>
  <c r="E851" i="7"/>
  <c r="D852" i="7"/>
  <c r="E852" i="7"/>
  <c r="D853" i="7"/>
  <c r="E853" i="7"/>
  <c r="D854" i="7"/>
  <c r="E854" i="7"/>
  <c r="D855" i="7"/>
  <c r="E855" i="7"/>
  <c r="D856" i="7"/>
  <c r="E856" i="7"/>
  <c r="D857" i="7"/>
  <c r="E857" i="7"/>
  <c r="D858" i="7"/>
  <c r="E858" i="7"/>
  <c r="D859" i="7"/>
  <c r="E859" i="7"/>
  <c r="D860" i="7"/>
  <c r="E860" i="7"/>
  <c r="D861" i="7"/>
  <c r="E861" i="7"/>
  <c r="D862" i="7"/>
  <c r="E862" i="7"/>
  <c r="D863" i="7"/>
  <c r="E863" i="7"/>
  <c r="D864" i="7"/>
  <c r="E864" i="7"/>
  <c r="D865" i="7"/>
  <c r="E865" i="7"/>
  <c r="D866" i="7"/>
  <c r="E866" i="7"/>
  <c r="D867" i="7"/>
  <c r="E867" i="7"/>
  <c r="D868" i="7"/>
  <c r="E868" i="7"/>
  <c r="D869" i="7"/>
  <c r="E869" i="7"/>
  <c r="D870" i="7"/>
  <c r="E870" i="7"/>
  <c r="D871" i="7"/>
  <c r="E871" i="7"/>
  <c r="D872" i="7"/>
  <c r="E872" i="7"/>
  <c r="D873" i="7"/>
  <c r="E873" i="7"/>
  <c r="D874" i="7"/>
  <c r="E874" i="7"/>
  <c r="D875" i="7"/>
  <c r="E875" i="7"/>
  <c r="D876" i="7"/>
  <c r="E876" i="7"/>
  <c r="D877" i="7"/>
  <c r="E877" i="7"/>
  <c r="D878" i="7"/>
  <c r="E878" i="7"/>
  <c r="D879" i="7"/>
  <c r="E879" i="7"/>
  <c r="D880" i="7"/>
  <c r="E880" i="7"/>
  <c r="D881" i="7"/>
  <c r="E881" i="7"/>
  <c r="D882" i="7"/>
  <c r="E882" i="7"/>
  <c r="D883" i="7"/>
  <c r="E883" i="7"/>
  <c r="D884" i="7"/>
  <c r="E884" i="7"/>
  <c r="D885" i="7"/>
  <c r="E885" i="7"/>
  <c r="D886" i="7"/>
  <c r="E886" i="7"/>
  <c r="D887" i="7"/>
  <c r="E887" i="7"/>
  <c r="D888" i="7"/>
  <c r="E888" i="7"/>
  <c r="D889" i="7"/>
  <c r="E889" i="7"/>
  <c r="D890" i="7"/>
  <c r="E890" i="7"/>
  <c r="D891" i="7"/>
  <c r="E891" i="7"/>
  <c r="D892" i="7"/>
  <c r="E892" i="7"/>
  <c r="D893" i="7"/>
  <c r="E893" i="7"/>
  <c r="D894" i="7"/>
  <c r="E894" i="7"/>
  <c r="D895" i="7"/>
  <c r="E895" i="7"/>
  <c r="D896" i="7"/>
  <c r="E896" i="7"/>
  <c r="D897" i="7"/>
  <c r="E897" i="7"/>
  <c r="D898" i="7"/>
  <c r="E898" i="7"/>
  <c r="D899" i="7"/>
  <c r="E899" i="7"/>
  <c r="D900" i="7"/>
  <c r="E900" i="7"/>
  <c r="D901" i="7"/>
  <c r="E901" i="7"/>
  <c r="D902" i="7"/>
  <c r="E902" i="7"/>
  <c r="D903" i="7"/>
  <c r="E903" i="7"/>
  <c r="D904" i="7"/>
  <c r="E904" i="7"/>
  <c r="D905" i="7"/>
  <c r="E905" i="7"/>
  <c r="D906" i="7"/>
  <c r="E906" i="7"/>
  <c r="D907" i="7"/>
  <c r="E907" i="7"/>
  <c r="D908" i="7"/>
  <c r="E908" i="7"/>
  <c r="D909" i="7"/>
  <c r="E909" i="7"/>
  <c r="D910" i="7"/>
  <c r="E910" i="7"/>
  <c r="D911" i="7"/>
  <c r="E911" i="7"/>
  <c r="D912" i="7"/>
  <c r="E912" i="7"/>
  <c r="D913" i="7"/>
  <c r="E913" i="7"/>
  <c r="D914" i="7"/>
  <c r="E10" i="7"/>
  <c r="D10" i="7"/>
  <c r="D3" i="7"/>
  <c r="E3" i="7"/>
  <c r="F3" i="7" s="1"/>
  <c r="D4" i="7"/>
  <c r="E4" i="7"/>
  <c r="F4" i="7" s="1"/>
  <c r="D5" i="7"/>
  <c r="E5" i="7"/>
  <c r="F5" i="7" s="1"/>
  <c r="D6" i="7"/>
  <c r="E6" i="7"/>
  <c r="F6" i="7" s="1"/>
  <c r="D7" i="7"/>
  <c r="E7" i="7"/>
  <c r="F7" i="7" s="1"/>
  <c r="E2" i="7"/>
  <c r="D2" i="7"/>
  <c r="B17" i="1" a="1"/>
  <c r="B17" i="1" s="1"/>
  <c r="A17" i="1"/>
  <c r="B16" i="1" a="1"/>
  <c r="B16" i="1" s="1"/>
  <c r="A16" i="1"/>
  <c r="B15" i="1" a="1"/>
  <c r="B15" i="1" s="1"/>
  <c r="A15" i="1"/>
  <c r="B14" i="1" a="1"/>
  <c r="B14" i="1" s="1"/>
  <c r="A14" i="1"/>
  <c r="B13" i="1" a="1"/>
  <c r="B13" i="1" s="1"/>
  <c r="C13" i="1" s="1"/>
  <c r="A13" i="1"/>
  <c r="W7" i="1"/>
  <c r="X36" i="1" s="1"/>
  <c r="M11" i="5"/>
  <c r="L11" i="5"/>
  <c r="E11" i="5"/>
  <c r="M10" i="5"/>
  <c r="L10" i="5"/>
  <c r="M9" i="5"/>
  <c r="L9" i="5"/>
  <c r="M8" i="5"/>
  <c r="L8" i="5"/>
  <c r="E8" i="5"/>
  <c r="F8" i="5" s="1"/>
  <c r="M7" i="5"/>
  <c r="L7" i="5"/>
  <c r="E7" i="5"/>
  <c r="F7" i="5" s="1"/>
  <c r="M6" i="5"/>
  <c r="L6" i="5"/>
  <c r="E6" i="5"/>
  <c r="F6" i="5" s="1"/>
  <c r="T5" i="5"/>
  <c r="M5" i="5"/>
  <c r="L5" i="5"/>
  <c r="T4" i="5"/>
  <c r="M4" i="5"/>
  <c r="L4" i="5"/>
  <c r="E4" i="5"/>
  <c r="F4" i="5" s="1"/>
  <c r="E3" i="5"/>
  <c r="F3" i="5" s="1"/>
  <c r="E2" i="5"/>
  <c r="F2" i="5" s="1"/>
  <c r="R14" i="7" l="1"/>
  <c r="N16" i="8"/>
  <c r="W25" i="8"/>
  <c r="W24" i="8"/>
  <c r="W20" i="8"/>
  <c r="N14" i="8"/>
  <c r="W23" i="8"/>
  <c r="W19" i="8"/>
  <c r="W18" i="8"/>
  <c r="W21" i="8"/>
  <c r="N17" i="8"/>
  <c r="N15" i="8"/>
  <c r="M19" i="8"/>
  <c r="W22" i="8"/>
  <c r="R15" i="7"/>
  <c r="H4" i="8"/>
  <c r="H3" i="8"/>
  <c r="R9" i="5"/>
  <c r="R10" i="5" s="1"/>
  <c r="H4" i="7"/>
  <c r="L14" i="5"/>
  <c r="D20" i="1"/>
  <c r="H3" i="7"/>
  <c r="X37" i="1"/>
  <c r="Y37" i="1" s="1"/>
  <c r="Y36" i="1"/>
  <c r="C15" i="1"/>
  <c r="D15" i="1" s="1"/>
  <c r="C16" i="1"/>
  <c r="D16" i="1" s="1"/>
  <c r="C17" i="1"/>
  <c r="D17" i="1" s="1"/>
  <c r="C14" i="1"/>
  <c r="D14" i="1" s="1"/>
  <c r="L15" i="5"/>
  <c r="X30" i="1"/>
  <c r="X42" i="1"/>
  <c r="E10" i="5"/>
  <c r="X12" i="1"/>
  <c r="X18" i="1"/>
  <c r="X24" i="1"/>
  <c r="L13" i="5"/>
  <c r="Z36" i="1" l="1"/>
  <c r="M23" i="8"/>
  <c r="M25" i="8" s="1"/>
  <c r="M21" i="8"/>
  <c r="I4" i="8"/>
  <c r="I4" i="7"/>
  <c r="I3" i="8"/>
  <c r="N8" i="5" a="1"/>
  <c r="N8" i="5" s="1"/>
  <c r="Z37" i="1"/>
  <c r="I3" i="7"/>
  <c r="B20" i="1"/>
  <c r="B21" i="1" s="1"/>
  <c r="Y42" i="1"/>
  <c r="X43" i="1"/>
  <c r="Y43" i="1" s="1"/>
  <c r="N10" i="5" a="1"/>
  <c r="N10" i="5" s="1"/>
  <c r="N7" i="5" a="1"/>
  <c r="N7" i="5" s="1"/>
  <c r="N5" i="5" a="1"/>
  <c r="N5" i="5" s="1"/>
  <c r="N9" i="5" a="1"/>
  <c r="N9" i="5" s="1"/>
  <c r="N6" i="5" a="1"/>
  <c r="N6" i="5" s="1"/>
  <c r="X31" i="1"/>
  <c r="Y31" i="1" s="1"/>
  <c r="Y30" i="1"/>
  <c r="X25" i="1"/>
  <c r="Y25" i="1" s="1"/>
  <c r="Y24" i="1"/>
  <c r="N11" i="5" a="1"/>
  <c r="N11" i="5" s="1"/>
  <c r="X19" i="1"/>
  <c r="Y19" i="1" s="1"/>
  <c r="Y18" i="1"/>
  <c r="X13" i="1"/>
  <c r="Y13" i="1" s="1"/>
  <c r="Y12" i="1"/>
  <c r="X39" i="1" l="1"/>
  <c r="Z30" i="1"/>
  <c r="Z18" i="1"/>
  <c r="N16" i="5"/>
  <c r="Z42" i="1"/>
  <c r="Z13" i="1"/>
  <c r="Z24" i="1"/>
  <c r="Z19" i="1"/>
  <c r="Z25" i="1"/>
  <c r="Z43" i="1"/>
  <c r="Z12" i="1"/>
  <c r="Z31" i="1"/>
  <c r="X45" i="1" l="1"/>
  <c r="X33" i="1"/>
  <c r="X27" i="1"/>
  <c r="X21" i="1"/>
  <c r="X1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E803BB-8D35-43C5-9096-5587EB79A6EA}" name="Connection" type="104" refreshedVersion="0" background="1">
    <extLst>
      <ext xmlns:x15="http://schemas.microsoft.com/office/spreadsheetml/2010/11/main" uri="{DE250136-89BD-433C-8126-D09CA5730AF9}">
        <x15:connection id="Calendar"/>
      </ext>
    </extLst>
  </connection>
  <connection id="2" xr16:uid="{A6DC2FAC-C9F1-4E01-AA35-F06508AE3FEC}" name="Query - All Measures" description="Connection to the 'All Measures' query in the workbook." type="100" refreshedVersion="8" minRefreshableVersion="5">
    <extLst>
      <ext xmlns:x15="http://schemas.microsoft.com/office/spreadsheetml/2010/11/main" uri="{DE250136-89BD-433C-8126-D09CA5730AF9}">
        <x15:connection id="d141ff9d-b1ae-4007-9399-e7560bcfead0">
          <x15:oledbPr connection="Provider=Microsoft.Mashup.OleDb.1;Data Source=$Workbook$;Location=&quot;All Measures&quot;;Extended Properties=&quot;&quot;">
            <x15:dbTables>
              <x15:dbTable name="All Measures"/>
            </x15:dbTables>
          </x15:oledbPr>
        </x15:connection>
      </ext>
    </extLst>
  </connection>
  <connection id="3" xr16:uid="{1DADBC37-7EC1-4989-8B51-47FC98A59AF5}" name="Query - Area managers" description="Connection to the 'Area managers' query in the workbook." type="100" refreshedVersion="8" minRefreshableVersion="5">
    <extLst>
      <ext xmlns:x15="http://schemas.microsoft.com/office/spreadsheetml/2010/11/main" uri="{DE250136-89BD-433C-8126-D09CA5730AF9}">
        <x15:connection id="771fb04f-eb66-468c-a50e-73ebca092528">
          <x15:oledbPr connection="Provider=Microsoft.Mashup.OleDb.1;Data Source=$Workbook$;Location=&quot;Area managers&quot;;Extended Properties=&quot;&quot;">
            <x15:dbTables>
              <x15:dbTable name="Area managers"/>
            </x15:dbTables>
          </x15:oledbPr>
        </x15:connection>
      </ext>
    </extLst>
  </connection>
  <connection id="4" xr16:uid="{73D25EFE-E260-41D8-813D-994274915BA1}" name="Query - Customers(1)" description="Connection to the 'Customers' query in the workbook." type="100" refreshedVersion="8" minRefreshableVersion="5">
    <extLst>
      <ext xmlns:x15="http://schemas.microsoft.com/office/spreadsheetml/2010/11/main" uri="{DE250136-89BD-433C-8126-D09CA5730AF9}">
        <x15:connection id="6b610414-ebb3-4aed-bd5c-b98671bae8cc">
          <x15:oledbPr connection="Provider=Microsoft.Mashup.OleDb.1;Data Source=$Workbook$;Location=Customers;Extended Properties=&quot;&quot;">
            <x15:dbTables>
              <x15:dbTable name="Customers"/>
            </x15:dbTables>
          </x15:oledbPr>
        </x15:connection>
      </ext>
    </extLst>
  </connection>
  <connection id="5" xr16:uid="{3FD976CF-CD0B-461F-B2DA-63426E005120}" name="Query - INVOICES" description="Connection to the 'INVOICES' query in the workbook." type="100" refreshedVersion="8" minRefreshableVersion="5">
    <extLst>
      <ext xmlns:x15="http://schemas.microsoft.com/office/spreadsheetml/2010/11/main" uri="{DE250136-89BD-433C-8126-D09CA5730AF9}">
        <x15:connection id="c1f19e3e-b0cc-4719-bdf6-31dcb065e66e">
          <x15:oledbPr connection="Provider=Microsoft.Mashup.OleDb.1;Data Source=$Workbook$;Location=INVOICES;Extended Properties=&quot;&quot;">
            <x15:dbTables>
              <x15:dbTable name="INVOICES"/>
            </x15:dbTables>
          </x15:oledbPr>
        </x15:connection>
      </ext>
    </extLst>
  </connection>
  <connection id="6" xr16:uid="{E49F18B1-ACC1-4B98-B77C-A23E57E9D695}" name="Query - Products" description="Connection to the 'Products' query in the workbook." type="100" refreshedVersion="8" minRefreshableVersion="5">
    <extLst>
      <ext xmlns:x15="http://schemas.microsoft.com/office/spreadsheetml/2010/11/main" uri="{DE250136-89BD-433C-8126-D09CA5730AF9}">
        <x15:connection id="c98f0671-b90c-48b0-8ce7-afacbcc5de1e"/>
      </ext>
    </extLst>
  </connection>
  <connection id="7" xr16:uid="{ED2089B7-BAEF-4D5B-97C0-6E4D4EF1071D}" name="Query - Returns" description="Connection to the 'Returns' query in the workbook." type="100" refreshedVersion="8" minRefreshableVersion="5">
    <extLst>
      <ext xmlns:x15="http://schemas.microsoft.com/office/spreadsheetml/2010/11/main" uri="{DE250136-89BD-433C-8126-D09CA5730AF9}">
        <x15:connection id="ec09dac7-43a0-4303-8177-0932c36b510b">
          <x15:oledbPr connection="Provider=Microsoft.Mashup.OleDb.1;Data Source=$Workbook$;Location=Returns;Extended Properties=&quot;&quot;">
            <x15:dbTables>
              <x15:dbTable name="Returns"/>
            </x15:dbTables>
          </x15:oledbPr>
        </x15:connection>
      </ext>
    </extLst>
  </connection>
  <connection id="8" xr16:uid="{F4D20A9C-984E-47B2-A8BA-D782D7DB63C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<sst xmlns="http://schemas.openxmlformats.org/spreadsheetml/2006/main" count="3101" uniqueCount="2144">
  <si>
    <t># Orders</t>
  </si>
  <si>
    <t>All Products</t>
  </si>
  <si>
    <t>Winning Products</t>
  </si>
  <si>
    <t>Losing Products</t>
  </si>
  <si>
    <t>% Profit Margin</t>
  </si>
  <si>
    <t xml:space="preserve"> COGS</t>
  </si>
  <si>
    <t xml:space="preserve"> Sales</t>
  </si>
  <si>
    <t xml:space="preserve"> Profit</t>
  </si>
  <si>
    <t xml:space="preserve"> Quantity ordered new</t>
  </si>
  <si>
    <t xml:space="preserve">Option Button </t>
  </si>
  <si>
    <t>Year</t>
  </si>
  <si>
    <t>Above Average</t>
  </si>
  <si>
    <t>Total</t>
  </si>
  <si>
    <t>Percentage</t>
  </si>
  <si>
    <t>Total Profit</t>
  </si>
  <si>
    <t>Caption</t>
  </si>
  <si>
    <t>Revenue</t>
  </si>
  <si>
    <t>Profit</t>
  </si>
  <si>
    <t>Orders</t>
  </si>
  <si>
    <t xml:space="preserve"> </t>
  </si>
  <si>
    <t>Check selected</t>
  </si>
  <si>
    <t>year</t>
  </si>
  <si>
    <t>Prev year</t>
  </si>
  <si>
    <t>YOY Change</t>
  </si>
  <si>
    <t>COGS</t>
  </si>
  <si>
    <t>QTY</t>
  </si>
  <si>
    <t>% margin</t>
  </si>
  <si>
    <t>May</t>
  </si>
  <si>
    <t>Sum of Profit</t>
  </si>
  <si>
    <t>Apr</t>
  </si>
  <si>
    <t>Aug</t>
  </si>
  <si>
    <t>Dec</t>
  </si>
  <si>
    <t>Jan</t>
  </si>
  <si>
    <t>Jul</t>
  </si>
  <si>
    <t>Jun</t>
  </si>
  <si>
    <t>Mar</t>
  </si>
  <si>
    <t>Nov</t>
  </si>
  <si>
    <t>Oct</t>
  </si>
  <si>
    <t>Sep</t>
  </si>
  <si>
    <t>Month</t>
  </si>
  <si>
    <t>Large</t>
  </si>
  <si>
    <t>Small</t>
  </si>
  <si>
    <t>Day Of Week</t>
  </si>
  <si>
    <t>Sunday</t>
  </si>
  <si>
    <t>Monday</t>
  </si>
  <si>
    <t>Tuesday</t>
  </si>
  <si>
    <t>Thursday</t>
  </si>
  <si>
    <t>Friday</t>
  </si>
  <si>
    <t>Saturday</t>
  </si>
  <si>
    <t>highlight</t>
  </si>
  <si>
    <t>Weeks</t>
  </si>
  <si>
    <t>Weekday</t>
  </si>
  <si>
    <t>Weekend</t>
  </si>
  <si>
    <t>%</t>
  </si>
  <si>
    <t>Top</t>
  </si>
  <si>
    <t>Quarters</t>
  </si>
  <si>
    <t>Qtr 1</t>
  </si>
  <si>
    <t>Qtr 2</t>
  </si>
  <si>
    <t>Qtr 3</t>
  </si>
  <si>
    <t>Qtr 4</t>
  </si>
  <si>
    <t>Wednesday</t>
  </si>
  <si>
    <t>Feb</t>
  </si>
  <si>
    <t>Product Name</t>
  </si>
  <si>
    <t>#10- 4 1/8" x 9 1/2" Security-Tint Envelopes</t>
  </si>
  <si>
    <t>#10 White Business Envelopes,4 1/8 x 9 1/2</t>
  </si>
  <si>
    <t>*Staples* vLetter Openers, 2/Pack</t>
  </si>
  <si>
    <t>12 Colored Short Pencils</t>
  </si>
  <si>
    <t>2160i</t>
  </si>
  <si>
    <t>232</t>
  </si>
  <si>
    <t>300 Series Non-Flip</t>
  </si>
  <si>
    <t>3M Hangers With Command Adhesive</t>
  </si>
  <si>
    <t>3M Organizer Strips</t>
  </si>
  <si>
    <t>5180</t>
  </si>
  <si>
    <t>5185</t>
  </si>
  <si>
    <t>7160</t>
  </si>
  <si>
    <t>Accessory29</t>
  </si>
  <si>
    <t>Accessory37</t>
  </si>
  <si>
    <t>Accessory39</t>
  </si>
  <si>
    <t>Accessory4</t>
  </si>
  <si>
    <t>Acco Pressboard Covers with Storage Hooks, 14 7/8" x 11", Light Blue</t>
  </si>
  <si>
    <t>ACCOHIDE® 3-Ring Binder, Blue, 1"</t>
  </si>
  <si>
    <t>Acme Hot Forged Carbon Steel Scissors with Nickel-Plated Handles, 3 7/8" Cut, 8"L</t>
  </si>
  <si>
    <t>Acme® 8" Straight Scissors</t>
  </si>
  <si>
    <t>Artistic Insta-Plaque</t>
  </si>
  <si>
    <t>Atlantic Metals Mobile 2-Shelf Bookcases, Custom Colors</t>
  </si>
  <si>
    <t>Avery 4027 File Folder Labels for Dot Matrix Printers, 5000 Labels per Box, White</t>
  </si>
  <si>
    <t>Avery 491</t>
  </si>
  <si>
    <t>Avery 508</t>
  </si>
  <si>
    <t>Avery Binder Labels</t>
  </si>
  <si>
    <t>Avery Flip-Chart Easel Binder, Black</t>
  </si>
  <si>
    <t>Avery Legal 4-Ring Binder</t>
  </si>
  <si>
    <t>Avery Premier Heavy-Duty Binder with Round Locking Rings</t>
  </si>
  <si>
    <t>Avery Printable Repositionable Plastic Tabs</t>
  </si>
  <si>
    <t>Barrel Sharpener</t>
  </si>
  <si>
    <t>Belkin 107-key enhanced keyboard, USB/PS/2 interface</t>
  </si>
  <si>
    <t>Belkin F9M820V08 8 Outlet Surge</t>
  </si>
  <si>
    <t>Binder Posts</t>
  </si>
  <si>
    <t>Bionaire Personal Warm Mist Humidifier/Vaporizer</t>
  </si>
  <si>
    <t>Black Print Carbonless Snap-Off® Rapid Letter, 8 1/2" x 7"</t>
  </si>
  <si>
    <t>Boston 16701 Slimline Battery Pencil Sharpener</t>
  </si>
  <si>
    <t>Bravo II™ Megaboss® 12-Amp Hard Body Upright, Replacement Belts, 2 Belts per Pack</t>
  </si>
  <si>
    <t>Bretford “Just In Time” Height-Adjustable Multi-Task Work Tables</t>
  </si>
  <si>
    <t>Bretford Rectangular Conference Table Tops</t>
  </si>
  <si>
    <t>Bush Advantage Collection® Racetrack Conference Table</t>
  </si>
  <si>
    <t>Bush Advantage Collection® Round Conference Table</t>
  </si>
  <si>
    <t>Canon Image Class D660 Copier</t>
  </si>
  <si>
    <t>Carina Double Wide Media Storage Towers in Natural &amp; Black</t>
  </si>
  <si>
    <t>C-Line Peel &amp; Stick Add-On Filing Pockets, 8-3/4 x 5-1/8, 10/Pack</t>
  </si>
  <si>
    <t>Deluxe Rollaway Locking File with Drawer</t>
  </si>
  <si>
    <t>Dual Level, Single-Width Filing Carts</t>
  </si>
  <si>
    <t>Durable Pressboard Binders</t>
  </si>
  <si>
    <t>Economy Binders</t>
  </si>
  <si>
    <t>Eldon Cleatmat® Chair Mats for Medium Pile Carpets</t>
  </si>
  <si>
    <t>Eldon Expressions Punched Metal &amp; Wood Desk Accessories, Pewter &amp; Cherry</t>
  </si>
  <si>
    <t>Eldon Expressions™ Desk Accessory, Wood Pencil Holder, Oak</t>
  </si>
  <si>
    <t>Eldon Jumbo ProFile™ Portable File Boxes Graphite/Black</t>
  </si>
  <si>
    <t>Eldon Spacemaker® Box, Quick-Snap Lid, Clear</t>
  </si>
  <si>
    <t>Epson C82 Color Inkjet Printer</t>
  </si>
  <si>
    <t>Epson LQ-570e Dot Matrix Printer</t>
  </si>
  <si>
    <t>Executive Impressions 12" Wall Clock</t>
  </si>
  <si>
    <t>Executive Impressions 13" Chairman Wall Clock</t>
  </si>
  <si>
    <t>Executive Impressions 13" Clairmont Wall Clock</t>
  </si>
  <si>
    <t>Executive Impressions 14" Two-Color Numerals Wall Clock</t>
  </si>
  <si>
    <t>Fellowes Black Plastic Comb Bindings</t>
  </si>
  <si>
    <t>Fellowes EZ Multi-Media Keyboard</t>
  </si>
  <si>
    <t>Fellowes Super Stor/Drawer® Files</t>
  </si>
  <si>
    <t>GBC Binding covers</t>
  </si>
  <si>
    <t>GBC ProClick Spines for 32-Hole Punch</t>
  </si>
  <si>
    <t>GBC Recycled Regency Composition Covers</t>
  </si>
  <si>
    <t>GBC Standard Plastic Binding Systems Combs</t>
  </si>
  <si>
    <t>GBC Twin Loop™ Wire Binding Elements, 9/16" Spine, Black</t>
  </si>
  <si>
    <t>GBC White Gloss Covers, Plain Front</t>
  </si>
  <si>
    <t>Global Ergonomic Managers Chair</t>
  </si>
  <si>
    <t>Global Stack Chair without Arms, Black</t>
  </si>
  <si>
    <t>Gould Plastics 9-Pocket Panel Bin, 18-3/8w x 5-1/4d x 20-1/2h, Black</t>
  </si>
  <si>
    <t>Hanging Personal Folder File</t>
  </si>
  <si>
    <t>Hewlett-Packard Deskjet 6122 Color Inkjet Printer</t>
  </si>
  <si>
    <t>Hewlett-Packard Deskjet 940 REFURBISHED Color Inkjet Printer</t>
  </si>
  <si>
    <t>Holmes Replacement Filter for HEPA Air Cleaner, Large Room</t>
  </si>
  <si>
    <t>Holmes Replacement Filter for HEPA Air Cleaner, Medium Room</t>
  </si>
  <si>
    <t>Hon 2111 Invitation™ Series Corner Table</t>
  </si>
  <si>
    <t>Hon 4070 Series Pagoda™ Armless Upholstered Stacking Chairs</t>
  </si>
  <si>
    <t>Honeywell Quietcare HEPA Air Cleaner</t>
  </si>
  <si>
    <t>Hot File® 7-Pocket, Floor Stand</t>
  </si>
  <si>
    <t>Howard Miller 13-3/4" Diameter Brushed Chrome Round Wall Clock</t>
  </si>
  <si>
    <t>i1000</t>
  </si>
  <si>
    <t>Ibico Recycled Linen-Style Covers</t>
  </si>
  <si>
    <t>Imation 3.5" DS/HD IBM Formatted Diskettes, 50/Pack</t>
  </si>
  <si>
    <t>Keytronic 105-Key Spanish Keyboard</t>
  </si>
  <si>
    <t>Large Capacity Hanging Post Binders</t>
  </si>
  <si>
    <t>Lexmark Z54se Color Inkjet Printer</t>
  </si>
  <si>
    <t>Lock-Up Easel 'Spel-Binder'</t>
  </si>
  <si>
    <t>Logitech Internet Navigator Keyboard</t>
  </si>
  <si>
    <t>Luxo Professional Fluorescent Magnifier Lamp with Clamp-Mount Base</t>
  </si>
  <si>
    <t>Mead 1st Gear 2" Zipper Binder, Asst. Colors</t>
  </si>
  <si>
    <t>Memo Book, 100 Message Capacity, 5 3/8” x 11”</t>
  </si>
  <si>
    <t>Memorex 4.7GB DVD-RAM, 3/Pack</t>
  </si>
  <si>
    <t>Metal Folding Chairs, Beige, 4/Carton</t>
  </si>
  <si>
    <t>Newell 307</t>
  </si>
  <si>
    <t>Newell 318</t>
  </si>
  <si>
    <t>Newell 343</t>
  </si>
  <si>
    <t>Office Star - Ergonomic Mid Back Chair with 2-Way Adjustable Arms</t>
  </si>
  <si>
    <t>Office Star - Mid Back Dual function Ergonomic High Back Chair with 2-Way Adjustable Arms</t>
  </si>
  <si>
    <t>OIC Colored Binder Clips, Assorted Sizes</t>
  </si>
  <si>
    <t>Okidata ML320 Series Turbo Dot Matrix Printers</t>
  </si>
  <si>
    <t>Okidata ML390 Turbo Dot Matrix Printers</t>
  </si>
  <si>
    <t>Okidata ML520 Series Dot Matrix Printers</t>
  </si>
  <si>
    <t>Panasonic KX-P1150 Dot Matrix Printer</t>
  </si>
  <si>
    <t>Presstex Flexible Ring Binders</t>
  </si>
  <si>
    <t>Quality Park Security Envelopes</t>
  </si>
  <si>
    <t>Recycled Desk Saver Line "While You Were Out" Book, 5 1/2" X 4"</t>
  </si>
  <si>
    <t>Rediform S.O.S. Phone Message Books</t>
  </si>
  <si>
    <t>Riverside Palais Royal Lawyers Bookcase, Royale Cherry Finish</t>
  </si>
  <si>
    <t>Rubber Band Ball</t>
  </si>
  <si>
    <t>Rubbermaid ClusterMat Chairmats, Mat Size- 66" x 60", Lip 20" x 11" -90 Degree Angle</t>
  </si>
  <si>
    <t>SAFCO PlanMaster Heigh-Adjustable Drafting Table Base, 43w x 30d x 30-37h, Black</t>
  </si>
  <si>
    <t>SANFORD Major Accent™ Highlighters</t>
  </si>
  <si>
    <t>Sauder Forest Hills Library, Woodland Oak Finish</t>
  </si>
  <si>
    <t>Soundgear Copyboard Conference Phone, Optional Battery</t>
  </si>
  <si>
    <t>Staples 6 Outlet Surge</t>
  </si>
  <si>
    <t>Staples Bulldog Clip</t>
  </si>
  <si>
    <t>Staples Copy Paper (20Lb. and 84 Bright)</t>
  </si>
  <si>
    <t>Staples Premium Bright 1-Part Blank Computer Paper</t>
  </si>
  <si>
    <t>T28 WORLD</t>
  </si>
  <si>
    <t>Telephone Message Books with Fax/Mobile Section, 5 1/2" x 3 3/16"</t>
  </si>
  <si>
    <t>Telescoping Adjustable Floor Lamp</t>
  </si>
  <si>
    <t>Tenex Contemporary Contur Chairmats for Low and Medium Pile Carpet, Computer, 39" x 49"</t>
  </si>
  <si>
    <t>Tenex Traditional Chairmats for Medium Pile Carpet, Standard Lip, 36" x 48"</t>
  </si>
  <si>
    <t>Tennsco Commercial Shelving</t>
  </si>
  <si>
    <t>Tennsco Double-Tier Lockers</t>
  </si>
  <si>
    <t>Ultra Door Pull Handle</t>
  </si>
  <si>
    <t>Westinghouse Clip-On Gooseneck Lamps</t>
  </si>
  <si>
    <t>White Dual Perf Computer Printout Paper, 2700 Sheets, 1 Part, Heavyweight, 20 lbs., 14 7/8 x 11</t>
  </si>
  <si>
    <t>Wilson Jones Ledger-Size, Piano-Hinge Binder, 2", Blue</t>
  </si>
  <si>
    <t>Xerox 1893</t>
  </si>
  <si>
    <t>Xerox 1897</t>
  </si>
  <si>
    <t>Xerox 1920</t>
  </si>
  <si>
    <t>Xerox 1928</t>
  </si>
  <si>
    <t>Xerox 1973</t>
  </si>
  <si>
    <t>Xerox 1976</t>
  </si>
  <si>
    <t>Xerox 1986</t>
  </si>
  <si>
    <t>Xerox 199</t>
  </si>
  <si>
    <t>Xerox 1994</t>
  </si>
  <si>
    <t>Xerox 1997</t>
  </si>
  <si>
    <t>Xerox 204</t>
  </si>
  <si>
    <t>Xerox 214</t>
  </si>
  <si>
    <t>Xerox 220</t>
  </si>
  <si>
    <t>Xerox 227</t>
  </si>
  <si>
    <t>#10- 4 1/8" x 9 1/2" Recycled Envelopes</t>
  </si>
  <si>
    <t>*Staples* Packaging Labels</t>
  </si>
  <si>
    <t>1726 Digital Answering Machine</t>
  </si>
  <si>
    <t>210 Trimline Phone, White</t>
  </si>
  <si>
    <t>2180</t>
  </si>
  <si>
    <t>252</t>
  </si>
  <si>
    <t>270c</t>
  </si>
  <si>
    <t>3390</t>
  </si>
  <si>
    <t>4009® Highlighters by Sanford</t>
  </si>
  <si>
    <t>5165</t>
  </si>
  <si>
    <t>5170i</t>
  </si>
  <si>
    <t>600 Series Flip</t>
  </si>
  <si>
    <t>6120</t>
  </si>
  <si>
    <t>6160</t>
  </si>
  <si>
    <t>80 Minute CD-R Spindle, 100/Pack - Staples</t>
  </si>
  <si>
    <t>80 Minute Slim Jewel Case CD-R , 10/Pack - Staples</t>
  </si>
  <si>
    <t>8860</t>
  </si>
  <si>
    <t>Accessory15</t>
  </si>
  <si>
    <t>Accessory17</t>
  </si>
  <si>
    <t>Accessory24</t>
  </si>
  <si>
    <t>Accessory27</t>
  </si>
  <si>
    <t>Accessory31</t>
  </si>
  <si>
    <t>Accessory34</t>
  </si>
  <si>
    <t>Accessory35</t>
  </si>
  <si>
    <t>Accessory36</t>
  </si>
  <si>
    <t>Accessory41</t>
  </si>
  <si>
    <t>Accessory9</t>
  </si>
  <si>
    <t>Acco 6 Outlet Guardian Premium Surge Suppressor</t>
  </si>
  <si>
    <t>Acco Perma® 2700 Stacking Storage Drawers</t>
  </si>
  <si>
    <t>Acco Smartsocket® Color-Coded Six-Outlet AC Adapter Model Surge Protectors</t>
  </si>
  <si>
    <t>Acme® Elite Stainless Steel Scissors</t>
  </si>
  <si>
    <t>Adams Phone Message Book, 200 Message Capacity, 8 1/16” x 11”</t>
  </si>
  <si>
    <t>Adams Telephone Message Books, 5 1/4” x 11”</t>
  </si>
  <si>
    <t>Advantus 10-Drawer Portable Organizer, Chrome Metal Frame, Smoke Drawers</t>
  </si>
  <si>
    <t>Advantus Push Pins</t>
  </si>
  <si>
    <t>Angle-D Binders with Locking Rings, Label Holders</t>
  </si>
  <si>
    <t>AT&amp;T 2230 Dual Handset Phone With Caller ID/Call Waiting</t>
  </si>
  <si>
    <t>Atlantic Metals Mobile 5-Shelf Bookcases, Custom Colors</t>
  </si>
  <si>
    <t>Avery 05222 Permanent Self-Adhesive File Folder Labels for Typewriters, on Rolls, White, 250/Roll</t>
  </si>
  <si>
    <t>Avery 481</t>
  </si>
  <si>
    <t>Avery 485</t>
  </si>
  <si>
    <t>Avery 493</t>
  </si>
  <si>
    <t>Avery 494</t>
  </si>
  <si>
    <t>Avery 510</t>
  </si>
  <si>
    <t>Avery 514</t>
  </si>
  <si>
    <t>Avery Arch Ring Binders</t>
  </si>
  <si>
    <t>Avery Durable Binders</t>
  </si>
  <si>
    <t>Avery Heavy-Duty EZD ™ Binder With Locking Rings</t>
  </si>
  <si>
    <t>Avery Trapezoid Extra Heavy Duty 4" Binders</t>
  </si>
  <si>
    <t>Avery White Multi-Purpose Labels</t>
  </si>
  <si>
    <t>Avery® 3 1/2" Diskette Storage Pages, 10/Pack</t>
  </si>
  <si>
    <t>Balt Solid Wood Rectangular Table</t>
  </si>
  <si>
    <t>Belkin 105-Key Black Keyboard</t>
  </si>
  <si>
    <t>Belkin 8 Outlet SurgeMaster II Gold Surge Protector</t>
  </si>
  <si>
    <t>Belkin MediaBoard 104- Keyboard</t>
  </si>
  <si>
    <t>Bell Sonecor JB700 Caller ID</t>
  </si>
  <si>
    <t>Bevis 36 x 72 Conference Tables</t>
  </si>
  <si>
    <t>Bevis Round Bullnose 29" High Table Top</t>
  </si>
  <si>
    <t>Bevis Round Conference Table Top, X-Base</t>
  </si>
  <si>
    <t>Binder Clips by OIC</t>
  </si>
  <si>
    <t>Binding Machine Supplies</t>
  </si>
  <si>
    <t>Boston 1645 Deluxe Heavier-Duty Electric Pencil Sharpener</t>
  </si>
  <si>
    <t>Boston 16765 Mini Stand Up Battery Pencil Sharpener</t>
  </si>
  <si>
    <t>Boston KS Multi-Size Manual Pencil Sharpener</t>
  </si>
  <si>
    <t>BoxOffice By Design Rectangular and Half-Moon Meeting Room Tables</t>
  </si>
  <si>
    <t>BPI Conference Tables</t>
  </si>
  <si>
    <t>Bretford CR4500 Series Slim Rectangular Table</t>
  </si>
  <si>
    <t>Brites Rubber Bands, 1 1/2 oz. Box</t>
  </si>
  <si>
    <t>Brother DCP1000 Digital 3 in 1 Multifunction Machine</t>
  </si>
  <si>
    <t>Bush Cubix Collection Bookcases, Fully Assembled</t>
  </si>
  <si>
    <t>Canon PC1060 Personal Laser Copier</t>
  </si>
  <si>
    <t>Catalog Binders with Expanding Posts</t>
  </si>
  <si>
    <t>CF 688</t>
  </si>
  <si>
    <t>Chromcraft Rectangular Conference Tables</t>
  </si>
  <si>
    <t>Coloredge Poster Frame</t>
  </si>
  <si>
    <t>Companion Letter/Legal File, Black</t>
  </si>
  <si>
    <t>Dana Fluorescent Magnifying Lamp, White, 36"</t>
  </si>
  <si>
    <t>DAX Natural Wood-Tone Poster Frame</t>
  </si>
  <si>
    <t>DAX Two-Tone Rosewood/Black Document Frame, Desktop, 5 x 7</t>
  </si>
  <si>
    <t>DAX Value U-Channel Document Frames, Easel Back</t>
  </si>
  <si>
    <t>DAX Wood Document Frame.</t>
  </si>
  <si>
    <t>Deflect-o EconoMat Nonstudded, No Bevel Mat</t>
  </si>
  <si>
    <t>Deflect-o Glass Clear Studded Chair Mats</t>
  </si>
  <si>
    <t>Deflect-o RollaMat Studded, Beveled Mat for Medium Pile Carpeting</t>
  </si>
  <si>
    <t>Deflect-O® Glasstique™ Clear Desk Accessories</t>
  </si>
  <si>
    <t>Dixon My First Ticonderoga Pencil, #2</t>
  </si>
  <si>
    <t>Dixon Prang® Watercolor Pencils, 10-Color Set with Brush</t>
  </si>
  <si>
    <t>Dixon Ticonderoga® Erasable Colored Pencil Set, 12-Color</t>
  </si>
  <si>
    <t>Document Clip Frames</t>
  </si>
  <si>
    <t>DS/HD IBM Formatted Diskettes, 200/Pack - Staples</t>
  </si>
  <si>
    <t>EcoTones® Memo Sheets</t>
  </si>
  <si>
    <t>Eldon Antistatic Chair Mats for Low to Medium Pile Carpets</t>
  </si>
  <si>
    <t>Eldon Cleatmat Plus™ Chair Mats for High Pile Carpets</t>
  </si>
  <si>
    <t>Eldon Executive Woodline II Cherry Finish Desk Accessories</t>
  </si>
  <si>
    <t>Eldon Image Series Black Desk Accessories</t>
  </si>
  <si>
    <t>Eldon Portable Mobile Manager</t>
  </si>
  <si>
    <t>Eldon Radial Chair Mat for Low to Medium Pile Carpets</t>
  </si>
  <si>
    <t>Epson DFX-8500 Dot Matrix Printer</t>
  </si>
  <si>
    <t>Eureka Disposable Bags for Sanitaire® Vibra Groomer I® Upright Vac</t>
  </si>
  <si>
    <t>Eureka Sanitaire ® Multi-Pro Heavy-Duty Upright, Disposable Bags</t>
  </si>
  <si>
    <t>Eureka The Boss® Cordless Rechargeable Stick Vac</t>
  </si>
  <si>
    <t>Euro Pro Shark Stick Mini Vacuum</t>
  </si>
  <si>
    <t>Fellowes Binding Cases</t>
  </si>
  <si>
    <t>Fellowes Neat Ideas® Storage Cubes</t>
  </si>
  <si>
    <t>Fellowes Officeware™ Wire Shelving</t>
  </si>
  <si>
    <t>Fellowes Personal Hanging Folder Files, Navy</t>
  </si>
  <si>
    <t>Fellowes Smart Design 104-Key Enhanced Keyboard, PS/2 Adapter, Platinum</t>
  </si>
  <si>
    <t>Fellowes Staxonsteel® Drawer Files</t>
  </si>
  <si>
    <t>Fellowes Super Stor/Drawer®</t>
  </si>
  <si>
    <t>Fellowes Superior 10 Outlet Split Surge Protector</t>
  </si>
  <si>
    <t>Filing/Storage Totes and Swivel Casters</t>
  </si>
  <si>
    <t>Fiskars® Softgrip Scissors</t>
  </si>
  <si>
    <t>G.E. Halogen Desk Lamp Bulbs</t>
  </si>
  <si>
    <t>GBC DocuBind 200 Manual Binding Machine</t>
  </si>
  <si>
    <t>GBC Instant Index™ System for Binding Systems</t>
  </si>
  <si>
    <t>GBC Pre-Punched Binding Paper, Plastic, White, 8-1/2" x 11"</t>
  </si>
  <si>
    <t>GBC Standard Therm-A-Bind Covers</t>
  </si>
  <si>
    <t>GE 4 Foot Flourescent Tube, 40 Watt</t>
  </si>
  <si>
    <t>Global High-Back Leather Tilter, Burgundy</t>
  </si>
  <si>
    <t>Global Leather &amp; Oak Executive Chair, Burgundy</t>
  </si>
  <si>
    <t>Global Leather Executive Chair</t>
  </si>
  <si>
    <t>Gyration Ultra Cordless Optical Suite</t>
  </si>
  <si>
    <t>Gyration Ultra Professional Cordless Optical Suite</t>
  </si>
  <si>
    <t>Hammermill Color Copier Paper (28Lb. and 96 Bright)</t>
  </si>
  <si>
    <t>Hand-Finished Solid Wood Document Frame</t>
  </si>
  <si>
    <t>Hayes Optima 56K V.90 Internal Voice Modem</t>
  </si>
  <si>
    <t>Hewlett-Packard 2600DN Business Color Inkjet Printer</t>
  </si>
  <si>
    <t>Hewlett-Packard Deskjet 1220Cse Color Inkjet Printer</t>
  </si>
  <si>
    <t>Hewlett-Packard Deskjet 3820 Color Inkjet Printer</t>
  </si>
  <si>
    <t>Holmes Odor Grabber</t>
  </si>
  <si>
    <t>Holmes Replacement Filter for HEPA Air Cleaner, Very Large Room, HEPA Filter</t>
  </si>
  <si>
    <t>Hon 4070 Series Pagoda™ Round Back Stacking Chairs</t>
  </si>
  <si>
    <t>Hon 94000 Series Round Tables</t>
  </si>
  <si>
    <t>Hon Deluxe Fabric Upholstered Stacking Chairs, Rounded Back</t>
  </si>
  <si>
    <t>Hon GuestStacker Chair</t>
  </si>
  <si>
    <t>Hon iLevel™ Computer Training Table</t>
  </si>
  <si>
    <t>Hon Metal Bookcases, Black</t>
  </si>
  <si>
    <t>Hon Metal Bookcases, Putty</t>
  </si>
  <si>
    <t>Hoover Commercial Soft Guard Upright Vacuum And Disposable Filtration Bags</t>
  </si>
  <si>
    <t>Hoover Replacement Belt for Commercial Guardsman Heavy-Duty Upright Vacuum</t>
  </si>
  <si>
    <t>Hoover WindTunnel™ Plus Canister Vacuum</t>
  </si>
  <si>
    <t>Howard Miller 16" Diameter Gallery Wall Clock</t>
  </si>
  <si>
    <t>HP Office Paper (20Lb. and 87 Bright)</t>
  </si>
  <si>
    <t>HP Office Recycled Paper (20Lb. and 87 Bright)</t>
  </si>
  <si>
    <t>Hunt BOSTON® Vista® Battery-Operated Pencil Sharpener, Black</t>
  </si>
  <si>
    <t>i1000plus</t>
  </si>
  <si>
    <t>i2000</t>
  </si>
  <si>
    <t>i270</t>
  </si>
  <si>
    <t>Ibico EPK-21 Electric Binding System</t>
  </si>
  <si>
    <t>Imation 3.5 IBM Formatted Diskettes, 10/Box</t>
  </si>
  <si>
    <t>Imation 3.5" IBM-Formatted Diskettes, 10/Pack</t>
  </si>
  <si>
    <t>Imation 3.5" Unformatted DS/HD Diskettes, 10/Box</t>
  </si>
  <si>
    <t>Imation 3.5", DISKETTE 44766 HGHLD3.52HD/FM, 10/Pack</t>
  </si>
  <si>
    <t>Imation DVD-RAM discs</t>
  </si>
  <si>
    <t>Imation Neon Mac Format Diskettes, 10/Pack</t>
  </si>
  <si>
    <t>Iris Project Case</t>
  </si>
  <si>
    <t>Iris® 3-Drawer Stacking Bin, Black</t>
  </si>
  <si>
    <t>Kensington 6 Outlet Guardian Standard Surge Protector</t>
  </si>
  <si>
    <t>KH 688</t>
  </si>
  <si>
    <t>Kleencut® Forged Office Shears by Acme United Corporation</t>
  </si>
  <si>
    <t>Laminate Occasional Tables</t>
  </si>
  <si>
    <t>Letter Size Cart</t>
  </si>
  <si>
    <t>Lexmark 4227 Plus Dot Matrix Printer</t>
  </si>
  <si>
    <t>Lifetime Advantage™ Folding Chairs, 4/Carton</t>
  </si>
  <si>
    <t>Master Giant Foot® Doorstop, Safety Yellow</t>
  </si>
  <si>
    <t>Maxell DVD-RAM Discs</t>
  </si>
  <si>
    <t>Memorex 80 Minute CD-R Spindle, 100/Pack</t>
  </si>
  <si>
    <t>Memorex Slim 80 Minute CD-R, 10/Pack</t>
  </si>
  <si>
    <t>Micro Innovations Media Access Pro Keyboard</t>
  </si>
  <si>
    <t>Micro Innovations Micro Digital Wireless Keyboard and Mouse, Gray</t>
  </si>
  <si>
    <t>Microsoft Natural Keyboard Elite</t>
  </si>
  <si>
    <t>Microsoft Natural Multimedia Keyboard</t>
  </si>
  <si>
    <t>Motorola SB4200 Cable Modem</t>
  </si>
  <si>
    <t>Newell 309</t>
  </si>
  <si>
    <t>Newell 323</t>
  </si>
  <si>
    <t>Newell 329</t>
  </si>
  <si>
    <t>Newell 336</t>
  </si>
  <si>
    <t>Newell 340</t>
  </si>
  <si>
    <t>Newell® 3-Hole Punched Plastic Slotted Magazine Holders for Binders</t>
  </si>
  <si>
    <t>Novimex Swivel Fabric Task Chair</t>
  </si>
  <si>
    <t>Novimex Turbo Task Chair</t>
  </si>
  <si>
    <t>Office Star - Contemporary Task Swivel chair with 2-way adjustable arms, Plum</t>
  </si>
  <si>
    <t>O'Sullivan Cherrywood Estates Traditional Barrister Bookcase</t>
  </si>
  <si>
    <t>O'Sullivan Elevations Bookcase, Cherry Finish</t>
  </si>
  <si>
    <t>O'Sullivan Living Dimensions 2-Shelf Bookcases</t>
  </si>
  <si>
    <t>Panasonic KP-310 Heavy-Duty Electric Pencil Sharpener</t>
  </si>
  <si>
    <t>Panasonic KX-P2130 Dot Matrix Printer</t>
  </si>
  <si>
    <t>Panasonic KX-P3200 Dot Matrix Printer</t>
  </si>
  <si>
    <t>Peel &amp; Stick Add-On Corner Pockets</t>
  </si>
  <si>
    <t>Polycom Soundstation EX Audio-Conferencing Telephone, Black</t>
  </si>
  <si>
    <t>Portfile® Personal File Boxes</t>
  </si>
  <si>
    <t>Post-it® “Important Message” Note Pad, Neon Colors, 50 Sheets/Pad</t>
  </si>
  <si>
    <t>Prismacolor Color Pencil Set</t>
  </si>
  <si>
    <t>Quartet Alpha® White Chalk, 12/Pack</t>
  </si>
  <si>
    <t>Recycled Eldon Regeneration Jumbo File</t>
  </si>
  <si>
    <t>Recycled Premium Regency Composition Covers</t>
  </si>
  <si>
    <t>Riverleaf Stik-Withit® Designer Note Cubes®</t>
  </si>
  <si>
    <t>Round Specialty Laser Printer Labels</t>
  </si>
  <si>
    <t>Rush Hierlooms Collection 1" Thick Stackable Bookcases</t>
  </si>
  <si>
    <t>Rush Hierlooms Collection Rich Wood Bookcases</t>
  </si>
  <si>
    <t>SAFCO Arco Folding Chair</t>
  </si>
  <si>
    <t>Safco Contoured Stacking Chairs</t>
  </si>
  <si>
    <t>Sanford 52201 APSCO Electric Pencil Sharpener</t>
  </si>
  <si>
    <t>Sanford Liquid Accent Highlighters</t>
  </si>
  <si>
    <t>SANFORD Liquid Accent™ Tank-Style Highlighters</t>
  </si>
  <si>
    <t>Sanford Pocket Accent® Highlighters</t>
  </si>
  <si>
    <t>Serrated Blade or Curved Handle Hand Letter Openers</t>
  </si>
  <si>
    <t>Seth Thomas 14" Putty-Colored Wall Clock</t>
  </si>
  <si>
    <t>Seth Thomas 8 1/2" Cubicle Clock</t>
  </si>
  <si>
    <t>Sharp EL501VB Scientific Calculator, Battery Operated, 10-Digit Display, Hard Case</t>
  </si>
  <si>
    <t>Snap-A-Way® Black Print Carbonless Ruled Speed Letter, Triplicate</t>
  </si>
  <si>
    <t>SouthWestern Bell FA970 Digital Answering Machine with Time/Day Stamp</t>
  </si>
  <si>
    <t>Southworth 25% Cotton Antique Laid Paper &amp; Envelopes</t>
  </si>
  <si>
    <t>Southworth 25% Cotton Premium Laser Paper and Envelopes</t>
  </si>
  <si>
    <t>Staples Brown Kraft Recycled Clasp Envelopes</t>
  </si>
  <si>
    <t>Staples Colored Interoffice Envelopes</t>
  </si>
  <si>
    <t>Staples Metal Binder Clips</t>
  </si>
  <si>
    <t>Staples Plastic Wall Frames</t>
  </si>
  <si>
    <t>Staples SlimLine Pencil Sharpener</t>
  </si>
  <si>
    <t>Staples Standard Envelopes</t>
  </si>
  <si>
    <t>Staples Surge Protector 6 outlet</t>
  </si>
  <si>
    <t>Staples Wirebound Steno Books, 6" x 9", 12/Pack</t>
  </si>
  <si>
    <t>Staples® General Use 3-Ring Binders</t>
  </si>
  <si>
    <t>StarTAC 3000</t>
  </si>
  <si>
    <t>StarTAC 8000</t>
  </si>
  <si>
    <t>StarTAC Analog</t>
  </si>
  <si>
    <t>Stockwell Push Pins</t>
  </si>
  <si>
    <t>Storex Dura Pro™ Binders</t>
  </si>
  <si>
    <t>Storex DuraTech Recycled Plastic Frosted Binders</t>
  </si>
  <si>
    <t>Super Bands, 12/Pack</t>
  </si>
  <si>
    <t>T60</t>
  </si>
  <si>
    <t>T65</t>
  </si>
  <si>
    <t>Targus USB Numeric Keypad</t>
  </si>
  <si>
    <t>TDK 4.7GB DVD-R</t>
  </si>
  <si>
    <t>TDK 4.7GB DVD-R Spindle, 15/Pack</t>
  </si>
  <si>
    <t>Telephone Message Books with Fax/Mobile Section, 4 1/4" x 6"</t>
  </si>
  <si>
    <t>Tenex Personal Project File with Scoop Front Design, Black</t>
  </si>
  <si>
    <t>Tensor "Hersey Kiss" Styled Floor Lamp</t>
  </si>
  <si>
    <t>Timeport L7089</t>
  </si>
  <si>
    <t>TimeportP7382</t>
  </si>
  <si>
    <t>TOPS Money Receipt Book, Consecutively Numbered in Red,</t>
  </si>
  <si>
    <t>Tripp Lite Isotel 6 Outlet Surge Protector with Fax/Modem Protection</t>
  </si>
  <si>
    <t>Tyvek ® Top-Opening Peel &amp; Seel ® Envelopes, Gray</t>
  </si>
  <si>
    <t>Tyvek ® Top-Opening Peel &amp; Seel Envelopes, Plain White</t>
  </si>
  <si>
    <t>Tyvek® Side-Opening Peel &amp; Seel® Expanding Envelopes</t>
  </si>
  <si>
    <t>Universal Premium White Copier/Laser Paper (20Lb. and 87 Bright)</t>
  </si>
  <si>
    <t>US Robotics 56K V.92 External Faxmodem</t>
  </si>
  <si>
    <t>V3682</t>
  </si>
  <si>
    <t>Verbatim DVD-R, 3.95GB, SR, Mitsubishi Branded, Jewel</t>
  </si>
  <si>
    <t>Vinyl Sectional Post Binders</t>
  </si>
  <si>
    <t>White GlueTop Scratch Pads</t>
  </si>
  <si>
    <t>Wilson Jones Custom Binder Spines &amp; Labels</t>
  </si>
  <si>
    <t>Wilson Jones Hanging View Binder, White, 1"</t>
  </si>
  <si>
    <t>Wilson Jones Impact Binders</t>
  </si>
  <si>
    <t>Wilson Jones® Four-Pocket Poly Binders</t>
  </si>
  <si>
    <t>Wirebound Voice Message Log Book</t>
  </si>
  <si>
    <t>Xerox 188</t>
  </si>
  <si>
    <t>Xerox 1883</t>
  </si>
  <si>
    <t>Xerox 1892</t>
  </si>
  <si>
    <t>Xerox 19</t>
  </si>
  <si>
    <t>Xerox 1905</t>
  </si>
  <si>
    <t>Xerox 1922</t>
  </si>
  <si>
    <t>Xerox 1923</t>
  </si>
  <si>
    <t>Xerox 1938</t>
  </si>
  <si>
    <t>Xerox 1939</t>
  </si>
  <si>
    <t>Xerox 194</t>
  </si>
  <si>
    <t>Xerox 1941</t>
  </si>
  <si>
    <t>Xerox 1951</t>
  </si>
  <si>
    <t>Xerox 1964</t>
  </si>
  <si>
    <t>Xerox 197</t>
  </si>
  <si>
    <t>Xerox 1978</t>
  </si>
  <si>
    <t>Xerox 1983</t>
  </si>
  <si>
    <t>Xerox 1991</t>
  </si>
  <si>
    <t>Xerox 1996</t>
  </si>
  <si>
    <t>Xerox 21</t>
  </si>
  <si>
    <t>Xerox 210</t>
  </si>
  <si>
    <t>Xerox 216</t>
  </si>
  <si>
    <t>Xerox 217</t>
  </si>
  <si>
    <t>Xerox 23</t>
  </si>
  <si>
    <t>Xerox 231</t>
  </si>
  <si>
    <t>Xerox Blank Computer Paper</t>
  </si>
  <si>
    <t>X-Rack™ File for Hanging Folders</t>
  </si>
  <si>
    <t>Zebra Zazzle Fluorescent Highlighters</t>
  </si>
  <si>
    <t>Zoom V.92 USB External Faxmodem</t>
  </si>
  <si>
    <t>"While you Were Out" Message Book, One Form per Page</t>
  </si>
  <si>
    <t>#10-4 1/8" x 9 1/2" Premium Diagonal Seam Envelopes</t>
  </si>
  <si>
    <t>*Staples* Highlighting Markers</t>
  </si>
  <si>
    <t>1.7 Cubic Foot Compact "Cube" Office Refrigerators</t>
  </si>
  <si>
    <t>1/4 Fold Party Design Invitations &amp; White Envelopes, 24 8-1/2" X 11" Cards, 25 Env./Pack</t>
  </si>
  <si>
    <t>12-1/2 Diameter Round Wall Clock</t>
  </si>
  <si>
    <t>14-7/8 x 11 Blue Bar Computer Printout Paper</t>
  </si>
  <si>
    <t>2160</t>
  </si>
  <si>
    <t>2190</t>
  </si>
  <si>
    <t>2300 Heavy-Duty Transfer File Systems by Perma</t>
  </si>
  <si>
    <t>282</t>
  </si>
  <si>
    <t>3285</t>
  </si>
  <si>
    <t>36X48 HARDFLOOR CHAIRMAT</t>
  </si>
  <si>
    <t>3M Office Air Cleaner</t>
  </si>
  <si>
    <t>3M Polarizing Light Filter Sleeves</t>
  </si>
  <si>
    <t>3M Polarizing Task Lamp with Clamp Arm, Light Gray</t>
  </si>
  <si>
    <t>5125</t>
  </si>
  <si>
    <t>6" Cubicle Wall Clock, Black</t>
  </si>
  <si>
    <t>600 Series Non-Flip</t>
  </si>
  <si>
    <t>6162</t>
  </si>
  <si>
    <t>6185</t>
  </si>
  <si>
    <t>636</t>
  </si>
  <si>
    <t>688</t>
  </si>
  <si>
    <t>8890</t>
  </si>
  <si>
    <t>9-3/4 Diameter Round Wall Clock</t>
  </si>
  <si>
    <t>A1228</t>
  </si>
  <si>
    <t>Accessory20</t>
  </si>
  <si>
    <t>Accessory21</t>
  </si>
  <si>
    <t>Accessory25</t>
  </si>
  <si>
    <t>Accessory28</t>
  </si>
  <si>
    <t>Accessory32</t>
  </si>
  <si>
    <t>Accessory6</t>
  </si>
  <si>
    <t>Acco Four Pocket Poly Ring Binder with Label Holder, Smoke, 1"</t>
  </si>
  <si>
    <t>Acco Keyboard-In-A-Box®</t>
  </si>
  <si>
    <t>Acco PRESSTEX® Data Binder with Storage Hooks, Dark Blue, 14 7/8" X 11"</t>
  </si>
  <si>
    <t>Acco PRESSTEX® Data Binder with Storage Hooks, Dark Blue, 9 1/2" X 11"</t>
  </si>
  <si>
    <t>Acco Smartsocket™ Table Surge Protector, 6 Color-Coded Adapter Outlets</t>
  </si>
  <si>
    <t>Acco® Hot Clips™ Clips to Go</t>
  </si>
  <si>
    <t>ACCOHIDE® Binder by Acco</t>
  </si>
  <si>
    <t>Acme Design Line 8" Stainless Steel Bent Scissors w/Champagne Handles, 3-1/8" Cut</t>
  </si>
  <si>
    <t>Acme Galleria® Hot Forged Steel Scissors with Colored Handles</t>
  </si>
  <si>
    <t>Acme Kleencut® Forged Steel Scissors</t>
  </si>
  <si>
    <t>Acme® Forged Steel Scissors with Black Enamel Handles</t>
  </si>
  <si>
    <t>Acme® Office Executive Series Stainless Steel Trimmers</t>
  </si>
  <si>
    <t>Acme® Preferred Stainless Steel Scissors</t>
  </si>
  <si>
    <t>Adams Phone Message Book, Professional, 400 Message Capacity, 5 3/6” x 11”</t>
  </si>
  <si>
    <t>Adams Telephone Message Book w/Frequently-Called Numbers Space, 400 Messages per Book</t>
  </si>
  <si>
    <t>Adesso Programmable 142-Key Keyboard</t>
  </si>
  <si>
    <t>Advantus Employee of the Month Certificate Frame, 11 x 13-1/2</t>
  </si>
  <si>
    <t>Advantus Map Pennant Flags and Round Head Tacks</t>
  </si>
  <si>
    <t>Advantus Panel Wall Certificate Holder - 8.5x11</t>
  </si>
  <si>
    <t>Advantus Plastic Paper Clips</t>
  </si>
  <si>
    <t>Advantus Push Pins, Aluminum Head</t>
  </si>
  <si>
    <t>Advantus Rolling Storage Box</t>
  </si>
  <si>
    <t>Aluminum Document Frame</t>
  </si>
  <si>
    <t>Ampad #10 Peel &amp; Seel® Holiday Envelopes</t>
  </si>
  <si>
    <t>Anderson Hickey Conga Table Tops &amp; Accessories</t>
  </si>
  <si>
    <t>APC 7 Outlet Network SurgeArrest Surge Protector</t>
  </si>
  <si>
    <t>Array® Memo Cubes</t>
  </si>
  <si>
    <t>Array® Parchment Paper, Assorted Colors</t>
  </si>
  <si>
    <t>Assorted Color Push Pins</t>
  </si>
  <si>
    <t>AT&amp;T Black Trimline Phone, Model 210</t>
  </si>
  <si>
    <t>Atlantic Metals Mobile 3-Shelf Bookcases, Custom Colors</t>
  </si>
  <si>
    <t>Avery 479</t>
  </si>
  <si>
    <t>Avery 48</t>
  </si>
  <si>
    <t>Avery 482</t>
  </si>
  <si>
    <t>Avery 487</t>
  </si>
  <si>
    <t>Avery 49</t>
  </si>
  <si>
    <t>Avery 492</t>
  </si>
  <si>
    <t>Avery 496</t>
  </si>
  <si>
    <t>Avery 497</t>
  </si>
  <si>
    <t>Avery 498</t>
  </si>
  <si>
    <t>Avery 501</t>
  </si>
  <si>
    <t>Avery 506</t>
  </si>
  <si>
    <t>Avery 507</t>
  </si>
  <si>
    <t>Avery 51</t>
  </si>
  <si>
    <t>Avery Binding System Hidden Tab™ Executive Style Index Sets</t>
  </si>
  <si>
    <t>Avery Durable Poly Binders</t>
  </si>
  <si>
    <t>Avery Hanging File Binders</t>
  </si>
  <si>
    <t>Avery Hi-Liter GlideStik Fluorescent Highlighter, Yellow Ink</t>
  </si>
  <si>
    <t>Avery Hi-Liter® Fluorescent Desk Style Markers</t>
  </si>
  <si>
    <t>Avery Hi-Liter® Smear-Safe Highlighters</t>
  </si>
  <si>
    <t>Avery Reinforcements for Hole-Punch Pages</t>
  </si>
  <si>
    <t>Avery Trapezoid Ring Binder, 3" Capacity, Black, 1040 sheets</t>
  </si>
  <si>
    <t>Avery® Durable Slant Ring Binders With Label Holder</t>
  </si>
  <si>
    <t>Bagged Rubber Bands</t>
  </si>
  <si>
    <t>Balt Split Level Computer Training Table</t>
  </si>
  <si>
    <t>BASF Silver 74 Minute CD-R</t>
  </si>
  <si>
    <t>Belkin 325VA UPS Surge Protector, 6'</t>
  </si>
  <si>
    <t>Belkin 6 Outlet Metallic Surge Strip</t>
  </si>
  <si>
    <t>Belkin ErgoBoard™ Keyboard</t>
  </si>
  <si>
    <t>Belkin Premiere Surge Master II 8-outlet surge protector</t>
  </si>
  <si>
    <t>Bevis Boat-Shaped Conference Table</t>
  </si>
  <si>
    <t>Bevis Rectangular Conference Tables</t>
  </si>
  <si>
    <t>Bevis Round Conference Table Top &amp; Single Column Base</t>
  </si>
  <si>
    <t>Bevis Steel Folding Chairs</t>
  </si>
  <si>
    <t>Binney &amp; Smith inkTank™ Erasable Pocket Highlighter, Chisel Tip, Yellow</t>
  </si>
  <si>
    <t>Bionaire 99.97% HEPA Air Cleaner</t>
  </si>
  <si>
    <t>Boston 16801 Nautilus™ Battery Pencil Sharpener</t>
  </si>
  <si>
    <t>Boston 1730 StandUp Electric Pencil Sharpener</t>
  </si>
  <si>
    <t>Boston 1799 Powerhouse™ Electric Pencil Sharpener</t>
  </si>
  <si>
    <t>Boston Model 1800 Electric Pencil Sharpener, Gray</t>
  </si>
  <si>
    <t>Boston School Pro Electric Pencil Sharpener, 1670</t>
  </si>
  <si>
    <t>BOSTON® Ranger® #55 Pencil Sharpener, Black</t>
  </si>
  <si>
    <t>Bretford CR8500 Series Meeting Room Furniture</t>
  </si>
  <si>
    <t>Brown Kraft Recycled Envelopes</t>
  </si>
  <si>
    <t>Bush Heritage Pine Collection 5-Shelf Bookcase, Albany Pine Finish, *Special Order</t>
  </si>
  <si>
    <t>Bush Mission Pointe Library</t>
  </si>
  <si>
    <t>Bush Westfield Collection Bookcases, Dark Cherry Finish, Fully Assembled</t>
  </si>
  <si>
    <t>Bush Westfield Collection Bookcases, Fully Assembled</t>
  </si>
  <si>
    <t>Bush® Cubix Conference Tables, Fully Assembled</t>
  </si>
  <si>
    <t>Canon BP1200DH 12-Digit Bubble Jet Printing Calculator</t>
  </si>
  <si>
    <t>Canon imageCLASS 2200 Advanced Copier</t>
  </si>
  <si>
    <t>Canon Imageclass D680 Copier / Fax</t>
  </si>
  <si>
    <t>Canon MP25DIII Desktop Whisper-Quiet Printing Calculator</t>
  </si>
  <si>
    <t>Canon MP41DH Printing Calculator</t>
  </si>
  <si>
    <t>Canon P1-DHIII Palm Printing Calculator</t>
  </si>
  <si>
    <t>Canon PC1080F Personal Copier</t>
  </si>
  <si>
    <t>Canon PC-428 Personal Copier</t>
  </si>
  <si>
    <t>Canon PC940 Copier</t>
  </si>
  <si>
    <t>Canon S750 Color Inkjet Printer</t>
  </si>
  <si>
    <t>Cardinal Holdit Business Card Pockets</t>
  </si>
  <si>
    <t>Cardinal Poly Pocket Divider Pockets for Ring Binders</t>
  </si>
  <si>
    <t>Career Cubicle Clock, 8 1/4", Black</t>
  </si>
  <si>
    <t>Carina 42"Hx23 3/4"W Media Storage Unit</t>
  </si>
  <si>
    <t>Chromcraft 48" x 96" Racetrack Double Pedestal Table</t>
  </si>
  <si>
    <t>Chromcraft Bull-Nose Wood Oval Conference Tables &amp; Bases</t>
  </si>
  <si>
    <t>Chromcraft Bull-Nose Wood Round Conference Table Top, Wood Base</t>
  </si>
  <si>
    <t>Colored Envelopes</t>
  </si>
  <si>
    <t>Computer Printout Paper with Letter-Trim Perforations</t>
  </si>
  <si>
    <t>Crate-A-Files™</t>
  </si>
  <si>
    <t>Dana Swing-Arm Lamps</t>
  </si>
  <si>
    <t>DAX Clear Channel Poster Frame</t>
  </si>
  <si>
    <t>DAX Copper Panel Document Frame, 5 x 7 Size</t>
  </si>
  <si>
    <t>DAX Cubicle Frames - 8x10</t>
  </si>
  <si>
    <t>DAX Solid Wood Frames</t>
  </si>
  <si>
    <t>Decoflex Hanging Personal Folder File</t>
  </si>
  <si>
    <t>Decoflex Hanging Personal Folder File, Blue</t>
  </si>
  <si>
    <t>Deflect-o DuraMat Antistatic Studded Beveled Mat for Medium Pile Carpeting</t>
  </si>
  <si>
    <t>Deflect-o EconoMat Studded, No Bevel Mat for Low Pile Carpeting</t>
  </si>
  <si>
    <t>Deflect-o SuperTray™ Unbreakable Stackable Tray, Letter, Black</t>
  </si>
  <si>
    <t>Desktop 3-Pocket Hot File®</t>
  </si>
  <si>
    <t>DIXON Oriole® Pencils</t>
  </si>
  <si>
    <t>Dixon Ticonderoga Core-Lock Colored Pencils</t>
  </si>
  <si>
    <t>Dixon Ticonderoga Core-Lock Colored Pencils, 48-Color Set</t>
  </si>
  <si>
    <t>DIXON Ticonderoga® Erasable Checking Pencils</t>
  </si>
  <si>
    <t>DMI Eclipse Executive Suite Bookcases</t>
  </si>
  <si>
    <t>Eaton Premium Continuous-Feed Paper, 25% Cotton, Letter Size, White, 1000 Shts/Box</t>
  </si>
  <si>
    <t>Economy Rollaway Files</t>
  </si>
  <si>
    <t>Eldon ClusterMat Chair Mat with Cordless Antistatic Protection</t>
  </si>
  <si>
    <t>Eldon Expressions Mahogany Wood Desk Collection</t>
  </si>
  <si>
    <t>Eldon Expressions Punched Metal &amp; Wood Desk Accessories, Black &amp; Cherry</t>
  </si>
  <si>
    <t>Eldon Expressions™ Desk Accessory, Wood Photo Frame, Mahogany</t>
  </si>
  <si>
    <t>Eldon Pizzaz™ Desk Accessories</t>
  </si>
  <si>
    <t>Eldon Regeneration Recycled Desk Accessories, Smoke</t>
  </si>
  <si>
    <t>Eldon Shelf Savers™ Cubes and Bins</t>
  </si>
  <si>
    <t>Eldon Simplefile® Box Office®</t>
  </si>
  <si>
    <t>Eldon® 200 Class™ Desk Accessories</t>
  </si>
  <si>
    <t>Eldon® 200 Class™ Desk Accessories, Burgundy</t>
  </si>
  <si>
    <t>Eldon® Expressions™ Wood and Plastic Desk Accessories, Oak</t>
  </si>
  <si>
    <t>Eldon® Expressions™ Wood Desk Accessories, Oak</t>
  </si>
  <si>
    <t>Eldon® Gobal File Keepers</t>
  </si>
  <si>
    <t>Eldon® Wave Desk Accessories</t>
  </si>
  <si>
    <t>Electrix 20W Halogen Replacement Bulb for Zoom-In Desk Lamp</t>
  </si>
  <si>
    <t>Electrix Fluorescent Magnifier Lamps &amp; Weighted Base</t>
  </si>
  <si>
    <t>Electrix Halogen Magnifier Lamp</t>
  </si>
  <si>
    <t>Epson C62 Color Inkjet Printer</t>
  </si>
  <si>
    <t>Epson DFX5000+ Dot Matrix Printer</t>
  </si>
  <si>
    <t>Epson LQ-870 Dot Matrix Printer</t>
  </si>
  <si>
    <t>Eureka Hand Vacuum, Bagless</t>
  </si>
  <si>
    <t>Executive Impressions 13-1/2" Indoor/Outdoor Wall Clock</t>
  </si>
  <si>
    <t>Executive Impressions 14" Contract Wall Clock</t>
  </si>
  <si>
    <t>Executive Impressions 8-1/2" Career Panel/Partition Cubicle Clock</t>
  </si>
  <si>
    <t>Fellowes 17-key keypad for PS/2 interface</t>
  </si>
  <si>
    <t>Fellowes Bases and Tops For Staxonsteel®/High-Stak® Systems</t>
  </si>
  <si>
    <t>Fellowes Basic 104-Key Keyboard, Platinum</t>
  </si>
  <si>
    <t>Fellowes Command Center 5-outlet power strip</t>
  </si>
  <si>
    <t>Fellowes High-Stak® Drawer Files</t>
  </si>
  <si>
    <t>Fellowes Internet Keyboard, Platinum</t>
  </si>
  <si>
    <t>Fellowes Mighty 8 Compact Surge Protector</t>
  </si>
  <si>
    <t>Fellowes Mobile Numeric Keypad, Graphite</t>
  </si>
  <si>
    <t>Fellowes PB300 Plastic Comb Binding Machine</t>
  </si>
  <si>
    <t>Fellowes Recycled Storage Drawers</t>
  </si>
  <si>
    <t>Fellowes Smart Surge Ten-Outlet Protector, Platinum</t>
  </si>
  <si>
    <t>Fellowes Stor/Drawer® Steel Plus™ Storage Drawers</t>
  </si>
  <si>
    <t>Fellowes Strictly Business® Drawer File, Letter/Legal Size</t>
  </si>
  <si>
    <t>Fellowes Twister Kit, Gray/Clear, 3/pkg</t>
  </si>
  <si>
    <t>File Shuttle II and Handi-File, Black</t>
  </si>
  <si>
    <t>Fiskars 8" Scissors, 2/Pack</t>
  </si>
  <si>
    <t>Fluorescent Highlighters by Dixon</t>
  </si>
  <si>
    <t>Fuji Slim Jewel Case CD-R</t>
  </si>
  <si>
    <t>G.E. Longer-Life Indoor Recessed Floodlight Bulbs</t>
  </si>
  <si>
    <t>g520</t>
  </si>
  <si>
    <t>GBC Clear Cover, 8-1/2 x 11, unpunched, 25 covers per pack</t>
  </si>
  <si>
    <t>GBC DocuBind 300 Electric Binding Machine</t>
  </si>
  <si>
    <t>GBC DocuBind TL200 Manual Binding Machine</t>
  </si>
  <si>
    <t>GBC Laser Imprintable Binding System Covers, Desert Sand</t>
  </si>
  <si>
    <t>GBC Plastic Binding Combs</t>
  </si>
  <si>
    <t>GBC Prepunched Paper, 19-Hole, for Binding Systems, 24-lb</t>
  </si>
  <si>
    <t>GBC ProClick™ 150 Presentation Binding System</t>
  </si>
  <si>
    <t>GBC Recycled Grain Textured Covers</t>
  </si>
  <si>
    <t>GBC Standard Plastic Binding Systems' Combs</t>
  </si>
  <si>
    <t>GBC Therma-A-Bind 250T Electric Binding System</t>
  </si>
  <si>
    <t>GBC VeloBinder Electric Binding Machine</t>
  </si>
  <si>
    <t>GBC VeloBinder Strips</t>
  </si>
  <si>
    <t>GBC Wire Binding Strips</t>
  </si>
  <si>
    <t>GE 48" Fluorescent Tube, Cool White Energy Saver, 34 Watts, 30/Box</t>
  </si>
  <si>
    <t>Global Adaptabilities™ Conference Tables</t>
  </si>
  <si>
    <t>Global Airflow Leather Mesh Back Chair, Black</t>
  </si>
  <si>
    <t>Global Commerce™ Series High-Back Swivel/Tilt Chairs</t>
  </si>
  <si>
    <t>Global Enterprise Series Seating High-Back Swivel/Tilt Chairs</t>
  </si>
  <si>
    <t>Global Leather and Oak Executive Chair, Black</t>
  </si>
  <si>
    <t>Global Leather Highback Executive Chair with Pneumatic Height Adjustment, Black</t>
  </si>
  <si>
    <t>Global Leather Task Chair, Black</t>
  </si>
  <si>
    <t>Global Push Button Manager's Chair, Indigo</t>
  </si>
  <si>
    <t>Grip Seal Envelopes</t>
  </si>
  <si>
    <t>Gyration RF Keyboard</t>
  </si>
  <si>
    <t>Hammermill CopyPlus Copy Paper (20Lb. and 84 Bright)</t>
  </si>
  <si>
    <t>Harmony HEPA Quiet Air Purifiers</t>
  </si>
  <si>
    <t>Heavy-Duty E-Z-D® Binders</t>
  </si>
  <si>
    <t>Hewlett Packard 6S Scientific Calculator</t>
  </si>
  <si>
    <t>Hewlett-Packard 4.7GB DVD+R Discs</t>
  </si>
  <si>
    <t>Hewlett-Packard Business Color Inkjet 3000 [N, DTN] Series Printers</t>
  </si>
  <si>
    <t>Hewlett-Packard cp1700 [D, PS] Series Color Inkjet Printers</t>
  </si>
  <si>
    <t>Hewlett-Packard Deskjet 5550 Color Inkjet Printer</t>
  </si>
  <si>
    <t>High Speed Automatic Electric Letter Opener</t>
  </si>
  <si>
    <t>Holmes Cool Mist Humidifier for the Whole House with 8-Gallon Output per Day, Extended Life Filter</t>
  </si>
  <si>
    <t>Holmes Harmony HEPA Air Purifier for 17 x 20 Room</t>
  </si>
  <si>
    <t>Holmes HEPA Air Purifier</t>
  </si>
  <si>
    <t>Home/Office Personal File Carts</t>
  </si>
  <si>
    <t>Hon 2090 “Pillow Soft” Series Mid Back Swivel/Tilt Chairs</t>
  </si>
  <si>
    <t>Hon 4700 Series Mobuis™ Mid-Back Task Chairs with Adjustable Arms</t>
  </si>
  <si>
    <t>Hon Comfortask® Task/Swivel Chairs</t>
  </si>
  <si>
    <t>Hon Every-Day® Chair Series Swivel Task Chairs</t>
  </si>
  <si>
    <t>Hon Non-Folding Utility Tables</t>
  </si>
  <si>
    <t>Hon Olson Stacker Stools</t>
  </si>
  <si>
    <t>Hon Pagoda™ Stacking Chairs</t>
  </si>
  <si>
    <t>Hon Rectangular Conference Tables</t>
  </si>
  <si>
    <t>Hon Valutask™ Swivel Chairs</t>
  </si>
  <si>
    <t>Honeywell Enviracaire Portable HEPA Air Cleaner for 17' x 22' Room</t>
  </si>
  <si>
    <t>Hoover Portapower™ Portable Vacuum</t>
  </si>
  <si>
    <t>Hoover Replacement Belts For Soft Guard™ &amp; Commercial Ltweight Upright Vacs, 2/Pk</t>
  </si>
  <si>
    <t>Howard Miller 12-3/4 Diameter Accuwave DS ™ Wall Clock</t>
  </si>
  <si>
    <t>Howard Miller 13" Diameter Goldtone Round Wall Clock</t>
  </si>
  <si>
    <t>Hunt Boston® Vacuum Mount KS Pencil Sharpener</t>
  </si>
  <si>
    <t>i470</t>
  </si>
  <si>
    <t>i500plus</t>
  </si>
  <si>
    <t>Ibico Covers for Plastic or Wire Binding Elements</t>
  </si>
  <si>
    <t>Ibico EB-19 Dual Function Manual Binding System</t>
  </si>
  <si>
    <t>Ibico Hi-Tech Manual Binding System</t>
  </si>
  <si>
    <t>Ibico Ibimaster 300 Manual Binding System</t>
  </si>
  <si>
    <t>Ibico Laser Imprintable Binding System Covers</t>
  </si>
  <si>
    <t>Ibico Presentation Index for Binding Systems</t>
  </si>
  <si>
    <t>IBM 80 Minute CD-R Spindle, 50/Pack</t>
  </si>
  <si>
    <t>IBM Multi-Purpose Copy Paper, 8 1/2 x 11", Case</t>
  </si>
  <si>
    <t>Iceberg OfficeWorks 42" Round Tables</t>
  </si>
  <si>
    <t>Imation 3.5 IBM Diskettes, 10/Box</t>
  </si>
  <si>
    <t>Imation 3.5" DS/HD IBM Formatted Diskettes, 10/Pack</t>
  </si>
  <si>
    <t>Imation 3.5" DS-HD Macintosh Formatted Diskettes, 10/Pack</t>
  </si>
  <si>
    <t>Imation 3.5, DISKETTE 44766 HGHLD3.52HD/FM, 10/Pack</t>
  </si>
  <si>
    <t>Imation 5.2GB DVD-RAM</t>
  </si>
  <si>
    <t>Imation Neon 80 Minute CD-R Spindle, 50/Pack</t>
  </si>
  <si>
    <t>Imation Primaris 3.5" 2HD Unformatted Diskettes, 10/Pack</t>
  </si>
  <si>
    <t>Important Message Pads, 50 4-1/4 x 5-1/2 Forms per Pad</t>
  </si>
  <si>
    <t>Jet-Pak Recycled Peel 'N' Seal Padded Mailers</t>
  </si>
  <si>
    <t>Kensington 6 Outlet MasterPiece® HOMEOFFICE Power Control Center</t>
  </si>
  <si>
    <t>Kensington 6 Outlet SmartSocket Surge Protector</t>
  </si>
  <si>
    <t>Kensington 7 Outlet MasterPiece Power Center</t>
  </si>
  <si>
    <t>Kensington 7 Outlet MasterPiece Power Center with Fax/Phone Line Protection</t>
  </si>
  <si>
    <t>Keytronic Designer 104- Key Black Keyboard</t>
  </si>
  <si>
    <t>Keytronic French Keyboard</t>
  </si>
  <si>
    <t>KF 788</t>
  </si>
  <si>
    <t>KI Conference Tables</t>
  </si>
  <si>
    <t>Lesro Sheffield Collection Coffee Table, End Table, Center Table, Corner Table</t>
  </si>
  <si>
    <t>Letter Slitter</t>
  </si>
  <si>
    <t>Letter/Legal File Tote with Clear Snap-On Lid, Black Granite</t>
  </si>
  <si>
    <t>Lexmark Z25 Color Inkjet Printer</t>
  </si>
  <si>
    <t>Lexmark Z55se Color Inkjet Printer</t>
  </si>
  <si>
    <t>Linden® 12" Wall Clock With Oak Frame</t>
  </si>
  <si>
    <t>Logitech Access Keyboard</t>
  </si>
  <si>
    <t>Logitech Cordless Elite Duo</t>
  </si>
  <si>
    <t>Logitech Cordless Navigator Duo</t>
  </si>
  <si>
    <t>Lumber Crayons</t>
  </si>
  <si>
    <t>LX 677</t>
  </si>
  <si>
    <t>M70</t>
  </si>
  <si>
    <t>Manila Recycled Extra-Heavyweight Clasp Envelopes, 6" x 9"</t>
  </si>
  <si>
    <t>Martin-Yale Premier Letter Opener</t>
  </si>
  <si>
    <t>Master Caster Door Stop, Brown</t>
  </si>
  <si>
    <t>Maxell 3.5" DS/HD IBM-Formatted Diskettes, 10/Pack</t>
  </si>
  <si>
    <t>Maxell Pro 80 Minute CD-R, 10/Pack</t>
  </si>
  <si>
    <t>Memorex 4.7GB DVD+R, 3/Pack</t>
  </si>
  <si>
    <t>Memorex 4.7GB DVD+RW, 3/Pack</t>
  </si>
  <si>
    <t>Micro Innovations 104 Keyboard</t>
  </si>
  <si>
    <t>Microsoft Multimedia Keyboard</t>
  </si>
  <si>
    <t>MicroTAC 650</t>
  </si>
  <si>
    <t>Model L Table or Wall-Mount Pencil Sharpener</t>
  </si>
  <si>
    <t>Multimedia Mailers</t>
  </si>
  <si>
    <t>Multi-Use Personal File Cart and Caster Set, Three Stacking Bins</t>
  </si>
  <si>
    <t>Newell 308</t>
  </si>
  <si>
    <t>Newell 31</t>
  </si>
  <si>
    <t>Newell 310</t>
  </si>
  <si>
    <t>Newell 312</t>
  </si>
  <si>
    <t>Newell 315</t>
  </si>
  <si>
    <t>Newell 320</t>
  </si>
  <si>
    <t>Newell 321</t>
  </si>
  <si>
    <t>Newell 326</t>
  </si>
  <si>
    <t>Newell 333</t>
  </si>
  <si>
    <t>Newell 335</t>
  </si>
  <si>
    <t>Newell 337</t>
  </si>
  <si>
    <t>Newell 338</t>
  </si>
  <si>
    <t>Newell 339</t>
  </si>
  <si>
    <t>Newell 342</t>
  </si>
  <si>
    <t>Newell 346</t>
  </si>
  <si>
    <t>Newell 351</t>
  </si>
  <si>
    <t>Novimex Fabric Task Chair</t>
  </si>
  <si>
    <t>Nu-Dell Executive Frame</t>
  </si>
  <si>
    <t>Nu-Dell Leatherette Frames</t>
  </si>
  <si>
    <t>Nu-Form 106-Key Ergonomic Keyboard w/ Touchpad</t>
  </si>
  <si>
    <t>Office Star - Professional Matrix Back Chair with 2-to-1 Synchro Tilt and Mesh Fabric Seat</t>
  </si>
  <si>
    <t>Office Star Flex Back Scooter Chair with Aluminum Finish Frame</t>
  </si>
  <si>
    <t>OIC Thumb-Tacks</t>
  </si>
  <si>
    <t>Okidata ML395C Color Dot Matrix Printer</t>
  </si>
  <si>
    <t>Okidata Pacemark 4410N Wide Format Dot Matrix Printer</t>
  </si>
  <si>
    <t>O'Sullivan 3-Shelf Heavy-Duty Bookcases</t>
  </si>
  <si>
    <t>O'Sullivan Living Dimensions 3-Shelf Bookcases</t>
  </si>
  <si>
    <t>Panasonic KP-350BK Electric Pencil Sharpener with Auto Stop</t>
  </si>
  <si>
    <t>Panasonic KX-P3626 Dot Matrix Printer</t>
  </si>
  <si>
    <t>Park Ridge™ Embossed Executive Business Envelopes</t>
  </si>
  <si>
    <t>PC Concepts 116 Key Quantum 3000 Keyboard</t>
  </si>
  <si>
    <t>Peel &amp; Seel® Recycled Catalog Envelopes, Brown</t>
  </si>
  <si>
    <t>Peel-Off® China Markers</t>
  </si>
  <si>
    <t>Perma STOR-ALL™ Hanging File Box, 13 1/8"W x 12 1/4"D x 10 1/2"H</t>
  </si>
  <si>
    <t>Personal Creations™ Ink Jet Cards and Labels</t>
  </si>
  <si>
    <t>Phone 918</t>
  </si>
  <si>
    <t>Plymouth Boxed Rubber Bands by Plymouth</t>
  </si>
  <si>
    <t>Polycom ViaVideo™ Desktop Video Communications Unit</t>
  </si>
  <si>
    <t>Polycom ViewStation™ ISDN Videoconferencing Unit</t>
  </si>
  <si>
    <t>Polycom VoiceStation 100</t>
  </si>
  <si>
    <t>Prang Colored Pencils</t>
  </si>
  <si>
    <t>Prang Drawing Pencil Set</t>
  </si>
  <si>
    <t>Prang Dustless Chalk Sticks</t>
  </si>
  <si>
    <t>Premier Elliptical Ring Binder, Black</t>
  </si>
  <si>
    <t>Premium Writing Pencils, Soft, #2 by Central Association for the Blind</t>
  </si>
  <si>
    <t>Pressboard Covers with Storage Hooks, 9 1/2" x 11", Light Blue</t>
  </si>
  <si>
    <t>Pressboard Data Binder, Crimson, 12" X 8 1/2"</t>
  </si>
  <si>
    <t>Quartet Omega® Colored Chalk, 12/Pack</t>
  </si>
  <si>
    <t>R380</t>
  </si>
  <si>
    <t>REDIFORM Incoming/Outgoing Call Register, 11" X 8 1/2", 100 Messages</t>
  </si>
  <si>
    <t>Rediform Wirebound "Phone Memo" Message Book, 11 x 5-3/4</t>
  </si>
  <si>
    <t>Regeneration Desk Collection</t>
  </si>
  <si>
    <t>Revere Boxed Rubber Bands by Revere</t>
  </si>
  <si>
    <t>Rogers® Profile Extra Capacity Storage Tub</t>
  </si>
  <si>
    <t>SAFCO Commercial Wire Shelving, Black</t>
  </si>
  <si>
    <t>SAFCO Folding Chair Trolley</t>
  </si>
  <si>
    <t>Safco Industrial Wire Shelving</t>
  </si>
  <si>
    <t>Sanford Colorific Colored Pencils, 12/Box</t>
  </si>
  <si>
    <t>Sanford EarthWrite® Recycled Pencils, Medium Soft, #2</t>
  </si>
  <si>
    <t>Sanyo 2.5 Cubic Foot Mid-Size Office Refrigerators</t>
  </si>
  <si>
    <t>Sanyo Counter Height Refrigerator with Crisper, 3.6 Cubic Foot, Stainless Steel/Black</t>
  </si>
  <si>
    <t>Sauder Facets Collection Locker/File Cabinet, Sky Alder Finish</t>
  </si>
  <si>
    <t>SC7868i</t>
  </si>
  <si>
    <t>Security-Tint Envelopes</t>
  </si>
  <si>
    <t>Self-Adhesive Address Labels for Typewriters by Universal</t>
  </si>
  <si>
    <t>Self-Adhesive Removable Labels</t>
  </si>
  <si>
    <t>Self-Adhesive Ring Binder Labels</t>
  </si>
  <si>
    <t>Seth Thomas 13 1/2" Wall Clock</t>
  </si>
  <si>
    <t>Sharp 1540cs Digital Laser Copier</t>
  </si>
  <si>
    <t>Sharp AL-1530CS Digital Copier</t>
  </si>
  <si>
    <t>Sharp EL500L Fraction Calculator</t>
  </si>
  <si>
    <t>Snap-A-Way® Black Print Carbonless Speed Message, No Reply Area, Duplicate</t>
  </si>
  <si>
    <t>Sony MFD2HD Formatted Diskettes, 10/Pack</t>
  </si>
  <si>
    <t>Southworth 25% Cotton Linen-Finish Paper &amp; Envelopes</t>
  </si>
  <si>
    <t>Southworth Structures Collection™</t>
  </si>
  <si>
    <t>Space Solutions Commercial Steel Shelving</t>
  </si>
  <si>
    <t>Space Solutions™ Industrial Galvanized Steel Shelving.</t>
  </si>
  <si>
    <t>Speediset Carbonless Redi-Letter® 7" x 8 1/2"</t>
  </si>
  <si>
    <t>Stanley Bostitch Contemporary Electric Pencil Sharpeners</t>
  </si>
  <si>
    <t>Staples #10 Laser &amp; Inkjet Envelopes, 4 1/8" x 9 1/2", 100/Box</t>
  </si>
  <si>
    <t>Staples 1 Part Blank Computer Paper</t>
  </si>
  <si>
    <t>Staples Battery-Operated Desktop Pencil Sharpener</t>
  </si>
  <si>
    <t>Staples Gold Paper Clips</t>
  </si>
  <si>
    <t>Staples Pen Style Liquid Stix; Assorted (yellow, pink, green, blue, orange), 5/Pack</t>
  </si>
  <si>
    <t>Staples Vinyl Coated Paper Clips</t>
  </si>
  <si>
    <t>Staples Vinyl Coated Paper Clips, 800/Box</t>
  </si>
  <si>
    <t>StarTAC 6500</t>
  </si>
  <si>
    <t>StarTAC 7760</t>
  </si>
  <si>
    <t>StarTAC 7797</t>
  </si>
  <si>
    <t>StarTAC Series</t>
  </si>
  <si>
    <t>StarTAC ST7762</t>
  </si>
  <si>
    <t>Steel Personal Filing/Posting Tote</t>
  </si>
  <si>
    <t>Super Decoflex Portable Personal File</t>
  </si>
  <si>
    <t>Surelock™ Post Binders</t>
  </si>
  <si>
    <t>T18</t>
  </si>
  <si>
    <t>Talkabout T8097</t>
  </si>
  <si>
    <t>Talkabout T8367</t>
  </si>
  <si>
    <t>Tenex 46" x 60" Computer Anti-Static Chairmat, Rectangular Shaped</t>
  </si>
  <si>
    <t>Tenex Antistatic Computer Chair Mats</t>
  </si>
  <si>
    <t>Tenex B1-RE Series Chair Mats for Low Pile Carpets</t>
  </si>
  <si>
    <t>Tenex File Box, Personal Filing Tote with Lid, Black</t>
  </si>
  <si>
    <t>Tenex Personal Self-Stacking Standard File Box, Black/Gray</t>
  </si>
  <si>
    <t>Tennsco Industrial Shelving</t>
  </si>
  <si>
    <t>Tennsco Lockers, Gray</t>
  </si>
  <si>
    <t>Tennsco Lockers, Sand</t>
  </si>
  <si>
    <t>Tennsco Regal Shelving Units</t>
  </si>
  <si>
    <t>Tennsco Snap-Together Open Shelving Units, Starter Sets and Add-On Units</t>
  </si>
  <si>
    <t>Tensor Computer Mounted Lamp</t>
  </si>
  <si>
    <t>TI 30X Scientific Calculator</t>
  </si>
  <si>
    <t>TI 36X Solar Scientific Calculator</t>
  </si>
  <si>
    <t>TOPS Voice Message Log Book, Flash Format</t>
  </si>
  <si>
    <t>Trav-L-File Heavy-Duty Shuttle II, Black</t>
  </si>
  <si>
    <t>Tripp Lite Isotel 8 Ultra 8 Outlet Metal Surge</t>
  </si>
  <si>
    <t>Turquoise Lead Holder with Pocket Clip</t>
  </si>
  <si>
    <t>Ultra Commercial Grade Dual Valve Door Closer</t>
  </si>
  <si>
    <t>Unpadded Memo Slips</t>
  </si>
  <si>
    <t>US Robotics 56K V.92 Internal PCI Faxmodem</t>
  </si>
  <si>
    <t>V 3600 Series</t>
  </si>
  <si>
    <t>V70</t>
  </si>
  <si>
    <t>Verbatim DVD-R, 4.7GB, Spindle, WE, Blank, Ink Jet/Thermal, 20/Spindle</t>
  </si>
  <si>
    <t>Verbatim DVD-RAM, 5.2GB, Rewritable, Type 1, DS</t>
  </si>
  <si>
    <t>Verbatim DVD-RAM, 9.4GB, Rewritable, Type 1, DS, DataLife Plus</t>
  </si>
  <si>
    <t>VTech VT20-2481 2.4GHz Two-Line Phone System w/Answering Machine</t>
  </si>
  <si>
    <t>Wausau Papers Astrobrights® Colored Envelopes</t>
  </si>
  <si>
    <t>Westinghouse Floor Lamp with Metal Mesh Shade, Black</t>
  </si>
  <si>
    <t>Wilson Jones 14 Line Acrylic Coated Pressboard Data Binders</t>
  </si>
  <si>
    <t>Wilson Jones DublLock® D-Ring Binders</t>
  </si>
  <si>
    <t>Wilson Jones Elliptical Ring 3 1/2" Capacity Binders, 800 sheets</t>
  </si>
  <si>
    <t>Wilson Jones Suede Grain Vinyl Binders</t>
  </si>
  <si>
    <t>Wirebound Four 2-3/4 x 5 Forms per Page, 400 Sets per Book</t>
  </si>
  <si>
    <t>Wirebound Message Book, 4 per Page</t>
  </si>
  <si>
    <t>Wirebound Message Books, 2 7/8" x 5", 3 Forms per Page</t>
  </si>
  <si>
    <t>Wirebound Message Books, Four 2 3/4" x 5" Forms per Page, 600 Sets per Book</t>
  </si>
  <si>
    <t>Wirebound Message Forms, Four 2 3/4 x 5 Forms per Page, Pink Paper</t>
  </si>
  <si>
    <t>Wirebound Service Call Books, 5 1/2" x 4"</t>
  </si>
  <si>
    <t>Xerox 1880</t>
  </si>
  <si>
    <t>Xerox 1881</t>
  </si>
  <si>
    <t>Xerox 1882</t>
  </si>
  <si>
    <t>Xerox 1888</t>
  </si>
  <si>
    <t>Xerox 1891</t>
  </si>
  <si>
    <t>Xerox 1894</t>
  </si>
  <si>
    <t>Xerox 1896</t>
  </si>
  <si>
    <t>Xerox 1898</t>
  </si>
  <si>
    <t>Xerox 1903</t>
  </si>
  <si>
    <t>Xerox 1906</t>
  </si>
  <si>
    <t>Xerox 1908</t>
  </si>
  <si>
    <t>Xerox 1910</t>
  </si>
  <si>
    <t>Xerox 1916</t>
  </si>
  <si>
    <t>Xerox 1917</t>
  </si>
  <si>
    <t>Xerox 1929</t>
  </si>
  <si>
    <t>Xerox 193</t>
  </si>
  <si>
    <t>Xerox 1930</t>
  </si>
  <si>
    <t>Xerox 1932</t>
  </si>
  <si>
    <t>Xerox 1933</t>
  </si>
  <si>
    <t>Xerox 1936</t>
  </si>
  <si>
    <t>Xerox 1937</t>
  </si>
  <si>
    <t>Xerox 1947</t>
  </si>
  <si>
    <t>Xerox 1950</t>
  </si>
  <si>
    <t>Xerox 1952</t>
  </si>
  <si>
    <t>Xerox 1954</t>
  </si>
  <si>
    <t>Xerox 196</t>
  </si>
  <si>
    <t>Xerox 1961</t>
  </si>
  <si>
    <t>Xerox 1962</t>
  </si>
  <si>
    <t>Xerox 1971</t>
  </si>
  <si>
    <t>Xerox 1974</t>
  </si>
  <si>
    <t>Xerox 1979</t>
  </si>
  <si>
    <t>Xerox 1982</t>
  </si>
  <si>
    <t>Xerox 1984</t>
  </si>
  <si>
    <t>Xerox 1985</t>
  </si>
  <si>
    <t>Xerox 1989</t>
  </si>
  <si>
    <t>Xerox 1993</t>
  </si>
  <si>
    <t>Xerox 1995</t>
  </si>
  <si>
    <t>Xerox 20</t>
  </si>
  <si>
    <t>Xerox 200</t>
  </si>
  <si>
    <t>Xerox 207</t>
  </si>
  <si>
    <t>Xerox 212</t>
  </si>
  <si>
    <t>Xerox 213</t>
  </si>
  <si>
    <t>Xerox 224</t>
  </si>
  <si>
    <t>Xerox 4200 Series MultiUse Premium Copy Paper (20Lb. and 84 Bright)</t>
  </si>
  <si>
    <t>XtraLife® ClearVue™ Slant-D® Ring Binders by Cardinal</t>
  </si>
  <si>
    <t>Zoom V.92 V.44 PCI Internal Controllerless FaxModem</t>
  </si>
  <si>
    <t>others</t>
  </si>
  <si>
    <t>top-5</t>
  </si>
  <si>
    <t>products</t>
  </si>
  <si>
    <t>profit</t>
  </si>
  <si>
    <t>percentage</t>
  </si>
  <si>
    <t>dublicate</t>
  </si>
  <si>
    <t>Product Category</t>
  </si>
  <si>
    <t>Furniture</t>
  </si>
  <si>
    <t>Office Supplies</t>
  </si>
  <si>
    <t>Technology</t>
  </si>
  <si>
    <t>Fellowes PB500 Electric Punch Plastic Comb Binding Machine with Manual Bind</t>
  </si>
  <si>
    <t>Global Troy™ Executive Leather Low-Back Tilter</t>
  </si>
  <si>
    <t>GBC DocuBind TL300 Electric Binding System</t>
  </si>
  <si>
    <t>Smead Adjustable Mobile File Trolley with Lockable Top</t>
  </si>
  <si>
    <t>Hewlett Packard LaserJet 3310 Copier</t>
  </si>
  <si>
    <t>Product Types</t>
  </si>
  <si>
    <t>Expensive</t>
  </si>
  <si>
    <t>Less Expensive</t>
  </si>
  <si>
    <t>Percebtage</t>
  </si>
  <si>
    <t>Max</t>
  </si>
  <si>
    <t>circle position</t>
  </si>
  <si>
    <t>Customer Name</t>
  </si>
  <si>
    <t>Aaron Day</t>
  </si>
  <si>
    <t>Aaron Dillon</t>
  </si>
  <si>
    <t>Aaron Riggs</t>
  </si>
  <si>
    <t>Aaron Shaffer</t>
  </si>
  <si>
    <t>Adam G Sawyer</t>
  </si>
  <si>
    <t>Adam Saunders Gray</t>
  </si>
  <si>
    <t>Albert Frost</t>
  </si>
  <si>
    <t>Albert Maxwell</t>
  </si>
  <si>
    <t>Albert Tyson</t>
  </si>
  <si>
    <t>Alex Harrell</t>
  </si>
  <si>
    <t>Alex Nicholson</t>
  </si>
  <si>
    <t>Alex Watkins</t>
  </si>
  <si>
    <t>Alexander O'Brien</t>
  </si>
  <si>
    <t>Alexandra Wise</t>
  </si>
  <si>
    <t>Alfred Barber</t>
  </si>
  <si>
    <t>Alfred Harmon</t>
  </si>
  <si>
    <t>Alfred Singh</t>
  </si>
  <si>
    <t>Alice Berger McIntyre</t>
  </si>
  <si>
    <t>Alice Coley</t>
  </si>
  <si>
    <t>Alicia Curtis</t>
  </si>
  <si>
    <t>Alicia Maynard</t>
  </si>
  <si>
    <t>Alicia Wood Shah</t>
  </si>
  <si>
    <t>Alison Jones</t>
  </si>
  <si>
    <t>Alison Peters Wooten</t>
  </si>
  <si>
    <t>Alison Sharp</t>
  </si>
  <si>
    <t>Alison Stewart</t>
  </si>
  <si>
    <t>Allan Dickinson</t>
  </si>
  <si>
    <t>Allan Shields</t>
  </si>
  <si>
    <t>Allen Nash</t>
  </si>
  <si>
    <t>Allison Kirby</t>
  </si>
  <si>
    <t>Alvin Hoover</t>
  </si>
  <si>
    <t>Alvin Mullins</t>
  </si>
  <si>
    <t>Amanda Conner</t>
  </si>
  <si>
    <t>Amy Ellis Holder</t>
  </si>
  <si>
    <t>Amy Hall</t>
  </si>
  <si>
    <t>Amy Hamrick Melvin</t>
  </si>
  <si>
    <t>Amy Shea</t>
  </si>
  <si>
    <t>Amy York</t>
  </si>
  <si>
    <t>Andrea Shaw</t>
  </si>
  <si>
    <t>Andrew Gonzalez</t>
  </si>
  <si>
    <t>Andrew Levine</t>
  </si>
  <si>
    <t>Andrew Pearce</t>
  </si>
  <si>
    <t>Angela Howe</t>
  </si>
  <si>
    <t>Angela Rose</t>
  </si>
  <si>
    <t>Anita Hahn</t>
  </si>
  <si>
    <t>Anita Kang</t>
  </si>
  <si>
    <t>Anita Kent</t>
  </si>
  <si>
    <t>Ann Katz</t>
  </si>
  <si>
    <t>Ann Steele</t>
  </si>
  <si>
    <t>Anna Burgess</t>
  </si>
  <si>
    <t>Anna Ellis</t>
  </si>
  <si>
    <t>Anna Wood</t>
  </si>
  <si>
    <t>Anne Armstrong</t>
  </si>
  <si>
    <t>Anne Bland</t>
  </si>
  <si>
    <t>Anne Schultz</t>
  </si>
  <si>
    <t>Annette Boone</t>
  </si>
  <si>
    <t>Annette McIntyre</t>
  </si>
  <si>
    <t>Annie Horne</t>
  </si>
  <si>
    <t>Annie Livingston</t>
  </si>
  <si>
    <t>Annie Odom</t>
  </si>
  <si>
    <t>Annie Sherrill</t>
  </si>
  <si>
    <t>Anthony Foley</t>
  </si>
  <si>
    <t>Anthony Stanley</t>
  </si>
  <si>
    <t>April Bowers</t>
  </si>
  <si>
    <t>April Henson</t>
  </si>
  <si>
    <t>April Hu</t>
  </si>
  <si>
    <t>Arlene Gibbons</t>
  </si>
  <si>
    <t>Arlene Long</t>
  </si>
  <si>
    <t>Arlene Weeks</t>
  </si>
  <si>
    <t>Arlene Wiggins Dalton</t>
  </si>
  <si>
    <t>Arnold Floyd Blair</t>
  </si>
  <si>
    <t>Arnold Gay</t>
  </si>
  <si>
    <t>Arnold Johnson</t>
  </si>
  <si>
    <t>Arthur Brady</t>
  </si>
  <si>
    <t>Arthur Gold</t>
  </si>
  <si>
    <t>Arthur Lowe Nash</t>
  </si>
  <si>
    <t>Ashley Reese</t>
  </si>
  <si>
    <t>Barbara McNamara</t>
  </si>
  <si>
    <t>Becky Farmer</t>
  </si>
  <si>
    <t>Becky O'Brien</t>
  </si>
  <si>
    <t>Becky Puckett</t>
  </si>
  <si>
    <t>Benjamin Chan</t>
  </si>
  <si>
    <t>Benjamin Gunter</t>
  </si>
  <si>
    <t>Benjamin Kaufman</t>
  </si>
  <si>
    <t>Benjamin Lam</t>
  </si>
  <si>
    <t>Benjamin Porter</t>
  </si>
  <si>
    <t>Benjamin Strauss</t>
  </si>
  <si>
    <t>Bernard Thompson</t>
  </si>
  <si>
    <t>Bernice F Day</t>
  </si>
  <si>
    <t>Beth Dolan</t>
  </si>
  <si>
    <t>Beth English</t>
  </si>
  <si>
    <t>Betsy Gibson</t>
  </si>
  <si>
    <t>Betsy Puckett</t>
  </si>
  <si>
    <t>Betty Giles</t>
  </si>
  <si>
    <t>Beverly Cameron</t>
  </si>
  <si>
    <t>Beverly Cooke Brooks</t>
  </si>
  <si>
    <t>Beverly Roberts</t>
  </si>
  <si>
    <t>Billie Fowler</t>
  </si>
  <si>
    <t>Billie Stern</t>
  </si>
  <si>
    <t>Billy Hale</t>
  </si>
  <si>
    <t>Billy Perry Browning</t>
  </si>
  <si>
    <t>Bob Berg</t>
  </si>
  <si>
    <t>Bob Gibson</t>
  </si>
  <si>
    <t>Bobby Clements</t>
  </si>
  <si>
    <t>Bobby Powell</t>
  </si>
  <si>
    <t>Bonnie Chambers</t>
  </si>
  <si>
    <t>Bonnie Matthews Rowland</t>
  </si>
  <si>
    <t>Bonnie Potter</t>
  </si>
  <si>
    <t>Brad H Blake</t>
  </si>
  <si>
    <t>Brad Stark</t>
  </si>
  <si>
    <t>Bradley Pollock</t>
  </si>
  <si>
    <t>Bradley Schroeder</t>
  </si>
  <si>
    <t>Brandon Beach</t>
  </si>
  <si>
    <t>Brandon E Shepherd</t>
  </si>
  <si>
    <t>Brenda Jain</t>
  </si>
  <si>
    <t>Brenda May</t>
  </si>
  <si>
    <t>Brenda Nelson Blanchard</t>
  </si>
  <si>
    <t>Brenda Ross</t>
  </si>
  <si>
    <t>Brett Hawkins</t>
  </si>
  <si>
    <t>Brett Ingram</t>
  </si>
  <si>
    <t>Brett Schultz</t>
  </si>
  <si>
    <t>Brian Bennett</t>
  </si>
  <si>
    <t>Brian Grady</t>
  </si>
  <si>
    <t>Brian Leach</t>
  </si>
  <si>
    <t>Brooke Lancaster</t>
  </si>
  <si>
    <t>Brooke Shepherd</t>
  </si>
  <si>
    <t>Brooke Weeks Taylor</t>
  </si>
  <si>
    <t>Bruce Stark</t>
  </si>
  <si>
    <t>Calvin Boyette</t>
  </si>
  <si>
    <t>Calvin Conway</t>
  </si>
  <si>
    <t>Calvin Parsons Walter</t>
  </si>
  <si>
    <t>Cameron Kendall</t>
  </si>
  <si>
    <t>Cameron Owens</t>
  </si>
  <si>
    <t>Carla Hauser</t>
  </si>
  <si>
    <t>Carlos Adkins</t>
  </si>
  <si>
    <t>Carlos Byrd</t>
  </si>
  <si>
    <t>Carlos Hanson</t>
  </si>
  <si>
    <t>Carlos Hess</t>
  </si>
  <si>
    <t>Carmen Elmore</t>
  </si>
  <si>
    <t>Carmen McPherson</t>
  </si>
  <si>
    <t>Carol Saunders</t>
  </si>
  <si>
    <t>Carol Sherrill</t>
  </si>
  <si>
    <t>Carol Wood</t>
  </si>
  <si>
    <t>Carole Creech</t>
  </si>
  <si>
    <t>Carole Miller</t>
  </si>
  <si>
    <t>Carole Rosen</t>
  </si>
  <si>
    <t>Caroline Johnston</t>
  </si>
  <si>
    <t>Caroline Stone</t>
  </si>
  <si>
    <t>Carolyn Bowling</t>
  </si>
  <si>
    <t>Carolyn Fisher</t>
  </si>
  <si>
    <t>Carolyn Greer</t>
  </si>
  <si>
    <t>Carolyn Hoffman</t>
  </si>
  <si>
    <t>Carolyn Proctor</t>
  </si>
  <si>
    <t>Carrie Duke</t>
  </si>
  <si>
    <t>Carrie High</t>
  </si>
  <si>
    <t>Carrie Lewis</t>
  </si>
  <si>
    <t>Carrie McIntosh</t>
  </si>
  <si>
    <t>Catherine Dorsey Burnett</t>
  </si>
  <si>
    <t>Catherine Mullins</t>
  </si>
  <si>
    <t>Cathy Burgess</t>
  </si>
  <si>
    <t>Cathy Simon</t>
  </si>
  <si>
    <t>Chad Henson</t>
  </si>
  <si>
    <t>Charles Cline</t>
  </si>
  <si>
    <t>Charles Ward</t>
  </si>
  <si>
    <t>Charlie Moore</t>
  </si>
  <si>
    <t>Charlotte L Doyle</t>
  </si>
  <si>
    <t>Charlotte Patterson</t>
  </si>
  <si>
    <t>Cheryl Guthrie</t>
  </si>
  <si>
    <t>Chris F Brandt</t>
  </si>
  <si>
    <t>Chris Ford</t>
  </si>
  <si>
    <t>Chris Pritchard</t>
  </si>
  <si>
    <t>Christian Albright</t>
  </si>
  <si>
    <t>Christina Hanna</t>
  </si>
  <si>
    <t>Christina Matthews</t>
  </si>
  <si>
    <t>Christina Zhu</t>
  </si>
  <si>
    <t>Christopher Bryant</t>
  </si>
  <si>
    <t>Christopher High</t>
  </si>
  <si>
    <t>Christopher Meadows</t>
  </si>
  <si>
    <t>Christopher Norton Patterson</t>
  </si>
  <si>
    <t>Cindy Harvey</t>
  </si>
  <si>
    <t>Cindy McLeod</t>
  </si>
  <si>
    <t>Claire Warren</t>
  </si>
  <si>
    <t>Clara Kaplan</t>
  </si>
  <si>
    <t>Clarence Crowder</t>
  </si>
  <si>
    <t>Claudia Boyle</t>
  </si>
  <si>
    <t>Claudia Webb</t>
  </si>
  <si>
    <t>Claudia White</t>
  </si>
  <si>
    <t>Clifford Webb</t>
  </si>
  <si>
    <t>Clyde Burnett</t>
  </si>
  <si>
    <t>Colleen Andrews</t>
  </si>
  <si>
    <t>Colleen Fletcher</t>
  </si>
  <si>
    <t>Colleen Marsh</t>
  </si>
  <si>
    <t>Connie Bunn</t>
  </si>
  <si>
    <t>Constance Flowers</t>
  </si>
  <si>
    <t>Constance Robertson</t>
  </si>
  <si>
    <t>Courtney Boyd</t>
  </si>
  <si>
    <t>Courtney Nelson</t>
  </si>
  <si>
    <t>Craig Bennett</t>
  </si>
  <si>
    <t>Craig Liu</t>
  </si>
  <si>
    <t>Crystal Crabtree</t>
  </si>
  <si>
    <t>Crystal Floyd</t>
  </si>
  <si>
    <t>Curtis O'Connell</t>
  </si>
  <si>
    <t>Cynthia Khan</t>
  </si>
  <si>
    <t>Dale Gillespie</t>
  </si>
  <si>
    <t>Dan Lamm</t>
  </si>
  <si>
    <t>Dana Boyle</t>
  </si>
  <si>
    <t>Dana Burgess</t>
  </si>
  <si>
    <t>Dana Rankin</t>
  </si>
  <si>
    <t>Dana Sharpe</t>
  </si>
  <si>
    <t>Dana Teague</t>
  </si>
  <si>
    <t>Dana Waller</t>
  </si>
  <si>
    <t>Daniel Christian</t>
  </si>
  <si>
    <t>Daniel Huff</t>
  </si>
  <si>
    <t>Daniel Richmond</t>
  </si>
  <si>
    <t>Danielle Baird</t>
  </si>
  <si>
    <t>Danielle Daniel</t>
  </si>
  <si>
    <t>Danielle Kramer</t>
  </si>
  <si>
    <t>Danielle Myers</t>
  </si>
  <si>
    <t>Danielle P Rao</t>
  </si>
  <si>
    <t>Danielle Schneider</t>
  </si>
  <si>
    <t>Danielle Watts</t>
  </si>
  <si>
    <t>Danny Hong</t>
  </si>
  <si>
    <t>Danny Richmond</t>
  </si>
  <si>
    <t>Danny Vaughn</t>
  </si>
  <si>
    <t>David Hoyle</t>
  </si>
  <si>
    <t>David Powell</t>
  </si>
  <si>
    <t>David Weaver</t>
  </si>
  <si>
    <t>David Wrenn</t>
  </si>
  <si>
    <t>Dawn Larson</t>
  </si>
  <si>
    <t>Dean Solomon</t>
  </si>
  <si>
    <t>Debbie Dillon</t>
  </si>
  <si>
    <t>Debbie Hsu</t>
  </si>
  <si>
    <t>Debbie Stevenson</t>
  </si>
  <si>
    <t>Deborah Paul</t>
  </si>
  <si>
    <t>Debra Batchelor</t>
  </si>
  <si>
    <t>Debra Block</t>
  </si>
  <si>
    <t>Debra P May</t>
  </si>
  <si>
    <t>Debra Proctor</t>
  </si>
  <si>
    <t>Denise Carver</t>
  </si>
  <si>
    <t>Denise McIntosh</t>
  </si>
  <si>
    <t>Denise Parks</t>
  </si>
  <si>
    <t>Dennis Block Richardson</t>
  </si>
  <si>
    <t>Dennis Bowen</t>
  </si>
  <si>
    <t>Dennis Boykin Townsend</t>
  </si>
  <si>
    <t>Dennis Welch</t>
  </si>
  <si>
    <t>Derek Jernigan</t>
  </si>
  <si>
    <t>Derek McCormick</t>
  </si>
  <si>
    <t>Derek Sweeney</t>
  </si>
  <si>
    <t>Diana Coble Hubbard</t>
  </si>
  <si>
    <t>Diana Xu</t>
  </si>
  <si>
    <t>Diane Barr</t>
  </si>
  <si>
    <t>Diane Lu</t>
  </si>
  <si>
    <t>Dolores Abrams</t>
  </si>
  <si>
    <t>Don Beard</t>
  </si>
  <si>
    <t>Don Cameron</t>
  </si>
  <si>
    <t>Don Rogers</t>
  </si>
  <si>
    <t>Donald Melton</t>
  </si>
  <si>
    <t>Donna Block</t>
  </si>
  <si>
    <t>Donna Braun</t>
  </si>
  <si>
    <t>Donna Craven</t>
  </si>
  <si>
    <t>Doris Fitzpatrick</t>
  </si>
  <si>
    <t>Dorothy Buchanan</t>
  </si>
  <si>
    <t>Dorothy Holt</t>
  </si>
  <si>
    <t>Douglas Buck</t>
  </si>
  <si>
    <t>Douglas Sutton</t>
  </si>
  <si>
    <t>Dwight Albright Huffman</t>
  </si>
  <si>
    <t>Dwight Bishop</t>
  </si>
  <si>
    <t>Dwight M Carr</t>
  </si>
  <si>
    <t>Dwight Robinson</t>
  </si>
  <si>
    <t>Dwight Stephenson</t>
  </si>
  <si>
    <t>Earl Alston</t>
  </si>
  <si>
    <t>Earl Buck</t>
  </si>
  <si>
    <t>Earl Donnelly</t>
  </si>
  <si>
    <t>Earl Roy</t>
  </si>
  <si>
    <t>Earl Watts</t>
  </si>
  <si>
    <t>Eddie House Mueller</t>
  </si>
  <si>
    <t>Eddie Walker</t>
  </si>
  <si>
    <t>Edgar Kumar</t>
  </si>
  <si>
    <t>Edgar McKenzie</t>
  </si>
  <si>
    <t>Edgar Stone</t>
  </si>
  <si>
    <t>Edith Forbes</t>
  </si>
  <si>
    <t>Edith Reynolds</t>
  </si>
  <si>
    <t>Edna Freeman</t>
  </si>
  <si>
    <t>Edna Huang</t>
  </si>
  <si>
    <t>Edna Michael</t>
  </si>
  <si>
    <t>Edna Monroe Talley</t>
  </si>
  <si>
    <t>Edna Pierce</t>
  </si>
  <si>
    <t>Edna Thomas</t>
  </si>
  <si>
    <t>Edward Bynum</t>
  </si>
  <si>
    <t>Edward Lamm</t>
  </si>
  <si>
    <t>Edward Leonard</t>
  </si>
  <si>
    <t>Edward McKenzie</t>
  </si>
  <si>
    <t>Edward Pugh</t>
  </si>
  <si>
    <t>Edwin Blackburn</t>
  </si>
  <si>
    <t>Edwin Chung</t>
  </si>
  <si>
    <t>Edwin Coley</t>
  </si>
  <si>
    <t>Eileen Cheek</t>
  </si>
  <si>
    <t>Eileen Dalton</t>
  </si>
  <si>
    <t>Eileen Fletcher</t>
  </si>
  <si>
    <t>Eileen McDonald</t>
  </si>
  <si>
    <t>Eileen Riddle</t>
  </si>
  <si>
    <t>Eileen Schwartz</t>
  </si>
  <si>
    <t>Eleanor Swain</t>
  </si>
  <si>
    <t>Elisabeth Massey</t>
  </si>
  <si>
    <t>Elisabeth Shaw</t>
  </si>
  <si>
    <t>Ellen Beck</t>
  </si>
  <si>
    <t>Ellen McCormick</t>
  </si>
  <si>
    <t>Ellen Sparks</t>
  </si>
  <si>
    <t>Elsie Boykin</t>
  </si>
  <si>
    <t>Elsie Floyd</t>
  </si>
  <si>
    <t>Elsie Hwang</t>
  </si>
  <si>
    <t>Elsie Lane</t>
  </si>
  <si>
    <t>Elsie Pridgen</t>
  </si>
  <si>
    <t>Emily Sims</t>
  </si>
  <si>
    <t>Emma Bloom</t>
  </si>
  <si>
    <t>Emma Buckley</t>
  </si>
  <si>
    <t>Eric West</t>
  </si>
  <si>
    <t>Erica R Fuller</t>
  </si>
  <si>
    <t>Erik Barr</t>
  </si>
  <si>
    <t>Erika Clapp</t>
  </si>
  <si>
    <t>Erika Fink</t>
  </si>
  <si>
    <t>Erika Jordan</t>
  </si>
  <si>
    <t>Erika Morgan</t>
  </si>
  <si>
    <t>Erin Ballard</t>
  </si>
  <si>
    <t>Ernest Barber</t>
  </si>
  <si>
    <t>Ernest Oh</t>
  </si>
  <si>
    <t>Ernest Peele</t>
  </si>
  <si>
    <t>Esther Whitaker</t>
  </si>
  <si>
    <t>Eugene Brewer Knox</t>
  </si>
  <si>
    <t>Eugene Clayton</t>
  </si>
  <si>
    <t>Eugene H Walsh</t>
  </si>
  <si>
    <t>Eugene Kerr</t>
  </si>
  <si>
    <t>Eva Decker</t>
  </si>
  <si>
    <t>Eva Silverman</t>
  </si>
  <si>
    <t>Eva Simpson</t>
  </si>
  <si>
    <t>Evan Adkins</t>
  </si>
  <si>
    <t>Evan K Bullard</t>
  </si>
  <si>
    <t>Evan Kelley</t>
  </si>
  <si>
    <t>Faye Dyer</t>
  </si>
  <si>
    <t>Faye Hanna</t>
  </si>
  <si>
    <t>Faye Manning</t>
  </si>
  <si>
    <t>Faye Silver</t>
  </si>
  <si>
    <t>Faye Wolf</t>
  </si>
  <si>
    <t>Florence Gold</t>
  </si>
  <si>
    <t>Floyd Dale</t>
  </si>
  <si>
    <t>Frances Holt</t>
  </si>
  <si>
    <t>Frances Jackson</t>
  </si>
  <si>
    <t>Frances Johnson</t>
  </si>
  <si>
    <t>Frances Powers</t>
  </si>
  <si>
    <t>Frances Saunders</t>
  </si>
  <si>
    <t>Francis Evans</t>
  </si>
  <si>
    <t>Francis I Davis</t>
  </si>
  <si>
    <t>Francis Kendall</t>
  </si>
  <si>
    <t>Francis Sherrill</t>
  </si>
  <si>
    <t>Francis Spivey</t>
  </si>
  <si>
    <t>Frank Cross</t>
  </si>
  <si>
    <t>Frank Hess</t>
  </si>
  <si>
    <t>Franklin Spencer</t>
  </si>
  <si>
    <t>Fred Barber</t>
  </si>
  <si>
    <t>Gail Currin</t>
  </si>
  <si>
    <t>Gail Rankin Cole</t>
  </si>
  <si>
    <t>Gary Frazier</t>
  </si>
  <si>
    <t>Gary Hester</t>
  </si>
  <si>
    <t>Gary Koch</t>
  </si>
  <si>
    <t>Gayle Pearson</t>
  </si>
  <si>
    <t>Gene Gilliam</t>
  </si>
  <si>
    <t>Gene Heath Cross</t>
  </si>
  <si>
    <t>Geoffrey H Wong</t>
  </si>
  <si>
    <t>Geoffrey Koch</t>
  </si>
  <si>
    <t>Geoffrey Rivera</t>
  </si>
  <si>
    <t>Geoffrey Saunders</t>
  </si>
  <si>
    <t>Geoffrey Zhu</t>
  </si>
  <si>
    <t>George McLamb</t>
  </si>
  <si>
    <t>George Terry</t>
  </si>
  <si>
    <t>Gerald Crabtree</t>
  </si>
  <si>
    <t>Gerald Kearney</t>
  </si>
  <si>
    <t>Gerald Love</t>
  </si>
  <si>
    <t>Gerald Petty</t>
  </si>
  <si>
    <t>Gerald Raynor</t>
  </si>
  <si>
    <t>Geraldine Puckett</t>
  </si>
  <si>
    <t>Gilbert Godfrey</t>
  </si>
  <si>
    <t>Gilbert Scarborough</t>
  </si>
  <si>
    <t>Gina B Hess</t>
  </si>
  <si>
    <t>Gina Curry</t>
  </si>
  <si>
    <t>Gina McKnight</t>
  </si>
  <si>
    <t>Gladys Holloway</t>
  </si>
  <si>
    <t>Glen Caldwell</t>
  </si>
  <si>
    <t>Glen Newman</t>
  </si>
  <si>
    <t>Glen Robertson</t>
  </si>
  <si>
    <t>Glenda Herbert</t>
  </si>
  <si>
    <t>Glenda Hunter</t>
  </si>
  <si>
    <t>Glenda Simon</t>
  </si>
  <si>
    <t>Gloria Jacobs</t>
  </si>
  <si>
    <t>Gordon Boswell</t>
  </si>
  <si>
    <t>Gordon Brandt</t>
  </si>
  <si>
    <t>Gordon Lyon</t>
  </si>
  <si>
    <t>Gordon Walker</t>
  </si>
  <si>
    <t>Grace Black</t>
  </si>
  <si>
    <t>Grace McNeill Hunt</t>
  </si>
  <si>
    <t>Gregory Crane</t>
  </si>
  <si>
    <t>Gregory Holden</t>
  </si>
  <si>
    <t>Gregory R Snow</t>
  </si>
  <si>
    <t>Gregory Rao</t>
  </si>
  <si>
    <t>Gretchen Ball</t>
  </si>
  <si>
    <t>Gretchen Best Wilkins</t>
  </si>
  <si>
    <t>Gretchen Levine</t>
  </si>
  <si>
    <t>Gretchen McKinney</t>
  </si>
  <si>
    <t>Gretchen Orr</t>
  </si>
  <si>
    <t>Guy Gallagher</t>
  </si>
  <si>
    <t>Guy McDonald</t>
  </si>
  <si>
    <t>Hannah Carver</t>
  </si>
  <si>
    <t>Hannah Tyson</t>
  </si>
  <si>
    <t>Harold Albright</t>
  </si>
  <si>
    <t>Harriet Bowman</t>
  </si>
  <si>
    <t>Harriet Hodges</t>
  </si>
  <si>
    <t>Harriet Moore</t>
  </si>
  <si>
    <t>Harriet Wooten</t>
  </si>
  <si>
    <t>Harry Burns</t>
  </si>
  <si>
    <t>Harry Sellers</t>
  </si>
  <si>
    <t>Hazel Dale</t>
  </si>
  <si>
    <t>Hazel Jennings</t>
  </si>
  <si>
    <t>Hazel Jones</t>
  </si>
  <si>
    <t>Hazel Khan</t>
  </si>
  <si>
    <t>Heather Stern</t>
  </si>
  <si>
    <t>Helen Dickerson</t>
  </si>
  <si>
    <t>Helen Ferguson</t>
  </si>
  <si>
    <t>Helen H Heller</t>
  </si>
  <si>
    <t>Helen H Murphy</t>
  </si>
  <si>
    <t>Helen Lyons</t>
  </si>
  <si>
    <t>Helen Simpson</t>
  </si>
  <si>
    <t>Helen Stein</t>
  </si>
  <si>
    <t>Henry Ball</t>
  </si>
  <si>
    <t>Henry O'Connell</t>
  </si>
  <si>
    <t>Herbert Beard</t>
  </si>
  <si>
    <t>Herbert Donnelly Swanson</t>
  </si>
  <si>
    <t>Herbert Holden</t>
  </si>
  <si>
    <t>Herbert Williamson</t>
  </si>
  <si>
    <t>Hilda Bennett</t>
  </si>
  <si>
    <t>Holly Osborne</t>
  </si>
  <si>
    <t>Holly Pate</t>
  </si>
  <si>
    <t>Howard Burnett</t>
  </si>
  <si>
    <t>Howard Rogers</t>
  </si>
  <si>
    <t>Ian Hall</t>
  </si>
  <si>
    <t>Irene Li</t>
  </si>
  <si>
    <t>Irene Murphy</t>
  </si>
  <si>
    <t>Jack Hatcher</t>
  </si>
  <si>
    <t>Jack Horn</t>
  </si>
  <si>
    <t>Jack Morse</t>
  </si>
  <si>
    <t>Jackie Burke</t>
  </si>
  <si>
    <t>Jackie Capps</t>
  </si>
  <si>
    <t>Jackie Flynn</t>
  </si>
  <si>
    <t>Jackie McCullough</t>
  </si>
  <si>
    <t>Jacob Burgess</t>
  </si>
  <si>
    <t>Jacob Hirsch</t>
  </si>
  <si>
    <t>Jacob Lanier</t>
  </si>
  <si>
    <t>Jacob McNeill</t>
  </si>
  <si>
    <t>Jacob Murray</t>
  </si>
  <si>
    <t>Jacqueline Noble</t>
  </si>
  <si>
    <t>James Beck</t>
  </si>
  <si>
    <t>James Davenport</t>
  </si>
  <si>
    <t>James Dickinson Ball</t>
  </si>
  <si>
    <t>James Hunter</t>
  </si>
  <si>
    <t>James Nicholson</t>
  </si>
  <si>
    <t>Jamie Manning</t>
  </si>
  <si>
    <t>Jamie Ward</t>
  </si>
  <si>
    <t>Jane Shah</t>
  </si>
  <si>
    <t>Janet McCullough</t>
  </si>
  <si>
    <t>Janet Zhang</t>
  </si>
  <si>
    <t>Janice Boswell</t>
  </si>
  <si>
    <t>Janice Cole</t>
  </si>
  <si>
    <t>Janice Frye</t>
  </si>
  <si>
    <t>Jason Bray</t>
  </si>
  <si>
    <t>Jay Hubbard</t>
  </si>
  <si>
    <t>Jay Simon</t>
  </si>
  <si>
    <t>Jean Khan</t>
  </si>
  <si>
    <t>Jean Webster</t>
  </si>
  <si>
    <t>Jean Weiss Diaz</t>
  </si>
  <si>
    <t>Jeanette Davies</t>
  </si>
  <si>
    <t>Jeanne Nguyen</t>
  </si>
  <si>
    <t>Jeanne Walker</t>
  </si>
  <si>
    <t>Jeanne Werner</t>
  </si>
  <si>
    <t>Jeff Meadows</t>
  </si>
  <si>
    <t>Jeff Spivey</t>
  </si>
  <si>
    <t>Jeffrey Cheng</t>
  </si>
  <si>
    <t>Jeffrey Lloyd</t>
  </si>
  <si>
    <t>Jeffrey Mueller</t>
  </si>
  <si>
    <t>Jeffrey Page</t>
  </si>
  <si>
    <t>Jennifer Siegel</t>
  </si>
  <si>
    <t>Jennifer Stanton</t>
  </si>
  <si>
    <t>Jennifer Zimmerman</t>
  </si>
  <si>
    <t>Jenny Gold</t>
  </si>
  <si>
    <t>Jenny Hawkins</t>
  </si>
  <si>
    <t>Jenny Petty</t>
  </si>
  <si>
    <t>Jeremy Pratt</t>
  </si>
  <si>
    <t>Jerome Burch</t>
  </si>
  <si>
    <t>Jerome McIntosh</t>
  </si>
  <si>
    <t>Jerry Ennis</t>
  </si>
  <si>
    <t>Jerry Webster</t>
  </si>
  <si>
    <t>Jesse Hutchinson</t>
  </si>
  <si>
    <t>Jesse Williamson</t>
  </si>
  <si>
    <t>Jessica Huffman</t>
  </si>
  <si>
    <t>Jessie Houston</t>
  </si>
  <si>
    <t>Jessie Kelly</t>
  </si>
  <si>
    <t>Jill Clements</t>
  </si>
  <si>
    <t>Jim Hinson</t>
  </si>
  <si>
    <t>Jim Rodgers</t>
  </si>
  <si>
    <t>Jimmy Alston Holder</t>
  </si>
  <si>
    <t>Jimmy Wang</t>
  </si>
  <si>
    <t>Jimmy Waters</t>
  </si>
  <si>
    <t>Joan Beach</t>
  </si>
  <si>
    <t>Joan Bowers</t>
  </si>
  <si>
    <t>Joan Floyd</t>
  </si>
  <si>
    <t>Joann Moser</t>
  </si>
  <si>
    <t>Joanna Keith</t>
  </si>
  <si>
    <t>Joanna Kenney</t>
  </si>
  <si>
    <t>Joanne Chu</t>
  </si>
  <si>
    <t>Joanne Church</t>
  </si>
  <si>
    <t>Joanne Spivey</t>
  </si>
  <si>
    <t>Joe Baldwin</t>
  </si>
  <si>
    <t>Joe D Dean</t>
  </si>
  <si>
    <t>Joe George</t>
  </si>
  <si>
    <t>Joel Buckley</t>
  </si>
  <si>
    <t>Joel Burnette</t>
  </si>
  <si>
    <t>Joel Huffman</t>
  </si>
  <si>
    <t>John Bray</t>
  </si>
  <si>
    <t>John Merritt</t>
  </si>
  <si>
    <t>John Morse</t>
  </si>
  <si>
    <t>Johnny Reid</t>
  </si>
  <si>
    <t>Jon Ayers</t>
  </si>
  <si>
    <t>Jon Hale</t>
  </si>
  <si>
    <t>Jon Kendall</t>
  </si>
  <si>
    <t>Jon Ward</t>
  </si>
  <si>
    <t>Jonathan Crabtree</t>
  </si>
  <si>
    <t>Jordan Beard</t>
  </si>
  <si>
    <t>Jordan Berry</t>
  </si>
  <si>
    <t>Jordan Wilkinson</t>
  </si>
  <si>
    <t>Jordan Womble</t>
  </si>
  <si>
    <t>Joseph Dawson</t>
  </si>
  <si>
    <t>Joseph Grossman</t>
  </si>
  <si>
    <t>Joseph Hurst</t>
  </si>
  <si>
    <t>Josephine Dalton</t>
  </si>
  <si>
    <t>Josephine Rao</t>
  </si>
  <si>
    <t>Joy Kaplan McNeill</t>
  </si>
  <si>
    <t>Joy Maxwell</t>
  </si>
  <si>
    <t>Joyce Kern</t>
  </si>
  <si>
    <t>Joyce Knox</t>
  </si>
  <si>
    <t>Joyce Murray</t>
  </si>
  <si>
    <t>Juan Gold</t>
  </si>
  <si>
    <t>Juan Justice</t>
  </si>
  <si>
    <t>Juanita Ballard</t>
  </si>
  <si>
    <t>Juanita Coley Knox</t>
  </si>
  <si>
    <t>Judith Shepherd</t>
  </si>
  <si>
    <t>Judy Barrett</t>
  </si>
  <si>
    <t>Judy Frazier</t>
  </si>
  <si>
    <t>Judy Hall</t>
  </si>
  <si>
    <t>Judy Merritt</t>
  </si>
  <si>
    <t>Judy Singer</t>
  </si>
  <si>
    <t>Julia Reynolds</t>
  </si>
  <si>
    <t>Julian F Wolfe</t>
  </si>
  <si>
    <t>Julian Keith Mayer</t>
  </si>
  <si>
    <t>Julie Edwards</t>
  </si>
  <si>
    <t>Julie Porter</t>
  </si>
  <si>
    <t>June Frank Hammond</t>
  </si>
  <si>
    <t>June Herbert</t>
  </si>
  <si>
    <t>June Roberts</t>
  </si>
  <si>
    <t>Justin Frank</t>
  </si>
  <si>
    <t>Kara Allison</t>
  </si>
  <si>
    <t>Kara Foster</t>
  </si>
  <si>
    <t>Kara Patton</t>
  </si>
  <si>
    <t>Karen Hendricks</t>
  </si>
  <si>
    <t>Karen O'Donnell</t>
  </si>
  <si>
    <t>Karen Warren</t>
  </si>
  <si>
    <t>Karl Knowles</t>
  </si>
  <si>
    <t>Kate Lehman</t>
  </si>
  <si>
    <t>Kate McKenna</t>
  </si>
  <si>
    <t>Kate Peck</t>
  </si>
  <si>
    <t>Katharine Bass</t>
  </si>
  <si>
    <t>Katharine Hudson</t>
  </si>
  <si>
    <t>Katherine Kearney</t>
  </si>
  <si>
    <t>Katherine W Epstein</t>
  </si>
  <si>
    <t>Kathleen Huang Hall</t>
  </si>
  <si>
    <t>Kathleen P Bloom</t>
  </si>
  <si>
    <t>Kathryn Patrick</t>
  </si>
  <si>
    <t>Kathryn Tate</t>
  </si>
  <si>
    <t>Kathryn Wolfe</t>
  </si>
  <si>
    <t>Kathy Hinton</t>
  </si>
  <si>
    <t>Kathy Shah</t>
  </si>
  <si>
    <t>Kathy Turner</t>
  </si>
  <si>
    <t>Katie Dougherty</t>
  </si>
  <si>
    <t>Kay Schultz</t>
  </si>
  <si>
    <t>Keith Hobbs</t>
  </si>
  <si>
    <t>Keith Marsh</t>
  </si>
  <si>
    <t>Keith R Atkinson</t>
  </si>
  <si>
    <t>Kelly Byers</t>
  </si>
  <si>
    <t>Kelly Collins</t>
  </si>
  <si>
    <t>Kelly O'Connor</t>
  </si>
  <si>
    <t>Kelly Sawyer</t>
  </si>
  <si>
    <t>Kelly Shaw</t>
  </si>
  <si>
    <t>Ken Cash</t>
  </si>
  <si>
    <t>Ken H Frazier</t>
  </si>
  <si>
    <t>Kenneth Capps</t>
  </si>
  <si>
    <t>Kenneth Pollock</t>
  </si>
  <si>
    <t>Kent Burton</t>
  </si>
  <si>
    <t>Kent Gill</t>
  </si>
  <si>
    <t>Kent Kerr</t>
  </si>
  <si>
    <t>Kerry Beach</t>
  </si>
  <si>
    <t>Kerry Green</t>
  </si>
  <si>
    <t>Kerry Hardy</t>
  </si>
  <si>
    <t>Kerry Jernigan</t>
  </si>
  <si>
    <t>Kerry Wilkerson</t>
  </si>
  <si>
    <t>Kevin Smith</t>
  </si>
  <si>
    <t>Kevin Wolfe</t>
  </si>
  <si>
    <t>Kim McCarthy</t>
  </si>
  <si>
    <t>Kim Weiss</t>
  </si>
  <si>
    <t>Kimberly McCarthy</t>
  </si>
  <si>
    <t>Kimberly Reilly</t>
  </si>
  <si>
    <t>Kristin George</t>
  </si>
  <si>
    <t>Kristina Collier</t>
  </si>
  <si>
    <t>Kristina Sanders</t>
  </si>
  <si>
    <t>Kristine Connolly</t>
  </si>
  <si>
    <t>Kristine Holden</t>
  </si>
  <si>
    <t>Kristine Singleton</t>
  </si>
  <si>
    <t>Kurt O'Connor</t>
  </si>
  <si>
    <t>Kyle Fink</t>
  </si>
  <si>
    <t>Kyle Kaufman</t>
  </si>
  <si>
    <t>Larry Church</t>
  </si>
  <si>
    <t>Larry Hall</t>
  </si>
  <si>
    <t>Larry Langston</t>
  </si>
  <si>
    <t>Laurence Cummings</t>
  </si>
  <si>
    <t>Laurence Flowers</t>
  </si>
  <si>
    <t>Laurence Hull</t>
  </si>
  <si>
    <t>Laurence Poe</t>
  </si>
  <si>
    <t>Laurence Simon</t>
  </si>
  <si>
    <t>Laurie Case Daniel</t>
  </si>
  <si>
    <t>Laurie Hanna</t>
  </si>
  <si>
    <t>Laurie Howe</t>
  </si>
  <si>
    <t>Laurie Moon</t>
  </si>
  <si>
    <t>Laurie Petty</t>
  </si>
  <si>
    <t>Lawrence Dennis</t>
  </si>
  <si>
    <t>Lawrence Haas</t>
  </si>
  <si>
    <t>Lawrence Hester</t>
  </si>
  <si>
    <t>Leah Clapp</t>
  </si>
  <si>
    <t>Leah Davenport</t>
  </si>
  <si>
    <t>Leah Pollock</t>
  </si>
  <si>
    <t>Lee Hancock</t>
  </si>
  <si>
    <t>Lee McKenna Gregory</t>
  </si>
  <si>
    <t>Lee Xu</t>
  </si>
  <si>
    <t>Leigh Burnette Hurley</t>
  </si>
  <si>
    <t>Leo E Underwood</t>
  </si>
  <si>
    <t>Leo J Olson</t>
  </si>
  <si>
    <t>Leo Kane</t>
  </si>
  <si>
    <t>Leon Peele</t>
  </si>
  <si>
    <t>Leonard Strauss</t>
  </si>
  <si>
    <t>Leroy Blanchard</t>
  </si>
  <si>
    <t>Leroy Field</t>
  </si>
  <si>
    <t>Leslie Hawley</t>
  </si>
  <si>
    <t>Leslie Jacobson</t>
  </si>
  <si>
    <t>Leslie Rowland</t>
  </si>
  <si>
    <t>Leslie Shannon</t>
  </si>
  <si>
    <t>Leslie Woodard</t>
  </si>
  <si>
    <t>Lester Copeland</t>
  </si>
  <si>
    <t>Lester Sawyer</t>
  </si>
  <si>
    <t>Lester Woodward Maynard</t>
  </si>
  <si>
    <t>Lewis Baldwin</t>
  </si>
  <si>
    <t>Lillian Day</t>
  </si>
  <si>
    <t>Lillian Fischer</t>
  </si>
  <si>
    <t>Linda Blake</t>
  </si>
  <si>
    <t>Linda Weiss</t>
  </si>
  <si>
    <t>Lindsay Link</t>
  </si>
  <si>
    <t>Lindsay O'Connell</t>
  </si>
  <si>
    <t>Lindsay P Ashley</t>
  </si>
  <si>
    <t>Lindsay Tate</t>
  </si>
  <si>
    <t>Lindsay Webb</t>
  </si>
  <si>
    <t>Lisa Branch</t>
  </si>
  <si>
    <t>Lisa Kim</t>
  </si>
  <si>
    <t>Lloyd Cannon</t>
  </si>
  <si>
    <t>Lloyd Dickson</t>
  </si>
  <si>
    <t>Lloyd Dolan</t>
  </si>
  <si>
    <t>Lloyd Fuller</t>
  </si>
  <si>
    <t>Lloyd Levin</t>
  </si>
  <si>
    <t>Lloyd Norris</t>
  </si>
  <si>
    <t>Lloyd Spencer</t>
  </si>
  <si>
    <t>Lois Hamilton</t>
  </si>
  <si>
    <t>Lois Hansen</t>
  </si>
  <si>
    <t>Lois Rowland</t>
  </si>
  <si>
    <t>Lori Wolfe</t>
  </si>
  <si>
    <t>Lorraine Boykin</t>
  </si>
  <si>
    <t>Lorraine Kelly</t>
  </si>
  <si>
    <t>Louis Parrish</t>
  </si>
  <si>
    <t>Louise Webster Sharma</t>
  </si>
  <si>
    <t>Lucille Buchanan</t>
  </si>
  <si>
    <t>Lucille Gibbons</t>
  </si>
  <si>
    <t>Lucille McGee</t>
  </si>
  <si>
    <t>Lucille Rankin</t>
  </si>
  <si>
    <t>Luis Kerr</t>
  </si>
  <si>
    <t>Lynda Banks</t>
  </si>
  <si>
    <t>Lynda Herman</t>
  </si>
  <si>
    <t>Lynda Rosenthal</t>
  </si>
  <si>
    <t>Lynn Bell</t>
  </si>
  <si>
    <t>Lynn Epstein</t>
  </si>
  <si>
    <t>Lynn Hines</t>
  </si>
  <si>
    <t>Lynn Morrow</t>
  </si>
  <si>
    <t>Lynn O'Donnell</t>
  </si>
  <si>
    <t>Lynn Payne</t>
  </si>
  <si>
    <t>Lynne Griffith</t>
  </si>
  <si>
    <t>Lynne Reid</t>
  </si>
  <si>
    <t>Lynne Wilcox</t>
  </si>
  <si>
    <t>Malcolm Floyd</t>
  </si>
  <si>
    <t>Malcolm French</t>
  </si>
  <si>
    <t>Malcolm Robertson</t>
  </si>
  <si>
    <t>Malcolm S Lanier</t>
  </si>
  <si>
    <t>Marc Nash</t>
  </si>
  <si>
    <t>Marc Ray</t>
  </si>
  <si>
    <t>Marcia Feldman</t>
  </si>
  <si>
    <t>Marcia Greenberg</t>
  </si>
  <si>
    <t>Marcus Dunlap</t>
  </si>
  <si>
    <t>Marguerite Moss</t>
  </si>
  <si>
    <t>Marguerite Rodgers</t>
  </si>
  <si>
    <t>Marguerite Yu</t>
  </si>
  <si>
    <t>Maria Block</t>
  </si>
  <si>
    <t>Maria Thomas</t>
  </si>
  <si>
    <t>Marian Willis</t>
  </si>
  <si>
    <t>Marianne Carey</t>
  </si>
  <si>
    <t>Marianne Connor</t>
  </si>
  <si>
    <t>Marianne Goldstein</t>
  </si>
  <si>
    <t>Marianne Weiner Ennis</t>
  </si>
  <si>
    <t>Marie Bass</t>
  </si>
  <si>
    <t>Marie Pittman</t>
  </si>
  <si>
    <t>Marion Bowling</t>
  </si>
  <si>
    <t>Marion Lindsey</t>
  </si>
  <si>
    <t>Marion Owens</t>
  </si>
  <si>
    <t>Marion Wilcox</t>
  </si>
  <si>
    <t>Marjorie Arthur</t>
  </si>
  <si>
    <t>Marjorie Burnette</t>
  </si>
  <si>
    <t>Marjorie Owens</t>
  </si>
  <si>
    <t>Mark Ritchie</t>
  </si>
  <si>
    <t>Marlene Abrams</t>
  </si>
  <si>
    <t>Marlene Davidson</t>
  </si>
  <si>
    <t>Marlene Gray</t>
  </si>
  <si>
    <t>Marlene Harrison</t>
  </si>
  <si>
    <t>Marlene Kirk</t>
  </si>
  <si>
    <t>Marlene Phillips</t>
  </si>
  <si>
    <t>Marsha P Joyner</t>
  </si>
  <si>
    <t>Marsha Roy</t>
  </si>
  <si>
    <t>Marshall Brandt Briggs</t>
  </si>
  <si>
    <t>Marshall Sutherland</t>
  </si>
  <si>
    <t>Martha Bowers</t>
  </si>
  <si>
    <t>Martin Kirk</t>
  </si>
  <si>
    <t>Marvin Hunt</t>
  </si>
  <si>
    <t>Marvin MacDonald</t>
  </si>
  <si>
    <t>Marvin Parrott</t>
  </si>
  <si>
    <t>Marvin Patrick</t>
  </si>
  <si>
    <t>Marvin Reid</t>
  </si>
  <si>
    <t>Marvin Rollins</t>
  </si>
  <si>
    <t>Marvin Yang</t>
  </si>
  <si>
    <t>Mary Hewitt</t>
  </si>
  <si>
    <t>Mary Norman</t>
  </si>
  <si>
    <t>Mary Page</t>
  </si>
  <si>
    <t>Matthew Berman</t>
  </si>
  <si>
    <t>Matthew Conway</t>
  </si>
  <si>
    <t>Maureen Herbert Hood</t>
  </si>
  <si>
    <t>Maureen Stout</t>
  </si>
  <si>
    <t>Maureen Whitley</t>
  </si>
  <si>
    <t>Maurice Everett</t>
  </si>
  <si>
    <t>Maurice Kelly</t>
  </si>
  <si>
    <t>Max Hubbard</t>
  </si>
  <si>
    <t>Max Hurley</t>
  </si>
  <si>
    <t>Max McKenna</t>
  </si>
  <si>
    <t>Max Small</t>
  </si>
  <si>
    <t>Maxine Collier Grady</t>
  </si>
  <si>
    <t>Megan Woods</t>
  </si>
  <si>
    <t>Megan York</t>
  </si>
  <si>
    <t>Melanie Burgess</t>
  </si>
  <si>
    <t>Melanie Knight</t>
  </si>
  <si>
    <t>Melanie Morrow</t>
  </si>
  <si>
    <t>Melinda Rogers</t>
  </si>
  <si>
    <t>Melinda Thornton</t>
  </si>
  <si>
    <t>Melvin Benton</t>
  </si>
  <si>
    <t>Melvin Duke</t>
  </si>
  <si>
    <t>Melvin Kendall</t>
  </si>
  <si>
    <t>Meredith Humphrey</t>
  </si>
  <si>
    <t>Meredith Walters</t>
  </si>
  <si>
    <t>Michael Robbins</t>
  </si>
  <si>
    <t>Michael Shaffer</t>
  </si>
  <si>
    <t>Michael Tanner</t>
  </si>
  <si>
    <t>Michele Bradshaw</t>
  </si>
  <si>
    <t>Michele Bullard</t>
  </si>
  <si>
    <t>Michelle Bryant Phillips</t>
  </si>
  <si>
    <t>Michelle Steele</t>
  </si>
  <si>
    <t>Mike G Hartman</t>
  </si>
  <si>
    <t>Mike Howard</t>
  </si>
  <si>
    <t>Mildred Briggs</t>
  </si>
  <si>
    <t>Mildred Chase</t>
  </si>
  <si>
    <t>Milton Harrell</t>
  </si>
  <si>
    <t>Milton Lindsay</t>
  </si>
  <si>
    <t>Miriam Bowman</t>
  </si>
  <si>
    <t>Miriam Greenberg</t>
  </si>
  <si>
    <t>Miriam Mueller</t>
  </si>
  <si>
    <t>Mitchell Goldberg</t>
  </si>
  <si>
    <t>Mitchell Ross</t>
  </si>
  <si>
    <t>Molly Browning</t>
  </si>
  <si>
    <t>Molly Vincent</t>
  </si>
  <si>
    <t>Molly Webster</t>
  </si>
  <si>
    <t>Monica Harvey</t>
  </si>
  <si>
    <t>Monica Howard</t>
  </si>
  <si>
    <t>Monica Law Thompson</t>
  </si>
  <si>
    <t>Monica McCormick</t>
  </si>
  <si>
    <t>Monica Stuart</t>
  </si>
  <si>
    <t>Nancy Holden</t>
  </si>
  <si>
    <t>Natalie Aldridge</t>
  </si>
  <si>
    <t>Natalie Watts</t>
  </si>
  <si>
    <t>Nathan Fox</t>
  </si>
  <si>
    <t>Nathan Jenkins</t>
  </si>
  <si>
    <t>Nathan Newton</t>
  </si>
  <si>
    <t>Nathan Wyatt</t>
  </si>
  <si>
    <t>Neal Weber</t>
  </si>
  <si>
    <t>Neal Wolfe</t>
  </si>
  <si>
    <t>Neil Bailey</t>
  </si>
  <si>
    <t>Neil Barbee</t>
  </si>
  <si>
    <t>Neil Hogan</t>
  </si>
  <si>
    <t>Neil Parker</t>
  </si>
  <si>
    <t>Neil Song</t>
  </si>
  <si>
    <t>Nelson Hensley</t>
  </si>
  <si>
    <t>Nelson Hong</t>
  </si>
  <si>
    <t>Nicholas Wallace</t>
  </si>
  <si>
    <t>Nicole Goldstein</t>
  </si>
  <si>
    <t>Nicole Pope</t>
  </si>
  <si>
    <t>Nicole Reid</t>
  </si>
  <si>
    <t>Nina Bowles</t>
  </si>
  <si>
    <t>Nina Horne Kelly</t>
  </si>
  <si>
    <t>Norman Adams</t>
  </si>
  <si>
    <t>Norman Shields</t>
  </si>
  <si>
    <t>Oscar Bowers</t>
  </si>
  <si>
    <t>Oscar Ford</t>
  </si>
  <si>
    <t>Oscar Kenney</t>
  </si>
  <si>
    <t>Paige Jacobs</t>
  </si>
  <si>
    <t>Paige Mason</t>
  </si>
  <si>
    <t>Paige Powers</t>
  </si>
  <si>
    <t>Pam Anthony</t>
  </si>
  <si>
    <t>Pam Bennett</t>
  </si>
  <si>
    <t>Pam Gilbert</t>
  </si>
  <si>
    <t>Pam Patton</t>
  </si>
  <si>
    <t>Pamela Wiley</t>
  </si>
  <si>
    <t>Pat Baker</t>
  </si>
  <si>
    <t>Pat Kinney</t>
  </si>
  <si>
    <t>Patricia Cole Blair</t>
  </si>
  <si>
    <t>Patrick Adcock</t>
  </si>
  <si>
    <t>Patrick Byrne</t>
  </si>
  <si>
    <t>Patrick Lowry</t>
  </si>
  <si>
    <t>Patrick Rosenthal</t>
  </si>
  <si>
    <t>Patsy Harmon</t>
  </si>
  <si>
    <t>Patsy Shea</t>
  </si>
  <si>
    <t>Paul Puckett</t>
  </si>
  <si>
    <t>Paul Tate</t>
  </si>
  <si>
    <t>Paul W French</t>
  </si>
  <si>
    <t>Paula Hubbard</t>
  </si>
  <si>
    <t>Pauline Boyette</t>
  </si>
  <si>
    <t>Pauline Brooks</t>
  </si>
  <si>
    <t>Pauline Denton</t>
  </si>
  <si>
    <t>Pauline Finch</t>
  </si>
  <si>
    <t>Peggy Chan</t>
  </si>
  <si>
    <t>Peggy Lanier</t>
  </si>
  <si>
    <t>Peggy Rowe</t>
  </si>
  <si>
    <t>Penny Leach</t>
  </si>
  <si>
    <t>Penny O Caldwell</t>
  </si>
  <si>
    <t>Penny Rich</t>
  </si>
  <si>
    <t>Penny Tuttle</t>
  </si>
  <si>
    <t>Peter Adams</t>
  </si>
  <si>
    <t>Peter Brooks</t>
  </si>
  <si>
    <t>Peter Hardy</t>
  </si>
  <si>
    <t>Peter McConnell</t>
  </si>
  <si>
    <t>Philip Hawkins</t>
  </si>
  <si>
    <t>Phillip Blum</t>
  </si>
  <si>
    <t>Phillip Chappell</t>
  </si>
  <si>
    <t>Phillip Holmes</t>
  </si>
  <si>
    <t>Phillip Pollard</t>
  </si>
  <si>
    <t>Phyllis Hull</t>
  </si>
  <si>
    <t>Phyllis Little</t>
  </si>
  <si>
    <t>Priscilla Allen</t>
  </si>
  <si>
    <t>Priscilla Brandon</t>
  </si>
  <si>
    <t>Priscilla Frank</t>
  </si>
  <si>
    <t>Rachel Bates</t>
  </si>
  <si>
    <t>Rachel Casey</t>
  </si>
  <si>
    <t>Ralph Woods Scott</t>
  </si>
  <si>
    <t>Randall Boykin</t>
  </si>
  <si>
    <t>Randall Montgomery</t>
  </si>
  <si>
    <t>Randy Jiang</t>
  </si>
  <si>
    <t>Ray Grady</t>
  </si>
  <si>
    <t>Ray Oakley</t>
  </si>
  <si>
    <t>Ray Silverman</t>
  </si>
  <si>
    <t>Rebecca Lindsey</t>
  </si>
  <si>
    <t>Regina Langley</t>
  </si>
  <si>
    <t>Renee Alston</t>
  </si>
  <si>
    <t>Renee Huang</t>
  </si>
  <si>
    <t>Renee McKenzie</t>
  </si>
  <si>
    <t>Rhonda Bryant</t>
  </si>
  <si>
    <t>Rhonda Ivey</t>
  </si>
  <si>
    <t>Rhonda Schroeder</t>
  </si>
  <si>
    <t>Rhonda Stein</t>
  </si>
  <si>
    <t>Richard McClure</t>
  </si>
  <si>
    <t>Richard Tan</t>
  </si>
  <si>
    <t>Rick Ellis</t>
  </si>
  <si>
    <t>Rick Foster Hawkins</t>
  </si>
  <si>
    <t>Rick Houston</t>
  </si>
  <si>
    <t>Ricky Allred</t>
  </si>
  <si>
    <t>Ricky Garner</t>
  </si>
  <si>
    <t>Ricky Hensley</t>
  </si>
  <si>
    <t>Ricky Sanders</t>
  </si>
  <si>
    <t>Ricky W Clements</t>
  </si>
  <si>
    <t>Rita Barton</t>
  </si>
  <si>
    <t>Robert Brantley</t>
  </si>
  <si>
    <t>Robert Cowan</t>
  </si>
  <si>
    <t>Robert Rollins</t>
  </si>
  <si>
    <t>Roberta Daniel</t>
  </si>
  <si>
    <t>Roberta Mitchell</t>
  </si>
  <si>
    <t>Roberta Mullins Peters</t>
  </si>
  <si>
    <t>Robin High</t>
  </si>
  <si>
    <t>Robin Kramer Vaughn</t>
  </si>
  <si>
    <t>Robin Tyler</t>
  </si>
  <si>
    <t>Robyn Crawford</t>
  </si>
  <si>
    <t>Robyn Garner</t>
  </si>
  <si>
    <t>Robyn Hayes</t>
  </si>
  <si>
    <t>Robyn Lyon</t>
  </si>
  <si>
    <t>Robyn Zhou</t>
  </si>
  <si>
    <t>Rodney Field</t>
  </si>
  <si>
    <t>Rodney Kearney</t>
  </si>
  <si>
    <t>Roger Blalock Cassidy</t>
  </si>
  <si>
    <t>Roger Meyer</t>
  </si>
  <si>
    <t>Roger Schwartz</t>
  </si>
  <si>
    <t>Ron Newton</t>
  </si>
  <si>
    <t>Ronald O'Neill</t>
  </si>
  <si>
    <t>Ronnie Creech</t>
  </si>
  <si>
    <t>Ronnie Nolan</t>
  </si>
  <si>
    <t>Ronnie Proctor</t>
  </si>
  <si>
    <t>Rosemary Branch</t>
  </si>
  <si>
    <t>Rosemary English</t>
  </si>
  <si>
    <t>Rosemary O'Brien</t>
  </si>
  <si>
    <t>Rosemary Stark</t>
  </si>
  <si>
    <t>Ross Frederick</t>
  </si>
  <si>
    <t>Ross Simpson</t>
  </si>
  <si>
    <t>Roy Hardison</t>
  </si>
  <si>
    <t>Roy Rouse</t>
  </si>
  <si>
    <t>Ruby Gibbons</t>
  </si>
  <si>
    <t>Russell Chan</t>
  </si>
  <si>
    <t>Russell W Melton</t>
  </si>
  <si>
    <t>Ruth Dudley</t>
  </si>
  <si>
    <t>Ruth Lamm</t>
  </si>
  <si>
    <t>Ryan Foster</t>
  </si>
  <si>
    <t>Ryan Herman</t>
  </si>
  <si>
    <t>Sally Dunn</t>
  </si>
  <si>
    <t>Sally House</t>
  </si>
  <si>
    <t>Sally Liu</t>
  </si>
  <si>
    <t>Sam Oh</t>
  </si>
  <si>
    <t>Sam Rouse</t>
  </si>
  <si>
    <t>Sam Woodward</t>
  </si>
  <si>
    <t>Samantha Koch</t>
  </si>
  <si>
    <t>Samantha Weaver</t>
  </si>
  <si>
    <t>Samuel Newman</t>
  </si>
  <si>
    <t>Sandra Berry</t>
  </si>
  <si>
    <t>Sandra Faulkner</t>
  </si>
  <si>
    <t>Sandra Sharma</t>
  </si>
  <si>
    <t>Sandy Cannon</t>
  </si>
  <si>
    <t>Sandy Ellington</t>
  </si>
  <si>
    <t>Sandy Hunt</t>
  </si>
  <si>
    <t>Sandy Mueller</t>
  </si>
  <si>
    <t>Sara Faulkner</t>
  </si>
  <si>
    <t>Sara O'Connor</t>
  </si>
  <si>
    <t>Sarah N Becker</t>
  </si>
  <si>
    <t>Sarah Ramsey</t>
  </si>
  <si>
    <t>Scott Bunn</t>
  </si>
  <si>
    <t>Scott Feldman</t>
  </si>
  <si>
    <t>Scott McKenna</t>
  </si>
  <si>
    <t>Scott Moore</t>
  </si>
  <si>
    <t>Sean Burton</t>
  </si>
  <si>
    <t>Sean Herbert</t>
  </si>
  <si>
    <t>Sean McKenna</t>
  </si>
  <si>
    <t>Sean N Boyer</t>
  </si>
  <si>
    <t>Sean Pugh</t>
  </si>
  <si>
    <t>Sean Stephenson</t>
  </si>
  <si>
    <t>Seth Matthews</t>
  </si>
  <si>
    <t>Seth Merrill</t>
  </si>
  <si>
    <t>Shannon Aldridge</t>
  </si>
  <si>
    <t>Sharon Ellis</t>
  </si>
  <si>
    <t>Sharon Kessler</t>
  </si>
  <si>
    <t>Sharon Long</t>
  </si>
  <si>
    <t>Sharon Marcus</t>
  </si>
  <si>
    <t>Sharon Thomas</t>
  </si>
  <si>
    <t>Shawn Combs</t>
  </si>
  <si>
    <t>Shawn McIntyre</t>
  </si>
  <si>
    <t>Shawn Meyer</t>
  </si>
  <si>
    <t>Shawn Stern</t>
  </si>
  <si>
    <t>Sherri F Vogel</t>
  </si>
  <si>
    <t>Sherri Kramer</t>
  </si>
  <si>
    <t>Sherri McIntosh</t>
  </si>
  <si>
    <t>Sherri P Stephens</t>
  </si>
  <si>
    <t>Sherry Hurley</t>
  </si>
  <si>
    <t>Sheryl Marsh</t>
  </si>
  <si>
    <t>Sheryl Reese</t>
  </si>
  <si>
    <t>Shirley Riley</t>
  </si>
  <si>
    <t>Sidney Bowling</t>
  </si>
  <si>
    <t>Sidney Brewer</t>
  </si>
  <si>
    <t>Sidney Gilliam</t>
  </si>
  <si>
    <t>Sidney Greenberg</t>
  </si>
  <si>
    <t>Sidney Larson</t>
  </si>
  <si>
    <t>Sidney Russell Austin</t>
  </si>
  <si>
    <t>Sidney Scarborough</t>
  </si>
  <si>
    <t>Stacey Hale</t>
  </si>
  <si>
    <t>Stacey Lucas</t>
  </si>
  <si>
    <t>Stacy Byrne</t>
  </si>
  <si>
    <t>Stacy Chang</t>
  </si>
  <si>
    <t>Stacy Gould</t>
  </si>
  <si>
    <t>Stanley Steele</t>
  </si>
  <si>
    <t>Stephanie Hawkins</t>
  </si>
  <si>
    <t>Stephanie Sun Perry</t>
  </si>
  <si>
    <t>Stephen Lam</t>
  </si>
  <si>
    <t>Steve McKee</t>
  </si>
  <si>
    <t>Steve O'Brien</t>
  </si>
  <si>
    <t>Steve Raynor</t>
  </si>
  <si>
    <t>Steven Long</t>
  </si>
  <si>
    <t>Stuart C Robinson</t>
  </si>
  <si>
    <t>Stuart Holloway</t>
  </si>
  <si>
    <t>Stuart Sharma</t>
  </si>
  <si>
    <t>Sue Drake</t>
  </si>
  <si>
    <t>Susan Carroll Berman</t>
  </si>
  <si>
    <t>Suzanne Cochran</t>
  </si>
  <si>
    <t>Sylvia Bush</t>
  </si>
  <si>
    <t>Sylvia Kumar</t>
  </si>
  <si>
    <t>Tamara Dickinson</t>
  </si>
  <si>
    <t>Tammy Buckley</t>
  </si>
  <si>
    <t>Tammy Goldman</t>
  </si>
  <si>
    <t>Tammy Raynor</t>
  </si>
  <si>
    <t>Tara Gold</t>
  </si>
  <si>
    <t>Tara Powers Underwood</t>
  </si>
  <si>
    <t>Ted Crowder</t>
  </si>
  <si>
    <t>Ted Dunlap</t>
  </si>
  <si>
    <t>Ted Durham</t>
  </si>
  <si>
    <t>Teresa Bishop</t>
  </si>
  <si>
    <t>Teresa Hill</t>
  </si>
  <si>
    <t>Teresa Wallace</t>
  </si>
  <si>
    <t>Teresa Watts</t>
  </si>
  <si>
    <t>Terry Klein</t>
  </si>
  <si>
    <t>Thelma Abrams</t>
  </si>
  <si>
    <t>Thelma Murray</t>
  </si>
  <si>
    <t>Theodore Moran</t>
  </si>
  <si>
    <t>Theodore Rubin</t>
  </si>
  <si>
    <t>Theodore Tyson</t>
  </si>
  <si>
    <t>Theresa Winters</t>
  </si>
  <si>
    <t>Thomas McAllister</t>
  </si>
  <si>
    <t>Thomas Spence</t>
  </si>
  <si>
    <t>Tiffany Grossman Hardin</t>
  </si>
  <si>
    <t>Tiffany Merrill</t>
  </si>
  <si>
    <t>Tim Connolly</t>
  </si>
  <si>
    <t>Timothy Currie</t>
  </si>
  <si>
    <t>Timothy Reese</t>
  </si>
  <si>
    <t>Timothy Ross</t>
  </si>
  <si>
    <t>Tina Evans</t>
  </si>
  <si>
    <t>Tina Monroe</t>
  </si>
  <si>
    <t>Todd D Norris</t>
  </si>
  <si>
    <t>Tom Hoyle Honeycutt</t>
  </si>
  <si>
    <t>Tom McFarland</t>
  </si>
  <si>
    <t>Tommy Ellis Ritchie</t>
  </si>
  <si>
    <t>Tommy Honeycutt</t>
  </si>
  <si>
    <t>Tommy Lutz</t>
  </si>
  <si>
    <t>Toni Owens Poe</t>
  </si>
  <si>
    <t>Toni Swanson</t>
  </si>
  <si>
    <t>Tony Chandler</t>
  </si>
  <si>
    <t>Tony Doyle</t>
  </si>
  <si>
    <t>Tony Wilkins Winters</t>
  </si>
  <si>
    <t>Tonya Miller</t>
  </si>
  <si>
    <t>Tonya Proctor</t>
  </si>
  <si>
    <t>Tracy Buckley</t>
  </si>
  <si>
    <t>Tracy Dyer</t>
  </si>
  <si>
    <t>Tracy G Starr</t>
  </si>
  <si>
    <t>Tracy Livingston</t>
  </si>
  <si>
    <t>Tracy Schultz</t>
  </si>
  <si>
    <t>Troy Casey</t>
  </si>
  <si>
    <t>Troy Cassidy</t>
  </si>
  <si>
    <t>Troy Moon</t>
  </si>
  <si>
    <t>Valerie Moon</t>
  </si>
  <si>
    <t>Valerie Siegel</t>
  </si>
  <si>
    <t>Vanessa Boyer</t>
  </si>
  <si>
    <t>Vanessa Day</t>
  </si>
  <si>
    <t>Vanessa Winstead</t>
  </si>
  <si>
    <t>Vernon Hirsch Singleton</t>
  </si>
  <si>
    <t>Veronica Peck</t>
  </si>
  <si>
    <t>Vicki Bond</t>
  </si>
  <si>
    <t>Vicki Hauser</t>
  </si>
  <si>
    <t>Vicki Womble</t>
  </si>
  <si>
    <t>Vicki Zhu Daniels</t>
  </si>
  <si>
    <t>Vickie Andrews</t>
  </si>
  <si>
    <t>Vickie Coates</t>
  </si>
  <si>
    <t>Vickie Gonzalez</t>
  </si>
  <si>
    <t>Vickie Martinez</t>
  </si>
  <si>
    <t>Vickie Morse</t>
  </si>
  <si>
    <t>Victor Cherry</t>
  </si>
  <si>
    <t>Victoria Baker Hoover</t>
  </si>
  <si>
    <t>Vincent Daniel</t>
  </si>
  <si>
    <t>Vincent Hale</t>
  </si>
  <si>
    <t>Virginia Gay</t>
  </si>
  <si>
    <t>Virginia McNeill</t>
  </si>
  <si>
    <t>Vivian Clarke</t>
  </si>
  <si>
    <t>Vivian Goldstein</t>
  </si>
  <si>
    <t>Wallace Pugh</t>
  </si>
  <si>
    <t>Wallace Werner</t>
  </si>
  <si>
    <t>Walter Young</t>
  </si>
  <si>
    <t>Wanda Harris</t>
  </si>
  <si>
    <t>Wayne Bass</t>
  </si>
  <si>
    <t>Wayne Bean</t>
  </si>
  <si>
    <t>Wayne English</t>
  </si>
  <si>
    <t>Wayne Lutz</t>
  </si>
  <si>
    <t>Wayne Sutherland</t>
  </si>
  <si>
    <t>Wendy Pridgen Pearce</t>
  </si>
  <si>
    <t>Wesley Cho</t>
  </si>
  <si>
    <t>Wesley Corbett</t>
  </si>
  <si>
    <t>Wesley Field</t>
  </si>
  <si>
    <t>Wesley Reid</t>
  </si>
  <si>
    <t>Wesley Tate</t>
  </si>
  <si>
    <t>Wesley Waller</t>
  </si>
  <si>
    <t>William Crawford</t>
  </si>
  <si>
    <t>William Larson</t>
  </si>
  <si>
    <t>William Sharma</t>
  </si>
  <si>
    <t>William Woodard</t>
  </si>
  <si>
    <t>Willie Robinson</t>
  </si>
  <si>
    <t>Yvonne Clarke</t>
  </si>
  <si>
    <t>Yvonne Collier</t>
  </si>
  <si>
    <t>Yvonne Fox</t>
  </si>
  <si>
    <t>Yvonne Mann</t>
  </si>
  <si>
    <t>Yvonne Stephens</t>
  </si>
  <si>
    <t>Zachary Maynard</t>
  </si>
  <si>
    <t># of Customers</t>
  </si>
  <si>
    <t>Age group</t>
  </si>
  <si>
    <t>15-25</t>
  </si>
  <si>
    <t>25-30</t>
  </si>
  <si>
    <t>30-40</t>
  </si>
  <si>
    <t>50 plus</t>
  </si>
  <si>
    <t>Average Customer age</t>
  </si>
  <si>
    <t>Gender</t>
  </si>
  <si>
    <t>F</t>
  </si>
  <si>
    <t>M</t>
  </si>
  <si>
    <t>Highlight</t>
  </si>
  <si>
    <t>max</t>
  </si>
  <si>
    <t>Arrival Time</t>
  </si>
  <si>
    <t>Distinct Count of Order ID</t>
  </si>
  <si>
    <t>average</t>
  </si>
  <si>
    <t>Average shipping days</t>
  </si>
  <si>
    <t>Product Status</t>
  </si>
  <si>
    <t>Unprofitable</t>
  </si>
  <si>
    <t>Order ID</t>
  </si>
  <si>
    <t>Order Priority</t>
  </si>
  <si>
    <t>Critical</t>
  </si>
  <si>
    <t>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</si>
</sst>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0.0%"/>
    <numFmt numFmtId="165" formatCode="[&lt;999999]0.00,&quot; k&quot;;[&lt;999999999]0.00,,&quot; M&quot;;0.00&quot; B&quot;"/>
    <numFmt numFmtId="166" formatCode="[&lt;999999]&quot;$&quot;0.00,&quot; k&quot;;[&lt;999999999]&quot;$&quot;0.00,,&quot; M&quot;;&quot;$&quot;0.00&quot; B&quot;"/>
    <numFmt numFmtId="167" formatCode="0.0%"/>
    <numFmt numFmtId="168" formatCode="\+0.0%;\-0.0%;0.0%"/>
    <numFmt numFmtId="169" formatCode="[&lt;999999]&quot;$&quot;0.0,&quot; k&quot;;[&lt;999999999]&quot;$&quot;0.0,,&quot; M&quot;;&quot;$&quot;0.0&quot; B&quot;"/>
  </numFmts>
  <fonts count="4" x14ac:knownFonts="1">
    <font>
      <sz val="11"/>
      <color theme="1"/>
      <name val="Aptos Narrow"/>
      <family val="2"/>
      <scheme val="minor"/>
    </font>
    <font>
      <sz val="8"/>
      <color rgb="FF000000"/>
      <name val="Segoe UI"/>
      <family val="2"/>
    </font>
    <font>
      <sz val="11"/>
      <color theme="0" tint="-4.9989318521683403E-2"/>
      <name val="Aptos Narrow"/>
      <family val="2"/>
      <scheme val="minor"/>
    </font>
    <font>
      <sz val="11"/>
      <color theme="0"/>
      <name val="Aptos Narrow"/>
      <family val="2"/>
      <scheme val="minor"/>
    </font>
  </fonts>
  <fills count="5">
    <fill>
      <patternFill patternType="none"/>
    </fill>
    <fill>
      <patternFill patternType="gray125"/>
    </fill>
    <fill>
      <patternFill patternType="solid">
        <fgColor theme="1" tint="0.249977111117893"/>
        <bgColor indexed="64"/>
      </patternFill>
    </fill>
    <fill>
      <patternFill patternType="solid">
        <fgColor rgb="FFFF0000"/>
        <bgColor indexed="64"/>
      </patternFill>
    </fill>
    <fill>
      <patternFill patternType="solid">
        <fgColor theme="1" tint="4.9989318521683403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0" fillId="0" borderId="1" xfId="0" pivotButton="1" applyBorder="1"/>
    <xf numFmtId="0" fontId="0" fillId="0" borderId="1" xfId="0" applyBorder="1"/>
    <xf numFmtId="3" fontId="0" fillId="0" borderId="1" xfId="0" applyNumberFormat="1" applyBorder="1"/>
    <xf numFmtId="166" fontId="0" fillId="0" borderId="1" xfId="0" applyNumberFormat="1" applyBorder="1"/>
    <xf numFmtId="165" fontId="0" fillId="0" borderId="1" xfId="0" applyNumberFormat="1" applyBorder="1"/>
    <xf numFmtId="164" fontId="0" fillId="0" borderId="1" xfId="0" applyNumberFormat="1" applyBorder="1"/>
    <xf numFmtId="167" fontId="0" fillId="0" borderId="0" xfId="0" applyNumberFormat="1"/>
    <xf numFmtId="0" fontId="0" fillId="2" borderId="0" xfId="0" applyFill="1"/>
    <xf numFmtId="0" fontId="2" fillId="2" borderId="1" xfId="0" applyFont="1" applyFill="1" applyBorder="1"/>
    <xf numFmtId="0" fontId="2" fillId="2" borderId="0" xfId="0" applyFont="1" applyFill="1"/>
    <xf numFmtId="168" fontId="2" fillId="2" borderId="1" xfId="0" applyNumberFormat="1" applyFont="1" applyFill="1" applyBorder="1"/>
    <xf numFmtId="10" fontId="0" fillId="0" borderId="1" xfId="0" applyNumberFormat="1" applyBorder="1"/>
    <xf numFmtId="0" fontId="3" fillId="2" borderId="0" xfId="0" applyFont="1" applyFill="1"/>
    <xf numFmtId="9" fontId="0" fillId="0" borderId="1" xfId="0" applyNumberFormat="1" applyBorder="1"/>
    <xf numFmtId="169" fontId="0" fillId="0" borderId="1" xfId="0" applyNumberFormat="1" applyBorder="1"/>
    <xf numFmtId="169" fontId="0" fillId="0" borderId="0" xfId="0" applyNumberFormat="1"/>
    <xf numFmtId="1" fontId="0" fillId="0" borderId="1" xfId="0" applyNumberFormat="1" applyBorder="1"/>
    <xf numFmtId="3" fontId="0" fillId="0" borderId="0" xfId="0" applyNumberFormat="1"/>
    <xf numFmtId="0" fontId="0" fillId="3" borderId="0" xfId="0" applyFill="1"/>
    <xf numFmtId="0" fontId="3" fillId="4" borderId="0" xfId="0" applyFont="1" applyFill="1"/>
  </cellXfs>
  <cellStyles count="1">
    <cellStyle name="Normal" xfId="0" builtinId="0"/>
  </cellStyles>
  <dxfs count="1017">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numFmt numFmtId="1" formatCode="0"/>
    </dxf>
    <dxf>
      <numFmt numFmtId="1" formatCode="0"/>
    </dxf>
    <dxf>
      <numFmt numFmtId="1" formatCode="0"/>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numFmt numFmtId="1" formatCode="0"/>
    </dxf>
    <dxf>
      <numFmt numFmtId="1" formatCode="0"/>
    </dxf>
    <dxf>
      <numFmt numFmtId="1" formatCode="0"/>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numFmt numFmtId="1" formatCode="0"/>
    </dxf>
    <dxf>
      <numFmt numFmtId="1" formatCode="0"/>
    </dxf>
    <dxf>
      <numFmt numFmtId="1" formatCode="0"/>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numFmt numFmtId="1" formatCode="0"/>
    </dxf>
    <dxf>
      <numFmt numFmtId="1" formatCode="0"/>
    </dxf>
    <dxf>
      <numFmt numFmtId="1" formatCode="0"/>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numFmt numFmtId="165" formatCode="[&lt;999999]0.00,&quot; k&quot;;[&lt;999999999]0.00,,&quot; M&quot;;0.00&quot; B&quot;"/>
    </dxf>
    <dxf>
      <numFmt numFmtId="165" formatCode="[&lt;999999]0.00,&quot; k&quot;;[&lt;999999999]0.00,,&quot; M&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numFmt numFmtId="1" formatCode="0"/>
    </dxf>
    <dxf>
      <numFmt numFmtId="1" formatCode="0"/>
    </dxf>
    <dxf>
      <numFmt numFmtId="1" formatCode="0"/>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numFmt numFmtId="165" formatCode="[&lt;999999]0.00,&quot; k&quot;;[&lt;999999999]0.00,,&quot; M&quot;;0.00&quot; B&quot;"/>
    </dxf>
    <dxf>
      <numFmt numFmtId="165" formatCode="[&lt;999999]0.00,&quot; k&quot;;[&lt;999999999]0.00,,&quot; M&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numFmt numFmtId="1" formatCode="0"/>
    </dxf>
    <dxf>
      <numFmt numFmtId="1" formatCode="0"/>
    </dxf>
    <dxf>
      <numFmt numFmtId="1" formatCode="0"/>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numFmt numFmtId="165" formatCode="[&lt;999999]0.00,&quot; k&quot;;[&lt;999999999]0.00,,&quot; M&quot;;0.00&quot; B&quot;"/>
    </dxf>
    <dxf>
      <numFmt numFmtId="165" formatCode="[&lt;999999]0.00,&quot; k&quot;;[&lt;999999999]0.00,,&quot; M&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5" formatCode="[&lt;999999]0.00,&quot; k&quot;;[&lt;999999999]0.00,,&quot; M&quot;;0.00&quot; B&quot;"/>
    </dxf>
    <dxf>
      <numFmt numFmtId="165" formatCode="[&lt;999999]0.00,&quot; k&quot;;[&lt;999999999]0.00,,&quot; M&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theme="1" tint="4.9989318521683403E-2"/>
        </patternFill>
      </fill>
    </dxf>
    <dxf>
      <fill>
        <patternFill patternType="solid">
          <bgColor theme="1" tint="4.9989318521683403E-2"/>
        </patternFill>
      </fill>
    </dxf>
    <dxf>
      <font>
        <color theme="0"/>
      </font>
    </dxf>
    <dxf>
      <font>
        <color theme="0"/>
      </font>
    </dxf>
    <dxf>
      <font>
        <color theme="0"/>
      </font>
    </dxf>
    <dxf>
      <font>
        <color theme="0"/>
      </font>
    </dxf>
    <dxf>
      <fill>
        <patternFill>
          <bgColor theme="1" tint="4.9989318521683403E-2"/>
        </patternFill>
      </fill>
    </dxf>
    <dxf>
      <fill>
        <patternFill>
          <bgColor theme="1" tint="4.9989318521683403E-2"/>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numFmt numFmtId="1" formatCode="0"/>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numFmt numFmtId="169" formatCode="[&lt;999999]&quot;$&quot;0.0,&quot; k&quot;;[&lt;999999999]&quot;$&quot;0.0,,&quot; M&quot;;&quot;$&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 k&quot;;[&lt;999999999]&quot;$&quot;0.00,,&quot; M&quot;;&quot;$&quot;0.00&quot; B&quot;"/>
    </dxf>
    <dxf>
      <numFmt numFmtId="166" formatCode="[&lt;999999]&quot;$&quot;0.00,&quot; k&quot;;[&lt;999999999]&quot;$&quot;0.00,,&quot; M&quot;;&quot;$&quot;0.00&quot; B&quot;"/>
    </dxf>
    <dxf>
      <font>
        <b/>
        <color theme="1"/>
      </font>
      <border>
        <bottom style="thin">
          <color theme="4"/>
        </bottom>
        <vertical/>
        <horizontal/>
      </border>
    </dxf>
    <dxf>
      <font>
        <color theme="1"/>
      </font>
      <fill>
        <patternFill>
          <bgColor theme="0"/>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53BD0A41-DA90-4D97-9771-BD2631D89503}">
      <tableStyleElement type="wholeTable" dxfId="1016"/>
      <tableStyleElement type="headerRow" dxfId="1015"/>
    </tableStyle>
    <tableStyle name="SlicerStyleLight1 3" pivot="0" table="0" count="10" xr9:uid="{C8546A2D-48D1-4067-A597-7F1E26311FA5}">
      <tableStyleElement type="wholeTable" dxfId="1014"/>
      <tableStyleElement type="headerRow" dxfId="1013"/>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0B0F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ustomXml" Target="../customXml/item4.xml"/><Relationship Id="rId47" Type="http://schemas.openxmlformats.org/officeDocument/2006/relationships/customXml" Target="../customXml/item9.xml"/><Relationship Id="rId63" Type="http://schemas.openxmlformats.org/officeDocument/2006/relationships/customXml" Target="../customXml/item25.xml"/><Relationship Id="rId68" Type="http://schemas.openxmlformats.org/officeDocument/2006/relationships/customXml" Target="../customXml/item30.xml"/><Relationship Id="rId84" Type="http://schemas.openxmlformats.org/officeDocument/2006/relationships/customXml" Target="../customXml/item46.xml"/><Relationship Id="rId16" Type="http://schemas.openxmlformats.org/officeDocument/2006/relationships/pivotCacheDefinition" Target="pivotCache/pivotCacheDefinition9.xml"/><Relationship Id="rId11" Type="http://schemas.openxmlformats.org/officeDocument/2006/relationships/pivotCacheDefinition" Target="pivotCache/pivotCacheDefinition4.xml"/><Relationship Id="rId32" Type="http://schemas.openxmlformats.org/officeDocument/2006/relationships/theme" Target="theme/theme1.xml"/><Relationship Id="rId37" Type="http://schemas.openxmlformats.org/officeDocument/2006/relationships/powerPivotData" Target="model/item.data"/><Relationship Id="rId53" Type="http://schemas.openxmlformats.org/officeDocument/2006/relationships/customXml" Target="../customXml/item15.xml"/><Relationship Id="rId58" Type="http://schemas.openxmlformats.org/officeDocument/2006/relationships/customXml" Target="../customXml/item20.xml"/><Relationship Id="rId74" Type="http://schemas.openxmlformats.org/officeDocument/2006/relationships/customXml" Target="../customXml/item36.xml"/><Relationship Id="rId79" Type="http://schemas.openxmlformats.org/officeDocument/2006/relationships/customXml" Target="../customXml/item41.xml"/><Relationship Id="rId5" Type="http://schemas.openxmlformats.org/officeDocument/2006/relationships/worksheet" Target="worksheets/sheet5.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2.xml"/><Relationship Id="rId35" Type="http://schemas.openxmlformats.org/officeDocument/2006/relationships/sharedStrings" Target="sharedString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69" Type="http://schemas.openxmlformats.org/officeDocument/2006/relationships/customXml" Target="../customXml/item31.xml"/><Relationship Id="rId77" Type="http://schemas.openxmlformats.org/officeDocument/2006/relationships/customXml" Target="../customXml/item39.xml"/><Relationship Id="rId8" Type="http://schemas.openxmlformats.org/officeDocument/2006/relationships/pivotCacheDefinition" Target="pivotCache/pivotCacheDefinition1.xml"/><Relationship Id="rId51" Type="http://schemas.openxmlformats.org/officeDocument/2006/relationships/customXml" Target="../customXml/item13.xml"/><Relationship Id="rId72" Type="http://schemas.openxmlformats.org/officeDocument/2006/relationships/customXml" Target="../customXml/item34.xml"/><Relationship Id="rId80" Type="http://schemas.openxmlformats.org/officeDocument/2006/relationships/customXml" Target="../customXml/item42.xml"/><Relationship Id="rId85" Type="http://schemas.openxmlformats.org/officeDocument/2006/relationships/customXml" Target="../customXml/item47.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connections" Target="connections.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67" Type="http://schemas.openxmlformats.org/officeDocument/2006/relationships/customXml" Target="../customXml/item29.xml"/><Relationship Id="rId20" Type="http://schemas.openxmlformats.org/officeDocument/2006/relationships/pivotCacheDefinition" Target="pivotCache/pivotCacheDefinition13.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70" Type="http://schemas.openxmlformats.org/officeDocument/2006/relationships/customXml" Target="../customXml/item32.xml"/><Relationship Id="rId75" Type="http://schemas.openxmlformats.org/officeDocument/2006/relationships/customXml" Target="../customXml/item37.xml"/><Relationship Id="rId83" Type="http://schemas.openxmlformats.org/officeDocument/2006/relationships/customXml" Target="../customXml/item4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sheetMetadata" Target="metadata.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pivotCacheDefinition" Target="pivotCache/pivotCacheDefinition3.xml"/><Relationship Id="rId31" Type="http://schemas.microsoft.com/office/2007/relationships/slicerCache" Target="slicerCaches/slicerCache3.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73" Type="http://schemas.openxmlformats.org/officeDocument/2006/relationships/customXml" Target="../customXml/item35.xml"/><Relationship Id="rId78" Type="http://schemas.openxmlformats.org/officeDocument/2006/relationships/customXml" Target="../customXml/item40.xml"/><Relationship Id="rId81" Type="http://schemas.openxmlformats.org/officeDocument/2006/relationships/customXml" Target="../customXml/item43.xml"/><Relationship Id="rId86" Type="http://schemas.openxmlformats.org/officeDocument/2006/relationships/customXml" Target="../customXml/item4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1.xml"/><Relationship Id="rId34" Type="http://schemas.openxmlformats.org/officeDocument/2006/relationships/styles" Target="styles.xml"/><Relationship Id="rId50" Type="http://schemas.openxmlformats.org/officeDocument/2006/relationships/customXml" Target="../customXml/item12.xml"/><Relationship Id="rId55" Type="http://schemas.openxmlformats.org/officeDocument/2006/relationships/customXml" Target="../customXml/item17.xml"/><Relationship Id="rId76" Type="http://schemas.openxmlformats.org/officeDocument/2006/relationships/customXml" Target="../customXml/item38.xml"/><Relationship Id="rId7" Type="http://schemas.openxmlformats.org/officeDocument/2006/relationships/worksheet" Target="worksheets/sheet7.xml"/><Relationship Id="rId71" Type="http://schemas.openxmlformats.org/officeDocument/2006/relationships/customXml" Target="../customXml/item33.xml"/><Relationship Id="rId2" Type="http://schemas.openxmlformats.org/officeDocument/2006/relationships/worksheet" Target="worksheets/sheet2.xml"/><Relationship Id="rId29" Type="http://schemas.microsoft.com/office/2007/relationships/slicerCache" Target="slicerCaches/slicerCache1.xml"/><Relationship Id="rId24" Type="http://schemas.openxmlformats.org/officeDocument/2006/relationships/pivotCacheDefinition" Target="pivotCache/pivotCacheDefinition17.xml"/><Relationship Id="rId40" Type="http://schemas.openxmlformats.org/officeDocument/2006/relationships/customXml" Target="../customXml/item2.xml"/><Relationship Id="rId45" Type="http://schemas.openxmlformats.org/officeDocument/2006/relationships/customXml" Target="../customXml/item7.xml"/><Relationship Id="rId66" Type="http://schemas.openxmlformats.org/officeDocument/2006/relationships/customXml" Target="../customXml/item28.xml"/><Relationship Id="rId87" Type="http://schemas.openxmlformats.org/officeDocument/2006/relationships/customXml" Target="../customXml/item49.xml"/><Relationship Id="rId61" Type="http://schemas.openxmlformats.org/officeDocument/2006/relationships/customXml" Target="../customXml/item23.xml"/><Relationship Id="rId82" Type="http://schemas.openxmlformats.org/officeDocument/2006/relationships/customXml" Target="../customXml/item4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Analysis!$B$13</c:f>
              <c:strCache>
                <c:ptCount val="1"/>
                <c:pt idx="0">
                  <c:v>Profit</c:v>
                </c:pt>
              </c:strCache>
            </c:strRef>
          </c:tx>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5-C434-4015-B14D-D1C682DCB7BD}"/>
              </c:ext>
            </c:extLst>
          </c:dPt>
          <c:dPt>
            <c:idx val="1"/>
            <c:invertIfNegative val="0"/>
            <c:bubble3D val="0"/>
            <c:spPr>
              <a:solidFill>
                <a:schemeClr val="bg1">
                  <a:lumMod val="85000"/>
                </a:schemeClr>
              </a:solidFill>
              <a:ln>
                <a:noFill/>
              </a:ln>
              <a:effectLst/>
            </c:spPr>
            <c:extLst>
              <c:ext xmlns:c16="http://schemas.microsoft.com/office/drawing/2014/chart" uri="{C3380CC4-5D6E-409C-BE32-E72D297353CC}">
                <c16:uniqueId val="{00000004-C434-4015-B14D-D1C682DCB7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Analysis!$A$14:$A$17</c:f>
              <c:numCache>
                <c:formatCode>General</c:formatCode>
                <c:ptCount val="4"/>
                <c:pt idx="0">
                  <c:v>2014</c:v>
                </c:pt>
                <c:pt idx="1">
                  <c:v>2015</c:v>
                </c:pt>
                <c:pt idx="2">
                  <c:v>2016</c:v>
                </c:pt>
                <c:pt idx="3">
                  <c:v>2017</c:v>
                </c:pt>
              </c:numCache>
            </c:numRef>
          </c:cat>
          <c:val>
            <c:numRef>
              <c:f>Analysis!$B$14:$B$17</c:f>
              <c:numCache>
                <c:formatCode>[&lt;999999]"$"0.00," k";[&lt;999999999]"$"0.00,," M";"$"0.00" B"</c:formatCode>
                <c:ptCount val="4"/>
                <c:pt idx="0">
                  <c:v>46671.997799999997</c:v>
                </c:pt>
                <c:pt idx="1">
                  <c:v>10137.747100000001</c:v>
                </c:pt>
                <c:pt idx="2">
                  <c:v>86233.958299999998</c:v>
                </c:pt>
                <c:pt idx="3">
                  <c:v>84788.794899999994</c:v>
                </c:pt>
              </c:numCache>
            </c:numRef>
          </c:val>
          <c:extLst>
            <c:ext xmlns:c16="http://schemas.microsoft.com/office/drawing/2014/chart" uri="{C3380CC4-5D6E-409C-BE32-E72D297353CC}">
              <c16:uniqueId val="{00000000-C434-4015-B14D-D1C682DCB7BD}"/>
            </c:ext>
          </c:extLst>
        </c:ser>
        <c:ser>
          <c:idx val="3"/>
          <c:order val="3"/>
          <c:tx>
            <c:strRef>
              <c:f>Analysis!$D$13</c:f>
              <c:strCache>
                <c:ptCount val="1"/>
                <c:pt idx="0">
                  <c:v>Above Average</c:v>
                </c:pt>
              </c:strCache>
            </c:strRef>
          </c:tx>
          <c:spPr>
            <a:solidFill>
              <a:srgbClr val="00B0F0"/>
            </a:solidFill>
            <a:ln>
              <a:noFill/>
            </a:ln>
            <a:effectLst/>
          </c:spPr>
          <c:invertIfNegative val="0"/>
          <c:val>
            <c:numRef>
              <c:f>Analysis!$D$14:$D$17</c:f>
              <c:numCache>
                <c:formatCode>General</c:formatCode>
                <c:ptCount val="4"/>
                <c:pt idx="0">
                  <c:v>0</c:v>
                </c:pt>
                <c:pt idx="1">
                  <c:v>0</c:v>
                </c:pt>
                <c:pt idx="2">
                  <c:v>86233.958299999998</c:v>
                </c:pt>
                <c:pt idx="3">
                  <c:v>84788.794899999994</c:v>
                </c:pt>
              </c:numCache>
            </c:numRef>
          </c:val>
          <c:extLst>
            <c:ext xmlns:c16="http://schemas.microsoft.com/office/drawing/2014/chart" uri="{C3380CC4-5D6E-409C-BE32-E72D297353CC}">
              <c16:uniqueId val="{00000003-C434-4015-B14D-D1C682DCB7BD}"/>
            </c:ext>
          </c:extLst>
        </c:ser>
        <c:dLbls>
          <c:showLegendKey val="0"/>
          <c:showVal val="0"/>
          <c:showCatName val="0"/>
          <c:showSerName val="0"/>
          <c:showPercent val="0"/>
          <c:showBubbleSize val="0"/>
        </c:dLbls>
        <c:gapWidth val="219"/>
        <c:overlap val="100"/>
        <c:axId val="1085012431"/>
        <c:axId val="679438271"/>
        <c:extLst>
          <c:ext xmlns:c15="http://schemas.microsoft.com/office/drawing/2012/chart" uri="{02D57815-91ED-43cb-92C2-25804820EDAC}">
            <c15:filteredBarSeries>
              <c15:ser>
                <c:idx val="0"/>
                <c:order val="0"/>
                <c:tx>
                  <c:strRef>
                    <c:extLst>
                      <c:ext uri="{02D57815-91ED-43cb-92C2-25804820EDAC}">
                        <c15:formulaRef>
                          <c15:sqref>Analysis!$A$13</c15:sqref>
                        </c15:formulaRef>
                      </c:ext>
                    </c:extLst>
                    <c:strCache>
                      <c:ptCount val="1"/>
                      <c:pt idx="0">
                        <c:v>Year</c:v>
                      </c:pt>
                    </c:strCache>
                  </c:strRef>
                </c:tx>
                <c:spPr>
                  <a:solidFill>
                    <a:schemeClr val="accent1"/>
                  </a:solidFill>
                  <a:ln>
                    <a:noFill/>
                  </a:ln>
                  <a:effectLst/>
                </c:spPr>
                <c:invertIfNegative val="0"/>
                <c:cat>
                  <c:numRef>
                    <c:extLst>
                      <c:ext uri="{02D57815-91ED-43cb-92C2-25804820EDAC}">
                        <c15:formulaRef>
                          <c15:sqref>Analysis!$A$14:$A$17</c15:sqref>
                        </c15:formulaRef>
                      </c:ext>
                    </c:extLst>
                    <c:numCache>
                      <c:formatCode>General</c:formatCode>
                      <c:ptCount val="4"/>
                      <c:pt idx="0">
                        <c:v>2014</c:v>
                      </c:pt>
                      <c:pt idx="1">
                        <c:v>2015</c:v>
                      </c:pt>
                      <c:pt idx="2">
                        <c:v>2016</c:v>
                      </c:pt>
                      <c:pt idx="3">
                        <c:v>2017</c:v>
                      </c:pt>
                    </c:numCache>
                  </c:numRef>
                </c:cat>
                <c:val>
                  <c:numRef>
                    <c:extLst>
                      <c:ext uri="{02D57815-91ED-43cb-92C2-25804820EDAC}">
                        <c15:formulaRef>
                          <c15:sqref>Analysis!$A$14:$A$17</c15:sqref>
                        </c15:formulaRef>
                      </c:ext>
                    </c:extLst>
                    <c:numCache>
                      <c:formatCode>General</c:formatCode>
                      <c:ptCount val="4"/>
                      <c:pt idx="0">
                        <c:v>2014</c:v>
                      </c:pt>
                      <c:pt idx="1">
                        <c:v>2015</c:v>
                      </c:pt>
                      <c:pt idx="2">
                        <c:v>2016</c:v>
                      </c:pt>
                      <c:pt idx="3">
                        <c:v>2017</c:v>
                      </c:pt>
                    </c:numCache>
                  </c:numRef>
                </c:val>
                <c:extLst>
                  <c:ext xmlns:c16="http://schemas.microsoft.com/office/drawing/2014/chart" uri="{C3380CC4-5D6E-409C-BE32-E72D297353CC}">
                    <c16:uniqueId val="{00000001-C434-4015-B14D-D1C682DCB7BD}"/>
                  </c:ext>
                </c:extLst>
              </c15:ser>
            </c15:filteredBarSeries>
          </c:ext>
        </c:extLst>
      </c:barChart>
      <c:lineChart>
        <c:grouping val="standard"/>
        <c:varyColors val="0"/>
        <c:ser>
          <c:idx val="2"/>
          <c:order val="2"/>
          <c:tx>
            <c:strRef>
              <c:f>Analysis!$C$13</c:f>
              <c:strCache>
                <c:ptCount val="1"/>
                <c:pt idx="0">
                  <c:v>Average Profit</c:v>
                </c:pt>
              </c:strCache>
            </c:strRef>
          </c:tx>
          <c:spPr>
            <a:ln w="12700" cap="rnd">
              <a:solidFill>
                <a:schemeClr val="bg1">
                  <a:lumMod val="75000"/>
                </a:schemeClr>
              </a:solidFill>
              <a:round/>
            </a:ln>
            <a:effectLst/>
          </c:spPr>
          <c:marker>
            <c:symbol val="none"/>
          </c:marker>
          <c:val>
            <c:numRef>
              <c:f>Analysis!$C$14:$C$17</c:f>
              <c:numCache>
                <c:formatCode>[&lt;999999]"$"0.00," k";[&lt;999999999]"$"0.00,," M";"$"0.00" B"</c:formatCode>
                <c:ptCount val="4"/>
                <c:pt idx="0">
                  <c:v>56958.124524999992</c:v>
                </c:pt>
                <c:pt idx="1">
                  <c:v>56958.124524999992</c:v>
                </c:pt>
                <c:pt idx="2">
                  <c:v>56958.124524999992</c:v>
                </c:pt>
                <c:pt idx="3">
                  <c:v>56958.124524999992</c:v>
                </c:pt>
              </c:numCache>
            </c:numRef>
          </c:val>
          <c:smooth val="0"/>
          <c:extLst>
            <c:ext xmlns:c16="http://schemas.microsoft.com/office/drawing/2014/chart" uri="{C3380CC4-5D6E-409C-BE32-E72D297353CC}">
              <c16:uniqueId val="{00000002-C434-4015-B14D-D1C682DCB7BD}"/>
            </c:ext>
          </c:extLst>
        </c:ser>
        <c:dLbls>
          <c:showLegendKey val="0"/>
          <c:showVal val="0"/>
          <c:showCatName val="0"/>
          <c:showSerName val="0"/>
          <c:showPercent val="0"/>
          <c:showBubbleSize val="0"/>
        </c:dLbls>
        <c:marker val="1"/>
        <c:smooth val="0"/>
        <c:axId val="1085012431"/>
        <c:axId val="679438271"/>
      </c:lineChart>
      <c:catAx>
        <c:axId val="108501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438271"/>
        <c:crosses val="autoZero"/>
        <c:auto val="1"/>
        <c:lblAlgn val="ctr"/>
        <c:lblOffset val="100"/>
        <c:noMultiLvlLbl val="0"/>
      </c:catAx>
      <c:valAx>
        <c:axId val="679438271"/>
        <c:scaling>
          <c:orientation val="minMax"/>
        </c:scaling>
        <c:delete val="1"/>
        <c:axPos val="l"/>
        <c:majorGridlines>
          <c:spPr>
            <a:ln w="9525" cap="flat" cmpd="sng" algn="ctr">
              <a:noFill/>
              <a:round/>
            </a:ln>
            <a:effectLst/>
          </c:spPr>
        </c:majorGridlines>
        <c:numFmt formatCode="[&lt;999999]&quot;$&quot;0.00,&quot; k&quot;;[&lt;999999999]&quot;$&quot;0.00,,&quot; M&quot;;&quot;$&quot;0.00&quot; B&quot;" sourceLinked="1"/>
        <c:majorTickMark val="none"/>
        <c:minorTickMark val="none"/>
        <c:tickLblPos val="nextTo"/>
        <c:crossAx val="108501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[Project.xlsx]Analysis (2)!PivotTable3</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(2)'!$B$1</c:f>
              <c:strCache>
                <c:ptCount val="1"/>
                <c:pt idx="0">
                  <c:v>Total</c:v>
                </c:pt>
              </c:strCache>
            </c:strRef>
          </c:tx>
          <c:spPr>
            <a:ln w="28575" cap="rnd">
              <a:solidFill>
                <a:schemeClr val="tx1">
                  <a:lumMod val="75000"/>
                  <a:lumOff val="2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(2)'!$B$2:$B$13</c:f>
              <c:numCache>
                <c:formatCode>[&lt;999999]"$"0.0," k";[&lt;999999999]"$"0.0,," M";"$"0.0" B"</c:formatCode>
                <c:ptCount val="12"/>
                <c:pt idx="0">
                  <c:v>5471.4537</c:v>
                </c:pt>
                <c:pt idx="1">
                  <c:v>1352.5429999999999</c:v>
                </c:pt>
                <c:pt idx="2">
                  <c:v>22228.2199</c:v>
                </c:pt>
                <c:pt idx="3">
                  <c:v>8987.0907999999999</c:v>
                </c:pt>
                <c:pt idx="4">
                  <c:v>324.37720000000002</c:v>
                </c:pt>
                <c:pt idx="5">
                  <c:v>40400.337800000001</c:v>
                </c:pt>
                <c:pt idx="6">
                  <c:v>-10.044499999999999</c:v>
                </c:pt>
                <c:pt idx="7">
                  <c:v>14650.650100000001</c:v>
                </c:pt>
                <c:pt idx="8">
                  <c:v>24170.368600000002</c:v>
                </c:pt>
                <c:pt idx="9">
                  <c:v>31046.964800000002</c:v>
                </c:pt>
                <c:pt idx="10">
                  <c:v>30723.751100000001</c:v>
                </c:pt>
                <c:pt idx="11">
                  <c:v>48486.785600000003</c:v>
                </c:pt>
              </c:numCache>
            </c:numRef>
          </c:val>
          <c:smooth val="1"/>
          <c:extLst>
            <c:ext xmlns:c16="http://schemas.microsoft.com/office/drawing/2014/chart" uri="{C3380CC4-5D6E-409C-BE32-E72D297353CC}">
              <c16:uniqueId val="{00000000-BB9B-40F6-9A7A-7F8D23F42030}"/>
            </c:ext>
          </c:extLst>
        </c:ser>
        <c:dLbls>
          <c:dLblPos val="t"/>
          <c:showLegendKey val="0"/>
          <c:showVal val="1"/>
          <c:showCatName val="0"/>
          <c:showSerName val="0"/>
          <c:showPercent val="0"/>
          <c:showBubbleSize val="0"/>
        </c:dLbls>
        <c:smooth val="0"/>
        <c:axId val="1339776559"/>
        <c:axId val="1339774639"/>
      </c:lineChart>
      <c:catAx>
        <c:axId val="133977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774639"/>
        <c:crosses val="autoZero"/>
        <c:auto val="1"/>
        <c:lblAlgn val="ctr"/>
        <c:lblOffset val="100"/>
        <c:noMultiLvlLbl val="0"/>
      </c:catAx>
      <c:valAx>
        <c:axId val="1339774639"/>
        <c:scaling>
          <c:orientation val="minMax"/>
        </c:scaling>
        <c:delete val="1"/>
        <c:axPos val="l"/>
        <c:numFmt formatCode="[&lt;999999]&quot;$&quot;0.0,&quot; k&quot;;[&lt;999999999]&quot;$&quot;0.0,,&quot; M&quot;;&quot;$&quot;0.0&quot; B&quot;" sourceLinked="1"/>
        <c:majorTickMark val="none"/>
        <c:minorTickMark val="none"/>
        <c:tickLblPos val="nextTo"/>
        <c:crossAx val="133977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(2)'!$M$4</c:f>
              <c:strCache>
                <c:ptCount val="1"/>
                <c:pt idx="0">
                  <c:v> Profit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(2)'!$L$5:$L$11</c:f>
              <c:strCache>
                <c:ptCount val="7"/>
                <c:pt idx="0">
                  <c:v>Sunday</c:v>
                </c:pt>
                <c:pt idx="1">
                  <c:v>Monday</c:v>
                </c:pt>
                <c:pt idx="2">
                  <c:v>Tuesday</c:v>
                </c:pt>
                <c:pt idx="3">
                  <c:v>Wednesday</c:v>
                </c:pt>
                <c:pt idx="4">
                  <c:v>Thursday</c:v>
                </c:pt>
                <c:pt idx="5">
                  <c:v>Friday</c:v>
                </c:pt>
                <c:pt idx="6">
                  <c:v>Saturday</c:v>
                </c:pt>
              </c:strCache>
            </c:strRef>
          </c:cat>
          <c:val>
            <c:numRef>
              <c:f>'Analysis (2)'!$M$5:$M$11</c:f>
              <c:numCache>
                <c:formatCode>[&lt;999999]"$"0.00," k";[&lt;999999999]"$"0.00,," M";"$"0.00" B"</c:formatCode>
                <c:ptCount val="7"/>
                <c:pt idx="0">
                  <c:v>69594.586800000005</c:v>
                </c:pt>
                <c:pt idx="1">
                  <c:v>30054.643599999999</c:v>
                </c:pt>
                <c:pt idx="2">
                  <c:v>19501.7814</c:v>
                </c:pt>
                <c:pt idx="3">
                  <c:v>16057.2943</c:v>
                </c:pt>
                <c:pt idx="4">
                  <c:v>1655.6993</c:v>
                </c:pt>
                <c:pt idx="5">
                  <c:v>62000.025600000001</c:v>
                </c:pt>
                <c:pt idx="6">
                  <c:v>28968.467100000002</c:v>
                </c:pt>
              </c:numCache>
            </c:numRef>
          </c:val>
          <c:extLst>
            <c:ext xmlns:c16="http://schemas.microsoft.com/office/drawing/2014/chart" uri="{C3380CC4-5D6E-409C-BE32-E72D297353CC}">
              <c16:uniqueId val="{00000000-6A2F-46E6-AF88-E00F4E139BB5}"/>
            </c:ext>
          </c:extLst>
        </c:ser>
        <c:ser>
          <c:idx val="1"/>
          <c:order val="1"/>
          <c:tx>
            <c:strRef>
              <c:f>'Analysis (2)'!$N$4</c:f>
              <c:strCache>
                <c:ptCount val="1"/>
                <c:pt idx="0">
                  <c:v>highlight</c:v>
                </c:pt>
              </c:strCache>
            </c:strRef>
          </c:tx>
          <c:spPr>
            <a:solidFill>
              <a:srgbClr val="00B0F0"/>
            </a:solidFill>
            <a:ln>
              <a:noFill/>
            </a:ln>
            <a:effectLst/>
          </c:spPr>
          <c:invertIfNegative val="0"/>
          <c:cat>
            <c:strRef>
              <c:f>'Analysis (2)'!$L$5:$L$11</c:f>
              <c:strCache>
                <c:ptCount val="7"/>
                <c:pt idx="0">
                  <c:v>Sunday</c:v>
                </c:pt>
                <c:pt idx="1">
                  <c:v>Monday</c:v>
                </c:pt>
                <c:pt idx="2">
                  <c:v>Tuesday</c:v>
                </c:pt>
                <c:pt idx="3">
                  <c:v>Wednesday</c:v>
                </c:pt>
                <c:pt idx="4">
                  <c:v>Thursday</c:v>
                </c:pt>
                <c:pt idx="5">
                  <c:v>Friday</c:v>
                </c:pt>
                <c:pt idx="6">
                  <c:v>Saturday</c:v>
                </c:pt>
              </c:strCache>
            </c:strRef>
          </c:cat>
          <c:val>
            <c:numRef>
              <c:f>'Analysis (2)'!$N$5:$N$11</c:f>
              <c:numCache>
                <c:formatCode>[&lt;999999]"$"0.00," k";[&lt;999999999]"$"0.00,," M";"$"0.00" B"</c:formatCode>
                <c:ptCount val="7"/>
                <c:pt idx="0">
                  <c:v>69594.586800000005</c:v>
                </c:pt>
                <c:pt idx="1">
                  <c:v>30054.643599999999</c:v>
                </c:pt>
                <c:pt idx="2">
                  <c:v>0</c:v>
                </c:pt>
                <c:pt idx="3">
                  <c:v>0</c:v>
                </c:pt>
                <c:pt idx="4">
                  <c:v>0</c:v>
                </c:pt>
                <c:pt idx="5">
                  <c:v>62000.025600000001</c:v>
                </c:pt>
                <c:pt idx="6">
                  <c:v>0</c:v>
                </c:pt>
              </c:numCache>
            </c:numRef>
          </c:val>
          <c:extLst>
            <c:ext xmlns:c16="http://schemas.microsoft.com/office/drawing/2014/chart" uri="{C3380CC4-5D6E-409C-BE32-E72D297353CC}">
              <c16:uniqueId val="{00000001-6A2F-46E6-AF88-E00F4E139BB5}"/>
            </c:ext>
          </c:extLst>
        </c:ser>
        <c:dLbls>
          <c:showLegendKey val="0"/>
          <c:showVal val="0"/>
          <c:showCatName val="0"/>
          <c:showSerName val="0"/>
          <c:showPercent val="0"/>
          <c:showBubbleSize val="0"/>
        </c:dLbls>
        <c:gapWidth val="219"/>
        <c:overlap val="100"/>
        <c:axId val="1450369903"/>
        <c:axId val="1450374223"/>
      </c:barChart>
      <c:catAx>
        <c:axId val="145036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374223"/>
        <c:crosses val="autoZero"/>
        <c:auto val="1"/>
        <c:lblAlgn val="ctr"/>
        <c:lblOffset val="100"/>
        <c:noMultiLvlLbl val="0"/>
      </c:catAx>
      <c:valAx>
        <c:axId val="1450374223"/>
        <c:scaling>
          <c:orientation val="minMax"/>
        </c:scaling>
        <c:delete val="1"/>
        <c:axPos val="l"/>
        <c:numFmt formatCode="[&lt;999999]&quot;$&quot;0.00,&quot; k&quot;;[&lt;999999999]&quot;$&quot;0.00,,&quot; M&quot;;&quot;$&quot;0.00&quot; B&quot;" sourceLinked="1"/>
        <c:majorTickMark val="none"/>
        <c:minorTickMark val="none"/>
        <c:tickLblPos val="nextTo"/>
        <c:crossAx val="145036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[Project.xlsx]Analysis (2)!PivotTable5</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w="19050">
            <a:solidFill>
              <a:schemeClr val="lt1"/>
            </a:solidFill>
          </a:ln>
          <a:effectLst/>
        </c:spPr>
      </c:pivotFmt>
      <c:pivotFmt>
        <c:idx val="5"/>
        <c:spPr>
          <a:solidFill>
            <a:schemeClr val="bg1">
              <a:lumMod val="85000"/>
            </a:schemeClr>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41643059490083"/>
                  <c:h val="0.18916666666666668"/>
                </c:manualLayout>
              </c15:layout>
            </c:ext>
          </c:extLst>
        </c:dLbl>
      </c:pivotFmt>
      <c:pivotFmt>
        <c:idx val="8"/>
        <c:spPr>
          <a:solidFill>
            <a:schemeClr val="bg1">
              <a:lumMod val="8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09065155807367"/>
                  <c:h val="0.18916666666666668"/>
                </c:manualLayout>
              </c15:layout>
            </c:ext>
          </c:extLst>
        </c:dLbl>
      </c:pivotFmt>
    </c:pivotFmts>
    <c:plotArea>
      <c:layout/>
      <c:pieChart>
        <c:varyColors val="1"/>
        <c:ser>
          <c:idx val="0"/>
          <c:order val="0"/>
          <c:tx>
            <c:strRef>
              <c:f>'Analysis (2)'!$S$3</c:f>
              <c:strCache>
                <c:ptCount val="1"/>
                <c:pt idx="0">
                  <c:v>Total</c:v>
                </c:pt>
              </c:strCache>
            </c:strRef>
          </c:tx>
          <c:spPr>
            <a:ln>
              <a:noFill/>
            </a:ln>
          </c:spPr>
          <c:dPt>
            <c:idx val="0"/>
            <c:bubble3D val="0"/>
            <c:spPr>
              <a:solidFill>
                <a:srgbClr val="00B0F0"/>
              </a:solidFill>
              <a:ln w="19050">
                <a:noFill/>
              </a:ln>
              <a:effectLst/>
            </c:spPr>
            <c:extLst>
              <c:ext xmlns:c16="http://schemas.microsoft.com/office/drawing/2014/chart" uri="{C3380CC4-5D6E-409C-BE32-E72D297353CC}">
                <c16:uniqueId val="{00000001-7F1A-4218-BECD-33675FC7F514}"/>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7F1A-4218-BECD-33675FC7F514}"/>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141643059490083"/>
                      <c:h val="0.18916666666666668"/>
                    </c:manualLayout>
                  </c15:layout>
                </c:ext>
                <c:ext xmlns:c16="http://schemas.microsoft.com/office/drawing/2014/chart" uri="{C3380CC4-5D6E-409C-BE32-E72D297353CC}">
                  <c16:uniqueId val="{00000001-7F1A-4218-BECD-33675FC7F514}"/>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609065155807367"/>
                      <c:h val="0.18916666666666668"/>
                    </c:manualLayout>
                  </c15:layout>
                </c:ext>
                <c:ext xmlns:c16="http://schemas.microsoft.com/office/drawing/2014/chart" uri="{C3380CC4-5D6E-409C-BE32-E72D297353CC}">
                  <c16:uniqueId val="{00000003-7F1A-4218-BECD-33675FC7F5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(2)'!$R$4:$R$5</c:f>
              <c:strCache>
                <c:ptCount val="2"/>
                <c:pt idx="0">
                  <c:v>Weekday</c:v>
                </c:pt>
                <c:pt idx="1">
                  <c:v>Weekend</c:v>
                </c:pt>
              </c:strCache>
            </c:strRef>
          </c:cat>
          <c:val>
            <c:numRef>
              <c:f>'Analysis (2)'!$S$4:$S$5</c:f>
              <c:numCache>
                <c:formatCode>[&lt;999999]"$"0.00," k";[&lt;999999999]"$"0.00,," M";"$"0.00" B"</c:formatCode>
                <c:ptCount val="2"/>
                <c:pt idx="0">
                  <c:v>129269.4442</c:v>
                </c:pt>
                <c:pt idx="1">
                  <c:v>98563.053899999999</c:v>
                </c:pt>
              </c:numCache>
            </c:numRef>
          </c:val>
          <c:extLst>
            <c:ext xmlns:c16="http://schemas.microsoft.com/office/drawing/2014/chart" uri="{C3380CC4-5D6E-409C-BE32-E72D297353CC}">
              <c16:uniqueId val="{00000004-7F1A-4218-BECD-33675FC7F51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7865748709122203E-2"/>
          <c:y val="5.9782608695652176E-2"/>
          <c:w val="0.82444061962134252"/>
          <c:h val="0.88043478260869568"/>
        </c:manualLayout>
      </c:layout>
      <c:barChart>
        <c:barDir val="bar"/>
        <c:grouping val="clustered"/>
        <c:varyColors val="0"/>
        <c:ser>
          <c:idx val="0"/>
          <c:order val="0"/>
          <c:tx>
            <c:strRef>
              <c:f>'Analysis (3)'!$E$2</c:f>
              <c:strCache>
                <c:ptCount val="1"/>
                <c:pt idx="0">
                  <c:v> Profit</c:v>
                </c:pt>
              </c:strCache>
            </c:strRef>
          </c:tx>
          <c:spPr>
            <a:solidFill>
              <a:schemeClr val="accent1"/>
            </a:solidFill>
            <a:ln>
              <a:noFill/>
            </a:ln>
            <a:effectLst/>
          </c:spPr>
          <c:invertIfNegative val="0"/>
          <c:dLbls>
            <c:dLbl>
              <c:idx val="0"/>
              <c:dLblPos val="inBase"/>
              <c:showLegendKey val="0"/>
              <c:showVal val="0"/>
              <c:showCatName val="1"/>
              <c:showSerName val="0"/>
              <c:showPercent val="0"/>
              <c:showBubbleSize val="0"/>
              <c:extLst>
                <c:ext xmlns:c15="http://schemas.microsoft.com/office/drawing/2012/chart" uri="{CE6537A1-D6FC-4f65-9D91-7224C49458BB}">
                  <c15:layout>
                    <c:manualLayout>
                      <c:w val="0.29397454836217762"/>
                      <c:h val="0.12739815131804177"/>
                    </c:manualLayout>
                  </c15:layout>
                </c:ext>
                <c:ext xmlns:c16="http://schemas.microsoft.com/office/drawing/2014/chart" uri="{C3380CC4-5D6E-409C-BE32-E72D297353CC}">
                  <c16:uniqueId val="{00000002-276A-4EE7-8F4B-CE693963335C}"/>
                </c:ext>
              </c:extLst>
            </c:dLbl>
            <c:dLbl>
              <c:idx val="1"/>
              <c:dLblPos val="inBase"/>
              <c:showLegendKey val="0"/>
              <c:showVal val="0"/>
              <c:showCatName val="1"/>
              <c:showSerName val="0"/>
              <c:showPercent val="0"/>
              <c:showBubbleSize val="0"/>
              <c:extLst>
                <c:ext xmlns:c15="http://schemas.microsoft.com/office/drawing/2012/chart" uri="{CE6537A1-D6FC-4f65-9D91-7224C49458BB}">
                  <c15:layout>
                    <c:manualLayout>
                      <c:w val="0.35882960413080889"/>
                      <c:h val="0.25510869565217392"/>
                    </c:manualLayout>
                  </c15:layout>
                </c:ext>
                <c:ext xmlns:c16="http://schemas.microsoft.com/office/drawing/2014/chart" uri="{C3380CC4-5D6E-409C-BE32-E72D297353CC}">
                  <c16:uniqueId val="{00000000-3DE6-436F-93AF-9C9F9160FE40}"/>
                </c:ext>
              </c:extLst>
            </c:dLbl>
            <c:dLbl>
              <c:idx val="2"/>
              <c:dLblPos val="inBase"/>
              <c:showLegendKey val="0"/>
              <c:showVal val="0"/>
              <c:showCatName val="1"/>
              <c:showSerName val="0"/>
              <c:showPercent val="0"/>
              <c:showBubbleSize val="0"/>
              <c:extLst>
                <c:ext xmlns:c15="http://schemas.microsoft.com/office/drawing/2012/chart" uri="{CE6537A1-D6FC-4f65-9D91-7224C49458BB}">
                  <c15:layout>
                    <c:manualLayout>
                      <c:w val="0.32230636833046472"/>
                      <c:h val="0.31480999657651487"/>
                    </c:manualLayout>
                  </c15:layout>
                </c:ext>
                <c:ext xmlns:c16="http://schemas.microsoft.com/office/drawing/2014/chart" uri="{C3380CC4-5D6E-409C-BE32-E72D297353CC}">
                  <c16:uniqueId val="{00000001-3DE6-436F-93AF-9C9F9160FE40}"/>
                </c:ext>
              </c:extLst>
            </c:dLbl>
            <c:dLbl>
              <c:idx val="3"/>
              <c:dLblPos val="inBase"/>
              <c:showLegendKey val="0"/>
              <c:showVal val="0"/>
              <c:showCatName val="1"/>
              <c:showSerName val="0"/>
              <c:showPercent val="0"/>
              <c:showBubbleSize val="0"/>
              <c:extLst>
                <c:ext xmlns:c15="http://schemas.microsoft.com/office/drawing/2012/chart" uri="{CE6537A1-D6FC-4f65-9D91-7224C49458BB}">
                  <c15:layout>
                    <c:manualLayout>
                      <c:w val="0.2974642404149242"/>
                      <c:h val="0.18344407841876909"/>
                    </c:manualLayout>
                  </c15:layout>
                </c:ext>
                <c:ext xmlns:c16="http://schemas.microsoft.com/office/drawing/2014/chart" uri="{C3380CC4-5D6E-409C-BE32-E72D297353CC}">
                  <c16:uniqueId val="{00000003-276A-4EE7-8F4B-CE693963335C}"/>
                </c:ext>
              </c:extLst>
            </c:dLbl>
            <c:dLbl>
              <c:idx val="4"/>
              <c:dLblPos val="inBase"/>
              <c:showLegendKey val="0"/>
              <c:showVal val="0"/>
              <c:showCatName val="1"/>
              <c:showSerName val="0"/>
              <c:showPercent val="0"/>
              <c:showBubbleSize val="0"/>
              <c:extLst>
                <c:ext xmlns:c15="http://schemas.microsoft.com/office/drawing/2012/chart" uri="{CE6537A1-D6FC-4f65-9D91-7224C49458BB}">
                  <c15:layout>
                    <c:manualLayout>
                      <c:w val="0.24692185007974482"/>
                      <c:h val="0.18344407841876909"/>
                    </c:manualLayout>
                  </c15:layout>
                </c:ext>
                <c:ext xmlns:c16="http://schemas.microsoft.com/office/drawing/2014/chart" uri="{C3380CC4-5D6E-409C-BE32-E72D297353CC}">
                  <c16:uniqueId val="{00000004-276A-4EE7-8F4B-CE69396333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(3)'!$D$3:$D$7</c:f>
              <c:strCache>
                <c:ptCount val="5"/>
                <c:pt idx="0">
                  <c:v>Fellowes PB500 Electric Punch Plastic Comb Binding Machine with Manual Bind</c:v>
                </c:pt>
                <c:pt idx="1">
                  <c:v>Global Troy™ Executive Leather Low-Back Tilter</c:v>
                </c:pt>
                <c:pt idx="2">
                  <c:v>GBC DocuBind TL300 Electric Binding System</c:v>
                </c:pt>
                <c:pt idx="3">
                  <c:v>Smead Adjustable Mobile File Trolley with Lockable Top</c:v>
                </c:pt>
                <c:pt idx="4">
                  <c:v>Hewlett Packard LaserJet 3310 Copier</c:v>
                </c:pt>
              </c:strCache>
            </c:strRef>
          </c:cat>
          <c:val>
            <c:numRef>
              <c:f>'Analysis (3)'!$E$3:$E$7</c:f>
              <c:numCache>
                <c:formatCode>[&lt;999999]"$"0.0," k";[&lt;999999999]"$"0.0,," M";"$"0.0" B"</c:formatCode>
                <c:ptCount val="5"/>
                <c:pt idx="0">
                  <c:v>23865.904200000001</c:v>
                </c:pt>
                <c:pt idx="1">
                  <c:v>18628.1453</c:v>
                </c:pt>
                <c:pt idx="2">
                  <c:v>11004.4512</c:v>
                </c:pt>
                <c:pt idx="3">
                  <c:v>9906.6198999999997</c:v>
                </c:pt>
                <c:pt idx="4">
                  <c:v>8798.1831000000002</c:v>
                </c:pt>
              </c:numCache>
            </c:numRef>
          </c:val>
          <c:extLst>
            <c:ext xmlns:c16="http://schemas.microsoft.com/office/drawing/2014/chart" uri="{C3380CC4-5D6E-409C-BE32-E72D297353CC}">
              <c16:uniqueId val="{00000000-276A-4EE7-8F4B-CE693963335C}"/>
            </c:ext>
          </c:extLst>
        </c:ser>
        <c:ser>
          <c:idx val="1"/>
          <c:order val="1"/>
          <c:tx>
            <c:strRef>
              <c:f>'Analysis (3)'!$F$2</c:f>
              <c:strCache>
                <c:ptCount val="1"/>
                <c:pt idx="0">
                  <c:v>dublicate</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(3)'!$D$3:$D$7</c:f>
              <c:strCache>
                <c:ptCount val="5"/>
                <c:pt idx="0">
                  <c:v>Fellowes PB500 Electric Punch Plastic Comb Binding Machine with Manual Bind</c:v>
                </c:pt>
                <c:pt idx="1">
                  <c:v>Global Troy™ Executive Leather Low-Back Tilter</c:v>
                </c:pt>
                <c:pt idx="2">
                  <c:v>GBC DocuBind TL300 Electric Binding System</c:v>
                </c:pt>
                <c:pt idx="3">
                  <c:v>Smead Adjustable Mobile File Trolley with Lockable Top</c:v>
                </c:pt>
                <c:pt idx="4">
                  <c:v>Hewlett Packard LaserJet 3310 Copier</c:v>
                </c:pt>
              </c:strCache>
            </c:strRef>
          </c:cat>
          <c:val>
            <c:numRef>
              <c:f>'Analysis (3)'!$F$3:$F$7</c:f>
              <c:numCache>
                <c:formatCode>[&lt;999999]"$"0.0," k";[&lt;999999999]"$"0.0,," M";"$"0.0" B"</c:formatCode>
                <c:ptCount val="5"/>
                <c:pt idx="0">
                  <c:v>23865.904200000001</c:v>
                </c:pt>
                <c:pt idx="1">
                  <c:v>18628.1453</c:v>
                </c:pt>
                <c:pt idx="2">
                  <c:v>11004.4512</c:v>
                </c:pt>
                <c:pt idx="3">
                  <c:v>9906.6198999999997</c:v>
                </c:pt>
                <c:pt idx="4">
                  <c:v>8798.1831000000002</c:v>
                </c:pt>
              </c:numCache>
            </c:numRef>
          </c:val>
          <c:extLst>
            <c:ext xmlns:c16="http://schemas.microsoft.com/office/drawing/2014/chart" uri="{C3380CC4-5D6E-409C-BE32-E72D297353CC}">
              <c16:uniqueId val="{00000001-276A-4EE7-8F4B-CE693963335C}"/>
            </c:ext>
          </c:extLst>
        </c:ser>
        <c:dLbls>
          <c:showLegendKey val="0"/>
          <c:showVal val="0"/>
          <c:showCatName val="0"/>
          <c:showSerName val="0"/>
          <c:showPercent val="0"/>
          <c:showBubbleSize val="0"/>
        </c:dLbls>
        <c:gapWidth val="30"/>
        <c:overlap val="100"/>
        <c:axId val="4111264"/>
        <c:axId val="1349941760"/>
      </c:barChart>
      <c:catAx>
        <c:axId val="4111264"/>
        <c:scaling>
          <c:orientation val="maxMin"/>
        </c:scaling>
        <c:delete val="1"/>
        <c:axPos val="l"/>
        <c:numFmt formatCode="General" sourceLinked="1"/>
        <c:majorTickMark val="none"/>
        <c:minorTickMark val="none"/>
        <c:tickLblPos val="nextTo"/>
        <c:crossAx val="1349941760"/>
        <c:crosses val="autoZero"/>
        <c:auto val="1"/>
        <c:lblAlgn val="ctr"/>
        <c:lblOffset val="100"/>
        <c:noMultiLvlLbl val="0"/>
      </c:catAx>
      <c:valAx>
        <c:axId val="1349941760"/>
        <c:scaling>
          <c:orientation val="minMax"/>
        </c:scaling>
        <c:delete val="1"/>
        <c:axPos val="t"/>
        <c:numFmt formatCode="[&lt;999999]&quot;$&quot;0.0,&quot; k&quot;;[&lt;999999999]&quot;$&quot;0.0,,&quot; M&quot;;&quot;$&quot;0.0&quot; B&quot;" sourceLinked="1"/>
        <c:majorTickMark val="none"/>
        <c:minorTickMark val="none"/>
        <c:tickLblPos val="nextTo"/>
        <c:crossAx val="411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'Analysis (3)'!$H$2</c:f>
              <c:strCache>
                <c:ptCount val="1"/>
                <c:pt idx="0">
                  <c:v>profit</c:v>
                </c:pt>
              </c:strCache>
            </c:strRef>
          </c:tx>
          <c:spPr>
            <a:ln>
              <a:noFill/>
            </a:ln>
          </c:spPr>
          <c:dPt>
            <c:idx val="0"/>
            <c:bubble3D val="0"/>
            <c:spPr>
              <a:solidFill>
                <a:srgbClr val="00B0F0"/>
              </a:solidFill>
              <a:ln w="19050">
                <a:noFill/>
              </a:ln>
              <a:effectLst/>
            </c:spPr>
            <c:extLst>
              <c:ext xmlns:c16="http://schemas.microsoft.com/office/drawing/2014/chart" uri="{C3380CC4-5D6E-409C-BE32-E72D297353CC}">
                <c16:uniqueId val="{00000001-32CC-4E9E-AEC4-184733E96703}"/>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32CC-4E9E-AEC4-184733E96703}"/>
              </c:ext>
            </c:extLst>
          </c:dPt>
          <c:cat>
            <c:strRef>
              <c:f>'Analysis (3)'!$G$3:$G$4</c:f>
              <c:strCache>
                <c:ptCount val="2"/>
                <c:pt idx="0">
                  <c:v>top-5</c:v>
                </c:pt>
                <c:pt idx="1">
                  <c:v>others</c:v>
                </c:pt>
              </c:strCache>
            </c:strRef>
          </c:cat>
          <c:val>
            <c:numRef>
              <c:f>'Analysis (3)'!$H$3:$H$4</c:f>
              <c:numCache>
                <c:formatCode>[&lt;999999]"$"0.0," k";[&lt;999999999]"$"0.0,," M";"$"0.0" B"</c:formatCode>
                <c:ptCount val="2"/>
                <c:pt idx="0">
                  <c:v>72203.303700000004</c:v>
                </c:pt>
                <c:pt idx="1">
                  <c:v>155629.19439999986</c:v>
                </c:pt>
              </c:numCache>
            </c:numRef>
          </c:val>
          <c:extLst>
            <c:ext xmlns:c16="http://schemas.microsoft.com/office/drawing/2014/chart" uri="{C3380CC4-5D6E-409C-BE32-E72D297353CC}">
              <c16:uniqueId val="{00000004-32CC-4E9E-AEC4-184733E9670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829593881409984"/>
          <c:y val="5.5696202531645568E-2"/>
          <c:w val="0.48368645492347162"/>
          <c:h val="0.88860759493670882"/>
        </c:manualLayout>
      </c:layout>
      <c:barChart>
        <c:barDir val="bar"/>
        <c:grouping val="clustered"/>
        <c:varyColors val="0"/>
        <c:ser>
          <c:idx val="0"/>
          <c:order val="0"/>
          <c:tx>
            <c:strRef>
              <c:f>'Analysis (3)'!$T$3</c:f>
              <c:strCache>
                <c:ptCount val="1"/>
                <c:pt idx="0">
                  <c:v> Profit</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(3)'!$S$4:$S$6</c:f>
              <c:strCache>
                <c:ptCount val="3"/>
                <c:pt idx="0">
                  <c:v>Office Supplies</c:v>
                </c:pt>
                <c:pt idx="1">
                  <c:v>Technology</c:v>
                </c:pt>
                <c:pt idx="2">
                  <c:v>Furniture</c:v>
                </c:pt>
              </c:strCache>
            </c:strRef>
          </c:cat>
          <c:val>
            <c:numRef>
              <c:f>'Analysis (3)'!$T$4:$T$6</c:f>
              <c:numCache>
                <c:formatCode>[&lt;999999]"$"0.0," k";[&lt;999999999]"$"0.0,," M";"$"0.0" B"</c:formatCode>
                <c:ptCount val="3"/>
                <c:pt idx="0">
                  <c:v>89591.919299999994</c:v>
                </c:pt>
                <c:pt idx="1">
                  <c:v>75282.906400000007</c:v>
                </c:pt>
                <c:pt idx="2">
                  <c:v>62957.672400000003</c:v>
                </c:pt>
              </c:numCache>
            </c:numRef>
          </c:val>
          <c:extLst>
            <c:ext xmlns:c16="http://schemas.microsoft.com/office/drawing/2014/chart" uri="{C3380CC4-5D6E-409C-BE32-E72D297353CC}">
              <c16:uniqueId val="{00000000-CB33-497E-A469-7C3483E85E59}"/>
            </c:ext>
          </c:extLst>
        </c:ser>
        <c:dLbls>
          <c:showLegendKey val="0"/>
          <c:showVal val="0"/>
          <c:showCatName val="0"/>
          <c:showSerName val="0"/>
          <c:showPercent val="0"/>
          <c:showBubbleSize val="0"/>
        </c:dLbls>
        <c:gapWidth val="182"/>
        <c:axId val="4941920"/>
        <c:axId val="4942400"/>
      </c:barChart>
      <c:catAx>
        <c:axId val="49419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2400"/>
        <c:crosses val="autoZero"/>
        <c:auto val="1"/>
        <c:lblAlgn val="ctr"/>
        <c:lblOffset val="100"/>
        <c:noMultiLvlLbl val="0"/>
      </c:catAx>
      <c:valAx>
        <c:axId val="4942400"/>
        <c:scaling>
          <c:orientation val="minMax"/>
        </c:scaling>
        <c:delete val="1"/>
        <c:axPos val="t"/>
        <c:numFmt formatCode="[&lt;999999]&quot;$&quot;0.0,&quot; k&quot;;[&lt;999999999]&quot;$&quot;0.0,,&quot; M&quot;;&quot;$&quot;0.0&quot; B&quot;" sourceLinked="1"/>
        <c:majorTickMark val="none"/>
        <c:minorTickMark val="none"/>
        <c:tickLblPos val="nextTo"/>
        <c:crossAx val="49419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'Analysis (3)'!$S$13</c:f>
              <c:strCache>
                <c:ptCount val="1"/>
                <c:pt idx="0">
                  <c:v>Max</c:v>
                </c:pt>
              </c:strCache>
            </c:strRef>
          </c:tx>
          <c:spPr>
            <a:solidFill>
              <a:schemeClr val="bg1">
                <a:lumMod val="85000"/>
              </a:schemeClr>
            </a:solidFill>
            <a:ln>
              <a:noFill/>
            </a:ln>
            <a:effectLst/>
          </c:spPr>
          <c:invertIfNegative val="0"/>
          <c:xVal>
            <c:strRef>
              <c:f>'Analysis (3)'!$P$14:$P$15</c:f>
              <c:strCache>
                <c:ptCount val="2"/>
                <c:pt idx="0">
                  <c:v>Expensive</c:v>
                </c:pt>
                <c:pt idx="1">
                  <c:v>Less Expensive</c:v>
                </c:pt>
              </c:strCache>
            </c:strRef>
          </c:xVal>
          <c:yVal>
            <c:numRef>
              <c:f>'Analysis (3)'!$T$14:$T$15</c:f>
              <c:numCache>
                <c:formatCode>General</c:formatCode>
                <c:ptCount val="2"/>
                <c:pt idx="0">
                  <c:v>0.7</c:v>
                </c:pt>
                <c:pt idx="1">
                  <c:v>0.7</c:v>
                </c:pt>
              </c:numCache>
            </c:numRef>
          </c:yVal>
          <c:bubbleSize>
            <c:numRef>
              <c:f>'Analysis (3)'!$S$14:$S$15</c:f>
              <c:numCache>
                <c:formatCode>General</c:formatCode>
                <c:ptCount val="2"/>
                <c:pt idx="0">
                  <c:v>1</c:v>
                </c:pt>
                <c:pt idx="1">
                  <c:v>1</c:v>
                </c:pt>
              </c:numCache>
            </c:numRef>
          </c:bubbleSize>
          <c:bubble3D val="0"/>
          <c:extLst>
            <c:ext xmlns:c16="http://schemas.microsoft.com/office/drawing/2014/chart" uri="{C3380CC4-5D6E-409C-BE32-E72D297353CC}">
              <c16:uniqueId val="{00000000-15A6-4373-B284-C292BD673ABA}"/>
            </c:ext>
          </c:extLst>
        </c:ser>
        <c:ser>
          <c:idx val="1"/>
          <c:order val="1"/>
          <c:tx>
            <c:strRef>
              <c:f>'Analysis (3)'!$R$13</c:f>
              <c:strCache>
                <c:ptCount val="1"/>
                <c:pt idx="0">
                  <c:v>Percebtage</c:v>
                </c:pt>
              </c:strCache>
            </c:strRef>
          </c:tx>
          <c:spPr>
            <a:solidFill>
              <a:schemeClr val="accent2">
                <a:alpha val="75000"/>
              </a:schemeClr>
            </a:solidFill>
            <a:ln w="25400">
              <a:noFill/>
            </a:ln>
            <a:effectLst/>
          </c:spPr>
          <c:invertIfNegative val="0"/>
          <c:dPt>
            <c:idx val="0"/>
            <c:invertIfNegative val="0"/>
            <c:bubble3D val="0"/>
            <c:spPr>
              <a:solidFill>
                <a:srgbClr val="00B0F0"/>
              </a:solidFill>
              <a:ln w="25400">
                <a:noFill/>
              </a:ln>
              <a:effectLst/>
            </c:spPr>
            <c:extLst>
              <c:ext xmlns:c16="http://schemas.microsoft.com/office/drawing/2014/chart" uri="{C3380CC4-5D6E-409C-BE32-E72D297353CC}">
                <c16:uniqueId val="{00000002-15A6-4373-B284-C292BD673ABA}"/>
              </c:ext>
            </c:extLst>
          </c:dPt>
          <c:dPt>
            <c:idx val="1"/>
            <c:invertIfNegative val="0"/>
            <c:bubble3D val="0"/>
            <c:spPr>
              <a:solidFill>
                <a:srgbClr val="FF0000"/>
              </a:solidFill>
              <a:ln w="25400">
                <a:noFill/>
              </a:ln>
              <a:effectLst/>
            </c:spPr>
            <c:extLst>
              <c:ext xmlns:c16="http://schemas.microsoft.com/office/drawing/2014/chart" uri="{C3380CC4-5D6E-409C-BE32-E72D297353CC}">
                <c16:uniqueId val="{00000003-15A6-4373-B284-C292BD673ABA}"/>
              </c:ext>
            </c:extLst>
          </c:dPt>
          <c:xVal>
            <c:strRef>
              <c:f>'Analysis (3)'!$P$14:$P$15</c:f>
              <c:strCache>
                <c:ptCount val="2"/>
                <c:pt idx="0">
                  <c:v>Expensive</c:v>
                </c:pt>
                <c:pt idx="1">
                  <c:v>Less Expensive</c:v>
                </c:pt>
              </c:strCache>
            </c:strRef>
          </c:xVal>
          <c:yVal>
            <c:numRef>
              <c:f>'Analysis (3)'!$T$14:$T$15</c:f>
              <c:numCache>
                <c:formatCode>General</c:formatCode>
                <c:ptCount val="2"/>
                <c:pt idx="0">
                  <c:v>0.7</c:v>
                </c:pt>
                <c:pt idx="1">
                  <c:v>0.7</c:v>
                </c:pt>
              </c:numCache>
            </c:numRef>
          </c:yVal>
          <c:bubbleSize>
            <c:numRef>
              <c:f>'Analysis (3)'!$R$14:$R$15</c:f>
              <c:numCache>
                <c:formatCode>0.0%</c:formatCode>
                <c:ptCount val="2"/>
                <c:pt idx="0">
                  <c:v>0.87332572595796865</c:v>
                </c:pt>
                <c:pt idx="1">
                  <c:v>0.12667427404203141</c:v>
                </c:pt>
              </c:numCache>
            </c:numRef>
          </c:bubbleSize>
          <c:bubble3D val="0"/>
          <c:extLst>
            <c:ext xmlns:c16="http://schemas.microsoft.com/office/drawing/2014/chart" uri="{C3380CC4-5D6E-409C-BE32-E72D297353CC}">
              <c16:uniqueId val="{00000001-15A6-4373-B284-C292BD673ABA}"/>
            </c:ext>
          </c:extLst>
        </c:ser>
        <c:dLbls>
          <c:showLegendKey val="0"/>
          <c:showVal val="0"/>
          <c:showCatName val="0"/>
          <c:showSerName val="0"/>
          <c:showPercent val="0"/>
          <c:showBubbleSize val="0"/>
        </c:dLbls>
        <c:bubbleScale val="300"/>
        <c:showNegBubbles val="0"/>
        <c:axId val="320783392"/>
        <c:axId val="320784832"/>
      </c:bubbleChart>
      <c:valAx>
        <c:axId val="320783392"/>
        <c:scaling>
          <c:orientation val="minMax"/>
          <c:min val="0.5"/>
        </c:scaling>
        <c:delete val="1"/>
        <c:axPos val="b"/>
        <c:majorTickMark val="none"/>
        <c:minorTickMark val="none"/>
        <c:tickLblPos val="nextTo"/>
        <c:crossAx val="320784832"/>
        <c:crosses val="autoZero"/>
        <c:crossBetween val="midCat"/>
      </c:valAx>
      <c:valAx>
        <c:axId val="320784832"/>
        <c:scaling>
          <c:orientation val="minMax"/>
        </c:scaling>
        <c:delete val="1"/>
        <c:axPos val="l"/>
        <c:numFmt formatCode="General" sourceLinked="1"/>
        <c:majorTickMark val="none"/>
        <c:minorTickMark val="none"/>
        <c:tickLblPos val="nextTo"/>
        <c:crossAx val="3207833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7865748709122203E-2"/>
          <c:y val="5.9782608695652176E-2"/>
          <c:w val="0.49053356282271943"/>
          <c:h val="0.88043478260869568"/>
        </c:manualLayout>
      </c:layout>
      <c:barChart>
        <c:barDir val="bar"/>
        <c:grouping val="clustered"/>
        <c:varyColors val="0"/>
        <c:ser>
          <c:idx val="0"/>
          <c:order val="0"/>
          <c:tx>
            <c:strRef>
              <c:f>'Analysis (4)'!$E$2</c:f>
              <c:strCache>
                <c:ptCount val="1"/>
                <c:pt idx="0">
                  <c:v> Profit</c:v>
                </c:pt>
              </c:strCache>
            </c:strRef>
          </c:tx>
          <c:spPr>
            <a:solidFill>
              <a:schemeClr val="accent1"/>
            </a:solidFill>
            <a:ln>
              <a:noFill/>
            </a:ln>
            <a:effectLst/>
          </c:spPr>
          <c:invertIfNegative val="0"/>
          <c:dLbls>
            <c:dLbl>
              <c:idx val="0"/>
              <c:dLblPos val="inBase"/>
              <c:showLegendKey val="0"/>
              <c:showVal val="0"/>
              <c:showCatName val="1"/>
              <c:showSerName val="0"/>
              <c:showPercent val="0"/>
              <c:showBubbleSize val="0"/>
              <c:extLst>
                <c:ext xmlns:c15="http://schemas.microsoft.com/office/drawing/2012/chart" uri="{CE6537A1-D6FC-4f65-9D91-7224C49458BB}">
                  <c15:layout>
                    <c:manualLayout>
                      <c:w val="0.15972325748438068"/>
                      <c:h val="0.12739830908233246"/>
                    </c:manualLayout>
                  </c15:layout>
                </c:ext>
                <c:ext xmlns:c16="http://schemas.microsoft.com/office/drawing/2014/chart" uri="{C3380CC4-5D6E-409C-BE32-E72D297353CC}">
                  <c16:uniqueId val="{00000000-4ABC-4016-BC39-3A9158025D10}"/>
                </c:ext>
              </c:extLst>
            </c:dLbl>
            <c:dLbl>
              <c:idx val="1"/>
              <c:dLblPos val="inBase"/>
              <c:showLegendKey val="0"/>
              <c:showVal val="0"/>
              <c:showCatName val="1"/>
              <c:showSerName val="0"/>
              <c:showPercent val="0"/>
              <c:showBubbleSize val="0"/>
              <c:extLst>
                <c:ext xmlns:c15="http://schemas.microsoft.com/office/drawing/2012/chart" uri="{CE6537A1-D6FC-4f65-9D91-7224C49458BB}">
                  <c15:layout>
                    <c:manualLayout>
                      <c:w val="0.15917383820998277"/>
                      <c:h val="0.25510867593163755"/>
                    </c:manualLayout>
                  </c15:layout>
                </c:ext>
                <c:ext xmlns:c16="http://schemas.microsoft.com/office/drawing/2014/chart" uri="{C3380CC4-5D6E-409C-BE32-E72D297353CC}">
                  <c16:uniqueId val="{00000001-4ABC-4016-BC39-3A9158025D10}"/>
                </c:ext>
              </c:extLst>
            </c:dLbl>
            <c:dLbl>
              <c:idx val="2"/>
              <c:dLblPos val="inBase"/>
              <c:showLegendKey val="0"/>
              <c:showVal val="0"/>
              <c:showCatName val="1"/>
              <c:showSerName val="0"/>
              <c:showPercent val="0"/>
              <c:showBubbleSize val="0"/>
              <c:extLst>
                <c:ext xmlns:c15="http://schemas.microsoft.com/office/drawing/2012/chart" uri="{CE6537A1-D6FC-4f65-9D91-7224C49458BB}">
                  <c15:layout>
                    <c:manualLayout>
                      <c:w val="0.17772805507745268"/>
                      <c:h val="0.31481004390580203"/>
                    </c:manualLayout>
                  </c15:layout>
                </c:ext>
                <c:ext xmlns:c16="http://schemas.microsoft.com/office/drawing/2014/chart" uri="{C3380CC4-5D6E-409C-BE32-E72D297353CC}">
                  <c16:uniqueId val="{00000002-4ABC-4016-BC39-3A9158025D10}"/>
                </c:ext>
              </c:extLst>
            </c:dLbl>
            <c:dLbl>
              <c:idx val="3"/>
              <c:dLblPos val="inBase"/>
              <c:showLegendKey val="0"/>
              <c:showVal val="0"/>
              <c:showCatName val="1"/>
              <c:showSerName val="0"/>
              <c:showPercent val="0"/>
              <c:showBubbleSize val="0"/>
              <c:extLst>
                <c:ext xmlns:c15="http://schemas.microsoft.com/office/drawing/2012/chart" uri="{CE6537A1-D6FC-4f65-9D91-7224C49458BB}">
                  <c15:layout>
                    <c:manualLayout>
                      <c:w val="0.18386707685635678"/>
                      <c:h val="0.18344424688849376"/>
                    </c:manualLayout>
                  </c15:layout>
                </c:ext>
                <c:ext xmlns:c16="http://schemas.microsoft.com/office/drawing/2014/chart" uri="{C3380CC4-5D6E-409C-BE32-E72D297353CC}">
                  <c16:uniqueId val="{00000003-4ABC-4016-BC39-3A9158025D10}"/>
                </c:ext>
              </c:extLst>
            </c:dLbl>
            <c:dLbl>
              <c:idx val="4"/>
              <c:dLblPos val="inBase"/>
              <c:showLegendKey val="0"/>
              <c:showVal val="0"/>
              <c:showCatName val="1"/>
              <c:showSerName val="0"/>
              <c:showPercent val="0"/>
              <c:showBubbleSize val="0"/>
              <c:extLst>
                <c:ext xmlns:c15="http://schemas.microsoft.com/office/drawing/2012/chart" uri="{CE6537A1-D6FC-4f65-9D91-7224C49458BB}">
                  <c15:layout>
                    <c:manualLayout>
                      <c:w val="0.1436515917438031"/>
                      <c:h val="0.18344424688849376"/>
                    </c:manualLayout>
                  </c15:layout>
                </c:ext>
                <c:ext xmlns:c16="http://schemas.microsoft.com/office/drawing/2014/chart" uri="{C3380CC4-5D6E-409C-BE32-E72D297353CC}">
                  <c16:uniqueId val="{00000004-4ABC-4016-BC39-3A9158025D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(4)'!$D$3:$D$7</c:f>
              <c:strCache>
                <c:ptCount val="5"/>
                <c:pt idx="0">
                  <c:v>Richard McClure</c:v>
                </c:pt>
                <c:pt idx="1">
                  <c:v>Annie Odom</c:v>
                </c:pt>
                <c:pt idx="2">
                  <c:v>Christopher Meadows</c:v>
                </c:pt>
                <c:pt idx="3">
                  <c:v>Nina Horne Kelly</c:v>
                </c:pt>
                <c:pt idx="4">
                  <c:v>Kelly Byers</c:v>
                </c:pt>
              </c:strCache>
            </c:strRef>
          </c:cat>
          <c:val>
            <c:numRef>
              <c:f>'Analysis (4)'!$E$3:$E$7</c:f>
              <c:numCache>
                <c:formatCode>[&lt;999999]"$"0.0," k";[&lt;999999999]"$"0.0,," M";"$"0.0" B"</c:formatCode>
                <c:ptCount val="5"/>
                <c:pt idx="0">
                  <c:v>9300.3400999999994</c:v>
                </c:pt>
                <c:pt idx="1">
                  <c:v>9243.2577000000001</c:v>
                </c:pt>
                <c:pt idx="2">
                  <c:v>8839.2294999999995</c:v>
                </c:pt>
                <c:pt idx="3">
                  <c:v>8533.4256000000005</c:v>
                </c:pt>
                <c:pt idx="4">
                  <c:v>7495.0609999999997</c:v>
                </c:pt>
              </c:numCache>
            </c:numRef>
          </c:val>
          <c:extLst>
            <c:ext xmlns:c16="http://schemas.microsoft.com/office/drawing/2014/chart" uri="{C3380CC4-5D6E-409C-BE32-E72D297353CC}">
              <c16:uniqueId val="{00000005-4ABC-4016-BC39-3A9158025D10}"/>
            </c:ext>
          </c:extLst>
        </c:ser>
        <c:ser>
          <c:idx val="1"/>
          <c:order val="1"/>
          <c:tx>
            <c:strRef>
              <c:f>'Analysis (4)'!$F$2</c:f>
              <c:strCache>
                <c:ptCount val="1"/>
                <c:pt idx="0">
                  <c:v>dublicate</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(4)'!$D$3:$D$7</c:f>
              <c:strCache>
                <c:ptCount val="5"/>
                <c:pt idx="0">
                  <c:v>Richard McClure</c:v>
                </c:pt>
                <c:pt idx="1">
                  <c:v>Annie Odom</c:v>
                </c:pt>
                <c:pt idx="2">
                  <c:v>Christopher Meadows</c:v>
                </c:pt>
                <c:pt idx="3">
                  <c:v>Nina Horne Kelly</c:v>
                </c:pt>
                <c:pt idx="4">
                  <c:v>Kelly Byers</c:v>
                </c:pt>
              </c:strCache>
            </c:strRef>
          </c:cat>
          <c:val>
            <c:numRef>
              <c:f>'Analysis (4)'!$F$3:$F$7</c:f>
              <c:numCache>
                <c:formatCode>[&lt;999999]"$"0.0," k";[&lt;999999999]"$"0.0,," M";"$"0.0" B"</c:formatCode>
                <c:ptCount val="5"/>
                <c:pt idx="0">
                  <c:v>9300.3400999999994</c:v>
                </c:pt>
                <c:pt idx="1">
                  <c:v>9243.2577000000001</c:v>
                </c:pt>
                <c:pt idx="2">
                  <c:v>8839.2294999999995</c:v>
                </c:pt>
                <c:pt idx="3">
                  <c:v>8533.4256000000005</c:v>
                </c:pt>
                <c:pt idx="4">
                  <c:v>7495.0609999999997</c:v>
                </c:pt>
              </c:numCache>
            </c:numRef>
          </c:val>
          <c:extLst>
            <c:ext xmlns:c16="http://schemas.microsoft.com/office/drawing/2014/chart" uri="{C3380CC4-5D6E-409C-BE32-E72D297353CC}">
              <c16:uniqueId val="{00000006-4ABC-4016-BC39-3A9158025D10}"/>
            </c:ext>
          </c:extLst>
        </c:ser>
        <c:dLbls>
          <c:showLegendKey val="0"/>
          <c:showVal val="0"/>
          <c:showCatName val="0"/>
          <c:showSerName val="0"/>
          <c:showPercent val="0"/>
          <c:showBubbleSize val="0"/>
        </c:dLbls>
        <c:gapWidth val="30"/>
        <c:overlap val="100"/>
        <c:axId val="4111264"/>
        <c:axId val="1349941760"/>
      </c:barChart>
      <c:catAx>
        <c:axId val="4111264"/>
        <c:scaling>
          <c:orientation val="maxMin"/>
        </c:scaling>
        <c:delete val="1"/>
        <c:axPos val="l"/>
        <c:numFmt formatCode="General" sourceLinked="1"/>
        <c:majorTickMark val="none"/>
        <c:minorTickMark val="none"/>
        <c:tickLblPos val="nextTo"/>
        <c:crossAx val="1349941760"/>
        <c:crosses val="autoZero"/>
        <c:auto val="1"/>
        <c:lblAlgn val="ctr"/>
        <c:lblOffset val="100"/>
        <c:noMultiLvlLbl val="0"/>
      </c:catAx>
      <c:valAx>
        <c:axId val="1349941760"/>
        <c:scaling>
          <c:orientation val="minMax"/>
        </c:scaling>
        <c:delete val="1"/>
        <c:axPos val="t"/>
        <c:numFmt formatCode="[&lt;999999]&quot;$&quot;0.0,&quot; k&quot;;[&lt;999999999]&quot;$&quot;0.0,,&quot; M&quot;;&quot;$&quot;0.0&quot; B&quot;" sourceLinked="1"/>
        <c:majorTickMark val="none"/>
        <c:minorTickMark val="none"/>
        <c:tickLblPos val="nextTo"/>
        <c:crossAx val="411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'Analysis (4)'!$H$2</c:f>
              <c:strCache>
                <c:ptCount val="1"/>
                <c:pt idx="0">
                  <c:v>profit</c:v>
                </c:pt>
              </c:strCache>
            </c:strRef>
          </c:tx>
          <c:spPr>
            <a:ln>
              <a:noFill/>
            </a:ln>
          </c:spPr>
          <c:dPt>
            <c:idx val="0"/>
            <c:bubble3D val="0"/>
            <c:spPr>
              <a:solidFill>
                <a:srgbClr val="00B0F0"/>
              </a:solidFill>
              <a:ln w="19050">
                <a:noFill/>
              </a:ln>
              <a:effectLst/>
            </c:spPr>
            <c:extLst>
              <c:ext xmlns:c16="http://schemas.microsoft.com/office/drawing/2014/chart" uri="{C3380CC4-5D6E-409C-BE32-E72D297353CC}">
                <c16:uniqueId val="{00000001-63C3-4561-A4B1-A1EF5BFF0D4A}"/>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63C3-4561-A4B1-A1EF5BFF0D4A}"/>
              </c:ext>
            </c:extLst>
          </c:dPt>
          <c:cat>
            <c:strRef>
              <c:f>'Analysis (4)'!$G$3:$G$4</c:f>
              <c:strCache>
                <c:ptCount val="2"/>
                <c:pt idx="0">
                  <c:v>top-5</c:v>
                </c:pt>
                <c:pt idx="1">
                  <c:v>others</c:v>
                </c:pt>
              </c:strCache>
            </c:strRef>
          </c:cat>
          <c:val>
            <c:numRef>
              <c:f>'Analysis (4)'!$H$3:$H$4</c:f>
              <c:numCache>
                <c:formatCode>[&lt;999999]"$"0.0," k";[&lt;999999999]"$"0.0,," M";"$"0.0" B"</c:formatCode>
                <c:ptCount val="2"/>
                <c:pt idx="0">
                  <c:v>43411.313900000001</c:v>
                </c:pt>
                <c:pt idx="1">
                  <c:v>406638.72690000018</c:v>
                </c:pt>
              </c:numCache>
            </c:numRef>
          </c:val>
          <c:extLst>
            <c:ext xmlns:c16="http://schemas.microsoft.com/office/drawing/2014/chart" uri="{C3380CC4-5D6E-409C-BE32-E72D297353CC}">
              <c16:uniqueId val="{00000004-63C3-4561-A4B1-A1EF5BFF0D4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tx>
            <c:strRef>
              <c:f>'Analysis (4)'!$R$9</c:f>
              <c:strCache>
                <c:ptCount val="1"/>
                <c:pt idx="0">
                  <c:v>percentage</c:v>
                </c:pt>
              </c:strCache>
            </c:strRef>
          </c:tx>
          <c:spPr>
            <a:solidFill>
              <a:schemeClr val="bg1">
                <a:lumMod val="85000"/>
              </a:schemeClr>
            </a:solidFill>
            <a:ln>
              <a:noFill/>
            </a:ln>
            <a:effectLst/>
          </c:spPr>
          <c:invertIfNegative val="0"/>
          <c:cat>
            <c:strRef>
              <c:f>'Analysis (4)'!$P$10</c:f>
              <c:strCache>
                <c:ptCount val="1"/>
                <c:pt idx="0">
                  <c:v>F</c:v>
                </c:pt>
              </c:strCache>
            </c:strRef>
          </c:cat>
          <c:val>
            <c:numRef>
              <c:f>'Analysis (4)'!$R$10</c:f>
              <c:numCache>
                <c:formatCode>General</c:formatCode>
                <c:ptCount val="1"/>
                <c:pt idx="0">
                  <c:v>1</c:v>
                </c:pt>
              </c:numCache>
            </c:numRef>
          </c:val>
          <c:extLst>
            <c:ext xmlns:c16="http://schemas.microsoft.com/office/drawing/2014/chart" uri="{C3380CC4-5D6E-409C-BE32-E72D297353CC}">
              <c16:uniqueId val="{00000000-EE2C-43D2-BAC9-5A5E763D92E4}"/>
            </c:ext>
          </c:extLst>
        </c:ser>
        <c:ser>
          <c:idx val="0"/>
          <c:order val="1"/>
          <c:tx>
            <c:strRef>
              <c:f>'Analysis (4)'!$Q$9</c:f>
              <c:strCache>
                <c:ptCount val="1"/>
                <c:pt idx="0">
                  <c:v>Sum of Profit</c:v>
                </c:pt>
              </c:strCache>
            </c:strRef>
          </c:tx>
          <c:spPr>
            <a:solidFill>
              <a:srgbClr val="FF0000"/>
            </a:solidFill>
            <a:ln>
              <a:noFill/>
            </a:ln>
            <a:effectLst/>
          </c:spPr>
          <c:invertIfNegative val="0"/>
          <c:cat>
            <c:strRef>
              <c:f>'Analysis (4)'!$P$10</c:f>
              <c:strCache>
                <c:ptCount val="1"/>
                <c:pt idx="0">
                  <c:v>F</c:v>
                </c:pt>
              </c:strCache>
            </c:strRef>
          </c:cat>
          <c:val>
            <c:numRef>
              <c:f>'Analysis (4)'!$Q$10</c:f>
              <c:numCache>
                <c:formatCode>0.0%</c:formatCode>
                <c:ptCount val="1"/>
                <c:pt idx="0">
                  <c:v>0.4679318459353714</c:v>
                </c:pt>
              </c:numCache>
            </c:numRef>
          </c:val>
          <c:extLst>
            <c:ext xmlns:c16="http://schemas.microsoft.com/office/drawing/2014/chart" uri="{C3380CC4-5D6E-409C-BE32-E72D297353CC}">
              <c16:uniqueId val="{00000001-EE2C-43D2-BAC9-5A5E763D92E4}"/>
            </c:ext>
          </c:extLst>
        </c:ser>
        <c:dLbls>
          <c:showLegendKey val="0"/>
          <c:showVal val="0"/>
          <c:showCatName val="0"/>
          <c:showSerName val="0"/>
          <c:showPercent val="0"/>
          <c:showBubbleSize val="0"/>
        </c:dLbls>
        <c:gapWidth val="0"/>
        <c:overlap val="100"/>
        <c:axId val="1357948688"/>
        <c:axId val="1357940528"/>
      </c:barChart>
      <c:catAx>
        <c:axId val="1357948688"/>
        <c:scaling>
          <c:orientation val="minMax"/>
        </c:scaling>
        <c:delete val="1"/>
        <c:axPos val="l"/>
        <c:numFmt formatCode="General" sourceLinked="1"/>
        <c:majorTickMark val="none"/>
        <c:minorTickMark val="none"/>
        <c:tickLblPos val="nextTo"/>
        <c:crossAx val="1357940528"/>
        <c:crosses val="autoZero"/>
        <c:auto val="1"/>
        <c:lblAlgn val="ctr"/>
        <c:lblOffset val="100"/>
        <c:noMultiLvlLbl val="0"/>
      </c:catAx>
      <c:valAx>
        <c:axId val="1357940528"/>
        <c:scaling>
          <c:orientation val="minMax"/>
          <c:max val="1"/>
        </c:scaling>
        <c:delete val="1"/>
        <c:axPos val="b"/>
        <c:numFmt formatCode="General" sourceLinked="1"/>
        <c:majorTickMark val="none"/>
        <c:minorTickMark val="none"/>
        <c:tickLblPos val="nextTo"/>
        <c:crossAx val="135794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tx>
            <c:strRef>
              <c:f>'Analysis (4)'!$R$9</c:f>
              <c:strCache>
                <c:ptCount val="1"/>
                <c:pt idx="0">
                  <c:v>percentage</c:v>
                </c:pt>
              </c:strCache>
            </c:strRef>
          </c:tx>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2-17D8-4D48-82F3-2C988AF6D4E9}"/>
              </c:ext>
            </c:extLst>
          </c:dPt>
          <c:cat>
            <c:strRef>
              <c:f>'Analysis (4)'!$P$10</c:f>
              <c:strCache>
                <c:ptCount val="1"/>
                <c:pt idx="0">
                  <c:v>F</c:v>
                </c:pt>
              </c:strCache>
            </c:strRef>
          </c:cat>
          <c:val>
            <c:numRef>
              <c:f>'Analysis (4)'!$R$11</c:f>
              <c:numCache>
                <c:formatCode>General</c:formatCode>
                <c:ptCount val="1"/>
                <c:pt idx="0">
                  <c:v>1</c:v>
                </c:pt>
              </c:numCache>
            </c:numRef>
          </c:val>
          <c:extLst>
            <c:ext xmlns:c16="http://schemas.microsoft.com/office/drawing/2014/chart" uri="{C3380CC4-5D6E-409C-BE32-E72D297353CC}">
              <c16:uniqueId val="{00000000-17D8-4D48-82F3-2C988AF6D4E9}"/>
            </c:ext>
          </c:extLst>
        </c:ser>
        <c:ser>
          <c:idx val="0"/>
          <c:order val="1"/>
          <c:tx>
            <c:strRef>
              <c:f>'Analysis (4)'!$Q$9</c:f>
              <c:strCache>
                <c:ptCount val="1"/>
                <c:pt idx="0">
                  <c:v>Sum of Profit</c:v>
                </c:pt>
              </c:strCache>
            </c:strRef>
          </c:tx>
          <c:spPr>
            <a:solidFill>
              <a:srgbClr val="00B0F0"/>
            </a:solidFill>
            <a:ln>
              <a:noFill/>
            </a:ln>
            <a:effectLst/>
          </c:spPr>
          <c:invertIfNegative val="0"/>
          <c:cat>
            <c:strRef>
              <c:f>'Analysis (4)'!$P$10</c:f>
              <c:strCache>
                <c:ptCount val="1"/>
                <c:pt idx="0">
                  <c:v>F</c:v>
                </c:pt>
              </c:strCache>
            </c:strRef>
          </c:cat>
          <c:val>
            <c:numRef>
              <c:f>'Analysis (4)'!$Q$11</c:f>
              <c:numCache>
                <c:formatCode>0.0%</c:formatCode>
                <c:ptCount val="1"/>
                <c:pt idx="0">
                  <c:v>0.5320681540646286</c:v>
                </c:pt>
              </c:numCache>
            </c:numRef>
          </c:val>
          <c:extLst>
            <c:ext xmlns:c16="http://schemas.microsoft.com/office/drawing/2014/chart" uri="{C3380CC4-5D6E-409C-BE32-E72D297353CC}">
              <c16:uniqueId val="{00000001-17D8-4D48-82F3-2C988AF6D4E9}"/>
            </c:ext>
          </c:extLst>
        </c:ser>
        <c:dLbls>
          <c:showLegendKey val="0"/>
          <c:showVal val="0"/>
          <c:showCatName val="0"/>
          <c:showSerName val="0"/>
          <c:showPercent val="0"/>
          <c:showBubbleSize val="0"/>
        </c:dLbls>
        <c:gapWidth val="0"/>
        <c:overlap val="100"/>
        <c:axId val="1357948688"/>
        <c:axId val="1357940528"/>
      </c:barChart>
      <c:catAx>
        <c:axId val="1357948688"/>
        <c:scaling>
          <c:orientation val="minMax"/>
        </c:scaling>
        <c:delete val="1"/>
        <c:axPos val="l"/>
        <c:numFmt formatCode="General" sourceLinked="1"/>
        <c:majorTickMark val="none"/>
        <c:minorTickMark val="none"/>
        <c:tickLblPos val="nextTo"/>
        <c:crossAx val="1357940528"/>
        <c:crosses val="autoZero"/>
        <c:auto val="1"/>
        <c:lblAlgn val="ctr"/>
        <c:lblOffset val="100"/>
        <c:noMultiLvlLbl val="0"/>
      </c:catAx>
      <c:valAx>
        <c:axId val="1357940528"/>
        <c:scaling>
          <c:orientation val="minMax"/>
          <c:max val="1"/>
        </c:scaling>
        <c:delete val="1"/>
        <c:axPos val="b"/>
        <c:numFmt formatCode="General" sourceLinked="1"/>
        <c:majorTickMark val="none"/>
        <c:minorTickMark val="none"/>
        <c:tickLblPos val="nextTo"/>
        <c:crossAx val="135794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(4)'!$M$13</c:f>
              <c:strCache>
                <c:ptCount val="1"/>
                <c:pt idx="0">
                  <c:v>Sum of Profit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(4)'!$L$14:$L$17</c:f>
              <c:strCache>
                <c:ptCount val="4"/>
                <c:pt idx="0">
                  <c:v>15-25</c:v>
                </c:pt>
                <c:pt idx="1">
                  <c:v>25-30</c:v>
                </c:pt>
                <c:pt idx="2">
                  <c:v>30-40</c:v>
                </c:pt>
                <c:pt idx="3">
                  <c:v>50 plus</c:v>
                </c:pt>
              </c:strCache>
            </c:strRef>
          </c:cat>
          <c:val>
            <c:numRef>
              <c:f>'Analysis (4)'!$M$14:$M$17</c:f>
              <c:numCache>
                <c:formatCode>[&lt;999999]"$"0.0," k";[&lt;999999999]"$"0.0,," M";"$"0.0" B"</c:formatCode>
                <c:ptCount val="4"/>
                <c:pt idx="0">
                  <c:v>19907.994600000002</c:v>
                </c:pt>
                <c:pt idx="1">
                  <c:v>132865.704</c:v>
                </c:pt>
                <c:pt idx="2">
                  <c:v>23096.058400000002</c:v>
                </c:pt>
                <c:pt idx="3">
                  <c:v>51962.741099999999</c:v>
                </c:pt>
              </c:numCache>
            </c:numRef>
          </c:val>
          <c:extLst>
            <c:ext xmlns:c16="http://schemas.microsoft.com/office/drawing/2014/chart" uri="{C3380CC4-5D6E-409C-BE32-E72D297353CC}">
              <c16:uniqueId val="{00000000-D888-4A86-9232-FCFB163A27AC}"/>
            </c:ext>
          </c:extLst>
        </c:ser>
        <c:ser>
          <c:idx val="1"/>
          <c:order val="1"/>
          <c:tx>
            <c:strRef>
              <c:f>'Analysis (4)'!$N$13</c:f>
              <c:strCache>
                <c:ptCount val="1"/>
                <c:pt idx="0">
                  <c:v>Highlight</c:v>
                </c:pt>
              </c:strCache>
            </c:strRef>
          </c:tx>
          <c:spPr>
            <a:solidFill>
              <a:srgbClr val="00B0F0"/>
            </a:solidFill>
            <a:ln>
              <a:noFill/>
            </a:ln>
            <a:effectLst/>
          </c:spPr>
          <c:invertIfNegative val="0"/>
          <c:val>
            <c:numRef>
              <c:f>'Analysis (4)'!$N$14:$N$17</c:f>
              <c:numCache>
                <c:formatCode>[&lt;999999]"$"0.0," k";[&lt;999999999]"$"0.0,," M";"$"0.0" B"</c:formatCode>
                <c:ptCount val="4"/>
                <c:pt idx="0">
                  <c:v>0</c:v>
                </c:pt>
                <c:pt idx="1">
                  <c:v>132865.704</c:v>
                </c:pt>
                <c:pt idx="2">
                  <c:v>0</c:v>
                </c:pt>
                <c:pt idx="3">
                  <c:v>0</c:v>
                </c:pt>
              </c:numCache>
            </c:numRef>
          </c:val>
          <c:extLst>
            <c:ext xmlns:c16="http://schemas.microsoft.com/office/drawing/2014/chart" uri="{C3380CC4-5D6E-409C-BE32-E72D297353CC}">
              <c16:uniqueId val="{00000001-D888-4A86-9232-FCFB163A27AC}"/>
            </c:ext>
          </c:extLst>
        </c:ser>
        <c:dLbls>
          <c:showLegendKey val="0"/>
          <c:showVal val="0"/>
          <c:showCatName val="0"/>
          <c:showSerName val="0"/>
          <c:showPercent val="0"/>
          <c:showBubbleSize val="0"/>
        </c:dLbls>
        <c:gapWidth val="71"/>
        <c:overlap val="100"/>
        <c:axId val="187817840"/>
        <c:axId val="187824080"/>
      </c:barChart>
      <c:catAx>
        <c:axId val="18781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24080"/>
        <c:crosses val="autoZero"/>
        <c:auto val="1"/>
        <c:lblAlgn val="ctr"/>
        <c:lblOffset val="100"/>
        <c:noMultiLvlLbl val="0"/>
      </c:catAx>
      <c:valAx>
        <c:axId val="187824080"/>
        <c:scaling>
          <c:orientation val="minMax"/>
        </c:scaling>
        <c:delete val="1"/>
        <c:axPos val="l"/>
        <c:numFmt formatCode="[&lt;999999]&quot;$&quot;0.0,&quot; k&quot;;[&lt;999999999]&quot;$&quot;0.0,,&quot; M&quot;;&quot;$&quot;0.0&quot; B&quot;" sourceLinked="1"/>
        <c:majorTickMark val="none"/>
        <c:minorTickMark val="none"/>
        <c:tickLblPos val="nextTo"/>
        <c:crossAx val="187817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(4)'!$V$17</c:f>
              <c:strCache>
                <c:ptCount val="1"/>
                <c:pt idx="0">
                  <c:v>Distinct Count of Order ID</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(4)'!$U$18:$U$25</c:f>
              <c:numCache>
                <c:formatCode>General</c:formatCode>
                <c:ptCount val="8"/>
                <c:pt idx="0">
                  <c:v>0</c:v>
                </c:pt>
                <c:pt idx="1">
                  <c:v>1</c:v>
                </c:pt>
                <c:pt idx="2">
                  <c:v>2</c:v>
                </c:pt>
                <c:pt idx="3">
                  <c:v>3</c:v>
                </c:pt>
                <c:pt idx="4">
                  <c:v>4</c:v>
                </c:pt>
                <c:pt idx="5">
                  <c:v>5</c:v>
                </c:pt>
                <c:pt idx="6">
                  <c:v>6</c:v>
                </c:pt>
                <c:pt idx="7">
                  <c:v>7</c:v>
                </c:pt>
              </c:numCache>
            </c:numRef>
          </c:cat>
          <c:val>
            <c:numRef>
              <c:f>'Analysis (4)'!$V$18:$V$25</c:f>
              <c:numCache>
                <c:formatCode>General</c:formatCode>
                <c:ptCount val="8"/>
                <c:pt idx="0">
                  <c:v>28</c:v>
                </c:pt>
                <c:pt idx="1">
                  <c:v>46</c:v>
                </c:pt>
                <c:pt idx="2">
                  <c:v>300</c:v>
                </c:pt>
                <c:pt idx="3">
                  <c:v>155</c:v>
                </c:pt>
                <c:pt idx="4">
                  <c:v>446</c:v>
                </c:pt>
                <c:pt idx="5">
                  <c:v>340</c:v>
                </c:pt>
                <c:pt idx="6">
                  <c:v>181</c:v>
                </c:pt>
                <c:pt idx="7">
                  <c:v>110</c:v>
                </c:pt>
              </c:numCache>
            </c:numRef>
          </c:val>
          <c:extLst>
            <c:ext xmlns:c16="http://schemas.microsoft.com/office/drawing/2014/chart" uri="{C3380CC4-5D6E-409C-BE32-E72D297353CC}">
              <c16:uniqueId val="{00000000-86FE-43C9-9E81-3B7120810524}"/>
            </c:ext>
          </c:extLst>
        </c:ser>
        <c:ser>
          <c:idx val="1"/>
          <c:order val="1"/>
          <c:tx>
            <c:strRef>
              <c:f>'Analysis (4)'!$W$17</c:f>
              <c:strCache>
                <c:ptCount val="1"/>
                <c:pt idx="0">
                  <c:v>Highlight</c:v>
                </c:pt>
              </c:strCache>
            </c:strRef>
          </c:tx>
          <c:spPr>
            <a:solidFill>
              <a:srgbClr val="00B0F0"/>
            </a:solidFill>
            <a:ln>
              <a:noFill/>
            </a:ln>
            <a:effectLst/>
          </c:spPr>
          <c:invertIfNegative val="0"/>
          <c:dLbls>
            <c:dLbl>
              <c:idx val="4"/>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6FE-43C9-9E81-3B71208105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 (4)'!$W$18:$W$25</c:f>
              <c:numCache>
                <c:formatCode>General</c:formatCode>
                <c:ptCount val="8"/>
                <c:pt idx="0">
                  <c:v>0</c:v>
                </c:pt>
                <c:pt idx="1">
                  <c:v>0</c:v>
                </c:pt>
                <c:pt idx="2">
                  <c:v>0</c:v>
                </c:pt>
                <c:pt idx="3">
                  <c:v>0</c:v>
                </c:pt>
                <c:pt idx="4">
                  <c:v>446</c:v>
                </c:pt>
                <c:pt idx="5">
                  <c:v>0</c:v>
                </c:pt>
                <c:pt idx="6">
                  <c:v>0</c:v>
                </c:pt>
                <c:pt idx="7">
                  <c:v>0</c:v>
                </c:pt>
              </c:numCache>
            </c:numRef>
          </c:val>
          <c:extLst>
            <c:ext xmlns:c16="http://schemas.microsoft.com/office/drawing/2014/chart" uri="{C3380CC4-5D6E-409C-BE32-E72D297353CC}">
              <c16:uniqueId val="{00000001-86FE-43C9-9E81-3B7120810524}"/>
            </c:ext>
          </c:extLst>
        </c:ser>
        <c:dLbls>
          <c:showLegendKey val="0"/>
          <c:showVal val="0"/>
          <c:showCatName val="0"/>
          <c:showSerName val="0"/>
          <c:showPercent val="0"/>
          <c:showBubbleSize val="0"/>
        </c:dLbls>
        <c:gapWidth val="45"/>
        <c:overlap val="100"/>
        <c:axId val="893592576"/>
        <c:axId val="1227437600"/>
      </c:barChart>
      <c:catAx>
        <c:axId val="89359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437600"/>
        <c:crosses val="autoZero"/>
        <c:auto val="1"/>
        <c:lblAlgn val="ctr"/>
        <c:lblOffset val="100"/>
        <c:noMultiLvlLbl val="0"/>
      </c:catAx>
      <c:valAx>
        <c:axId val="1227437600"/>
        <c:scaling>
          <c:orientation val="minMax"/>
        </c:scaling>
        <c:delete val="1"/>
        <c:axPos val="l"/>
        <c:numFmt formatCode="General" sourceLinked="1"/>
        <c:majorTickMark val="none"/>
        <c:minorTickMark val="none"/>
        <c:tickLblPos val="nextTo"/>
        <c:crossAx val="8935925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F$4"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hyperlink" Target="#'Urgent Report'!A1"/><Relationship Id="rId3" Type="http://schemas.openxmlformats.org/officeDocument/2006/relationships/image" Target="../media/image2.png"/><Relationship Id="rId7" Type="http://schemas.openxmlformats.org/officeDocument/2006/relationships/image" Target="../media/image6.gif"/><Relationship Id="rId12" Type="http://schemas.openxmlformats.org/officeDocument/2006/relationships/hyperlink" Target="#'Detailed Dashboard'!A1"/><Relationship Id="rId2" Type="http://schemas.openxmlformats.org/officeDocument/2006/relationships/image" Target="../media/image1.gif"/><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7.gif"/><Relationship Id="rId5" Type="http://schemas.openxmlformats.org/officeDocument/2006/relationships/image" Target="../media/image4.png"/><Relationship Id="rId10" Type="http://schemas.openxmlformats.org/officeDocument/2006/relationships/chart" Target="../charts/chart4.xml"/><Relationship Id="rId4" Type="http://schemas.openxmlformats.org/officeDocument/2006/relationships/image" Target="../media/image3.png"/><Relationship Id="rId9"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4.png"/><Relationship Id="rId18" Type="http://schemas.openxmlformats.org/officeDocument/2006/relationships/chart" Target="../charts/chart14.xml"/><Relationship Id="rId3" Type="http://schemas.openxmlformats.org/officeDocument/2006/relationships/image" Target="../media/image8.gif"/><Relationship Id="rId7" Type="http://schemas.openxmlformats.org/officeDocument/2006/relationships/chart" Target="../charts/chart7.xml"/><Relationship Id="rId12" Type="http://schemas.openxmlformats.org/officeDocument/2006/relationships/image" Target="../media/image13.svg"/><Relationship Id="rId17" Type="http://schemas.openxmlformats.org/officeDocument/2006/relationships/chart" Target="../charts/chart13.xml"/><Relationship Id="rId2" Type="http://schemas.openxmlformats.org/officeDocument/2006/relationships/chart" Target="../charts/chart6.xml"/><Relationship Id="rId16" Type="http://schemas.openxmlformats.org/officeDocument/2006/relationships/chart" Target="../charts/chart12.xml"/><Relationship Id="rId20" Type="http://schemas.openxmlformats.org/officeDocument/2006/relationships/hyperlink" Target="#'Urgent Report'!A1"/><Relationship Id="rId1" Type="http://schemas.openxmlformats.org/officeDocument/2006/relationships/chart" Target="../charts/chart5.xml"/><Relationship Id="rId6" Type="http://schemas.openxmlformats.org/officeDocument/2006/relationships/image" Target="../media/image11.png"/><Relationship Id="rId11" Type="http://schemas.openxmlformats.org/officeDocument/2006/relationships/image" Target="../media/image12.png"/><Relationship Id="rId5" Type="http://schemas.openxmlformats.org/officeDocument/2006/relationships/image" Target="../media/image10.png"/><Relationship Id="rId15" Type="http://schemas.openxmlformats.org/officeDocument/2006/relationships/chart" Target="../charts/chart11.xml"/><Relationship Id="rId10" Type="http://schemas.openxmlformats.org/officeDocument/2006/relationships/chart" Target="../charts/chart10.xml"/><Relationship Id="rId19" Type="http://schemas.openxmlformats.org/officeDocument/2006/relationships/hyperlink" Target="#'Time Analysis'!A1"/><Relationship Id="rId4" Type="http://schemas.openxmlformats.org/officeDocument/2006/relationships/image" Target="../media/image9.png"/><Relationship Id="rId9" Type="http://schemas.openxmlformats.org/officeDocument/2006/relationships/chart" Target="../charts/chart9.xml"/><Relationship Id="rId14" Type="http://schemas.openxmlformats.org/officeDocument/2006/relationships/image" Target="../media/image15.svg"/></Relationships>
</file>

<file path=xl/drawings/_rels/drawing4.xml.rels><?xml version="1.0" encoding="UTF-8" standalone="yes"?>
<Relationships xmlns="http://schemas.openxmlformats.org/package/2006/relationships"><Relationship Id="rId2" Type="http://schemas.openxmlformats.org/officeDocument/2006/relationships/hyperlink" Target="#'Detailed Dashboard'!A1"/><Relationship Id="rId1" Type="http://schemas.openxmlformats.org/officeDocument/2006/relationships/hyperlink" Target="#'Time Analysis'!A1"/></Relationships>
</file>

<file path=xl/drawings/drawing1.xml><?xml version="1.0" encoding="utf-8"?>
<xdr:wsDr xmlns:xdr="http://schemas.openxmlformats.org/drawingml/2006/spreadsheetDrawing" xmlns:a="http://schemas.openxmlformats.org/drawingml/2006/main">
  <xdr:twoCellAnchor>
    <xdr:from>
      <xdr:col>0</xdr:col>
      <xdr:colOff>171451</xdr:colOff>
      <xdr:row>24</xdr:row>
      <xdr:rowOff>31750</xdr:rowOff>
    </xdr:from>
    <xdr:to>
      <xdr:col>4</xdr:col>
      <xdr:colOff>450850</xdr:colOff>
      <xdr:row>33</xdr:row>
      <xdr:rowOff>120650</xdr:rowOff>
    </xdr:to>
    <xdr:sp macro="" textlink="">
      <xdr:nvSpPr>
        <xdr:cNvPr id="4113" name="Rectangle: Rounded Corners 4112">
          <a:extLst>
            <a:ext uri="{FF2B5EF4-FFF2-40B4-BE49-F238E27FC236}">
              <a16:creationId xmlns:a16="http://schemas.microsoft.com/office/drawing/2014/main" id="{FFB28BA6-6D85-4F5F-9101-E09603112097}"/>
            </a:ext>
          </a:extLst>
        </xdr:cNvPr>
        <xdr:cNvSpPr/>
      </xdr:nvSpPr>
      <xdr:spPr>
        <a:xfrm>
          <a:off x="171451" y="4451350"/>
          <a:ext cx="2717799" cy="174625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520701</xdr:colOff>
      <xdr:row>13</xdr:row>
      <xdr:rowOff>63500</xdr:rowOff>
    </xdr:from>
    <xdr:to>
      <xdr:col>19</xdr:col>
      <xdr:colOff>279400</xdr:colOff>
      <xdr:row>23</xdr:row>
      <xdr:rowOff>95250</xdr:rowOff>
    </xdr:to>
    <xdr:sp macro="" textlink="">
      <xdr:nvSpPr>
        <xdr:cNvPr id="4108" name="Rectangle: Rounded Corners 4107">
          <a:extLst>
            <a:ext uri="{FF2B5EF4-FFF2-40B4-BE49-F238E27FC236}">
              <a16:creationId xmlns:a16="http://schemas.microsoft.com/office/drawing/2014/main" id="{669B3A80-57E8-4CCF-9C7C-AB73C5CE186A}"/>
            </a:ext>
          </a:extLst>
        </xdr:cNvPr>
        <xdr:cNvSpPr/>
      </xdr:nvSpPr>
      <xdr:spPr>
        <a:xfrm>
          <a:off x="7226301" y="2457450"/>
          <a:ext cx="4635499" cy="187325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539751</xdr:colOff>
      <xdr:row>13</xdr:row>
      <xdr:rowOff>25400</xdr:rowOff>
    </xdr:from>
    <xdr:to>
      <xdr:col>11</xdr:col>
      <xdr:colOff>368300</xdr:colOff>
      <xdr:row>23</xdr:row>
      <xdr:rowOff>69850</xdr:rowOff>
    </xdr:to>
    <xdr:sp macro="" textlink="">
      <xdr:nvSpPr>
        <xdr:cNvPr id="4106" name="Rectangle: Rounded Corners 4105">
          <a:extLst>
            <a:ext uri="{FF2B5EF4-FFF2-40B4-BE49-F238E27FC236}">
              <a16:creationId xmlns:a16="http://schemas.microsoft.com/office/drawing/2014/main" id="{DC1437FD-7AF7-4285-85B8-3F6099052B65}"/>
            </a:ext>
          </a:extLst>
        </xdr:cNvPr>
        <xdr:cNvSpPr/>
      </xdr:nvSpPr>
      <xdr:spPr>
        <a:xfrm>
          <a:off x="5416551" y="2419350"/>
          <a:ext cx="1657349" cy="188595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190501</xdr:colOff>
      <xdr:row>13</xdr:row>
      <xdr:rowOff>25400</xdr:rowOff>
    </xdr:from>
    <xdr:to>
      <xdr:col>8</xdr:col>
      <xdr:colOff>438150</xdr:colOff>
      <xdr:row>23</xdr:row>
      <xdr:rowOff>95250</xdr:rowOff>
    </xdr:to>
    <xdr:sp macro="" textlink="">
      <xdr:nvSpPr>
        <xdr:cNvPr id="53" name="Rectangle: Rounded Corners 52">
          <a:extLst>
            <a:ext uri="{FF2B5EF4-FFF2-40B4-BE49-F238E27FC236}">
              <a16:creationId xmlns:a16="http://schemas.microsoft.com/office/drawing/2014/main" id="{58807B69-279D-4428-8165-60A13368B55D}"/>
            </a:ext>
          </a:extLst>
        </xdr:cNvPr>
        <xdr:cNvSpPr/>
      </xdr:nvSpPr>
      <xdr:spPr>
        <a:xfrm>
          <a:off x="190501" y="2419350"/>
          <a:ext cx="5124449" cy="191135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596900</xdr:colOff>
      <xdr:row>1</xdr:row>
      <xdr:rowOff>95250</xdr:rowOff>
    </xdr:from>
    <xdr:to>
      <xdr:col>19</xdr:col>
      <xdr:colOff>247651</xdr:colOff>
      <xdr:row>12</xdr:row>
      <xdr:rowOff>25400</xdr:rowOff>
    </xdr:to>
    <xdr:sp macro="" textlink="">
      <xdr:nvSpPr>
        <xdr:cNvPr id="2" name="Rectangle: Rounded Corners 1">
          <a:extLst>
            <a:ext uri="{FF2B5EF4-FFF2-40B4-BE49-F238E27FC236}">
              <a16:creationId xmlns:a16="http://schemas.microsoft.com/office/drawing/2014/main" id="{2299A8F2-76DF-451D-ACE7-27FA413B0EC4}"/>
            </a:ext>
          </a:extLst>
        </xdr:cNvPr>
        <xdr:cNvSpPr/>
      </xdr:nvSpPr>
      <xdr:spPr>
        <a:xfrm>
          <a:off x="8521700" y="279400"/>
          <a:ext cx="3308351" cy="195580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50800</xdr:colOff>
      <xdr:row>5</xdr:row>
      <xdr:rowOff>44450</xdr:rowOff>
    </xdr:from>
    <xdr:to>
      <xdr:col>19</xdr:col>
      <xdr:colOff>196850</xdr:colOff>
      <xdr:row>11</xdr:row>
      <xdr:rowOff>25400</xdr:rowOff>
    </xdr:to>
    <xdr:graphicFrame macro="">
      <xdr:nvGraphicFramePr>
        <xdr:cNvPr id="3" name="Chart 2">
          <a:extLst>
            <a:ext uri="{FF2B5EF4-FFF2-40B4-BE49-F238E27FC236}">
              <a16:creationId xmlns:a16="http://schemas.microsoft.com/office/drawing/2014/main" id="{7C62E7BD-6CC2-4A52-B342-B33D26AAB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171450</xdr:colOff>
          <xdr:row>1</xdr:row>
          <xdr:rowOff>107950</xdr:rowOff>
        </xdr:from>
        <xdr:to>
          <xdr:col>15</xdr:col>
          <xdr:colOff>342900</xdr:colOff>
          <xdr:row>3</xdr:row>
          <xdr:rowOff>95250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400-000001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266700</xdr:colOff>
          <xdr:row>1</xdr:row>
          <xdr:rowOff>50800</xdr:rowOff>
        </xdr:from>
        <xdr:to>
          <xdr:col>16</xdr:col>
          <xdr:colOff>400050</xdr:colOff>
          <xdr:row>3</xdr:row>
          <xdr:rowOff>127000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400-000002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xdr:twoCellAnchor>
    <xdr:from>
      <xdr:col>0</xdr:col>
      <xdr:colOff>247651</xdr:colOff>
      <xdr:row>1</xdr:row>
      <xdr:rowOff>146050</xdr:rowOff>
    </xdr:from>
    <xdr:to>
      <xdr:col>12</xdr:col>
      <xdr:colOff>342900</xdr:colOff>
      <xdr:row>12</xdr:row>
      <xdr:rowOff>31750</xdr:rowOff>
    </xdr:to>
    <xdr:sp macro="" textlink="">
      <xdr:nvSpPr>
        <xdr:cNvPr id="4" name="Rectangle: Rounded Corners 3">
          <a:extLst>
            <a:ext uri="{FF2B5EF4-FFF2-40B4-BE49-F238E27FC236}">
              <a16:creationId xmlns:a16="http://schemas.microsoft.com/office/drawing/2014/main" id="{60F358E0-1B01-4FB8-A531-0668B74FBB8B}"/>
            </a:ext>
          </a:extLst>
        </xdr:cNvPr>
        <xdr:cNvSpPr/>
      </xdr:nvSpPr>
      <xdr:spPr>
        <a:xfrm>
          <a:off x="247651" y="330200"/>
          <a:ext cx="7410449" cy="191135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561975</xdr:colOff>
      <xdr:row>4</xdr:row>
      <xdr:rowOff>12700</xdr:rowOff>
    </xdr:from>
    <xdr:to>
      <xdr:col>13</xdr:col>
      <xdr:colOff>457200</xdr:colOff>
      <xdr:row>11</xdr:row>
      <xdr:rowOff>146050</xdr:rowOff>
    </xdr:to>
    <xdr:sp macro="" textlink="">
      <xdr:nvSpPr>
        <xdr:cNvPr id="5" name="Rectangle: Rounded Corners 4">
          <a:extLst>
            <a:ext uri="{FF2B5EF4-FFF2-40B4-BE49-F238E27FC236}">
              <a16:creationId xmlns:a16="http://schemas.microsoft.com/office/drawing/2014/main" id="{D0BF5B71-050F-48C2-BE81-544BBEC70989}"/>
            </a:ext>
          </a:extLst>
        </xdr:cNvPr>
        <xdr:cNvSpPr/>
      </xdr:nvSpPr>
      <xdr:spPr>
        <a:xfrm>
          <a:off x="7267575" y="749300"/>
          <a:ext cx="1114425" cy="1422400"/>
        </a:xfrm>
        <a:prstGeom prst="roundRect">
          <a:avLst>
            <a:gd name="adj" fmla="val 11892"/>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209551</xdr:colOff>
      <xdr:row>9</xdr:row>
      <xdr:rowOff>18079</xdr:rowOff>
    </xdr:from>
    <xdr:to>
      <xdr:col>12</xdr:col>
      <xdr:colOff>254001</xdr:colOff>
      <xdr:row>12</xdr:row>
      <xdr:rowOff>50800</xdr:rowOff>
    </xdr:to>
    <xdr:sp macro="" textlink="">
      <xdr:nvSpPr>
        <xdr:cNvPr id="6" name="Oval 5">
          <a:extLst>
            <a:ext uri="{FF2B5EF4-FFF2-40B4-BE49-F238E27FC236}">
              <a16:creationId xmlns:a16="http://schemas.microsoft.com/office/drawing/2014/main" id="{59ECE0E7-CD44-4898-838F-F539AACEA73E}"/>
            </a:ext>
          </a:extLst>
        </xdr:cNvPr>
        <xdr:cNvSpPr/>
      </xdr:nvSpPr>
      <xdr:spPr>
        <a:xfrm>
          <a:off x="6915151" y="1675429"/>
          <a:ext cx="654050" cy="585171"/>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539750</xdr:colOff>
      <xdr:row>4</xdr:row>
      <xdr:rowOff>72053</xdr:rowOff>
    </xdr:from>
    <xdr:to>
      <xdr:col>13</xdr:col>
      <xdr:colOff>469900</xdr:colOff>
      <xdr:row>7</xdr:row>
      <xdr:rowOff>44450</xdr:rowOff>
    </xdr:to>
    <xdr:sp macro="" textlink="">
      <xdr:nvSpPr>
        <xdr:cNvPr id="7" name="TextBox 6">
          <a:extLst>
            <a:ext uri="{FF2B5EF4-FFF2-40B4-BE49-F238E27FC236}">
              <a16:creationId xmlns:a16="http://schemas.microsoft.com/office/drawing/2014/main" id="{70F96C19-C721-449D-A65A-5E4A70BA47FB}"/>
            </a:ext>
          </a:extLst>
        </xdr:cNvPr>
        <xdr:cNvSpPr txBox="1"/>
      </xdr:nvSpPr>
      <xdr:spPr>
        <a:xfrm>
          <a:off x="7245350" y="808653"/>
          <a:ext cx="1149350" cy="524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lumMod val="95000"/>
                </a:schemeClr>
              </a:solidFill>
            </a:rPr>
            <a:t># of Orders</a:t>
          </a:r>
        </a:p>
      </xdr:txBody>
    </xdr:sp>
    <xdr:clientData/>
  </xdr:twoCellAnchor>
  <xdr:twoCellAnchor>
    <xdr:from>
      <xdr:col>11</xdr:col>
      <xdr:colOff>527050</xdr:colOff>
      <xdr:row>6</xdr:row>
      <xdr:rowOff>119679</xdr:rowOff>
    </xdr:from>
    <xdr:to>
      <xdr:col>13</xdr:col>
      <xdr:colOff>508000</xdr:colOff>
      <xdr:row>8</xdr:row>
      <xdr:rowOff>171451</xdr:rowOff>
    </xdr:to>
    <xdr:sp macro="" textlink="Analysis!A2">
      <xdr:nvSpPr>
        <xdr:cNvPr id="8" name="TextBox 7">
          <a:extLst>
            <a:ext uri="{FF2B5EF4-FFF2-40B4-BE49-F238E27FC236}">
              <a16:creationId xmlns:a16="http://schemas.microsoft.com/office/drawing/2014/main" id="{5C1EE551-F780-455A-812B-1357D4F35FFB}"/>
            </a:ext>
          </a:extLst>
        </xdr:cNvPr>
        <xdr:cNvSpPr txBox="1"/>
      </xdr:nvSpPr>
      <xdr:spPr>
        <a:xfrm>
          <a:off x="7232650" y="1224579"/>
          <a:ext cx="1200150" cy="420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1B17A3-42E3-44C9-AE1D-C2779DC59B22}" type="TxLink">
            <a:rPr lang="en-US" sz="2400" b="1" i="0" u="none" strike="noStrike">
              <a:solidFill>
                <a:schemeClr val="bg1"/>
              </a:solidFill>
              <a:latin typeface="Aptos Narrow"/>
            </a:rPr>
            <a:pPr algn="ctr"/>
            <a:t>1.37 k</a:t>
          </a:fld>
          <a:endParaRPr lang="en-US" sz="5400" b="1">
            <a:solidFill>
              <a:schemeClr val="bg1"/>
            </a:solidFill>
          </a:endParaRPr>
        </a:p>
      </xdr:txBody>
    </xdr:sp>
    <xdr:clientData/>
  </xdr:twoCellAnchor>
  <xdr:twoCellAnchor editAs="oneCell">
    <xdr:from>
      <xdr:col>11</xdr:col>
      <xdr:colOff>330202</xdr:colOff>
      <xdr:row>9</xdr:row>
      <xdr:rowOff>132381</xdr:rowOff>
    </xdr:from>
    <xdr:to>
      <xdr:col>12</xdr:col>
      <xdr:colOff>96222</xdr:colOff>
      <xdr:row>11</xdr:row>
      <xdr:rowOff>139701</xdr:rowOff>
    </xdr:to>
    <xdr:pic>
      <xdr:nvPicPr>
        <xdr:cNvPr id="9" name="Picture 8">
          <a:extLst>
            <a:ext uri="{FF2B5EF4-FFF2-40B4-BE49-F238E27FC236}">
              <a16:creationId xmlns:a16="http://schemas.microsoft.com/office/drawing/2014/main" id="{D7A4F818-E347-4495-8FEE-E05F64973F7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35802" y="1789731"/>
          <a:ext cx="375620" cy="375620"/>
        </a:xfrm>
        <a:prstGeom prst="rect">
          <a:avLst/>
        </a:prstGeom>
      </xdr:spPr>
    </xdr:pic>
    <xdr:clientData/>
  </xdr:twoCellAnchor>
  <xdr:twoCellAnchor>
    <xdr:from>
      <xdr:col>9</xdr:col>
      <xdr:colOff>241300</xdr:colOff>
      <xdr:row>3</xdr:row>
      <xdr:rowOff>165100</xdr:rowOff>
    </xdr:from>
    <xdr:to>
      <xdr:col>11</xdr:col>
      <xdr:colOff>137668</xdr:colOff>
      <xdr:row>11</xdr:row>
      <xdr:rowOff>118364</xdr:rowOff>
    </xdr:to>
    <xdr:sp macro="" textlink="">
      <xdr:nvSpPr>
        <xdr:cNvPr id="10" name="Rectangle: Rounded Corners 9">
          <a:extLst>
            <a:ext uri="{FF2B5EF4-FFF2-40B4-BE49-F238E27FC236}">
              <a16:creationId xmlns:a16="http://schemas.microsoft.com/office/drawing/2014/main" id="{3C02DC4E-DA10-4038-B610-F9B9BA84FDE0}"/>
            </a:ext>
          </a:extLst>
        </xdr:cNvPr>
        <xdr:cNvSpPr/>
      </xdr:nvSpPr>
      <xdr:spPr>
        <a:xfrm>
          <a:off x="5727700" y="717550"/>
          <a:ext cx="1115568" cy="1426464"/>
        </a:xfrm>
        <a:prstGeom prst="roundRect">
          <a:avLst>
            <a:gd name="adj" fmla="val 11892"/>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48133</xdr:colOff>
      <xdr:row>3</xdr:row>
      <xdr:rowOff>165100</xdr:rowOff>
    </xdr:from>
    <xdr:to>
      <xdr:col>8</xdr:col>
      <xdr:colOff>554101</xdr:colOff>
      <xdr:row>11</xdr:row>
      <xdr:rowOff>118364</xdr:rowOff>
    </xdr:to>
    <xdr:sp macro="" textlink="">
      <xdr:nvSpPr>
        <xdr:cNvPr id="11" name="Rectangle: Rounded Corners 10">
          <a:extLst>
            <a:ext uri="{FF2B5EF4-FFF2-40B4-BE49-F238E27FC236}">
              <a16:creationId xmlns:a16="http://schemas.microsoft.com/office/drawing/2014/main" id="{CA373A42-4F38-4090-97B7-329B93DBC4AD}"/>
            </a:ext>
          </a:extLst>
        </xdr:cNvPr>
        <xdr:cNvSpPr/>
      </xdr:nvSpPr>
      <xdr:spPr>
        <a:xfrm>
          <a:off x="4315333" y="717550"/>
          <a:ext cx="1115568" cy="1426464"/>
        </a:xfrm>
        <a:prstGeom prst="roundRect">
          <a:avLst>
            <a:gd name="adj" fmla="val 11892"/>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464566</xdr:colOff>
      <xdr:row>3</xdr:row>
      <xdr:rowOff>165100</xdr:rowOff>
    </xdr:from>
    <xdr:to>
      <xdr:col>6</xdr:col>
      <xdr:colOff>360934</xdr:colOff>
      <xdr:row>11</xdr:row>
      <xdr:rowOff>118364</xdr:rowOff>
    </xdr:to>
    <xdr:sp macro="" textlink="">
      <xdr:nvSpPr>
        <xdr:cNvPr id="12" name="Rectangle: Rounded Corners 11">
          <a:extLst>
            <a:ext uri="{FF2B5EF4-FFF2-40B4-BE49-F238E27FC236}">
              <a16:creationId xmlns:a16="http://schemas.microsoft.com/office/drawing/2014/main" id="{6FFAA484-898A-4A07-A08F-7B977E7C914D}"/>
            </a:ext>
          </a:extLst>
        </xdr:cNvPr>
        <xdr:cNvSpPr/>
      </xdr:nvSpPr>
      <xdr:spPr>
        <a:xfrm>
          <a:off x="2902966" y="717550"/>
          <a:ext cx="1115568" cy="1426464"/>
        </a:xfrm>
        <a:prstGeom prst="roundRect">
          <a:avLst>
            <a:gd name="adj" fmla="val 11892"/>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322199</xdr:colOff>
      <xdr:row>3</xdr:row>
      <xdr:rowOff>171450</xdr:rowOff>
    </xdr:from>
    <xdr:to>
      <xdr:col>4</xdr:col>
      <xdr:colOff>218567</xdr:colOff>
      <xdr:row>11</xdr:row>
      <xdr:rowOff>124714</xdr:rowOff>
    </xdr:to>
    <xdr:sp macro="" textlink="">
      <xdr:nvSpPr>
        <xdr:cNvPr id="13" name="Rectangle: Rounded Corners 12">
          <a:extLst>
            <a:ext uri="{FF2B5EF4-FFF2-40B4-BE49-F238E27FC236}">
              <a16:creationId xmlns:a16="http://schemas.microsoft.com/office/drawing/2014/main" id="{63B79214-6D97-4D44-9EE7-8763DC1FDEEF}"/>
            </a:ext>
          </a:extLst>
        </xdr:cNvPr>
        <xdr:cNvSpPr/>
      </xdr:nvSpPr>
      <xdr:spPr>
        <a:xfrm>
          <a:off x="1541399" y="723900"/>
          <a:ext cx="1115568" cy="1426464"/>
        </a:xfrm>
        <a:prstGeom prst="roundRect">
          <a:avLst>
            <a:gd name="adj" fmla="val 11892"/>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98425</xdr:colOff>
      <xdr:row>3</xdr:row>
      <xdr:rowOff>165100</xdr:rowOff>
    </xdr:from>
    <xdr:to>
      <xdr:col>1</xdr:col>
      <xdr:colOff>603250</xdr:colOff>
      <xdr:row>11</xdr:row>
      <xdr:rowOff>114300</xdr:rowOff>
    </xdr:to>
    <xdr:sp macro="" textlink="">
      <xdr:nvSpPr>
        <xdr:cNvPr id="14" name="Rectangle: Rounded Corners 13">
          <a:extLst>
            <a:ext uri="{FF2B5EF4-FFF2-40B4-BE49-F238E27FC236}">
              <a16:creationId xmlns:a16="http://schemas.microsoft.com/office/drawing/2014/main" id="{835504FC-E3E0-4FA1-8F51-86151BE61472}"/>
            </a:ext>
          </a:extLst>
        </xdr:cNvPr>
        <xdr:cNvSpPr/>
      </xdr:nvSpPr>
      <xdr:spPr>
        <a:xfrm>
          <a:off x="98425" y="717550"/>
          <a:ext cx="1114425" cy="1422400"/>
        </a:xfrm>
        <a:prstGeom prst="roundRect">
          <a:avLst>
            <a:gd name="adj" fmla="val 11892"/>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590551</xdr:colOff>
      <xdr:row>2</xdr:row>
      <xdr:rowOff>82551</xdr:rowOff>
    </xdr:from>
    <xdr:to>
      <xdr:col>3</xdr:col>
      <xdr:colOff>552450</xdr:colOff>
      <xdr:row>5</xdr:row>
      <xdr:rowOff>57150</xdr:rowOff>
    </xdr:to>
    <xdr:sp macro="" textlink="">
      <xdr:nvSpPr>
        <xdr:cNvPr id="15" name="Oval 14">
          <a:extLst>
            <a:ext uri="{FF2B5EF4-FFF2-40B4-BE49-F238E27FC236}">
              <a16:creationId xmlns:a16="http://schemas.microsoft.com/office/drawing/2014/main" id="{C2AB7BFD-E7B6-440B-8D3B-5B512E5D1BCB}"/>
            </a:ext>
          </a:extLst>
        </xdr:cNvPr>
        <xdr:cNvSpPr/>
      </xdr:nvSpPr>
      <xdr:spPr>
        <a:xfrm>
          <a:off x="1809751" y="450851"/>
          <a:ext cx="571499" cy="527049"/>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127001</xdr:colOff>
      <xdr:row>2</xdr:row>
      <xdr:rowOff>88901</xdr:rowOff>
    </xdr:from>
    <xdr:to>
      <xdr:col>6</xdr:col>
      <xdr:colOff>88900</xdr:colOff>
      <xdr:row>5</xdr:row>
      <xdr:rowOff>63500</xdr:rowOff>
    </xdr:to>
    <xdr:sp macro="" textlink="">
      <xdr:nvSpPr>
        <xdr:cNvPr id="16" name="Oval 15">
          <a:extLst>
            <a:ext uri="{FF2B5EF4-FFF2-40B4-BE49-F238E27FC236}">
              <a16:creationId xmlns:a16="http://schemas.microsoft.com/office/drawing/2014/main" id="{FDA2FC06-D68A-49B9-A19B-13D3D5DE1C39}"/>
            </a:ext>
          </a:extLst>
        </xdr:cNvPr>
        <xdr:cNvSpPr/>
      </xdr:nvSpPr>
      <xdr:spPr>
        <a:xfrm>
          <a:off x="3175001" y="457201"/>
          <a:ext cx="571499" cy="527049"/>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317501</xdr:colOff>
      <xdr:row>2</xdr:row>
      <xdr:rowOff>88901</xdr:rowOff>
    </xdr:from>
    <xdr:to>
      <xdr:col>8</xdr:col>
      <xdr:colOff>279400</xdr:colOff>
      <xdr:row>5</xdr:row>
      <xdr:rowOff>63500</xdr:rowOff>
    </xdr:to>
    <xdr:sp macro="" textlink="">
      <xdr:nvSpPr>
        <xdr:cNvPr id="17" name="Oval 16">
          <a:extLst>
            <a:ext uri="{FF2B5EF4-FFF2-40B4-BE49-F238E27FC236}">
              <a16:creationId xmlns:a16="http://schemas.microsoft.com/office/drawing/2014/main" id="{BD9F7365-EF49-4C34-8883-C5E41C584520}"/>
            </a:ext>
          </a:extLst>
        </xdr:cNvPr>
        <xdr:cNvSpPr/>
      </xdr:nvSpPr>
      <xdr:spPr>
        <a:xfrm>
          <a:off x="4584701" y="457201"/>
          <a:ext cx="571499" cy="527049"/>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514351</xdr:colOff>
      <xdr:row>2</xdr:row>
      <xdr:rowOff>88901</xdr:rowOff>
    </xdr:from>
    <xdr:to>
      <xdr:col>10</xdr:col>
      <xdr:colOff>476250</xdr:colOff>
      <xdr:row>5</xdr:row>
      <xdr:rowOff>63500</xdr:rowOff>
    </xdr:to>
    <xdr:sp macro="" textlink="">
      <xdr:nvSpPr>
        <xdr:cNvPr id="18" name="Oval 17">
          <a:extLst>
            <a:ext uri="{FF2B5EF4-FFF2-40B4-BE49-F238E27FC236}">
              <a16:creationId xmlns:a16="http://schemas.microsoft.com/office/drawing/2014/main" id="{C0D4B3D3-5A7E-4DD6-916B-6F75EA415D41}"/>
            </a:ext>
          </a:extLst>
        </xdr:cNvPr>
        <xdr:cNvSpPr/>
      </xdr:nvSpPr>
      <xdr:spPr>
        <a:xfrm>
          <a:off x="6000751" y="457201"/>
          <a:ext cx="571499" cy="527049"/>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44450</xdr:colOff>
      <xdr:row>2</xdr:row>
      <xdr:rowOff>127000</xdr:rowOff>
    </xdr:from>
    <xdr:to>
      <xdr:col>3</xdr:col>
      <xdr:colOff>476250</xdr:colOff>
      <xdr:row>5</xdr:row>
      <xdr:rowOff>6350</xdr:rowOff>
    </xdr:to>
    <xdr:pic>
      <xdr:nvPicPr>
        <xdr:cNvPr id="19" name="Picture 18">
          <a:extLst>
            <a:ext uri="{FF2B5EF4-FFF2-40B4-BE49-F238E27FC236}">
              <a16:creationId xmlns:a16="http://schemas.microsoft.com/office/drawing/2014/main" id="{C88C5425-5623-4EB3-85FB-0DA66CCC879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3250" y="495300"/>
          <a:ext cx="431800" cy="431800"/>
        </a:xfrm>
        <a:prstGeom prst="rect">
          <a:avLst/>
        </a:prstGeom>
      </xdr:spPr>
    </xdr:pic>
    <xdr:clientData/>
  </xdr:twoCellAnchor>
  <xdr:twoCellAnchor editAs="oneCell">
    <xdr:from>
      <xdr:col>5</xdr:col>
      <xdr:colOff>203200</xdr:colOff>
      <xdr:row>2</xdr:row>
      <xdr:rowOff>133350</xdr:rowOff>
    </xdr:from>
    <xdr:to>
      <xdr:col>6</xdr:col>
      <xdr:colOff>19050</xdr:colOff>
      <xdr:row>5</xdr:row>
      <xdr:rowOff>6350</xdr:rowOff>
    </xdr:to>
    <xdr:pic>
      <xdr:nvPicPr>
        <xdr:cNvPr id="20" name="Picture 19">
          <a:extLst>
            <a:ext uri="{FF2B5EF4-FFF2-40B4-BE49-F238E27FC236}">
              <a16:creationId xmlns:a16="http://schemas.microsoft.com/office/drawing/2014/main" id="{8CC7E780-0C14-44ED-A6E4-9BE18F99C06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3251200" y="501650"/>
          <a:ext cx="425450" cy="425450"/>
        </a:xfrm>
        <a:prstGeom prst="rect">
          <a:avLst/>
        </a:prstGeom>
      </xdr:spPr>
    </xdr:pic>
    <xdr:clientData/>
  </xdr:twoCellAnchor>
  <xdr:twoCellAnchor editAs="oneCell">
    <xdr:from>
      <xdr:col>7</xdr:col>
      <xdr:colOff>400050</xdr:colOff>
      <xdr:row>2</xdr:row>
      <xdr:rowOff>139700</xdr:rowOff>
    </xdr:from>
    <xdr:to>
      <xdr:col>8</xdr:col>
      <xdr:colOff>215899</xdr:colOff>
      <xdr:row>5</xdr:row>
      <xdr:rowOff>12699</xdr:rowOff>
    </xdr:to>
    <xdr:pic>
      <xdr:nvPicPr>
        <xdr:cNvPr id="21" name="Picture 20">
          <a:extLst>
            <a:ext uri="{FF2B5EF4-FFF2-40B4-BE49-F238E27FC236}">
              <a16:creationId xmlns:a16="http://schemas.microsoft.com/office/drawing/2014/main" id="{82392A70-6643-4F85-9084-77202DCF3C4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667250" y="508000"/>
          <a:ext cx="425449" cy="425449"/>
        </a:xfrm>
        <a:prstGeom prst="rect">
          <a:avLst/>
        </a:prstGeom>
      </xdr:spPr>
    </xdr:pic>
    <xdr:clientData/>
  </xdr:twoCellAnchor>
  <xdr:twoCellAnchor editAs="oneCell">
    <xdr:from>
      <xdr:col>9</xdr:col>
      <xdr:colOff>584200</xdr:colOff>
      <xdr:row>2</xdr:row>
      <xdr:rowOff>139700</xdr:rowOff>
    </xdr:from>
    <xdr:to>
      <xdr:col>10</xdr:col>
      <xdr:colOff>419100</xdr:colOff>
      <xdr:row>5</xdr:row>
      <xdr:rowOff>31750</xdr:rowOff>
    </xdr:to>
    <xdr:pic>
      <xdr:nvPicPr>
        <xdr:cNvPr id="22" name="Picture 21">
          <a:extLst>
            <a:ext uri="{FF2B5EF4-FFF2-40B4-BE49-F238E27FC236}">
              <a16:creationId xmlns:a16="http://schemas.microsoft.com/office/drawing/2014/main" id="{9CE0F2FA-6F93-45E5-82C5-1D71D04C716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70600" y="508000"/>
          <a:ext cx="444500" cy="444500"/>
        </a:xfrm>
        <a:prstGeom prst="rect">
          <a:avLst/>
        </a:prstGeom>
      </xdr:spPr>
    </xdr:pic>
    <xdr:clientData/>
  </xdr:twoCellAnchor>
  <xdr:twoCellAnchor>
    <xdr:from>
      <xdr:col>1</xdr:col>
      <xdr:colOff>292101</xdr:colOff>
      <xdr:row>9</xdr:row>
      <xdr:rowOff>30779</xdr:rowOff>
    </xdr:from>
    <xdr:to>
      <xdr:col>2</xdr:col>
      <xdr:colOff>273050</xdr:colOff>
      <xdr:row>12</xdr:row>
      <xdr:rowOff>6350</xdr:rowOff>
    </xdr:to>
    <xdr:sp macro="" textlink="">
      <xdr:nvSpPr>
        <xdr:cNvPr id="23" name="Oval 22">
          <a:extLst>
            <a:ext uri="{FF2B5EF4-FFF2-40B4-BE49-F238E27FC236}">
              <a16:creationId xmlns:a16="http://schemas.microsoft.com/office/drawing/2014/main" id="{70E61294-48FC-4298-9991-A9490A8C6F37}"/>
            </a:ext>
          </a:extLst>
        </xdr:cNvPr>
        <xdr:cNvSpPr/>
      </xdr:nvSpPr>
      <xdr:spPr>
        <a:xfrm>
          <a:off x="901701" y="1688129"/>
          <a:ext cx="590549" cy="528021"/>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414967</xdr:colOff>
      <xdr:row>9</xdr:row>
      <xdr:rowOff>95250</xdr:rowOff>
    </xdr:from>
    <xdr:to>
      <xdr:col>2</xdr:col>
      <xdr:colOff>114602</xdr:colOff>
      <xdr:row>11</xdr:row>
      <xdr:rowOff>101600</xdr:rowOff>
    </xdr:to>
    <xdr:pic>
      <xdr:nvPicPr>
        <xdr:cNvPr id="24" name="Picture 23">
          <a:extLst>
            <a:ext uri="{FF2B5EF4-FFF2-40B4-BE49-F238E27FC236}">
              <a16:creationId xmlns:a16="http://schemas.microsoft.com/office/drawing/2014/main" id="{27528DBF-FCE7-4300-B263-44853864AF8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24567" y="1752600"/>
          <a:ext cx="309235" cy="374650"/>
        </a:xfrm>
        <a:prstGeom prst="rect">
          <a:avLst/>
        </a:prstGeom>
      </xdr:spPr>
    </xdr:pic>
    <xdr:clientData/>
  </xdr:twoCellAnchor>
  <xdr:twoCellAnchor>
    <xdr:from>
      <xdr:col>0</xdr:col>
      <xdr:colOff>114300</xdr:colOff>
      <xdr:row>4</xdr:row>
      <xdr:rowOff>50801</xdr:rowOff>
    </xdr:from>
    <xdr:to>
      <xdr:col>1</xdr:col>
      <xdr:colOff>565150</xdr:colOff>
      <xdr:row>6</xdr:row>
      <xdr:rowOff>101601</xdr:rowOff>
    </xdr:to>
    <xdr:sp macro="" textlink="">
      <xdr:nvSpPr>
        <xdr:cNvPr id="25" name="TextBox 24">
          <a:extLst>
            <a:ext uri="{FF2B5EF4-FFF2-40B4-BE49-F238E27FC236}">
              <a16:creationId xmlns:a16="http://schemas.microsoft.com/office/drawing/2014/main" id="{673177CD-A64E-4302-9B7E-D9D769791192}"/>
            </a:ext>
          </a:extLst>
        </xdr:cNvPr>
        <xdr:cNvSpPr txBox="1"/>
      </xdr:nvSpPr>
      <xdr:spPr>
        <a:xfrm>
          <a:off x="114300" y="787401"/>
          <a:ext cx="10604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chemeClr val="bg1">
                  <a:lumMod val="95000"/>
                </a:schemeClr>
              </a:solidFill>
              <a:latin typeface="+mn-lt"/>
              <a:ea typeface="+mn-ea"/>
              <a:cs typeface="+mn-cs"/>
            </a:rPr>
            <a:t>Total QTY</a:t>
          </a:r>
        </a:p>
      </xdr:txBody>
    </xdr:sp>
    <xdr:clientData/>
  </xdr:twoCellAnchor>
  <xdr:twoCellAnchor>
    <xdr:from>
      <xdr:col>0</xdr:col>
      <xdr:colOff>57150</xdr:colOff>
      <xdr:row>6</xdr:row>
      <xdr:rowOff>114301</xdr:rowOff>
    </xdr:from>
    <xdr:to>
      <xdr:col>2</xdr:col>
      <xdr:colOff>19050</xdr:colOff>
      <xdr:row>8</xdr:row>
      <xdr:rowOff>107951</xdr:rowOff>
    </xdr:to>
    <xdr:sp macro="" textlink="Analysis!F2">
      <xdr:nvSpPr>
        <xdr:cNvPr id="26" name="TextBox 25">
          <a:extLst>
            <a:ext uri="{FF2B5EF4-FFF2-40B4-BE49-F238E27FC236}">
              <a16:creationId xmlns:a16="http://schemas.microsoft.com/office/drawing/2014/main" id="{BBAD1545-6AB9-495C-AA06-75806D3FE92C}"/>
            </a:ext>
          </a:extLst>
        </xdr:cNvPr>
        <xdr:cNvSpPr txBox="1"/>
      </xdr:nvSpPr>
      <xdr:spPr>
        <a:xfrm>
          <a:off x="57150" y="1219201"/>
          <a:ext cx="11811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20B5F18-3DE3-4F4F-B8A2-E931E5279A92}" type="TxLink">
            <a:rPr lang="en-US" sz="2400" b="1" i="0" u="none" strike="noStrike">
              <a:solidFill>
                <a:schemeClr val="bg1"/>
              </a:solidFill>
              <a:latin typeface="Aptos Narrow"/>
              <a:ea typeface="+mn-ea"/>
              <a:cs typeface="+mn-cs"/>
            </a:rPr>
            <a:pPr marL="0" indent="0" algn="ctr"/>
            <a:t>25.42 k</a:t>
          </a:fld>
          <a:endParaRPr lang="en-US" sz="2400" b="1" i="0" u="none" strike="noStrike">
            <a:solidFill>
              <a:schemeClr val="bg1"/>
            </a:solidFill>
            <a:latin typeface="Aptos Narrow"/>
            <a:ea typeface="+mn-ea"/>
            <a:cs typeface="+mn-cs"/>
          </a:endParaRPr>
        </a:p>
      </xdr:txBody>
    </xdr:sp>
    <xdr:clientData/>
  </xdr:twoCellAnchor>
  <xdr:twoCellAnchor>
    <xdr:from>
      <xdr:col>2</xdr:col>
      <xdr:colOff>228600</xdr:colOff>
      <xdr:row>7</xdr:row>
      <xdr:rowOff>1</xdr:rowOff>
    </xdr:from>
    <xdr:to>
      <xdr:col>4</xdr:col>
      <xdr:colOff>292100</xdr:colOff>
      <xdr:row>9</xdr:row>
      <xdr:rowOff>120651</xdr:rowOff>
    </xdr:to>
    <xdr:sp macro="" textlink="Analysis!B2">
      <xdr:nvSpPr>
        <xdr:cNvPr id="27" name="TextBox 26">
          <a:extLst>
            <a:ext uri="{FF2B5EF4-FFF2-40B4-BE49-F238E27FC236}">
              <a16:creationId xmlns:a16="http://schemas.microsoft.com/office/drawing/2014/main" id="{13C8F711-1111-4E00-B03B-91A177A1DB16}"/>
            </a:ext>
          </a:extLst>
        </xdr:cNvPr>
        <xdr:cNvSpPr txBox="1"/>
      </xdr:nvSpPr>
      <xdr:spPr>
        <a:xfrm>
          <a:off x="1447800" y="1289051"/>
          <a:ext cx="1282700" cy="488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587665-3B1F-4D94-BFF6-E274E89C90D3}" type="TxLink">
            <a:rPr lang="en-US" sz="2000" b="1" i="0" u="none" strike="noStrike">
              <a:solidFill>
                <a:schemeClr val="tx1">
                  <a:lumMod val="75000"/>
                  <a:lumOff val="25000"/>
                </a:schemeClr>
              </a:solidFill>
              <a:latin typeface="Aptos Narrow"/>
            </a:rPr>
            <a:pPr algn="ctr"/>
            <a:t>$1.71 M</a:t>
          </a:fld>
          <a:endParaRPr lang="en-US" sz="4800" b="1">
            <a:solidFill>
              <a:schemeClr val="tx1">
                <a:lumMod val="75000"/>
                <a:lumOff val="25000"/>
              </a:schemeClr>
            </a:solidFill>
          </a:endParaRPr>
        </a:p>
      </xdr:txBody>
    </xdr:sp>
    <xdr:clientData/>
  </xdr:twoCellAnchor>
  <xdr:twoCellAnchor>
    <xdr:from>
      <xdr:col>2</xdr:col>
      <xdr:colOff>311150</xdr:colOff>
      <xdr:row>5</xdr:row>
      <xdr:rowOff>82550</xdr:rowOff>
    </xdr:from>
    <xdr:to>
      <xdr:col>4</xdr:col>
      <xdr:colOff>228600</xdr:colOff>
      <xdr:row>7</xdr:row>
      <xdr:rowOff>25400</xdr:rowOff>
    </xdr:to>
    <xdr:sp macro="" textlink="">
      <xdr:nvSpPr>
        <xdr:cNvPr id="28" name="TextBox 27">
          <a:extLst>
            <a:ext uri="{FF2B5EF4-FFF2-40B4-BE49-F238E27FC236}">
              <a16:creationId xmlns:a16="http://schemas.microsoft.com/office/drawing/2014/main" id="{7C5231F8-E4DE-4733-A963-59369E800A76}"/>
            </a:ext>
          </a:extLst>
        </xdr:cNvPr>
        <xdr:cNvSpPr txBox="1"/>
      </xdr:nvSpPr>
      <xdr:spPr>
        <a:xfrm>
          <a:off x="1530350" y="1003300"/>
          <a:ext cx="11366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 COGS</a:t>
          </a:r>
        </a:p>
      </xdr:txBody>
    </xdr:sp>
    <xdr:clientData/>
  </xdr:twoCellAnchor>
  <xdr:twoCellAnchor>
    <xdr:from>
      <xdr:col>4</xdr:col>
      <xdr:colOff>374650</xdr:colOff>
      <xdr:row>6</xdr:row>
      <xdr:rowOff>177801</xdr:rowOff>
    </xdr:from>
    <xdr:to>
      <xdr:col>6</xdr:col>
      <xdr:colOff>457200</xdr:colOff>
      <xdr:row>9</xdr:row>
      <xdr:rowOff>88901</xdr:rowOff>
    </xdr:to>
    <xdr:sp macro="" textlink="Analysis!C2">
      <xdr:nvSpPr>
        <xdr:cNvPr id="29" name="TextBox 28">
          <a:extLst>
            <a:ext uri="{FF2B5EF4-FFF2-40B4-BE49-F238E27FC236}">
              <a16:creationId xmlns:a16="http://schemas.microsoft.com/office/drawing/2014/main" id="{A63C5B68-657B-49B9-A76A-E5B461B637C1}"/>
            </a:ext>
          </a:extLst>
        </xdr:cNvPr>
        <xdr:cNvSpPr txBox="1"/>
      </xdr:nvSpPr>
      <xdr:spPr>
        <a:xfrm>
          <a:off x="2813050" y="1282701"/>
          <a:ext cx="1301750" cy="463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20BD9E-D17E-49D0-83D2-84DBF8BBC729}" type="TxLink">
            <a:rPr lang="en-US" sz="2000" b="1" i="0" u="none" strike="noStrike">
              <a:solidFill>
                <a:schemeClr val="tx1">
                  <a:lumMod val="75000"/>
                  <a:lumOff val="25000"/>
                </a:schemeClr>
              </a:solidFill>
              <a:latin typeface="Aptos Narrow"/>
            </a:rPr>
            <a:pPr algn="ctr"/>
            <a:t>$1.94 M</a:t>
          </a:fld>
          <a:endParaRPr lang="en-US" sz="4800" b="1">
            <a:solidFill>
              <a:schemeClr val="tx1">
                <a:lumMod val="75000"/>
                <a:lumOff val="25000"/>
              </a:schemeClr>
            </a:solidFill>
          </a:endParaRPr>
        </a:p>
      </xdr:txBody>
    </xdr:sp>
    <xdr:clientData/>
  </xdr:twoCellAnchor>
  <xdr:twoCellAnchor>
    <xdr:from>
      <xdr:col>4</xdr:col>
      <xdr:colOff>444500</xdr:colOff>
      <xdr:row>5</xdr:row>
      <xdr:rowOff>44450</xdr:rowOff>
    </xdr:from>
    <xdr:to>
      <xdr:col>6</xdr:col>
      <xdr:colOff>400050</xdr:colOff>
      <xdr:row>7</xdr:row>
      <xdr:rowOff>44450</xdr:rowOff>
    </xdr:to>
    <xdr:sp macro="" textlink="">
      <xdr:nvSpPr>
        <xdr:cNvPr id="30" name="TextBox 29">
          <a:extLst>
            <a:ext uri="{FF2B5EF4-FFF2-40B4-BE49-F238E27FC236}">
              <a16:creationId xmlns:a16="http://schemas.microsoft.com/office/drawing/2014/main" id="{44EB690A-51A8-4E59-A374-A713C2CF66B2}"/>
            </a:ext>
          </a:extLst>
        </xdr:cNvPr>
        <xdr:cNvSpPr txBox="1"/>
      </xdr:nvSpPr>
      <xdr:spPr>
        <a:xfrm>
          <a:off x="2882900" y="965200"/>
          <a:ext cx="117475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lumMod val="85000"/>
                  <a:lumOff val="15000"/>
                </a:schemeClr>
              </a:solidFill>
            </a:rPr>
            <a:t>Total Revenue</a:t>
          </a:r>
        </a:p>
      </xdr:txBody>
    </xdr:sp>
    <xdr:clientData/>
  </xdr:twoCellAnchor>
  <xdr:twoCellAnchor>
    <xdr:from>
      <xdr:col>6</xdr:col>
      <xdr:colOff>571500</xdr:colOff>
      <xdr:row>7</xdr:row>
      <xdr:rowOff>31751</xdr:rowOff>
    </xdr:from>
    <xdr:to>
      <xdr:col>8</xdr:col>
      <xdr:colOff>584200</xdr:colOff>
      <xdr:row>9</xdr:row>
      <xdr:rowOff>57151</xdr:rowOff>
    </xdr:to>
    <xdr:sp macro="" textlink="Analysis!D2">
      <xdr:nvSpPr>
        <xdr:cNvPr id="31" name="TextBox 30">
          <a:extLst>
            <a:ext uri="{FF2B5EF4-FFF2-40B4-BE49-F238E27FC236}">
              <a16:creationId xmlns:a16="http://schemas.microsoft.com/office/drawing/2014/main" id="{DD4E2A7F-4838-43FD-BD4C-15C379BD8F99}"/>
            </a:ext>
          </a:extLst>
        </xdr:cNvPr>
        <xdr:cNvSpPr txBox="1"/>
      </xdr:nvSpPr>
      <xdr:spPr>
        <a:xfrm>
          <a:off x="4229100" y="1320801"/>
          <a:ext cx="12319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3C5D90-CBCE-4411-89E5-29ADA70C4833}" type="TxLink">
            <a:rPr lang="en-US" sz="2000" b="1" i="0" u="none" strike="noStrike">
              <a:solidFill>
                <a:schemeClr val="tx1">
                  <a:lumMod val="75000"/>
                  <a:lumOff val="25000"/>
                </a:schemeClr>
              </a:solidFill>
              <a:latin typeface="Aptos Narrow"/>
            </a:rPr>
            <a:pPr algn="ctr"/>
            <a:t>$227.83 k</a:t>
          </a:fld>
          <a:endParaRPr lang="en-US" sz="4800" b="1">
            <a:solidFill>
              <a:schemeClr val="tx1">
                <a:lumMod val="75000"/>
                <a:lumOff val="25000"/>
              </a:schemeClr>
            </a:solidFill>
          </a:endParaRPr>
        </a:p>
      </xdr:txBody>
    </xdr:sp>
    <xdr:clientData/>
  </xdr:twoCellAnchor>
  <xdr:twoCellAnchor>
    <xdr:from>
      <xdr:col>6</xdr:col>
      <xdr:colOff>577850</xdr:colOff>
      <xdr:row>5</xdr:row>
      <xdr:rowOff>76201</xdr:rowOff>
    </xdr:from>
    <xdr:to>
      <xdr:col>9</xdr:col>
      <xdr:colOff>50800</xdr:colOff>
      <xdr:row>7</xdr:row>
      <xdr:rowOff>19051</xdr:rowOff>
    </xdr:to>
    <xdr:sp macro="" textlink="">
      <xdr:nvSpPr>
        <xdr:cNvPr id="32" name="TextBox 31">
          <a:extLst>
            <a:ext uri="{FF2B5EF4-FFF2-40B4-BE49-F238E27FC236}">
              <a16:creationId xmlns:a16="http://schemas.microsoft.com/office/drawing/2014/main" id="{D931BE75-F44B-4EC4-A068-FBF17B369CF1}"/>
            </a:ext>
          </a:extLst>
        </xdr:cNvPr>
        <xdr:cNvSpPr txBox="1"/>
      </xdr:nvSpPr>
      <xdr:spPr>
        <a:xfrm>
          <a:off x="4235450" y="996951"/>
          <a:ext cx="13017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tx1">
                  <a:lumMod val="85000"/>
                  <a:lumOff val="15000"/>
                </a:schemeClr>
              </a:solidFill>
            </a:rPr>
            <a:t>Total Profit</a:t>
          </a:r>
        </a:p>
      </xdr:txBody>
    </xdr:sp>
    <xdr:clientData/>
  </xdr:twoCellAnchor>
  <xdr:twoCellAnchor>
    <xdr:from>
      <xdr:col>9</xdr:col>
      <xdr:colOff>260350</xdr:colOff>
      <xdr:row>7</xdr:row>
      <xdr:rowOff>31749</xdr:rowOff>
    </xdr:from>
    <xdr:to>
      <xdr:col>11</xdr:col>
      <xdr:colOff>139700</xdr:colOff>
      <xdr:row>9</xdr:row>
      <xdr:rowOff>82550</xdr:rowOff>
    </xdr:to>
    <xdr:sp macro="" textlink="Analysis!E2">
      <xdr:nvSpPr>
        <xdr:cNvPr id="33" name="TextBox 32">
          <a:extLst>
            <a:ext uri="{FF2B5EF4-FFF2-40B4-BE49-F238E27FC236}">
              <a16:creationId xmlns:a16="http://schemas.microsoft.com/office/drawing/2014/main" id="{BC594B65-0E53-4F1C-8871-1584BB38126E}"/>
            </a:ext>
          </a:extLst>
        </xdr:cNvPr>
        <xdr:cNvSpPr txBox="1"/>
      </xdr:nvSpPr>
      <xdr:spPr>
        <a:xfrm>
          <a:off x="5746750" y="1320799"/>
          <a:ext cx="1098550" cy="419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2FFE3E-194F-4637-9444-F79A9D2F1EB3}" type="TxLink">
            <a:rPr lang="en-US" sz="2400" b="1" i="0" u="none" strike="noStrike">
              <a:solidFill>
                <a:schemeClr val="tx1">
                  <a:lumMod val="75000"/>
                  <a:lumOff val="25000"/>
                </a:schemeClr>
              </a:solidFill>
              <a:latin typeface="Aptos Narrow"/>
            </a:rPr>
            <a:pPr algn="ctr"/>
            <a:t>11.8%</a:t>
          </a:fld>
          <a:endParaRPr lang="en-US" sz="5400" b="1">
            <a:solidFill>
              <a:schemeClr val="tx1">
                <a:lumMod val="75000"/>
                <a:lumOff val="25000"/>
              </a:schemeClr>
            </a:solidFill>
          </a:endParaRPr>
        </a:p>
      </xdr:txBody>
    </xdr:sp>
    <xdr:clientData/>
  </xdr:twoCellAnchor>
  <xdr:twoCellAnchor>
    <xdr:from>
      <xdr:col>9</xdr:col>
      <xdr:colOff>203200</xdr:colOff>
      <xdr:row>5</xdr:row>
      <xdr:rowOff>50801</xdr:rowOff>
    </xdr:from>
    <xdr:to>
      <xdr:col>11</xdr:col>
      <xdr:colOff>165100</xdr:colOff>
      <xdr:row>7</xdr:row>
      <xdr:rowOff>57151</xdr:rowOff>
    </xdr:to>
    <xdr:sp macro="" textlink="">
      <xdr:nvSpPr>
        <xdr:cNvPr id="34" name="TextBox 33">
          <a:extLst>
            <a:ext uri="{FF2B5EF4-FFF2-40B4-BE49-F238E27FC236}">
              <a16:creationId xmlns:a16="http://schemas.microsoft.com/office/drawing/2014/main" id="{41E9F8ED-5E46-4303-90FE-B413BCA79A02}"/>
            </a:ext>
          </a:extLst>
        </xdr:cNvPr>
        <xdr:cNvSpPr txBox="1"/>
      </xdr:nvSpPr>
      <xdr:spPr>
        <a:xfrm>
          <a:off x="5689600" y="971551"/>
          <a:ext cx="1181100"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lumMod val="85000"/>
                  <a:lumOff val="15000"/>
                </a:schemeClr>
              </a:solidFill>
            </a:rPr>
            <a:t>%</a:t>
          </a:r>
          <a:r>
            <a:rPr lang="en-US" sz="1200" b="1" baseline="0">
              <a:solidFill>
                <a:schemeClr val="tx1">
                  <a:lumMod val="85000"/>
                  <a:lumOff val="15000"/>
                </a:schemeClr>
              </a:solidFill>
            </a:rPr>
            <a:t> Profit Margin</a:t>
          </a:r>
          <a:endParaRPr lang="en-US" sz="1200" b="1">
            <a:solidFill>
              <a:schemeClr val="tx1">
                <a:lumMod val="85000"/>
                <a:lumOff val="15000"/>
              </a:schemeClr>
            </a:solidFill>
          </a:endParaRPr>
        </a:p>
      </xdr:txBody>
    </xdr:sp>
    <xdr:clientData/>
  </xdr:twoCellAnchor>
  <xdr:twoCellAnchor editAs="oneCell">
    <xdr:from>
      <xdr:col>14</xdr:col>
      <xdr:colOff>361950</xdr:colOff>
      <xdr:row>9</xdr:row>
      <xdr:rowOff>127000</xdr:rowOff>
    </xdr:from>
    <xdr:to>
      <xdr:col>19</xdr:col>
      <xdr:colOff>177800</xdr:colOff>
      <xdr:row>12</xdr:row>
      <xdr:rowOff>38100</xdr:rowOff>
    </xdr:to>
    <mc:AlternateContent xmlns:mc="http://schemas.openxmlformats.org/markup-compatibility/2006" xmlns:a14="http://schemas.microsoft.com/office/drawing/2010/main">
      <mc:Choice Requires="a14">
        <xdr:graphicFrame macro="">
          <xdr:nvGraphicFramePr>
            <xdr:cNvPr id="36" name="Year">
              <a:extLst>
                <a:ext uri="{FF2B5EF4-FFF2-40B4-BE49-F238E27FC236}">
                  <a16:creationId xmlns:a16="http://schemas.microsoft.com/office/drawing/2014/main" id="{301A3ECB-EAFB-44A6-A320-5980380B218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96350" y="1784350"/>
              <a:ext cx="2863850" cy="463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603250</xdr:colOff>
      <xdr:row>2</xdr:row>
      <xdr:rowOff>146050</xdr:rowOff>
    </xdr:from>
    <xdr:to>
      <xdr:col>15</xdr:col>
      <xdr:colOff>419100</xdr:colOff>
      <xdr:row>4</xdr:row>
      <xdr:rowOff>95250</xdr:rowOff>
    </xdr:to>
    <xdr:sp macro="" textlink="Analysis!B21">
      <xdr:nvSpPr>
        <xdr:cNvPr id="35" name="TextBox 34">
          <a:extLst>
            <a:ext uri="{FF2B5EF4-FFF2-40B4-BE49-F238E27FC236}">
              <a16:creationId xmlns:a16="http://schemas.microsoft.com/office/drawing/2014/main" id="{66378BD5-5AFE-460B-AF00-426696CB9471}"/>
            </a:ext>
          </a:extLst>
        </xdr:cNvPr>
        <xdr:cNvSpPr txBox="1"/>
      </xdr:nvSpPr>
      <xdr:spPr>
        <a:xfrm>
          <a:off x="8528050" y="514350"/>
          <a:ext cx="103505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00EFF3-949A-47F0-A894-300568CA8021}" type="TxLink">
            <a:rPr lang="en-US" sz="1600" b="1" i="0" u="none" strike="noStrike">
              <a:solidFill>
                <a:srgbClr val="00B0F0"/>
              </a:solidFill>
              <a:latin typeface="Aptos Narrow"/>
            </a:rPr>
            <a:pPr algn="ctr"/>
            <a:t>75.1%</a:t>
          </a:fld>
          <a:endParaRPr lang="en-US" sz="6600" b="1">
            <a:solidFill>
              <a:srgbClr val="00B0F0"/>
            </a:solidFill>
          </a:endParaRPr>
        </a:p>
      </xdr:txBody>
    </xdr:sp>
    <xdr:clientData/>
  </xdr:twoCellAnchor>
  <xdr:twoCellAnchor>
    <xdr:from>
      <xdr:col>14</xdr:col>
      <xdr:colOff>184150</xdr:colOff>
      <xdr:row>3</xdr:row>
      <xdr:rowOff>152401</xdr:rowOff>
    </xdr:from>
    <xdr:to>
      <xdr:col>18</xdr:col>
      <xdr:colOff>330200</xdr:colOff>
      <xdr:row>5</xdr:row>
      <xdr:rowOff>57150</xdr:rowOff>
    </xdr:to>
    <xdr:sp macro="" textlink="Analysis!D20">
      <xdr:nvSpPr>
        <xdr:cNvPr id="37" name="TextBox 36">
          <a:extLst>
            <a:ext uri="{FF2B5EF4-FFF2-40B4-BE49-F238E27FC236}">
              <a16:creationId xmlns:a16="http://schemas.microsoft.com/office/drawing/2014/main" id="{874A9448-0D72-4A00-9564-440054BB5C86}"/>
            </a:ext>
          </a:extLst>
        </xdr:cNvPr>
        <xdr:cNvSpPr txBox="1"/>
      </xdr:nvSpPr>
      <xdr:spPr>
        <a:xfrm>
          <a:off x="8718550" y="704851"/>
          <a:ext cx="2584450" cy="273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6E75EA0-AD09-469C-9415-F13492579EF9}" type="TxLink">
            <a:rPr lang="en-US" sz="1100" b="0" i="0" u="none" strike="noStrike">
              <a:solidFill>
                <a:schemeClr val="tx1">
                  <a:lumMod val="75000"/>
                  <a:lumOff val="25000"/>
                </a:schemeClr>
              </a:solidFill>
              <a:latin typeface="Aptos Narrow"/>
            </a:rPr>
            <a:pPr algn="l"/>
            <a:t> of Profit came from the highlited years</a:t>
          </a:fld>
          <a:endParaRPr lang="en-US" sz="6600" b="1">
            <a:solidFill>
              <a:schemeClr val="tx1">
                <a:lumMod val="75000"/>
                <a:lumOff val="25000"/>
              </a:schemeClr>
            </a:solidFill>
          </a:endParaRPr>
        </a:p>
      </xdr:txBody>
    </xdr:sp>
    <xdr:clientData/>
  </xdr:twoCellAnchor>
  <xdr:twoCellAnchor>
    <xdr:from>
      <xdr:col>14</xdr:col>
      <xdr:colOff>44450</xdr:colOff>
      <xdr:row>4</xdr:row>
      <xdr:rowOff>139701</xdr:rowOff>
    </xdr:from>
    <xdr:to>
      <xdr:col>15</xdr:col>
      <xdr:colOff>368300</xdr:colOff>
      <xdr:row>6</xdr:row>
      <xdr:rowOff>31750</xdr:rowOff>
    </xdr:to>
    <xdr:sp macro="" textlink="Analysis!C14">
      <xdr:nvSpPr>
        <xdr:cNvPr id="39" name="TextBox 38">
          <a:extLst>
            <a:ext uri="{FF2B5EF4-FFF2-40B4-BE49-F238E27FC236}">
              <a16:creationId xmlns:a16="http://schemas.microsoft.com/office/drawing/2014/main" id="{E92B1FB7-7091-42BD-9635-8D51595B79B8}"/>
            </a:ext>
          </a:extLst>
        </xdr:cNvPr>
        <xdr:cNvSpPr txBox="1"/>
      </xdr:nvSpPr>
      <xdr:spPr>
        <a:xfrm>
          <a:off x="8578850" y="876301"/>
          <a:ext cx="933450" cy="26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1E4794-7D36-412C-BC05-DC44E4B41160}" type="TxLink">
            <a:rPr lang="en-US" sz="1100" b="0" i="0" u="none" strike="noStrike">
              <a:solidFill>
                <a:schemeClr val="tx1">
                  <a:lumMod val="75000"/>
                  <a:lumOff val="25000"/>
                </a:schemeClr>
              </a:solidFill>
              <a:latin typeface="Aptos Narrow"/>
            </a:rPr>
            <a:pPr algn="ctr"/>
            <a:t>$56.96 k</a:t>
          </a:fld>
          <a:endParaRPr lang="en-US" sz="6600" b="1">
            <a:solidFill>
              <a:schemeClr val="tx1">
                <a:lumMod val="75000"/>
                <a:lumOff val="25000"/>
              </a:schemeClr>
            </a:solidFill>
          </a:endParaRPr>
        </a:p>
      </xdr:txBody>
    </xdr:sp>
    <xdr:clientData/>
  </xdr:twoCellAnchor>
  <xdr:twoCellAnchor>
    <xdr:from>
      <xdr:col>14</xdr:col>
      <xdr:colOff>336550</xdr:colOff>
      <xdr:row>5</xdr:row>
      <xdr:rowOff>114301</xdr:rowOff>
    </xdr:from>
    <xdr:to>
      <xdr:col>16</xdr:col>
      <xdr:colOff>393700</xdr:colOff>
      <xdr:row>6</xdr:row>
      <xdr:rowOff>107950</xdr:rowOff>
    </xdr:to>
    <xdr:sp macro="" textlink="Analysis!C13">
      <xdr:nvSpPr>
        <xdr:cNvPr id="40" name="TextBox 39">
          <a:extLst>
            <a:ext uri="{FF2B5EF4-FFF2-40B4-BE49-F238E27FC236}">
              <a16:creationId xmlns:a16="http://schemas.microsoft.com/office/drawing/2014/main" id="{1F086F7E-2BD3-42E7-B0C3-7428E581C0F5}"/>
            </a:ext>
          </a:extLst>
        </xdr:cNvPr>
        <xdr:cNvSpPr txBox="1"/>
      </xdr:nvSpPr>
      <xdr:spPr>
        <a:xfrm>
          <a:off x="8870950" y="1035051"/>
          <a:ext cx="1276350" cy="177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650C738-AD64-4985-8BDD-460D72342F96}" type="TxLink">
            <a:rPr lang="en-US" sz="900" b="0" i="0" u="none" strike="noStrike">
              <a:solidFill>
                <a:schemeClr val="tx1">
                  <a:lumMod val="75000"/>
                  <a:lumOff val="25000"/>
                </a:schemeClr>
              </a:solidFill>
              <a:latin typeface="Aptos Narrow"/>
            </a:rPr>
            <a:pPr algn="l"/>
            <a:t>Average Profit</a:t>
          </a:fld>
          <a:endParaRPr lang="en-US" sz="4800" b="1">
            <a:solidFill>
              <a:schemeClr val="tx1">
                <a:lumMod val="75000"/>
                <a:lumOff val="2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16</xdr:col>
          <xdr:colOff>241300</xdr:colOff>
          <xdr:row>1</xdr:row>
          <xdr:rowOff>44450</xdr:rowOff>
        </xdr:from>
        <xdr:to>
          <xdr:col>17</xdr:col>
          <xdr:colOff>374650</xdr:colOff>
          <xdr:row>3</xdr:row>
          <xdr:rowOff>120650</xdr:rowOff>
        </xdr:to>
        <xdr:sp macro="" textlink="">
          <xdr:nvSpPr>
            <xdr:cNvPr id="4099" name="Option Button 3" hidden="1">
              <a:extLst>
                <a:ext uri="{63B3BB69-23CF-44E3-9099-C40C66FF867C}">
                  <a14:compatExt spid="_x0000_s4099"/>
                </a:ext>
                <a:ext uri="{FF2B5EF4-FFF2-40B4-BE49-F238E27FC236}">
                  <a16:creationId xmlns:a16="http://schemas.microsoft.com/office/drawing/2014/main" id="{00000000-0008-0000-0400-00000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Orders</a:t>
              </a:r>
            </a:p>
          </xdr:txBody>
        </xdr:sp>
        <xdr:clientData/>
      </xdr:twoCellAnchor>
    </mc:Choice>
    <mc:Fallback/>
  </mc:AlternateContent>
  <xdr:twoCellAnchor>
    <xdr:from>
      <xdr:col>5</xdr:col>
      <xdr:colOff>120649</xdr:colOff>
      <xdr:row>9</xdr:row>
      <xdr:rowOff>107950</xdr:rowOff>
    </xdr:from>
    <xdr:to>
      <xdr:col>6</xdr:col>
      <xdr:colOff>133350</xdr:colOff>
      <xdr:row>10</xdr:row>
      <xdr:rowOff>114300</xdr:rowOff>
    </xdr:to>
    <xdr:sp macro="" textlink="">
      <xdr:nvSpPr>
        <xdr:cNvPr id="38" name="Rectangle: Rounded Corners 37">
          <a:extLst>
            <a:ext uri="{FF2B5EF4-FFF2-40B4-BE49-F238E27FC236}">
              <a16:creationId xmlns:a16="http://schemas.microsoft.com/office/drawing/2014/main" id="{8E1D28FF-8AF1-4FE3-A4B8-6101C0E25E10}"/>
            </a:ext>
          </a:extLst>
        </xdr:cNvPr>
        <xdr:cNvSpPr/>
      </xdr:nvSpPr>
      <xdr:spPr>
        <a:xfrm>
          <a:off x="3168649" y="1765300"/>
          <a:ext cx="622301" cy="190500"/>
        </a:xfrm>
        <a:prstGeom prst="roundRect">
          <a:avLst>
            <a:gd name="adj" fmla="val 11892"/>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539749</xdr:colOff>
      <xdr:row>9</xdr:row>
      <xdr:rowOff>107950</xdr:rowOff>
    </xdr:from>
    <xdr:to>
      <xdr:col>3</xdr:col>
      <xdr:colOff>552450</xdr:colOff>
      <xdr:row>10</xdr:row>
      <xdr:rowOff>114300</xdr:rowOff>
    </xdr:to>
    <xdr:sp macro="" textlink="">
      <xdr:nvSpPr>
        <xdr:cNvPr id="41" name="Rectangle: Rounded Corners 40">
          <a:extLst>
            <a:ext uri="{FF2B5EF4-FFF2-40B4-BE49-F238E27FC236}">
              <a16:creationId xmlns:a16="http://schemas.microsoft.com/office/drawing/2014/main" id="{A72D4010-6F5B-4CC1-8128-999E12C9DC09}"/>
            </a:ext>
          </a:extLst>
        </xdr:cNvPr>
        <xdr:cNvSpPr/>
      </xdr:nvSpPr>
      <xdr:spPr>
        <a:xfrm>
          <a:off x="1758949" y="1765300"/>
          <a:ext cx="622301" cy="190500"/>
        </a:xfrm>
        <a:prstGeom prst="roundRect">
          <a:avLst>
            <a:gd name="adj" fmla="val 11892"/>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298449</xdr:colOff>
      <xdr:row>9</xdr:row>
      <xdr:rowOff>107950</xdr:rowOff>
    </xdr:from>
    <xdr:to>
      <xdr:col>8</xdr:col>
      <xdr:colOff>311150</xdr:colOff>
      <xdr:row>10</xdr:row>
      <xdr:rowOff>114300</xdr:rowOff>
    </xdr:to>
    <xdr:sp macro="" textlink="">
      <xdr:nvSpPr>
        <xdr:cNvPr id="42" name="Rectangle: Rounded Corners 41">
          <a:extLst>
            <a:ext uri="{FF2B5EF4-FFF2-40B4-BE49-F238E27FC236}">
              <a16:creationId xmlns:a16="http://schemas.microsoft.com/office/drawing/2014/main" id="{684CE56A-B061-4F35-B8D5-49219D99E49E}"/>
            </a:ext>
          </a:extLst>
        </xdr:cNvPr>
        <xdr:cNvSpPr/>
      </xdr:nvSpPr>
      <xdr:spPr>
        <a:xfrm>
          <a:off x="4565649" y="1765300"/>
          <a:ext cx="622301" cy="190500"/>
        </a:xfrm>
        <a:prstGeom prst="roundRect">
          <a:avLst>
            <a:gd name="adj" fmla="val 11892"/>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469899</xdr:colOff>
      <xdr:row>9</xdr:row>
      <xdr:rowOff>107950</xdr:rowOff>
    </xdr:from>
    <xdr:to>
      <xdr:col>10</xdr:col>
      <xdr:colOff>482600</xdr:colOff>
      <xdr:row>10</xdr:row>
      <xdr:rowOff>114300</xdr:rowOff>
    </xdr:to>
    <xdr:sp macro="" textlink="">
      <xdr:nvSpPr>
        <xdr:cNvPr id="43" name="Rectangle: Rounded Corners 42">
          <a:extLst>
            <a:ext uri="{FF2B5EF4-FFF2-40B4-BE49-F238E27FC236}">
              <a16:creationId xmlns:a16="http://schemas.microsoft.com/office/drawing/2014/main" id="{D6620499-CA67-4D34-AD38-57BCD48DB638}"/>
            </a:ext>
          </a:extLst>
        </xdr:cNvPr>
        <xdr:cNvSpPr/>
      </xdr:nvSpPr>
      <xdr:spPr>
        <a:xfrm>
          <a:off x="5956299" y="1765300"/>
          <a:ext cx="622301" cy="190500"/>
        </a:xfrm>
        <a:prstGeom prst="roundRect">
          <a:avLst>
            <a:gd name="adj" fmla="val 11892"/>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273050</xdr:colOff>
      <xdr:row>9</xdr:row>
      <xdr:rowOff>95249</xdr:rowOff>
    </xdr:from>
    <xdr:to>
      <xdr:col>8</xdr:col>
      <xdr:colOff>342900</xdr:colOff>
      <xdr:row>10</xdr:row>
      <xdr:rowOff>120650</xdr:rowOff>
    </xdr:to>
    <xdr:sp macro="" textlink="Analysis!X15">
      <xdr:nvSpPr>
        <xdr:cNvPr id="44" name="TextBox 43">
          <a:extLst>
            <a:ext uri="{FF2B5EF4-FFF2-40B4-BE49-F238E27FC236}">
              <a16:creationId xmlns:a16="http://schemas.microsoft.com/office/drawing/2014/main" id="{3579D7AF-B26E-484A-ABDA-5AA65760A0D1}"/>
            </a:ext>
          </a:extLst>
        </xdr:cNvPr>
        <xdr:cNvSpPr txBox="1"/>
      </xdr:nvSpPr>
      <xdr:spPr>
        <a:xfrm>
          <a:off x="4540250" y="1752599"/>
          <a:ext cx="679450"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38511D-0C31-49CD-913F-91BDAF867B58}" type="TxLink">
            <a:rPr lang="en-US" sz="1100" b="1" i="0" u="none" strike="noStrike">
              <a:solidFill>
                <a:schemeClr val="tx1">
                  <a:lumMod val="75000"/>
                  <a:lumOff val="25000"/>
                </a:schemeClr>
              </a:solidFill>
              <a:latin typeface="Aptos Narrow"/>
            </a:rPr>
            <a:pPr algn="ctr"/>
            <a:t>0.0%</a:t>
          </a:fld>
          <a:endParaRPr lang="en-US" sz="4800" b="1">
            <a:solidFill>
              <a:schemeClr val="tx1">
                <a:lumMod val="75000"/>
                <a:lumOff val="25000"/>
              </a:schemeClr>
            </a:solidFill>
          </a:endParaRPr>
        </a:p>
      </xdr:txBody>
    </xdr:sp>
    <xdr:clientData/>
  </xdr:twoCellAnchor>
  <xdr:twoCellAnchor>
    <xdr:from>
      <xdr:col>5</xdr:col>
      <xdr:colOff>95250</xdr:colOff>
      <xdr:row>9</xdr:row>
      <xdr:rowOff>95249</xdr:rowOff>
    </xdr:from>
    <xdr:to>
      <xdr:col>6</xdr:col>
      <xdr:colOff>165100</xdr:colOff>
      <xdr:row>10</xdr:row>
      <xdr:rowOff>120650</xdr:rowOff>
    </xdr:to>
    <xdr:sp macro="" textlink="Analysis!X21">
      <xdr:nvSpPr>
        <xdr:cNvPr id="45" name="TextBox 44">
          <a:extLst>
            <a:ext uri="{FF2B5EF4-FFF2-40B4-BE49-F238E27FC236}">
              <a16:creationId xmlns:a16="http://schemas.microsoft.com/office/drawing/2014/main" id="{084E847F-E707-4D9E-8391-6447DE4B5636}"/>
            </a:ext>
          </a:extLst>
        </xdr:cNvPr>
        <xdr:cNvSpPr txBox="1"/>
      </xdr:nvSpPr>
      <xdr:spPr>
        <a:xfrm>
          <a:off x="3143250" y="1752599"/>
          <a:ext cx="679450"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37180A-2D59-46B5-8E18-75B35FA4AD02}" type="TxLink">
            <a:rPr lang="en-US" sz="1100" b="1" i="0" u="none" strike="noStrike">
              <a:solidFill>
                <a:schemeClr val="tx1">
                  <a:lumMod val="75000"/>
                  <a:lumOff val="25000"/>
                </a:schemeClr>
              </a:solidFill>
              <a:latin typeface="Aptos Narrow"/>
            </a:rPr>
            <a:pPr algn="ctr"/>
            <a:t>0.0%</a:t>
          </a:fld>
          <a:endParaRPr lang="en-US" sz="4800" b="1">
            <a:solidFill>
              <a:schemeClr val="tx1">
                <a:lumMod val="75000"/>
                <a:lumOff val="25000"/>
              </a:schemeClr>
            </a:solidFill>
          </a:endParaRPr>
        </a:p>
      </xdr:txBody>
    </xdr:sp>
    <xdr:clientData/>
  </xdr:twoCellAnchor>
  <xdr:twoCellAnchor>
    <xdr:from>
      <xdr:col>2</xdr:col>
      <xdr:colOff>520700</xdr:colOff>
      <xdr:row>9</xdr:row>
      <xdr:rowOff>101599</xdr:rowOff>
    </xdr:from>
    <xdr:to>
      <xdr:col>3</xdr:col>
      <xdr:colOff>590550</xdr:colOff>
      <xdr:row>10</xdr:row>
      <xdr:rowOff>127000</xdr:rowOff>
    </xdr:to>
    <xdr:sp macro="" textlink="Analysis!X27">
      <xdr:nvSpPr>
        <xdr:cNvPr id="46" name="TextBox 45">
          <a:extLst>
            <a:ext uri="{FF2B5EF4-FFF2-40B4-BE49-F238E27FC236}">
              <a16:creationId xmlns:a16="http://schemas.microsoft.com/office/drawing/2014/main" id="{979022D6-FC5A-465C-A025-DFBF409E9625}"/>
            </a:ext>
          </a:extLst>
        </xdr:cNvPr>
        <xdr:cNvSpPr txBox="1"/>
      </xdr:nvSpPr>
      <xdr:spPr>
        <a:xfrm>
          <a:off x="1739900" y="1758949"/>
          <a:ext cx="679450"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429C1F-495E-4B0C-925E-C67823696992}" type="TxLink">
            <a:rPr lang="en-US" sz="1100" b="1" i="0" u="none" strike="noStrike">
              <a:solidFill>
                <a:schemeClr val="tx1">
                  <a:lumMod val="75000"/>
                  <a:lumOff val="25000"/>
                </a:schemeClr>
              </a:solidFill>
              <a:latin typeface="Aptos Narrow"/>
            </a:rPr>
            <a:pPr algn="ctr"/>
            <a:t>0.0%</a:t>
          </a:fld>
          <a:endParaRPr lang="en-US" sz="4800" b="1">
            <a:solidFill>
              <a:schemeClr val="tx1">
                <a:lumMod val="75000"/>
                <a:lumOff val="25000"/>
              </a:schemeClr>
            </a:solidFill>
          </a:endParaRPr>
        </a:p>
      </xdr:txBody>
    </xdr:sp>
    <xdr:clientData/>
  </xdr:twoCellAnchor>
  <xdr:twoCellAnchor>
    <xdr:from>
      <xdr:col>0</xdr:col>
      <xdr:colOff>215900</xdr:colOff>
      <xdr:row>8</xdr:row>
      <xdr:rowOff>146049</xdr:rowOff>
    </xdr:from>
    <xdr:to>
      <xdr:col>1</xdr:col>
      <xdr:colOff>285750</xdr:colOff>
      <xdr:row>9</xdr:row>
      <xdr:rowOff>171450</xdr:rowOff>
    </xdr:to>
    <xdr:sp macro="" textlink="Analysis!X33">
      <xdr:nvSpPr>
        <xdr:cNvPr id="47" name="TextBox 46">
          <a:extLst>
            <a:ext uri="{FF2B5EF4-FFF2-40B4-BE49-F238E27FC236}">
              <a16:creationId xmlns:a16="http://schemas.microsoft.com/office/drawing/2014/main" id="{9F8029FF-D435-431A-AE58-3B1D76863D4F}"/>
            </a:ext>
          </a:extLst>
        </xdr:cNvPr>
        <xdr:cNvSpPr txBox="1"/>
      </xdr:nvSpPr>
      <xdr:spPr>
        <a:xfrm>
          <a:off x="215900" y="1619249"/>
          <a:ext cx="679450"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5554CA0-E200-4BE2-B37A-223B0007DF0B}" type="TxLink">
            <a:rPr lang="en-US" sz="1100" b="1" i="0" u="none" strike="noStrike">
              <a:solidFill>
                <a:srgbClr val="F2F2F2"/>
              </a:solidFill>
              <a:latin typeface="Aptos Narrow"/>
            </a:rPr>
            <a:pPr algn="ctr"/>
            <a:t>0.0%</a:t>
          </a:fld>
          <a:endParaRPr lang="en-US" sz="4800" b="1">
            <a:solidFill>
              <a:schemeClr val="tx1">
                <a:lumMod val="75000"/>
                <a:lumOff val="25000"/>
              </a:schemeClr>
            </a:solidFill>
          </a:endParaRPr>
        </a:p>
      </xdr:txBody>
    </xdr:sp>
    <xdr:clientData/>
  </xdr:twoCellAnchor>
  <xdr:twoCellAnchor>
    <xdr:from>
      <xdr:col>12</xdr:col>
      <xdr:colOff>209550</xdr:colOff>
      <xdr:row>8</xdr:row>
      <xdr:rowOff>165099</xdr:rowOff>
    </xdr:from>
    <xdr:to>
      <xdr:col>13</xdr:col>
      <xdr:colOff>279400</xdr:colOff>
      <xdr:row>10</xdr:row>
      <xdr:rowOff>6350</xdr:rowOff>
    </xdr:to>
    <xdr:sp macro="" textlink="Analysis!X39">
      <xdr:nvSpPr>
        <xdr:cNvPr id="48" name="TextBox 47">
          <a:extLst>
            <a:ext uri="{FF2B5EF4-FFF2-40B4-BE49-F238E27FC236}">
              <a16:creationId xmlns:a16="http://schemas.microsoft.com/office/drawing/2014/main" id="{DA82B0CB-7447-434F-9B3B-487A083AA861}"/>
            </a:ext>
          </a:extLst>
        </xdr:cNvPr>
        <xdr:cNvSpPr txBox="1"/>
      </xdr:nvSpPr>
      <xdr:spPr>
        <a:xfrm>
          <a:off x="7524750" y="1638299"/>
          <a:ext cx="679450"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FB3EE9-4811-4015-B756-72309D70B53E}" type="TxLink">
            <a:rPr lang="en-US" sz="1100" b="1" i="0" u="none" strike="noStrike">
              <a:solidFill>
                <a:srgbClr val="F2F2F2"/>
              </a:solidFill>
              <a:latin typeface="Aptos Narrow"/>
            </a:rPr>
            <a:pPr algn="ctr"/>
            <a:t>0.0%</a:t>
          </a:fld>
          <a:endParaRPr lang="en-US" sz="4800" b="1">
            <a:solidFill>
              <a:schemeClr val="tx1">
                <a:lumMod val="75000"/>
                <a:lumOff val="25000"/>
              </a:schemeClr>
            </a:solidFill>
          </a:endParaRPr>
        </a:p>
      </xdr:txBody>
    </xdr:sp>
    <xdr:clientData/>
  </xdr:twoCellAnchor>
  <xdr:twoCellAnchor>
    <xdr:from>
      <xdr:col>9</xdr:col>
      <xdr:colOff>450850</xdr:colOff>
      <xdr:row>9</xdr:row>
      <xdr:rowOff>101599</xdr:rowOff>
    </xdr:from>
    <xdr:to>
      <xdr:col>10</xdr:col>
      <xdr:colOff>520700</xdr:colOff>
      <xdr:row>10</xdr:row>
      <xdr:rowOff>127000</xdr:rowOff>
    </xdr:to>
    <xdr:sp macro="" textlink="Analysis!X45">
      <xdr:nvSpPr>
        <xdr:cNvPr id="49" name="TextBox 48">
          <a:extLst>
            <a:ext uri="{FF2B5EF4-FFF2-40B4-BE49-F238E27FC236}">
              <a16:creationId xmlns:a16="http://schemas.microsoft.com/office/drawing/2014/main" id="{A31D6A37-7EEC-41AE-8C59-582A0B68769E}"/>
            </a:ext>
          </a:extLst>
        </xdr:cNvPr>
        <xdr:cNvSpPr txBox="1"/>
      </xdr:nvSpPr>
      <xdr:spPr>
        <a:xfrm>
          <a:off x="5937250" y="1758949"/>
          <a:ext cx="679450"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16CC90-2269-4695-A314-DC06939C746E}" type="TxLink">
            <a:rPr lang="en-US" sz="1100" b="1" i="0" u="none" strike="noStrike">
              <a:solidFill>
                <a:schemeClr val="tx1">
                  <a:lumMod val="75000"/>
                  <a:lumOff val="25000"/>
                </a:schemeClr>
              </a:solidFill>
              <a:latin typeface="Aptos Narrow"/>
            </a:rPr>
            <a:pPr algn="ctr"/>
            <a:t>0.0%</a:t>
          </a:fld>
          <a:endParaRPr lang="en-US" sz="4800" b="1">
            <a:solidFill>
              <a:schemeClr val="tx1">
                <a:lumMod val="75000"/>
                <a:lumOff val="25000"/>
              </a:schemeClr>
            </a:solidFill>
          </a:endParaRPr>
        </a:p>
      </xdr:txBody>
    </xdr:sp>
    <xdr:clientData/>
  </xdr:twoCellAnchor>
  <xdr:twoCellAnchor editAs="oneCell">
    <xdr:from>
      <xdr:col>8</xdr:col>
      <xdr:colOff>584200</xdr:colOff>
      <xdr:row>14</xdr:row>
      <xdr:rowOff>139700</xdr:rowOff>
    </xdr:from>
    <xdr:to>
      <xdr:col>11</xdr:col>
      <xdr:colOff>266700</xdr:colOff>
      <xdr:row>22</xdr:row>
      <xdr:rowOff>139700</xdr:rowOff>
    </xdr:to>
    <mc:AlternateContent xmlns:mc="http://schemas.openxmlformats.org/markup-compatibility/2006" xmlns:a14="http://schemas.microsoft.com/office/drawing/2010/main">
      <mc:Choice Requires="a14">
        <xdr:graphicFrame macro="">
          <xdr:nvGraphicFramePr>
            <xdr:cNvPr id="51" name="Month">
              <a:extLst>
                <a:ext uri="{FF2B5EF4-FFF2-40B4-BE49-F238E27FC236}">
                  <a16:creationId xmlns:a16="http://schemas.microsoft.com/office/drawing/2014/main" id="{66069A28-8290-492A-BEBE-14F09541A63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461000" y="2717800"/>
              <a:ext cx="151130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273050</xdr:colOff>
      <xdr:row>15</xdr:row>
      <xdr:rowOff>82550</xdr:rowOff>
    </xdr:from>
    <xdr:to>
      <xdr:col>8</xdr:col>
      <xdr:colOff>317500</xdr:colOff>
      <xdr:row>23</xdr:row>
      <xdr:rowOff>41274</xdr:rowOff>
    </xdr:to>
    <xdr:graphicFrame macro="">
      <xdr:nvGraphicFramePr>
        <xdr:cNvPr id="52" name="Chart 51">
          <a:extLst>
            <a:ext uri="{FF2B5EF4-FFF2-40B4-BE49-F238E27FC236}">
              <a16:creationId xmlns:a16="http://schemas.microsoft.com/office/drawing/2014/main" id="{0A4E488A-50AE-475B-8B8C-CED918F4D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285750</xdr:colOff>
      <xdr:row>13</xdr:row>
      <xdr:rowOff>177800</xdr:rowOff>
    </xdr:from>
    <xdr:to>
      <xdr:col>1</xdr:col>
      <xdr:colOff>298451</xdr:colOff>
      <xdr:row>15</xdr:row>
      <xdr:rowOff>0</xdr:rowOff>
    </xdr:to>
    <xdr:sp macro="" textlink="">
      <xdr:nvSpPr>
        <xdr:cNvPr id="54" name="Rectangle: Rounded Corners 53">
          <a:extLst>
            <a:ext uri="{FF2B5EF4-FFF2-40B4-BE49-F238E27FC236}">
              <a16:creationId xmlns:a16="http://schemas.microsoft.com/office/drawing/2014/main" id="{CB359FFD-404A-4CC3-A90E-6ADF4862F221}"/>
            </a:ext>
          </a:extLst>
        </xdr:cNvPr>
        <xdr:cNvSpPr/>
      </xdr:nvSpPr>
      <xdr:spPr>
        <a:xfrm>
          <a:off x="285750" y="2571750"/>
          <a:ext cx="622301" cy="190500"/>
        </a:xfrm>
        <a:prstGeom prst="roundRect">
          <a:avLst>
            <a:gd name="adj" fmla="val 11892"/>
          </a:avLst>
        </a:prstGeom>
        <a:solidFill>
          <a:srgbClr val="00B0F0"/>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254000</xdr:colOff>
      <xdr:row>13</xdr:row>
      <xdr:rowOff>165099</xdr:rowOff>
    </xdr:from>
    <xdr:to>
      <xdr:col>1</xdr:col>
      <xdr:colOff>323850</xdr:colOff>
      <xdr:row>15</xdr:row>
      <xdr:rowOff>6350</xdr:rowOff>
    </xdr:to>
    <xdr:sp macro="" textlink="'Analysis (2)'!E11">
      <xdr:nvSpPr>
        <xdr:cNvPr id="55" name="TextBox 54">
          <a:extLst>
            <a:ext uri="{FF2B5EF4-FFF2-40B4-BE49-F238E27FC236}">
              <a16:creationId xmlns:a16="http://schemas.microsoft.com/office/drawing/2014/main" id="{C093D60E-12E3-4ACA-BD38-25AB9B8A8DB4}"/>
            </a:ext>
          </a:extLst>
        </xdr:cNvPr>
        <xdr:cNvSpPr txBox="1"/>
      </xdr:nvSpPr>
      <xdr:spPr>
        <a:xfrm>
          <a:off x="254000" y="2559049"/>
          <a:ext cx="679450"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0D841FD-EC5B-4DA4-97A9-35C2885BD807}" type="TxLink">
            <a:rPr lang="en-US" sz="1100" b="0" i="0" u="none" strike="noStrike">
              <a:solidFill>
                <a:srgbClr val="000000"/>
              </a:solidFill>
              <a:latin typeface="Aptos Narrow"/>
            </a:rPr>
            <a:pPr algn="ctr"/>
            <a:t>In 2014</a:t>
          </a:fld>
          <a:endParaRPr lang="en-US" sz="4800" b="1">
            <a:solidFill>
              <a:schemeClr val="tx1">
                <a:lumMod val="75000"/>
                <a:lumOff val="25000"/>
              </a:schemeClr>
            </a:solidFill>
          </a:endParaRPr>
        </a:p>
      </xdr:txBody>
    </xdr:sp>
    <xdr:clientData/>
  </xdr:twoCellAnchor>
  <xdr:twoCellAnchor>
    <xdr:from>
      <xdr:col>1</xdr:col>
      <xdr:colOff>361951</xdr:colOff>
      <xdr:row>13</xdr:row>
      <xdr:rowOff>171450</xdr:rowOff>
    </xdr:from>
    <xdr:to>
      <xdr:col>2</xdr:col>
      <xdr:colOff>171451</xdr:colOff>
      <xdr:row>14</xdr:row>
      <xdr:rowOff>177800</xdr:rowOff>
    </xdr:to>
    <xdr:sp macro="" textlink="">
      <xdr:nvSpPr>
        <xdr:cNvPr id="58" name="Rectangle: Rounded Corners 57">
          <a:extLst>
            <a:ext uri="{FF2B5EF4-FFF2-40B4-BE49-F238E27FC236}">
              <a16:creationId xmlns:a16="http://schemas.microsoft.com/office/drawing/2014/main" id="{973F33CE-190E-4B11-878E-712F6B957F8F}"/>
            </a:ext>
          </a:extLst>
        </xdr:cNvPr>
        <xdr:cNvSpPr/>
      </xdr:nvSpPr>
      <xdr:spPr>
        <a:xfrm>
          <a:off x="971551" y="2565400"/>
          <a:ext cx="419100" cy="190500"/>
        </a:xfrm>
        <a:prstGeom prst="roundRect">
          <a:avLst>
            <a:gd name="adj" fmla="val 11892"/>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232835</xdr:colOff>
      <xdr:row>13</xdr:row>
      <xdr:rowOff>171450</xdr:rowOff>
    </xdr:from>
    <xdr:to>
      <xdr:col>3</xdr:col>
      <xdr:colOff>42335</xdr:colOff>
      <xdr:row>14</xdr:row>
      <xdr:rowOff>177800</xdr:rowOff>
    </xdr:to>
    <xdr:sp macro="" textlink="">
      <xdr:nvSpPr>
        <xdr:cNvPr id="59" name="Rectangle: Rounded Corners 58">
          <a:extLst>
            <a:ext uri="{FF2B5EF4-FFF2-40B4-BE49-F238E27FC236}">
              <a16:creationId xmlns:a16="http://schemas.microsoft.com/office/drawing/2014/main" id="{A3AA611F-37E4-41FD-82FB-E0BE63209D57}"/>
            </a:ext>
          </a:extLst>
        </xdr:cNvPr>
        <xdr:cNvSpPr/>
      </xdr:nvSpPr>
      <xdr:spPr>
        <a:xfrm>
          <a:off x="1452035" y="2565400"/>
          <a:ext cx="419100" cy="190500"/>
        </a:xfrm>
        <a:prstGeom prst="roundRect">
          <a:avLst>
            <a:gd name="adj" fmla="val 11892"/>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103719</xdr:colOff>
      <xdr:row>13</xdr:row>
      <xdr:rowOff>171450</xdr:rowOff>
    </xdr:from>
    <xdr:to>
      <xdr:col>3</xdr:col>
      <xdr:colOff>395818</xdr:colOff>
      <xdr:row>15</xdr:row>
      <xdr:rowOff>0</xdr:rowOff>
    </xdr:to>
    <xdr:sp macro="" textlink="">
      <xdr:nvSpPr>
        <xdr:cNvPr id="60" name="Rectangle: Rounded Corners 59">
          <a:extLst>
            <a:ext uri="{FF2B5EF4-FFF2-40B4-BE49-F238E27FC236}">
              <a16:creationId xmlns:a16="http://schemas.microsoft.com/office/drawing/2014/main" id="{D02EA06D-E71C-4811-958F-6D951FF0954F}"/>
            </a:ext>
          </a:extLst>
        </xdr:cNvPr>
        <xdr:cNvSpPr/>
      </xdr:nvSpPr>
      <xdr:spPr>
        <a:xfrm>
          <a:off x="1932519" y="2565400"/>
          <a:ext cx="292099" cy="196850"/>
        </a:xfrm>
        <a:prstGeom prst="roundRect">
          <a:avLst>
            <a:gd name="adj" fmla="val 11892"/>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457201</xdr:colOff>
      <xdr:row>13</xdr:row>
      <xdr:rowOff>171450</xdr:rowOff>
    </xdr:from>
    <xdr:to>
      <xdr:col>4</xdr:col>
      <xdr:colOff>266701</xdr:colOff>
      <xdr:row>14</xdr:row>
      <xdr:rowOff>177800</xdr:rowOff>
    </xdr:to>
    <xdr:sp macro="" textlink="">
      <xdr:nvSpPr>
        <xdr:cNvPr id="61" name="Rectangle: Rounded Corners 60">
          <a:extLst>
            <a:ext uri="{FF2B5EF4-FFF2-40B4-BE49-F238E27FC236}">
              <a16:creationId xmlns:a16="http://schemas.microsoft.com/office/drawing/2014/main" id="{E7530ECB-AF9E-415E-B298-5B12DD783F88}"/>
            </a:ext>
          </a:extLst>
        </xdr:cNvPr>
        <xdr:cNvSpPr/>
      </xdr:nvSpPr>
      <xdr:spPr>
        <a:xfrm>
          <a:off x="2286001" y="2565400"/>
          <a:ext cx="419100" cy="190500"/>
        </a:xfrm>
        <a:prstGeom prst="roundRect">
          <a:avLst>
            <a:gd name="adj" fmla="val 11892"/>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336550</xdr:colOff>
      <xdr:row>13</xdr:row>
      <xdr:rowOff>177799</xdr:rowOff>
    </xdr:from>
    <xdr:to>
      <xdr:col>2</xdr:col>
      <xdr:colOff>171450</xdr:colOff>
      <xdr:row>15</xdr:row>
      <xdr:rowOff>6350</xdr:rowOff>
    </xdr:to>
    <xdr:sp macro="" textlink="'Analysis (2)'!F2">
      <xdr:nvSpPr>
        <xdr:cNvPr id="62" name="TextBox 61">
          <a:extLst>
            <a:ext uri="{FF2B5EF4-FFF2-40B4-BE49-F238E27FC236}">
              <a16:creationId xmlns:a16="http://schemas.microsoft.com/office/drawing/2014/main" id="{ABA1CC47-A9F1-475D-BB51-0350C02E5F8E}"/>
            </a:ext>
          </a:extLst>
        </xdr:cNvPr>
        <xdr:cNvSpPr txBox="1"/>
      </xdr:nvSpPr>
      <xdr:spPr>
        <a:xfrm>
          <a:off x="946150" y="2571749"/>
          <a:ext cx="444500" cy="196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C4F7A2-8095-4D6E-B7A5-D8F53055E524}" type="TxLink">
            <a:rPr lang="en-US" sz="1100" b="0" i="0" u="none" strike="noStrike">
              <a:solidFill>
                <a:srgbClr val="000000"/>
              </a:solidFill>
              <a:latin typeface="Aptos Narrow"/>
            </a:rPr>
            <a:pPr algn="ctr"/>
            <a:t>Dec</a:t>
          </a:fld>
          <a:endParaRPr lang="en-US" sz="4800" b="1">
            <a:solidFill>
              <a:schemeClr val="tx1">
                <a:lumMod val="75000"/>
                <a:lumOff val="25000"/>
              </a:schemeClr>
            </a:solidFill>
          </a:endParaRPr>
        </a:p>
      </xdr:txBody>
    </xdr:sp>
    <xdr:clientData/>
  </xdr:twoCellAnchor>
  <xdr:twoCellAnchor>
    <xdr:from>
      <xdr:col>2</xdr:col>
      <xdr:colOff>222250</xdr:colOff>
      <xdr:row>13</xdr:row>
      <xdr:rowOff>165099</xdr:rowOff>
    </xdr:from>
    <xdr:to>
      <xdr:col>3</xdr:col>
      <xdr:colOff>57150</xdr:colOff>
      <xdr:row>14</xdr:row>
      <xdr:rowOff>177800</xdr:rowOff>
    </xdr:to>
    <xdr:sp macro="" textlink="'Analysis (2)'!F3">
      <xdr:nvSpPr>
        <xdr:cNvPr id="63" name="TextBox 62">
          <a:extLst>
            <a:ext uri="{FF2B5EF4-FFF2-40B4-BE49-F238E27FC236}">
              <a16:creationId xmlns:a16="http://schemas.microsoft.com/office/drawing/2014/main" id="{9495D5B9-5758-43DD-AC9E-CA51C17CC155}"/>
            </a:ext>
          </a:extLst>
        </xdr:cNvPr>
        <xdr:cNvSpPr txBox="1"/>
      </xdr:nvSpPr>
      <xdr:spPr>
        <a:xfrm>
          <a:off x="1441450" y="2559049"/>
          <a:ext cx="444500" cy="196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7CDC18-81FC-489A-8442-FC8E91C0704A}" type="TxLink">
            <a:rPr lang="en-US" sz="1100" b="0" i="0" u="none" strike="noStrike">
              <a:solidFill>
                <a:srgbClr val="000000"/>
              </a:solidFill>
              <a:latin typeface="Aptos Narrow"/>
            </a:rPr>
            <a:pPr algn="ctr"/>
            <a:t>Jun</a:t>
          </a:fld>
          <a:endParaRPr lang="en-US" sz="4800" b="1">
            <a:solidFill>
              <a:schemeClr val="tx1">
                <a:lumMod val="75000"/>
                <a:lumOff val="25000"/>
              </a:schemeClr>
            </a:solidFill>
          </a:endParaRPr>
        </a:p>
      </xdr:txBody>
    </xdr:sp>
    <xdr:clientData/>
  </xdr:twoCellAnchor>
  <xdr:twoCellAnchor>
    <xdr:from>
      <xdr:col>3</xdr:col>
      <xdr:colOff>444500</xdr:colOff>
      <xdr:row>13</xdr:row>
      <xdr:rowOff>171449</xdr:rowOff>
    </xdr:from>
    <xdr:to>
      <xdr:col>4</xdr:col>
      <xdr:colOff>279400</xdr:colOff>
      <xdr:row>15</xdr:row>
      <xdr:rowOff>0</xdr:rowOff>
    </xdr:to>
    <xdr:sp macro="" textlink="'Analysis (2)'!F4">
      <xdr:nvSpPr>
        <xdr:cNvPr id="4096" name="TextBox 4095">
          <a:extLst>
            <a:ext uri="{FF2B5EF4-FFF2-40B4-BE49-F238E27FC236}">
              <a16:creationId xmlns:a16="http://schemas.microsoft.com/office/drawing/2014/main" id="{227DFA10-0663-4351-AEA2-70D4E0375E73}"/>
            </a:ext>
          </a:extLst>
        </xdr:cNvPr>
        <xdr:cNvSpPr txBox="1"/>
      </xdr:nvSpPr>
      <xdr:spPr>
        <a:xfrm>
          <a:off x="2273300" y="2565399"/>
          <a:ext cx="444500" cy="196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9DA2DD-E4C4-402B-8CDA-0294A4D54E16}" type="TxLink">
            <a:rPr lang="en-US" sz="1100" b="0" i="0" u="none" strike="noStrike">
              <a:solidFill>
                <a:srgbClr val="000000"/>
              </a:solidFill>
              <a:latin typeface="Aptos Narrow"/>
            </a:rPr>
            <a:pPr algn="ctr"/>
            <a:t>Oct</a:t>
          </a:fld>
          <a:endParaRPr lang="en-US" sz="4800" b="1">
            <a:solidFill>
              <a:schemeClr val="tx1">
                <a:lumMod val="75000"/>
                <a:lumOff val="25000"/>
              </a:schemeClr>
            </a:solidFill>
          </a:endParaRPr>
        </a:p>
      </xdr:txBody>
    </xdr:sp>
    <xdr:clientData/>
  </xdr:twoCellAnchor>
  <xdr:twoCellAnchor>
    <xdr:from>
      <xdr:col>3</xdr:col>
      <xdr:colOff>107950</xdr:colOff>
      <xdr:row>14</xdr:row>
      <xdr:rowOff>6349</xdr:rowOff>
    </xdr:from>
    <xdr:to>
      <xdr:col>3</xdr:col>
      <xdr:colOff>406400</xdr:colOff>
      <xdr:row>14</xdr:row>
      <xdr:rowOff>158750</xdr:rowOff>
    </xdr:to>
    <xdr:sp macro="" textlink="">
      <xdr:nvSpPr>
        <xdr:cNvPr id="4100" name="TextBox 4099">
          <a:extLst>
            <a:ext uri="{FF2B5EF4-FFF2-40B4-BE49-F238E27FC236}">
              <a16:creationId xmlns:a16="http://schemas.microsoft.com/office/drawing/2014/main" id="{5D8C3B99-42D3-4050-B45A-AA5B9735BFD2}"/>
            </a:ext>
          </a:extLst>
        </xdr:cNvPr>
        <xdr:cNvSpPr txBox="1"/>
      </xdr:nvSpPr>
      <xdr:spPr>
        <a:xfrm>
          <a:off x="1936750" y="2584449"/>
          <a:ext cx="298450" cy="152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Aptos Narrow"/>
            </a:rPr>
            <a:t>&amp;</a:t>
          </a:r>
        </a:p>
      </xdr:txBody>
    </xdr:sp>
    <xdr:clientData/>
  </xdr:twoCellAnchor>
  <xdr:twoCellAnchor>
    <xdr:from>
      <xdr:col>4</xdr:col>
      <xdr:colOff>234950</xdr:colOff>
      <xdr:row>13</xdr:row>
      <xdr:rowOff>126999</xdr:rowOff>
    </xdr:from>
    <xdr:to>
      <xdr:col>7</xdr:col>
      <xdr:colOff>57150</xdr:colOff>
      <xdr:row>15</xdr:row>
      <xdr:rowOff>44450</xdr:rowOff>
    </xdr:to>
    <xdr:sp macro="" textlink="">
      <xdr:nvSpPr>
        <xdr:cNvPr id="4103" name="TextBox 4102">
          <a:extLst>
            <a:ext uri="{FF2B5EF4-FFF2-40B4-BE49-F238E27FC236}">
              <a16:creationId xmlns:a16="http://schemas.microsoft.com/office/drawing/2014/main" id="{9336AE1B-DFE7-405D-9A5D-688ABC0917CE}"/>
            </a:ext>
          </a:extLst>
        </xdr:cNvPr>
        <xdr:cNvSpPr txBox="1"/>
      </xdr:nvSpPr>
      <xdr:spPr>
        <a:xfrm>
          <a:off x="2673350" y="2520949"/>
          <a:ext cx="165100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Aptos Narrow"/>
            </a:rPr>
            <a:t>Collectively</a:t>
          </a:r>
          <a:r>
            <a:rPr lang="en-US" sz="1100" b="0" i="0" u="none" strike="noStrike" baseline="0">
              <a:solidFill>
                <a:srgbClr val="000000"/>
              </a:solidFill>
              <a:latin typeface="Aptos Narrow"/>
            </a:rPr>
            <a:t> accounted for</a:t>
          </a:r>
          <a:endParaRPr lang="en-US" sz="1100" b="0" i="0" u="none" strike="noStrike">
            <a:solidFill>
              <a:srgbClr val="000000"/>
            </a:solidFill>
            <a:latin typeface="Aptos Narrow"/>
          </a:endParaRPr>
        </a:p>
      </xdr:txBody>
    </xdr:sp>
    <xdr:clientData/>
  </xdr:twoCellAnchor>
  <xdr:twoCellAnchor>
    <xdr:from>
      <xdr:col>6</xdr:col>
      <xdr:colOff>508000</xdr:colOff>
      <xdr:row>13</xdr:row>
      <xdr:rowOff>139699</xdr:rowOff>
    </xdr:from>
    <xdr:to>
      <xdr:col>8</xdr:col>
      <xdr:colOff>107950</xdr:colOff>
      <xdr:row>15</xdr:row>
      <xdr:rowOff>31750</xdr:rowOff>
    </xdr:to>
    <xdr:sp macro="" textlink="'Analysis (2)'!E10">
      <xdr:nvSpPr>
        <xdr:cNvPr id="4104" name="TextBox 4103">
          <a:extLst>
            <a:ext uri="{FF2B5EF4-FFF2-40B4-BE49-F238E27FC236}">
              <a16:creationId xmlns:a16="http://schemas.microsoft.com/office/drawing/2014/main" id="{85EE844B-EDEC-4D73-935C-C5A6635CAD05}"/>
            </a:ext>
          </a:extLst>
        </xdr:cNvPr>
        <xdr:cNvSpPr txBox="1"/>
      </xdr:nvSpPr>
      <xdr:spPr>
        <a:xfrm>
          <a:off x="4165600" y="2533649"/>
          <a:ext cx="819150" cy="260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9A97EE-E313-41DA-A7C8-76025D1FA2E4}" type="TxLink">
            <a:rPr lang="en-US" sz="1600" b="1" i="0" u="none" strike="noStrike">
              <a:solidFill>
                <a:srgbClr val="00B0F0"/>
              </a:solidFill>
              <a:latin typeface="Aptos Narrow"/>
              <a:ea typeface="+mn-ea"/>
              <a:cs typeface="+mn-cs"/>
            </a:rPr>
            <a:pPr marL="0" indent="0" algn="ctr"/>
            <a:t>52.6%</a:t>
          </a:fld>
          <a:endParaRPr lang="en-US" sz="1600" b="1" i="0" u="none" strike="noStrike">
            <a:solidFill>
              <a:srgbClr val="00B0F0"/>
            </a:solidFill>
            <a:latin typeface="Aptos Narrow"/>
            <a:ea typeface="+mn-ea"/>
            <a:cs typeface="+mn-cs"/>
          </a:endParaRPr>
        </a:p>
      </xdr:txBody>
    </xdr:sp>
    <xdr:clientData/>
  </xdr:twoCellAnchor>
  <xdr:twoCellAnchor>
    <xdr:from>
      <xdr:col>6</xdr:col>
      <xdr:colOff>482600</xdr:colOff>
      <xdr:row>14</xdr:row>
      <xdr:rowOff>120649</xdr:rowOff>
    </xdr:from>
    <xdr:to>
      <xdr:col>8</xdr:col>
      <xdr:colOff>222250</xdr:colOff>
      <xdr:row>16</xdr:row>
      <xdr:rowOff>38100</xdr:rowOff>
    </xdr:to>
    <xdr:sp macro="" textlink="">
      <xdr:nvSpPr>
        <xdr:cNvPr id="4105" name="TextBox 4104">
          <a:extLst>
            <a:ext uri="{FF2B5EF4-FFF2-40B4-BE49-F238E27FC236}">
              <a16:creationId xmlns:a16="http://schemas.microsoft.com/office/drawing/2014/main" id="{29FB542F-DE08-4E0C-9867-7F2D1B03D977}"/>
            </a:ext>
          </a:extLst>
        </xdr:cNvPr>
        <xdr:cNvSpPr txBox="1"/>
      </xdr:nvSpPr>
      <xdr:spPr>
        <a:xfrm>
          <a:off x="4140200" y="2698749"/>
          <a:ext cx="9588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Aptos Narrow"/>
            </a:rPr>
            <a:t>of</a:t>
          </a:r>
          <a:r>
            <a:rPr lang="en-US" sz="1100" b="0" i="0" u="none" strike="noStrike" baseline="0">
              <a:solidFill>
                <a:srgbClr val="000000"/>
              </a:solidFill>
              <a:latin typeface="Aptos Narrow"/>
            </a:rPr>
            <a:t> Total </a:t>
          </a:r>
          <a:r>
            <a:rPr lang="en-US" sz="1100" b="1" i="0" u="none" strike="noStrike" baseline="0">
              <a:solidFill>
                <a:srgbClr val="000000"/>
              </a:solidFill>
              <a:latin typeface="Aptos Narrow"/>
            </a:rPr>
            <a:t>Profit</a:t>
          </a:r>
          <a:endParaRPr lang="en-US" sz="1100" b="1" i="0" u="none" strike="noStrike">
            <a:solidFill>
              <a:srgbClr val="000000"/>
            </a:solidFill>
            <a:latin typeface="Aptos Narrow"/>
          </a:endParaRPr>
        </a:p>
      </xdr:txBody>
    </xdr:sp>
    <xdr:clientData/>
  </xdr:twoCellAnchor>
  <xdr:twoCellAnchor>
    <xdr:from>
      <xdr:col>11</xdr:col>
      <xdr:colOff>565150</xdr:colOff>
      <xdr:row>16</xdr:row>
      <xdr:rowOff>57150</xdr:rowOff>
    </xdr:from>
    <xdr:to>
      <xdr:col>19</xdr:col>
      <xdr:colOff>209550</xdr:colOff>
      <xdr:row>23</xdr:row>
      <xdr:rowOff>38099</xdr:rowOff>
    </xdr:to>
    <xdr:graphicFrame macro="">
      <xdr:nvGraphicFramePr>
        <xdr:cNvPr id="4107" name="Chart 4106">
          <a:extLst>
            <a:ext uri="{FF2B5EF4-FFF2-40B4-BE49-F238E27FC236}">
              <a16:creationId xmlns:a16="http://schemas.microsoft.com/office/drawing/2014/main" id="{406EE44E-04BA-4A85-B026-63182B1B6A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508000</xdr:colOff>
      <xdr:row>13</xdr:row>
      <xdr:rowOff>114299</xdr:rowOff>
    </xdr:from>
    <xdr:to>
      <xdr:col>15</xdr:col>
      <xdr:colOff>387350</xdr:colOff>
      <xdr:row>15</xdr:row>
      <xdr:rowOff>31750</xdr:rowOff>
    </xdr:to>
    <xdr:sp macro="" textlink="">
      <xdr:nvSpPr>
        <xdr:cNvPr id="4109" name="TextBox 4108">
          <a:extLst>
            <a:ext uri="{FF2B5EF4-FFF2-40B4-BE49-F238E27FC236}">
              <a16:creationId xmlns:a16="http://schemas.microsoft.com/office/drawing/2014/main" id="{5A449EA5-DEBB-466B-9066-23E7A44D6EC3}"/>
            </a:ext>
          </a:extLst>
        </xdr:cNvPr>
        <xdr:cNvSpPr txBox="1"/>
      </xdr:nvSpPr>
      <xdr:spPr>
        <a:xfrm>
          <a:off x="7213600" y="2508249"/>
          <a:ext cx="23177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Aptos Narrow"/>
            </a:rPr>
            <a:t>The</a:t>
          </a:r>
          <a:r>
            <a:rPr lang="en-US" sz="1100" b="0" i="0" u="none" strike="noStrike" baseline="0">
              <a:solidFill>
                <a:srgbClr val="000000"/>
              </a:solidFill>
              <a:latin typeface="Aptos Narrow"/>
            </a:rPr>
            <a:t> Highlighted Weekdays contributed </a:t>
          </a:r>
          <a:endParaRPr lang="en-US" sz="1100" b="0" i="0" u="none" strike="noStrike">
            <a:solidFill>
              <a:srgbClr val="000000"/>
            </a:solidFill>
            <a:latin typeface="Aptos Narrow"/>
          </a:endParaRPr>
        </a:p>
      </xdr:txBody>
    </xdr:sp>
    <xdr:clientData/>
  </xdr:twoCellAnchor>
  <xdr:twoCellAnchor>
    <xdr:from>
      <xdr:col>15</xdr:col>
      <xdr:colOff>228600</xdr:colOff>
      <xdr:row>13</xdr:row>
      <xdr:rowOff>120649</xdr:rowOff>
    </xdr:from>
    <xdr:to>
      <xdr:col>16</xdr:col>
      <xdr:colOff>438150</xdr:colOff>
      <xdr:row>15</xdr:row>
      <xdr:rowOff>12700</xdr:rowOff>
    </xdr:to>
    <xdr:sp macro="" textlink="'Analysis (2)'!N16">
      <xdr:nvSpPr>
        <xdr:cNvPr id="4110" name="TextBox 4109">
          <a:extLst>
            <a:ext uri="{FF2B5EF4-FFF2-40B4-BE49-F238E27FC236}">
              <a16:creationId xmlns:a16="http://schemas.microsoft.com/office/drawing/2014/main" id="{87255882-10BD-4DD0-A0B5-13705AB18D7D}"/>
            </a:ext>
          </a:extLst>
        </xdr:cNvPr>
        <xdr:cNvSpPr txBox="1"/>
      </xdr:nvSpPr>
      <xdr:spPr>
        <a:xfrm>
          <a:off x="9372600" y="2514599"/>
          <a:ext cx="819150" cy="260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79FF5E4-EBC8-4904-9284-AFB7CB572817}" type="TxLink">
            <a:rPr lang="en-US" sz="1600" b="1" i="0" u="none" strike="noStrike">
              <a:solidFill>
                <a:srgbClr val="00B0F0"/>
              </a:solidFill>
              <a:latin typeface="Aptos Narrow"/>
              <a:ea typeface="+mn-ea"/>
              <a:cs typeface="+mn-cs"/>
            </a:rPr>
            <a:pPr marL="0" indent="0" algn="ctr"/>
            <a:t>71.0%</a:t>
          </a:fld>
          <a:endParaRPr lang="en-US" sz="1600" b="1" i="0" u="none" strike="noStrike">
            <a:solidFill>
              <a:srgbClr val="00B0F0"/>
            </a:solidFill>
            <a:latin typeface="Aptos Narrow"/>
            <a:ea typeface="+mn-ea"/>
            <a:cs typeface="+mn-cs"/>
          </a:endParaRPr>
        </a:p>
      </xdr:txBody>
    </xdr:sp>
    <xdr:clientData/>
  </xdr:twoCellAnchor>
  <xdr:twoCellAnchor>
    <xdr:from>
      <xdr:col>16</xdr:col>
      <xdr:colOff>254000</xdr:colOff>
      <xdr:row>13</xdr:row>
      <xdr:rowOff>120649</xdr:rowOff>
    </xdr:from>
    <xdr:to>
      <xdr:col>17</xdr:col>
      <xdr:colOff>603250</xdr:colOff>
      <xdr:row>15</xdr:row>
      <xdr:rowOff>38100</xdr:rowOff>
    </xdr:to>
    <xdr:sp macro="" textlink="">
      <xdr:nvSpPr>
        <xdr:cNvPr id="4111" name="TextBox 4110">
          <a:extLst>
            <a:ext uri="{FF2B5EF4-FFF2-40B4-BE49-F238E27FC236}">
              <a16:creationId xmlns:a16="http://schemas.microsoft.com/office/drawing/2014/main" id="{430AD5FC-8CE3-442F-A7E4-7ADA6455CDFB}"/>
            </a:ext>
          </a:extLst>
        </xdr:cNvPr>
        <xdr:cNvSpPr txBox="1"/>
      </xdr:nvSpPr>
      <xdr:spPr>
        <a:xfrm>
          <a:off x="10007600" y="2514599"/>
          <a:ext cx="9588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Aptos Narrow"/>
            </a:rPr>
            <a:t>of</a:t>
          </a:r>
          <a:r>
            <a:rPr lang="en-US" sz="1100" b="0" i="0" u="none" strike="noStrike" baseline="0">
              <a:solidFill>
                <a:srgbClr val="000000"/>
              </a:solidFill>
              <a:latin typeface="Aptos Narrow"/>
            </a:rPr>
            <a:t> Total </a:t>
          </a:r>
          <a:r>
            <a:rPr lang="en-US" sz="1100" b="1" i="0" u="none" strike="noStrike" baseline="0">
              <a:solidFill>
                <a:srgbClr val="000000"/>
              </a:solidFill>
              <a:latin typeface="Aptos Narrow"/>
            </a:rPr>
            <a:t>Profit</a:t>
          </a:r>
          <a:endParaRPr lang="en-US" sz="1100" b="1" i="0" u="none" strike="noStrike">
            <a:solidFill>
              <a:srgbClr val="000000"/>
            </a:solidFill>
            <a:latin typeface="Aptos Narrow"/>
          </a:endParaRPr>
        </a:p>
      </xdr:txBody>
    </xdr:sp>
    <xdr:clientData/>
  </xdr:twoCellAnchor>
  <xdr:twoCellAnchor>
    <xdr:from>
      <xdr:col>0</xdr:col>
      <xdr:colOff>222250</xdr:colOff>
      <xdr:row>24</xdr:row>
      <xdr:rowOff>69850</xdr:rowOff>
    </xdr:from>
    <xdr:to>
      <xdr:col>4</xdr:col>
      <xdr:colOff>25400</xdr:colOff>
      <xdr:row>33</xdr:row>
      <xdr:rowOff>88900</xdr:rowOff>
    </xdr:to>
    <xdr:graphicFrame macro="">
      <xdr:nvGraphicFramePr>
        <xdr:cNvPr id="4112" name="Chart 4111">
          <a:extLst>
            <a:ext uri="{FF2B5EF4-FFF2-40B4-BE49-F238E27FC236}">
              <a16:creationId xmlns:a16="http://schemas.microsoft.com/office/drawing/2014/main" id="{F0D99577-0E92-40E8-A335-B42E682AC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279400</xdr:colOff>
      <xdr:row>24</xdr:row>
      <xdr:rowOff>127001</xdr:rowOff>
    </xdr:from>
    <xdr:to>
      <xdr:col>4</xdr:col>
      <xdr:colOff>317500</xdr:colOff>
      <xdr:row>25</xdr:row>
      <xdr:rowOff>82550</xdr:rowOff>
    </xdr:to>
    <xdr:sp macro="" textlink="'Analysis (2)'!R10">
      <xdr:nvSpPr>
        <xdr:cNvPr id="4114" name="TextBox 4113">
          <a:extLst>
            <a:ext uri="{FF2B5EF4-FFF2-40B4-BE49-F238E27FC236}">
              <a16:creationId xmlns:a16="http://schemas.microsoft.com/office/drawing/2014/main" id="{44570CDC-430E-4079-882C-69312624EA49}"/>
            </a:ext>
          </a:extLst>
        </xdr:cNvPr>
        <xdr:cNvSpPr txBox="1"/>
      </xdr:nvSpPr>
      <xdr:spPr>
        <a:xfrm>
          <a:off x="1498600" y="4546601"/>
          <a:ext cx="1257300" cy="139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081426-0200-40CC-91CB-A81227098D00}" type="TxLink">
            <a:rPr lang="en-US" sz="1000" b="0" i="0" u="none" strike="noStrike">
              <a:solidFill>
                <a:srgbClr val="000000"/>
              </a:solidFill>
              <a:latin typeface="Aptos Narrow"/>
            </a:rPr>
            <a:pPr algn="ctr"/>
            <a:t>WEEKDAY makes up</a:t>
          </a:fld>
          <a:endParaRPr lang="en-US" sz="4000" b="1">
            <a:solidFill>
              <a:schemeClr val="tx1">
                <a:lumMod val="75000"/>
                <a:lumOff val="25000"/>
              </a:schemeClr>
            </a:solidFill>
          </a:endParaRPr>
        </a:p>
      </xdr:txBody>
    </xdr:sp>
    <xdr:clientData/>
  </xdr:twoCellAnchor>
  <xdr:twoCellAnchor>
    <xdr:from>
      <xdr:col>2</xdr:col>
      <xdr:colOff>596900</xdr:colOff>
      <xdr:row>25</xdr:row>
      <xdr:rowOff>88899</xdr:rowOff>
    </xdr:from>
    <xdr:to>
      <xdr:col>4</xdr:col>
      <xdr:colOff>196850</xdr:colOff>
      <xdr:row>26</xdr:row>
      <xdr:rowOff>165100</xdr:rowOff>
    </xdr:to>
    <xdr:sp macro="" textlink="'Analysis (2)'!R9">
      <xdr:nvSpPr>
        <xdr:cNvPr id="4115" name="TextBox 4114">
          <a:extLst>
            <a:ext uri="{FF2B5EF4-FFF2-40B4-BE49-F238E27FC236}">
              <a16:creationId xmlns:a16="http://schemas.microsoft.com/office/drawing/2014/main" id="{83034835-BC77-46EC-A7F8-C29344E67E24}"/>
            </a:ext>
          </a:extLst>
        </xdr:cNvPr>
        <xdr:cNvSpPr txBox="1"/>
      </xdr:nvSpPr>
      <xdr:spPr>
        <a:xfrm>
          <a:off x="1816100" y="4692649"/>
          <a:ext cx="819150" cy="260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C514342-291B-4488-B18B-CB903947FA72}" type="TxLink">
            <a:rPr lang="en-US" sz="1600" b="1" i="0" u="none" strike="noStrike">
              <a:solidFill>
                <a:srgbClr val="00B0F0"/>
              </a:solidFill>
              <a:latin typeface="Aptos Narrow"/>
              <a:ea typeface="+mn-ea"/>
              <a:cs typeface="+mn-cs"/>
            </a:rPr>
            <a:pPr marL="0" indent="0" algn="ctr"/>
            <a:t>56.7%</a:t>
          </a:fld>
          <a:endParaRPr lang="en-US" sz="1600" b="1" i="0" u="none" strike="noStrike">
            <a:solidFill>
              <a:srgbClr val="00B0F0"/>
            </a:solidFill>
            <a:latin typeface="Aptos Narrow"/>
            <a:ea typeface="+mn-ea"/>
            <a:cs typeface="+mn-cs"/>
          </a:endParaRPr>
        </a:p>
      </xdr:txBody>
    </xdr:sp>
    <xdr:clientData/>
  </xdr:twoCellAnchor>
  <xdr:twoCellAnchor>
    <xdr:from>
      <xdr:col>3</xdr:col>
      <xdr:colOff>63500</xdr:colOff>
      <xdr:row>26</xdr:row>
      <xdr:rowOff>69849</xdr:rowOff>
    </xdr:from>
    <xdr:to>
      <xdr:col>4</xdr:col>
      <xdr:colOff>412750</xdr:colOff>
      <xdr:row>27</xdr:row>
      <xdr:rowOff>171450</xdr:rowOff>
    </xdr:to>
    <xdr:sp macro="" textlink="">
      <xdr:nvSpPr>
        <xdr:cNvPr id="4116" name="TextBox 4115">
          <a:extLst>
            <a:ext uri="{FF2B5EF4-FFF2-40B4-BE49-F238E27FC236}">
              <a16:creationId xmlns:a16="http://schemas.microsoft.com/office/drawing/2014/main" id="{37508DB8-C44E-4C35-8AA8-0DB61BDA4875}"/>
            </a:ext>
          </a:extLst>
        </xdr:cNvPr>
        <xdr:cNvSpPr txBox="1"/>
      </xdr:nvSpPr>
      <xdr:spPr>
        <a:xfrm>
          <a:off x="1892300" y="4857749"/>
          <a:ext cx="9588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Aptos Narrow"/>
            </a:rPr>
            <a:t>of</a:t>
          </a:r>
          <a:r>
            <a:rPr lang="en-US" sz="1100" b="0" i="0" u="none" strike="noStrike" baseline="0">
              <a:solidFill>
                <a:srgbClr val="000000"/>
              </a:solidFill>
              <a:latin typeface="Aptos Narrow"/>
            </a:rPr>
            <a:t> Total </a:t>
          </a:r>
          <a:r>
            <a:rPr lang="en-US" sz="1100" b="1" i="0" u="none" strike="noStrike" baseline="0">
              <a:solidFill>
                <a:srgbClr val="000000"/>
              </a:solidFill>
              <a:latin typeface="Aptos Narrow"/>
            </a:rPr>
            <a:t>Profit</a:t>
          </a:r>
          <a:endParaRPr lang="en-US" sz="1100" b="1" i="0" u="none" strike="noStrike">
            <a:solidFill>
              <a:srgbClr val="000000"/>
            </a:solidFill>
            <a:latin typeface="Aptos Narrow"/>
          </a:endParaRPr>
        </a:p>
      </xdr:txBody>
    </xdr:sp>
    <xdr:clientData/>
  </xdr:twoCellAnchor>
  <xdr:twoCellAnchor editAs="oneCell">
    <xdr:from>
      <xdr:col>1</xdr:col>
      <xdr:colOff>482600</xdr:colOff>
      <xdr:row>26</xdr:row>
      <xdr:rowOff>146050</xdr:rowOff>
    </xdr:from>
    <xdr:to>
      <xdr:col>2</xdr:col>
      <xdr:colOff>374650</xdr:colOff>
      <xdr:row>29</xdr:row>
      <xdr:rowOff>95250</xdr:rowOff>
    </xdr:to>
    <xdr:pic>
      <xdr:nvPicPr>
        <xdr:cNvPr id="4118" name="Picture 4117">
          <a:extLst>
            <a:ext uri="{FF2B5EF4-FFF2-40B4-BE49-F238E27FC236}">
              <a16:creationId xmlns:a16="http://schemas.microsoft.com/office/drawing/2014/main" id="{7924BA7F-A213-B699-2BAB-747F80C78B4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1092200" y="4933950"/>
          <a:ext cx="501650" cy="501650"/>
        </a:xfrm>
        <a:prstGeom prst="rect">
          <a:avLst/>
        </a:prstGeom>
      </xdr:spPr>
    </xdr:pic>
    <xdr:clientData/>
  </xdr:twoCellAnchor>
  <xdr:twoCellAnchor>
    <xdr:from>
      <xdr:col>4</xdr:col>
      <xdr:colOff>577851</xdr:colOff>
      <xdr:row>24</xdr:row>
      <xdr:rowOff>31750</xdr:rowOff>
    </xdr:from>
    <xdr:to>
      <xdr:col>12</xdr:col>
      <xdr:colOff>349250</xdr:colOff>
      <xdr:row>33</xdr:row>
      <xdr:rowOff>120650</xdr:rowOff>
    </xdr:to>
    <xdr:sp macro="" textlink="">
      <xdr:nvSpPr>
        <xdr:cNvPr id="4119" name="Rectangle: Rounded Corners 4118">
          <a:extLst>
            <a:ext uri="{FF2B5EF4-FFF2-40B4-BE49-F238E27FC236}">
              <a16:creationId xmlns:a16="http://schemas.microsoft.com/office/drawing/2014/main" id="{B1D77DCD-AE96-40EB-A6CE-244F3B86CB54}"/>
            </a:ext>
          </a:extLst>
        </xdr:cNvPr>
        <xdr:cNvSpPr/>
      </xdr:nvSpPr>
      <xdr:spPr>
        <a:xfrm>
          <a:off x="3016251" y="4451350"/>
          <a:ext cx="4648199" cy="174625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238125</xdr:colOff>
      <xdr:row>27</xdr:row>
      <xdr:rowOff>0</xdr:rowOff>
    </xdr:from>
    <xdr:to>
      <xdr:col>6</xdr:col>
      <xdr:colOff>558800</xdr:colOff>
      <xdr:row>32</xdr:row>
      <xdr:rowOff>120650</xdr:rowOff>
    </xdr:to>
    <xdr:sp macro="" textlink="">
      <xdr:nvSpPr>
        <xdr:cNvPr id="4120" name="Rectangle: Rounded Corners 4119">
          <a:extLst>
            <a:ext uri="{FF2B5EF4-FFF2-40B4-BE49-F238E27FC236}">
              <a16:creationId xmlns:a16="http://schemas.microsoft.com/office/drawing/2014/main" id="{46305EEF-8ECE-415D-83CD-B3A1651F54A2}"/>
            </a:ext>
          </a:extLst>
        </xdr:cNvPr>
        <xdr:cNvSpPr/>
      </xdr:nvSpPr>
      <xdr:spPr>
        <a:xfrm>
          <a:off x="3286125" y="4972050"/>
          <a:ext cx="930275" cy="1041400"/>
        </a:xfrm>
        <a:prstGeom prst="roundRect">
          <a:avLst>
            <a:gd name="adj" fmla="val 11892"/>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111125</xdr:colOff>
      <xdr:row>27</xdr:row>
      <xdr:rowOff>0</xdr:rowOff>
    </xdr:from>
    <xdr:to>
      <xdr:col>8</xdr:col>
      <xdr:colOff>431800</xdr:colOff>
      <xdr:row>32</xdr:row>
      <xdr:rowOff>120650</xdr:rowOff>
    </xdr:to>
    <xdr:sp macro="" textlink="">
      <xdr:nvSpPr>
        <xdr:cNvPr id="4121" name="Rectangle: Rounded Corners 4120">
          <a:extLst>
            <a:ext uri="{FF2B5EF4-FFF2-40B4-BE49-F238E27FC236}">
              <a16:creationId xmlns:a16="http://schemas.microsoft.com/office/drawing/2014/main" id="{FC615003-EE5F-4AA9-BDE4-FA899475D2A1}"/>
            </a:ext>
          </a:extLst>
        </xdr:cNvPr>
        <xdr:cNvSpPr/>
      </xdr:nvSpPr>
      <xdr:spPr>
        <a:xfrm>
          <a:off x="4378325" y="4972050"/>
          <a:ext cx="930275" cy="1041400"/>
        </a:xfrm>
        <a:prstGeom prst="roundRect">
          <a:avLst>
            <a:gd name="adj" fmla="val 11892"/>
          </a:avLst>
        </a:prstGeom>
        <a:solidFill>
          <a:srgbClr val="FFC000"/>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593725</xdr:colOff>
      <xdr:row>27</xdr:row>
      <xdr:rowOff>0</xdr:rowOff>
    </xdr:from>
    <xdr:to>
      <xdr:col>10</xdr:col>
      <xdr:colOff>304800</xdr:colOff>
      <xdr:row>32</xdr:row>
      <xdr:rowOff>120650</xdr:rowOff>
    </xdr:to>
    <xdr:sp macro="" textlink="">
      <xdr:nvSpPr>
        <xdr:cNvPr id="4122" name="Rectangle: Rounded Corners 4121">
          <a:extLst>
            <a:ext uri="{FF2B5EF4-FFF2-40B4-BE49-F238E27FC236}">
              <a16:creationId xmlns:a16="http://schemas.microsoft.com/office/drawing/2014/main" id="{0AEEC530-5AC6-4DB0-ADC7-FF1AC54D1D1D}"/>
            </a:ext>
          </a:extLst>
        </xdr:cNvPr>
        <xdr:cNvSpPr/>
      </xdr:nvSpPr>
      <xdr:spPr>
        <a:xfrm>
          <a:off x="5470525" y="4972050"/>
          <a:ext cx="930275" cy="1041400"/>
        </a:xfrm>
        <a:prstGeom prst="roundRect">
          <a:avLst>
            <a:gd name="adj" fmla="val 11892"/>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466725</xdr:colOff>
      <xdr:row>27</xdr:row>
      <xdr:rowOff>0</xdr:rowOff>
    </xdr:from>
    <xdr:to>
      <xdr:col>12</xdr:col>
      <xdr:colOff>177800</xdr:colOff>
      <xdr:row>32</xdr:row>
      <xdr:rowOff>120650</xdr:rowOff>
    </xdr:to>
    <xdr:sp macro="" textlink="">
      <xdr:nvSpPr>
        <xdr:cNvPr id="4123" name="Rectangle: Rounded Corners 4122">
          <a:extLst>
            <a:ext uri="{FF2B5EF4-FFF2-40B4-BE49-F238E27FC236}">
              <a16:creationId xmlns:a16="http://schemas.microsoft.com/office/drawing/2014/main" id="{A1D53AD9-1AB9-4869-BAB0-0FE1CFB3FE3A}"/>
            </a:ext>
          </a:extLst>
        </xdr:cNvPr>
        <xdr:cNvSpPr/>
      </xdr:nvSpPr>
      <xdr:spPr>
        <a:xfrm>
          <a:off x="6562725" y="4972050"/>
          <a:ext cx="930275" cy="1041400"/>
        </a:xfrm>
        <a:prstGeom prst="roundRect">
          <a:avLst>
            <a:gd name="adj" fmla="val 11892"/>
          </a:avLst>
        </a:prstGeom>
        <a:solidFill>
          <a:srgbClr val="FF0000"/>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431800</xdr:colOff>
      <xdr:row>31</xdr:row>
      <xdr:rowOff>107950</xdr:rowOff>
    </xdr:from>
    <xdr:to>
      <xdr:col>12</xdr:col>
      <xdr:colOff>292100</xdr:colOff>
      <xdr:row>34</xdr:row>
      <xdr:rowOff>6350</xdr:rowOff>
    </xdr:to>
    <xdr:sp macro="" textlink="">
      <xdr:nvSpPr>
        <xdr:cNvPr id="4124" name="Oval 4123">
          <a:extLst>
            <a:ext uri="{FF2B5EF4-FFF2-40B4-BE49-F238E27FC236}">
              <a16:creationId xmlns:a16="http://schemas.microsoft.com/office/drawing/2014/main" id="{3AE184FE-F00D-42D4-84A9-12FF7EE2F7B7}"/>
            </a:ext>
          </a:extLst>
        </xdr:cNvPr>
        <xdr:cNvSpPr/>
      </xdr:nvSpPr>
      <xdr:spPr>
        <a:xfrm>
          <a:off x="7137400" y="5816600"/>
          <a:ext cx="469900" cy="450850"/>
        </a:xfrm>
        <a:prstGeom prst="ellipse">
          <a:avLst/>
        </a:prstGeom>
        <a:solidFill>
          <a:schemeClr val="bg1"/>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495300</xdr:colOff>
      <xdr:row>31</xdr:row>
      <xdr:rowOff>107950</xdr:rowOff>
    </xdr:from>
    <xdr:to>
      <xdr:col>10</xdr:col>
      <xdr:colOff>355600</xdr:colOff>
      <xdr:row>34</xdr:row>
      <xdr:rowOff>6350</xdr:rowOff>
    </xdr:to>
    <xdr:sp macro="" textlink="">
      <xdr:nvSpPr>
        <xdr:cNvPr id="4125" name="Oval 4124">
          <a:extLst>
            <a:ext uri="{FF2B5EF4-FFF2-40B4-BE49-F238E27FC236}">
              <a16:creationId xmlns:a16="http://schemas.microsoft.com/office/drawing/2014/main" id="{3A3EE319-F746-4345-B20A-212FF8DAA8E1}"/>
            </a:ext>
          </a:extLst>
        </xdr:cNvPr>
        <xdr:cNvSpPr/>
      </xdr:nvSpPr>
      <xdr:spPr>
        <a:xfrm>
          <a:off x="5981700" y="5816600"/>
          <a:ext cx="469900" cy="450850"/>
        </a:xfrm>
        <a:prstGeom prst="ellipse">
          <a:avLst/>
        </a:prstGeom>
        <a:solidFill>
          <a:schemeClr val="bg1">
            <a:lumMod val="75000"/>
          </a:schemeClr>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146050</xdr:colOff>
      <xdr:row>31</xdr:row>
      <xdr:rowOff>107950</xdr:rowOff>
    </xdr:from>
    <xdr:to>
      <xdr:col>7</xdr:col>
      <xdr:colOff>6350</xdr:colOff>
      <xdr:row>34</xdr:row>
      <xdr:rowOff>6350</xdr:rowOff>
    </xdr:to>
    <xdr:sp macro="" textlink="">
      <xdr:nvSpPr>
        <xdr:cNvPr id="4126" name="Oval 4125">
          <a:extLst>
            <a:ext uri="{FF2B5EF4-FFF2-40B4-BE49-F238E27FC236}">
              <a16:creationId xmlns:a16="http://schemas.microsoft.com/office/drawing/2014/main" id="{98C0602B-CD28-45E4-874C-2424FF6880B9}"/>
            </a:ext>
          </a:extLst>
        </xdr:cNvPr>
        <xdr:cNvSpPr/>
      </xdr:nvSpPr>
      <xdr:spPr>
        <a:xfrm>
          <a:off x="3803650" y="5816600"/>
          <a:ext cx="469900" cy="450850"/>
        </a:xfrm>
        <a:prstGeom prst="ellipse">
          <a:avLst/>
        </a:prstGeom>
        <a:solidFill>
          <a:schemeClr val="bg1">
            <a:lumMod val="75000"/>
          </a:schemeClr>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50800</xdr:colOff>
      <xdr:row>31</xdr:row>
      <xdr:rowOff>107950</xdr:rowOff>
    </xdr:from>
    <xdr:to>
      <xdr:col>8</xdr:col>
      <xdr:colOff>520700</xdr:colOff>
      <xdr:row>34</xdr:row>
      <xdr:rowOff>6350</xdr:rowOff>
    </xdr:to>
    <xdr:sp macro="" textlink="">
      <xdr:nvSpPr>
        <xdr:cNvPr id="4127" name="Oval 4126">
          <a:extLst>
            <a:ext uri="{FF2B5EF4-FFF2-40B4-BE49-F238E27FC236}">
              <a16:creationId xmlns:a16="http://schemas.microsoft.com/office/drawing/2014/main" id="{A0DFC06B-5033-4EB2-8ECB-C9D02E1E316F}"/>
            </a:ext>
          </a:extLst>
        </xdr:cNvPr>
        <xdr:cNvSpPr/>
      </xdr:nvSpPr>
      <xdr:spPr>
        <a:xfrm>
          <a:off x="4927600" y="5816600"/>
          <a:ext cx="469900" cy="450850"/>
        </a:xfrm>
        <a:prstGeom prst="ellipse">
          <a:avLst/>
        </a:prstGeom>
        <a:solidFill>
          <a:schemeClr val="bg1"/>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266700</xdr:colOff>
      <xdr:row>30</xdr:row>
      <xdr:rowOff>44449</xdr:rowOff>
    </xdr:from>
    <xdr:to>
      <xdr:col>6</xdr:col>
      <xdr:colOff>450850</xdr:colOff>
      <xdr:row>31</xdr:row>
      <xdr:rowOff>82550</xdr:rowOff>
    </xdr:to>
    <xdr:sp macro="" textlink="">
      <xdr:nvSpPr>
        <xdr:cNvPr id="4128" name="TextBox 4127">
          <a:extLst>
            <a:ext uri="{FF2B5EF4-FFF2-40B4-BE49-F238E27FC236}">
              <a16:creationId xmlns:a16="http://schemas.microsoft.com/office/drawing/2014/main" id="{C0F77D9D-1A0A-4E48-A28C-31706B330449}"/>
            </a:ext>
          </a:extLst>
        </xdr:cNvPr>
        <xdr:cNvSpPr txBox="1"/>
      </xdr:nvSpPr>
      <xdr:spPr>
        <a:xfrm>
          <a:off x="3314700" y="5568949"/>
          <a:ext cx="793750"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Aptos Narrow"/>
            </a:rPr>
            <a:t>Quarter</a:t>
          </a:r>
          <a:r>
            <a:rPr lang="en-US" sz="1100" b="0" i="0" u="none" strike="noStrike" baseline="0">
              <a:solidFill>
                <a:schemeClr val="bg1"/>
              </a:solidFill>
              <a:latin typeface="Aptos Narrow"/>
            </a:rPr>
            <a:t> 01</a:t>
          </a:r>
        </a:p>
      </xdr:txBody>
    </xdr:sp>
    <xdr:clientData/>
  </xdr:twoCellAnchor>
  <xdr:twoCellAnchor>
    <xdr:from>
      <xdr:col>7</xdr:col>
      <xdr:colOff>133350</xdr:colOff>
      <xdr:row>30</xdr:row>
      <xdr:rowOff>44449</xdr:rowOff>
    </xdr:from>
    <xdr:to>
      <xdr:col>8</xdr:col>
      <xdr:colOff>317500</xdr:colOff>
      <xdr:row>31</xdr:row>
      <xdr:rowOff>82550</xdr:rowOff>
    </xdr:to>
    <xdr:sp macro="" textlink="">
      <xdr:nvSpPr>
        <xdr:cNvPr id="4129" name="TextBox 4128">
          <a:extLst>
            <a:ext uri="{FF2B5EF4-FFF2-40B4-BE49-F238E27FC236}">
              <a16:creationId xmlns:a16="http://schemas.microsoft.com/office/drawing/2014/main" id="{95201C97-898D-49C3-AE1A-9B25961B6590}"/>
            </a:ext>
          </a:extLst>
        </xdr:cNvPr>
        <xdr:cNvSpPr txBox="1"/>
      </xdr:nvSpPr>
      <xdr:spPr>
        <a:xfrm>
          <a:off x="4400550" y="5568949"/>
          <a:ext cx="793750"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75000"/>
                  <a:lumOff val="25000"/>
                </a:schemeClr>
              </a:solidFill>
              <a:latin typeface="Aptos Narrow"/>
            </a:rPr>
            <a:t>Quarter</a:t>
          </a:r>
          <a:r>
            <a:rPr lang="en-US" sz="1100" b="0" i="0" u="none" strike="noStrike" baseline="0">
              <a:solidFill>
                <a:schemeClr val="tx1">
                  <a:lumMod val="75000"/>
                  <a:lumOff val="25000"/>
                </a:schemeClr>
              </a:solidFill>
              <a:latin typeface="Aptos Narrow"/>
            </a:rPr>
            <a:t> 02</a:t>
          </a:r>
        </a:p>
      </xdr:txBody>
    </xdr:sp>
    <xdr:clientData/>
  </xdr:twoCellAnchor>
  <xdr:twoCellAnchor>
    <xdr:from>
      <xdr:col>9</xdr:col>
      <xdr:colOff>38100</xdr:colOff>
      <xdr:row>30</xdr:row>
      <xdr:rowOff>44449</xdr:rowOff>
    </xdr:from>
    <xdr:to>
      <xdr:col>10</xdr:col>
      <xdr:colOff>222250</xdr:colOff>
      <xdr:row>31</xdr:row>
      <xdr:rowOff>82550</xdr:rowOff>
    </xdr:to>
    <xdr:sp macro="" textlink="">
      <xdr:nvSpPr>
        <xdr:cNvPr id="4130" name="TextBox 4129">
          <a:extLst>
            <a:ext uri="{FF2B5EF4-FFF2-40B4-BE49-F238E27FC236}">
              <a16:creationId xmlns:a16="http://schemas.microsoft.com/office/drawing/2014/main" id="{28B71469-63FE-4919-84C9-E4D7C85164D5}"/>
            </a:ext>
          </a:extLst>
        </xdr:cNvPr>
        <xdr:cNvSpPr txBox="1"/>
      </xdr:nvSpPr>
      <xdr:spPr>
        <a:xfrm>
          <a:off x="5524500" y="5568949"/>
          <a:ext cx="793750"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75000"/>
                  <a:lumOff val="25000"/>
                </a:schemeClr>
              </a:solidFill>
              <a:latin typeface="Aptos Narrow"/>
            </a:rPr>
            <a:t>Quarter</a:t>
          </a:r>
          <a:r>
            <a:rPr lang="en-US" sz="1100" b="0" i="0" u="none" strike="noStrike" baseline="0">
              <a:solidFill>
                <a:schemeClr val="tx1">
                  <a:lumMod val="75000"/>
                  <a:lumOff val="25000"/>
                </a:schemeClr>
              </a:solidFill>
              <a:latin typeface="Aptos Narrow"/>
            </a:rPr>
            <a:t> 03</a:t>
          </a:r>
        </a:p>
      </xdr:txBody>
    </xdr:sp>
    <xdr:clientData/>
  </xdr:twoCellAnchor>
  <xdr:twoCellAnchor>
    <xdr:from>
      <xdr:col>10</xdr:col>
      <xdr:colOff>501650</xdr:colOff>
      <xdr:row>30</xdr:row>
      <xdr:rowOff>44449</xdr:rowOff>
    </xdr:from>
    <xdr:to>
      <xdr:col>12</xdr:col>
      <xdr:colOff>76200</xdr:colOff>
      <xdr:row>31</xdr:row>
      <xdr:rowOff>82550</xdr:rowOff>
    </xdr:to>
    <xdr:sp macro="" textlink="">
      <xdr:nvSpPr>
        <xdr:cNvPr id="4131" name="TextBox 4130">
          <a:extLst>
            <a:ext uri="{FF2B5EF4-FFF2-40B4-BE49-F238E27FC236}">
              <a16:creationId xmlns:a16="http://schemas.microsoft.com/office/drawing/2014/main" id="{9ED7F9BD-51A6-4AAF-BCE3-ED190DE82A93}"/>
            </a:ext>
          </a:extLst>
        </xdr:cNvPr>
        <xdr:cNvSpPr txBox="1"/>
      </xdr:nvSpPr>
      <xdr:spPr>
        <a:xfrm>
          <a:off x="6597650" y="5568949"/>
          <a:ext cx="793750"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Aptos Narrow"/>
            </a:rPr>
            <a:t>Quarter</a:t>
          </a:r>
          <a:r>
            <a:rPr lang="en-US" sz="1100" b="0" i="0" u="none" strike="noStrike" baseline="0">
              <a:solidFill>
                <a:schemeClr val="bg1"/>
              </a:solidFill>
              <a:latin typeface="Aptos Narrow"/>
            </a:rPr>
            <a:t> 04</a:t>
          </a:r>
        </a:p>
      </xdr:txBody>
    </xdr:sp>
    <xdr:clientData/>
  </xdr:twoCellAnchor>
  <xdr:twoCellAnchor>
    <xdr:from>
      <xdr:col>5</xdr:col>
      <xdr:colOff>266700</xdr:colOff>
      <xdr:row>28</xdr:row>
      <xdr:rowOff>107949</xdr:rowOff>
    </xdr:from>
    <xdr:to>
      <xdr:col>6</xdr:col>
      <xdr:colOff>450850</xdr:colOff>
      <xdr:row>29</xdr:row>
      <xdr:rowOff>146050</xdr:rowOff>
    </xdr:to>
    <xdr:sp macro="" textlink="'Analysis (2)'!Y4">
      <xdr:nvSpPr>
        <xdr:cNvPr id="4148" name="TextBox 4147">
          <a:extLst>
            <a:ext uri="{FF2B5EF4-FFF2-40B4-BE49-F238E27FC236}">
              <a16:creationId xmlns:a16="http://schemas.microsoft.com/office/drawing/2014/main" id="{76BA0C33-A403-D411-125A-101C7EE85892}"/>
            </a:ext>
          </a:extLst>
        </xdr:cNvPr>
        <xdr:cNvSpPr txBox="1"/>
      </xdr:nvSpPr>
      <xdr:spPr>
        <a:xfrm>
          <a:off x="3314700" y="5264149"/>
          <a:ext cx="793750"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2D95D9-0541-4170-8D7C-AED3ED640ACF}" type="TxLink">
            <a:rPr lang="en-US" sz="1200" b="1" i="0" u="none" strike="noStrike">
              <a:solidFill>
                <a:schemeClr val="bg1"/>
              </a:solidFill>
              <a:latin typeface="Aptos Narrow"/>
            </a:rPr>
            <a:pPr algn="ctr"/>
            <a:t>$29.05 k</a:t>
          </a:fld>
          <a:endParaRPr lang="en-US" sz="1200" b="1" i="0" u="none" strike="noStrike" baseline="0">
            <a:solidFill>
              <a:schemeClr val="bg1"/>
            </a:solidFill>
            <a:latin typeface="Aptos Narrow"/>
          </a:endParaRPr>
        </a:p>
      </xdr:txBody>
    </xdr:sp>
    <xdr:clientData/>
  </xdr:twoCellAnchor>
  <xdr:twoCellAnchor>
    <xdr:from>
      <xdr:col>7</xdr:col>
      <xdr:colOff>133350</xdr:colOff>
      <xdr:row>28</xdr:row>
      <xdr:rowOff>107949</xdr:rowOff>
    </xdr:from>
    <xdr:to>
      <xdr:col>8</xdr:col>
      <xdr:colOff>317500</xdr:colOff>
      <xdr:row>29</xdr:row>
      <xdr:rowOff>146050</xdr:rowOff>
    </xdr:to>
    <xdr:sp macro="" textlink="'Analysis (2)'!Y5">
      <xdr:nvSpPr>
        <xdr:cNvPr id="4149" name="TextBox 4148">
          <a:extLst>
            <a:ext uri="{FF2B5EF4-FFF2-40B4-BE49-F238E27FC236}">
              <a16:creationId xmlns:a16="http://schemas.microsoft.com/office/drawing/2014/main" id="{E2B31FCA-0557-AE19-F0D9-1AFB1A0EC0EF}"/>
            </a:ext>
          </a:extLst>
        </xdr:cNvPr>
        <xdr:cNvSpPr txBox="1"/>
      </xdr:nvSpPr>
      <xdr:spPr>
        <a:xfrm>
          <a:off x="4400550" y="5264149"/>
          <a:ext cx="793750"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C199B1-E00A-4DD2-9394-58BD8E4971EA}" type="TxLink">
            <a:rPr lang="en-US" sz="1200" b="1" i="0" u="none" strike="noStrike">
              <a:solidFill>
                <a:srgbClr val="000000"/>
              </a:solidFill>
              <a:latin typeface="Aptos Narrow"/>
            </a:rPr>
            <a:pPr algn="ctr"/>
            <a:t>$49.71 k</a:t>
          </a:fld>
          <a:endParaRPr lang="en-US" sz="1200" b="1" i="0" u="none" strike="noStrike" baseline="0">
            <a:solidFill>
              <a:schemeClr val="tx1">
                <a:lumMod val="75000"/>
                <a:lumOff val="25000"/>
              </a:schemeClr>
            </a:solidFill>
            <a:latin typeface="Aptos Narrow"/>
          </a:endParaRPr>
        </a:p>
      </xdr:txBody>
    </xdr:sp>
    <xdr:clientData/>
  </xdr:twoCellAnchor>
  <xdr:twoCellAnchor>
    <xdr:from>
      <xdr:col>9</xdr:col>
      <xdr:colOff>38100</xdr:colOff>
      <xdr:row>28</xdr:row>
      <xdr:rowOff>107949</xdr:rowOff>
    </xdr:from>
    <xdr:to>
      <xdr:col>10</xdr:col>
      <xdr:colOff>222250</xdr:colOff>
      <xdr:row>29</xdr:row>
      <xdr:rowOff>146050</xdr:rowOff>
    </xdr:to>
    <xdr:sp macro="" textlink="'Analysis (2)'!Y6">
      <xdr:nvSpPr>
        <xdr:cNvPr id="4150" name="TextBox 4149">
          <a:extLst>
            <a:ext uri="{FF2B5EF4-FFF2-40B4-BE49-F238E27FC236}">
              <a16:creationId xmlns:a16="http://schemas.microsoft.com/office/drawing/2014/main" id="{978B2C66-0C66-2F18-74EE-ED4050AEAD0B}"/>
            </a:ext>
          </a:extLst>
        </xdr:cNvPr>
        <xdr:cNvSpPr txBox="1"/>
      </xdr:nvSpPr>
      <xdr:spPr>
        <a:xfrm>
          <a:off x="5524500" y="5264149"/>
          <a:ext cx="793750"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36A21A-3308-48B3-95A2-48B5965D2E1A}" type="TxLink">
            <a:rPr lang="en-US" sz="1200" b="1" i="0" u="none" strike="noStrike">
              <a:solidFill>
                <a:srgbClr val="000000"/>
              </a:solidFill>
              <a:latin typeface="Aptos Narrow"/>
            </a:rPr>
            <a:pPr algn="ctr"/>
            <a:t>$38.81 k</a:t>
          </a:fld>
          <a:endParaRPr lang="en-US" sz="1200" b="1" i="0" u="none" strike="noStrike" baseline="0">
            <a:solidFill>
              <a:schemeClr val="tx1">
                <a:lumMod val="75000"/>
                <a:lumOff val="25000"/>
              </a:schemeClr>
            </a:solidFill>
            <a:latin typeface="Aptos Narrow"/>
          </a:endParaRPr>
        </a:p>
      </xdr:txBody>
    </xdr:sp>
    <xdr:clientData/>
  </xdr:twoCellAnchor>
  <xdr:twoCellAnchor>
    <xdr:from>
      <xdr:col>10</xdr:col>
      <xdr:colOff>501650</xdr:colOff>
      <xdr:row>28</xdr:row>
      <xdr:rowOff>107949</xdr:rowOff>
    </xdr:from>
    <xdr:to>
      <xdr:col>12</xdr:col>
      <xdr:colOff>76200</xdr:colOff>
      <xdr:row>29</xdr:row>
      <xdr:rowOff>146050</xdr:rowOff>
    </xdr:to>
    <xdr:sp macro="" textlink="'Analysis (2)'!Y7">
      <xdr:nvSpPr>
        <xdr:cNvPr id="4151" name="TextBox 4150">
          <a:extLst>
            <a:ext uri="{FF2B5EF4-FFF2-40B4-BE49-F238E27FC236}">
              <a16:creationId xmlns:a16="http://schemas.microsoft.com/office/drawing/2014/main" id="{C9FA85A7-1A20-7C79-1B8B-5365843972DB}"/>
            </a:ext>
          </a:extLst>
        </xdr:cNvPr>
        <xdr:cNvSpPr txBox="1"/>
      </xdr:nvSpPr>
      <xdr:spPr>
        <a:xfrm>
          <a:off x="6597650" y="5264149"/>
          <a:ext cx="793750"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09DFB5-148C-466A-ABBD-B2B2D73C38C5}" type="TxLink">
            <a:rPr lang="en-US" sz="1200" b="1" i="0" u="none" strike="noStrike">
              <a:solidFill>
                <a:schemeClr val="bg1"/>
              </a:solidFill>
              <a:latin typeface="Aptos Narrow"/>
            </a:rPr>
            <a:pPr algn="ctr"/>
            <a:t>$110.26 k</a:t>
          </a:fld>
          <a:endParaRPr lang="en-US" sz="1200" b="1" i="0" u="none" strike="noStrike" baseline="0">
            <a:solidFill>
              <a:schemeClr val="bg1"/>
            </a:solidFill>
            <a:latin typeface="Aptos Narrow"/>
          </a:endParaRPr>
        </a:p>
      </xdr:txBody>
    </xdr:sp>
    <xdr:clientData/>
  </xdr:twoCellAnchor>
  <xdr:twoCellAnchor>
    <xdr:from>
      <xdr:col>6</xdr:col>
      <xdr:colOff>139700</xdr:colOff>
      <xdr:row>32</xdr:row>
      <xdr:rowOff>0</xdr:rowOff>
    </xdr:from>
    <xdr:to>
      <xdr:col>6</xdr:col>
      <xdr:colOff>603250</xdr:colOff>
      <xdr:row>33</xdr:row>
      <xdr:rowOff>120650</xdr:rowOff>
    </xdr:to>
    <xdr:sp macro="" textlink="'Analysis (2)'!Z4">
      <xdr:nvSpPr>
        <xdr:cNvPr id="4152" name="TextBox 4151">
          <a:extLst>
            <a:ext uri="{FF2B5EF4-FFF2-40B4-BE49-F238E27FC236}">
              <a16:creationId xmlns:a16="http://schemas.microsoft.com/office/drawing/2014/main" id="{AB914944-5080-4A4A-82F4-0E4913138F9D}"/>
            </a:ext>
          </a:extLst>
        </xdr:cNvPr>
        <xdr:cNvSpPr txBox="1"/>
      </xdr:nvSpPr>
      <xdr:spPr>
        <a:xfrm>
          <a:off x="3797300" y="5892800"/>
          <a:ext cx="4635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1924F8-22B0-4B65-BF0C-A57DD420A322}" type="TxLink">
            <a:rPr lang="en-US" sz="1100" b="1" i="0" u="none" strike="noStrike">
              <a:solidFill>
                <a:srgbClr val="000000"/>
              </a:solidFill>
              <a:latin typeface="Aptos Narrow"/>
            </a:rPr>
            <a:pPr algn="ctr"/>
            <a:t>13%</a:t>
          </a:fld>
          <a:endParaRPr lang="en-US" sz="1100" b="1" i="0" u="none" strike="noStrike" baseline="0">
            <a:solidFill>
              <a:schemeClr val="bg1"/>
            </a:solidFill>
            <a:latin typeface="Aptos Narrow"/>
          </a:endParaRPr>
        </a:p>
      </xdr:txBody>
    </xdr:sp>
    <xdr:clientData/>
  </xdr:twoCellAnchor>
  <xdr:twoCellAnchor>
    <xdr:from>
      <xdr:col>8</xdr:col>
      <xdr:colOff>63500</xdr:colOff>
      <xdr:row>32</xdr:row>
      <xdr:rowOff>0</xdr:rowOff>
    </xdr:from>
    <xdr:to>
      <xdr:col>8</xdr:col>
      <xdr:colOff>527050</xdr:colOff>
      <xdr:row>33</xdr:row>
      <xdr:rowOff>120650</xdr:rowOff>
    </xdr:to>
    <xdr:sp macro="" textlink="'Analysis (2)'!Z5">
      <xdr:nvSpPr>
        <xdr:cNvPr id="4153" name="TextBox 4152">
          <a:extLst>
            <a:ext uri="{FF2B5EF4-FFF2-40B4-BE49-F238E27FC236}">
              <a16:creationId xmlns:a16="http://schemas.microsoft.com/office/drawing/2014/main" id="{A0C38A9B-7D9E-4582-9716-C852236F07C3}"/>
            </a:ext>
          </a:extLst>
        </xdr:cNvPr>
        <xdr:cNvSpPr txBox="1"/>
      </xdr:nvSpPr>
      <xdr:spPr>
        <a:xfrm>
          <a:off x="4940300" y="5892800"/>
          <a:ext cx="4635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2E5CC0-6A17-44C9-8559-07826F538EF8}" type="TxLink">
            <a:rPr lang="en-US" sz="1100" b="1" i="0" u="none" strike="noStrike">
              <a:solidFill>
                <a:srgbClr val="000000"/>
              </a:solidFill>
              <a:latin typeface="Aptos Narrow"/>
            </a:rPr>
            <a:pPr algn="ctr"/>
            <a:t>22%</a:t>
          </a:fld>
          <a:endParaRPr lang="en-US" sz="1100" b="1" i="0" u="none" strike="noStrike" baseline="0">
            <a:solidFill>
              <a:schemeClr val="bg1"/>
            </a:solidFill>
            <a:latin typeface="Aptos Narrow"/>
          </a:endParaRPr>
        </a:p>
      </xdr:txBody>
    </xdr:sp>
    <xdr:clientData/>
  </xdr:twoCellAnchor>
  <xdr:twoCellAnchor>
    <xdr:from>
      <xdr:col>9</xdr:col>
      <xdr:colOff>508000</xdr:colOff>
      <xdr:row>31</xdr:row>
      <xdr:rowOff>171450</xdr:rowOff>
    </xdr:from>
    <xdr:to>
      <xdr:col>10</xdr:col>
      <xdr:colOff>361950</xdr:colOff>
      <xdr:row>33</xdr:row>
      <xdr:rowOff>107950</xdr:rowOff>
    </xdr:to>
    <xdr:sp macro="" textlink="'Analysis (2)'!Z6">
      <xdr:nvSpPr>
        <xdr:cNvPr id="4154" name="TextBox 4153">
          <a:extLst>
            <a:ext uri="{FF2B5EF4-FFF2-40B4-BE49-F238E27FC236}">
              <a16:creationId xmlns:a16="http://schemas.microsoft.com/office/drawing/2014/main" id="{7FDD55B3-8ECB-4EC9-959D-10180922EA88}"/>
            </a:ext>
          </a:extLst>
        </xdr:cNvPr>
        <xdr:cNvSpPr txBox="1"/>
      </xdr:nvSpPr>
      <xdr:spPr>
        <a:xfrm>
          <a:off x="5994400" y="5880100"/>
          <a:ext cx="4635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29B835-DC2F-4E79-8004-74D606472D2B}" type="TxLink">
            <a:rPr lang="en-US" sz="1100" b="1" i="0" u="none" strike="noStrike">
              <a:solidFill>
                <a:srgbClr val="000000"/>
              </a:solidFill>
              <a:latin typeface="Aptos Narrow"/>
            </a:rPr>
            <a:pPr algn="ctr"/>
            <a:t>17%</a:t>
          </a:fld>
          <a:endParaRPr lang="en-US" sz="1100" b="1" i="0" u="none" strike="noStrike" baseline="0">
            <a:solidFill>
              <a:schemeClr val="bg1"/>
            </a:solidFill>
            <a:latin typeface="Aptos Narrow"/>
          </a:endParaRPr>
        </a:p>
      </xdr:txBody>
    </xdr:sp>
    <xdr:clientData/>
  </xdr:twoCellAnchor>
  <xdr:twoCellAnchor>
    <xdr:from>
      <xdr:col>11</xdr:col>
      <xdr:colOff>425450</xdr:colOff>
      <xdr:row>31</xdr:row>
      <xdr:rowOff>171450</xdr:rowOff>
    </xdr:from>
    <xdr:to>
      <xdr:col>12</xdr:col>
      <xdr:colOff>279400</xdr:colOff>
      <xdr:row>33</xdr:row>
      <xdr:rowOff>107950</xdr:rowOff>
    </xdr:to>
    <xdr:sp macro="" textlink="'Analysis (2)'!Z7">
      <xdr:nvSpPr>
        <xdr:cNvPr id="4155" name="TextBox 4154">
          <a:extLst>
            <a:ext uri="{FF2B5EF4-FFF2-40B4-BE49-F238E27FC236}">
              <a16:creationId xmlns:a16="http://schemas.microsoft.com/office/drawing/2014/main" id="{6B9EAAEC-F777-4930-8FBA-BD09B15B5737}"/>
            </a:ext>
          </a:extLst>
        </xdr:cNvPr>
        <xdr:cNvSpPr txBox="1"/>
      </xdr:nvSpPr>
      <xdr:spPr>
        <a:xfrm>
          <a:off x="7131050" y="5880100"/>
          <a:ext cx="4635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49C698-895D-4F2F-A5C4-514BE2F6CA58}" type="TxLink">
            <a:rPr lang="en-US" sz="1100" b="1" i="0" u="none" strike="noStrike">
              <a:solidFill>
                <a:srgbClr val="000000"/>
              </a:solidFill>
              <a:latin typeface="Aptos Narrow"/>
            </a:rPr>
            <a:pPr algn="ctr"/>
            <a:t>48%</a:t>
          </a:fld>
          <a:endParaRPr lang="en-US" sz="1100" b="1" i="0" u="none" strike="noStrike" baseline="0">
            <a:solidFill>
              <a:schemeClr val="bg1"/>
            </a:solidFill>
            <a:latin typeface="Aptos Narrow"/>
          </a:endParaRPr>
        </a:p>
      </xdr:txBody>
    </xdr:sp>
    <xdr:clientData/>
  </xdr:twoCellAnchor>
  <xdr:twoCellAnchor>
    <xdr:from>
      <xdr:col>5</xdr:col>
      <xdr:colOff>114300</xdr:colOff>
      <xdr:row>24</xdr:row>
      <xdr:rowOff>88899</xdr:rowOff>
    </xdr:from>
    <xdr:to>
      <xdr:col>7</xdr:col>
      <xdr:colOff>431800</xdr:colOff>
      <xdr:row>25</xdr:row>
      <xdr:rowOff>177800</xdr:rowOff>
    </xdr:to>
    <xdr:sp macro="" textlink="">
      <xdr:nvSpPr>
        <xdr:cNvPr id="4157" name="TextBox 4156">
          <a:extLst>
            <a:ext uri="{FF2B5EF4-FFF2-40B4-BE49-F238E27FC236}">
              <a16:creationId xmlns:a16="http://schemas.microsoft.com/office/drawing/2014/main" id="{BEF24F2C-B32C-4F34-A722-F6E277F8A938}"/>
            </a:ext>
          </a:extLst>
        </xdr:cNvPr>
        <xdr:cNvSpPr txBox="1"/>
      </xdr:nvSpPr>
      <xdr:spPr>
        <a:xfrm>
          <a:off x="3162300" y="4508499"/>
          <a:ext cx="1536700" cy="273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75000"/>
                  <a:lumOff val="25000"/>
                </a:schemeClr>
              </a:solidFill>
              <a:latin typeface="Aptos Narrow"/>
            </a:rPr>
            <a:t>Quarter</a:t>
          </a:r>
          <a:r>
            <a:rPr lang="en-US" sz="1100" b="0" i="0" u="none" strike="noStrike" baseline="0">
              <a:solidFill>
                <a:schemeClr val="tx1">
                  <a:lumMod val="75000"/>
                  <a:lumOff val="25000"/>
                </a:schemeClr>
              </a:solidFill>
              <a:latin typeface="Aptos Narrow"/>
            </a:rPr>
            <a:t>ly view by </a:t>
          </a:r>
          <a:r>
            <a:rPr lang="en-US" sz="1200" b="1" i="0" u="none" strike="noStrike" baseline="0">
              <a:solidFill>
                <a:schemeClr val="tx1">
                  <a:lumMod val="75000"/>
                  <a:lumOff val="25000"/>
                </a:schemeClr>
              </a:solidFill>
              <a:latin typeface="Aptos Narrow"/>
            </a:rPr>
            <a:t>Profit</a:t>
          </a:r>
          <a:endParaRPr lang="en-US" sz="1100" b="1" i="0" u="none" strike="noStrike" baseline="0">
            <a:solidFill>
              <a:schemeClr val="tx1">
                <a:lumMod val="75000"/>
                <a:lumOff val="25000"/>
              </a:schemeClr>
            </a:solidFill>
            <a:latin typeface="Aptos Narrow"/>
          </a:endParaRPr>
        </a:p>
      </xdr:txBody>
    </xdr:sp>
    <xdr:clientData/>
  </xdr:twoCellAnchor>
  <xdr:twoCellAnchor>
    <xdr:from>
      <xdr:col>12</xdr:col>
      <xdr:colOff>476250</xdr:colOff>
      <xdr:row>24</xdr:row>
      <xdr:rowOff>25400</xdr:rowOff>
    </xdr:from>
    <xdr:to>
      <xdr:col>19</xdr:col>
      <xdr:colOff>273050</xdr:colOff>
      <xdr:row>33</xdr:row>
      <xdr:rowOff>152400</xdr:rowOff>
    </xdr:to>
    <xdr:sp macro="" textlink="">
      <xdr:nvSpPr>
        <xdr:cNvPr id="4158" name="Rectangle: Rounded Corners 4157">
          <a:extLst>
            <a:ext uri="{FF2B5EF4-FFF2-40B4-BE49-F238E27FC236}">
              <a16:creationId xmlns:a16="http://schemas.microsoft.com/office/drawing/2014/main" id="{E3D5EB80-B81A-400B-97F1-10832D3CEDF7}"/>
            </a:ext>
          </a:extLst>
        </xdr:cNvPr>
        <xdr:cNvSpPr/>
      </xdr:nvSpPr>
      <xdr:spPr>
        <a:xfrm>
          <a:off x="7791450" y="4445000"/>
          <a:ext cx="4064000" cy="178435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596900</xdr:colOff>
      <xdr:row>24</xdr:row>
      <xdr:rowOff>127000</xdr:rowOff>
    </xdr:from>
    <xdr:to>
      <xdr:col>19</xdr:col>
      <xdr:colOff>152400</xdr:colOff>
      <xdr:row>33</xdr:row>
      <xdr:rowOff>38100</xdr:rowOff>
    </xdr:to>
    <mc:AlternateContent xmlns:mc="http://schemas.openxmlformats.org/markup-compatibility/2006" xmlns:a14="http://schemas.microsoft.com/office/drawing/2010/main">
      <mc:Choice Requires="a14">
        <xdr:graphicFrame macro="">
          <xdr:nvGraphicFramePr>
            <xdr:cNvPr id="4159" name="Region">
              <a:extLst>
                <a:ext uri="{FF2B5EF4-FFF2-40B4-BE49-F238E27FC236}">
                  <a16:creationId xmlns:a16="http://schemas.microsoft.com/office/drawing/2014/main" id="{2FC9F6E4-2B3A-441C-AC47-0A98586AD39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912100" y="4546600"/>
              <a:ext cx="3822700" cy="1568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323850</xdr:colOff>
      <xdr:row>0</xdr:row>
      <xdr:rowOff>19049</xdr:rowOff>
    </xdr:from>
    <xdr:to>
      <xdr:col>4</xdr:col>
      <xdr:colOff>266700</xdr:colOff>
      <xdr:row>1</xdr:row>
      <xdr:rowOff>120650</xdr:rowOff>
    </xdr:to>
    <xdr:sp macro="" textlink="">
      <xdr:nvSpPr>
        <xdr:cNvPr id="4160" name="TextBox 4159">
          <a:extLst>
            <a:ext uri="{FF2B5EF4-FFF2-40B4-BE49-F238E27FC236}">
              <a16:creationId xmlns:a16="http://schemas.microsoft.com/office/drawing/2014/main" id="{646AE45D-9C04-4B92-9E84-0EAF59A22461}"/>
            </a:ext>
          </a:extLst>
        </xdr:cNvPr>
        <xdr:cNvSpPr txBox="1"/>
      </xdr:nvSpPr>
      <xdr:spPr>
        <a:xfrm>
          <a:off x="323850" y="19049"/>
          <a:ext cx="23812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rgbClr val="00B0F0"/>
              </a:solidFill>
              <a:latin typeface="Aptos Narrow"/>
            </a:rPr>
            <a:t>Trend </a:t>
          </a:r>
          <a:r>
            <a:rPr lang="en-US" sz="1600" b="1" i="0" u="none" strike="noStrike">
              <a:solidFill>
                <a:schemeClr val="tx1"/>
              </a:solidFill>
              <a:latin typeface="Aptos Narrow"/>
            </a:rPr>
            <a:t>Cart  </a:t>
          </a:r>
          <a:r>
            <a:rPr lang="en-US" sz="1400" b="0" i="0" u="none" strike="noStrike">
              <a:solidFill>
                <a:schemeClr val="tx1"/>
              </a:solidFill>
              <a:latin typeface="Aptos Narrow"/>
            </a:rPr>
            <a:t>sales</a:t>
          </a:r>
          <a:r>
            <a:rPr lang="en-US" sz="1400" b="0" i="0" u="none" strike="noStrike" baseline="0">
              <a:solidFill>
                <a:schemeClr val="tx1"/>
              </a:solidFill>
              <a:latin typeface="Aptos Narrow"/>
            </a:rPr>
            <a:t> analysis</a:t>
          </a:r>
          <a:endParaRPr lang="en-US" sz="1400" b="0" i="0" u="none" strike="noStrike">
            <a:solidFill>
              <a:schemeClr val="tx1"/>
            </a:solidFill>
            <a:latin typeface="Aptos Narrow"/>
          </a:endParaRPr>
        </a:p>
      </xdr:txBody>
    </xdr:sp>
    <xdr:clientData/>
  </xdr:twoCellAnchor>
  <xdr:twoCellAnchor>
    <xdr:from>
      <xdr:col>11</xdr:col>
      <xdr:colOff>82551</xdr:colOff>
      <xdr:row>0</xdr:row>
      <xdr:rowOff>82550</xdr:rowOff>
    </xdr:from>
    <xdr:to>
      <xdr:col>12</xdr:col>
      <xdr:colOff>304800</xdr:colOff>
      <xdr:row>1</xdr:row>
      <xdr:rowOff>95250</xdr:rowOff>
    </xdr:to>
    <xdr:sp macro="[0]!_xludf.Clear" textlink="">
      <xdr:nvSpPr>
        <xdr:cNvPr id="57" name="Rectangle: Rounded Corners 56">
          <a:extLst>
            <a:ext uri="{FF2B5EF4-FFF2-40B4-BE49-F238E27FC236}">
              <a16:creationId xmlns:a16="http://schemas.microsoft.com/office/drawing/2014/main" id="{518A1D78-0AEB-40E5-B626-577783439EB5}"/>
            </a:ext>
          </a:extLst>
        </xdr:cNvPr>
        <xdr:cNvSpPr/>
      </xdr:nvSpPr>
      <xdr:spPr>
        <a:xfrm>
          <a:off x="6788151" y="82550"/>
          <a:ext cx="831849" cy="196850"/>
        </a:xfrm>
        <a:prstGeom prst="roundRect">
          <a:avLst>
            <a:gd name="adj" fmla="val 6340"/>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Clear Filter</a:t>
          </a:r>
        </a:p>
      </xdr:txBody>
    </xdr:sp>
    <xdr:clientData/>
  </xdr:twoCellAnchor>
  <xdr:twoCellAnchor>
    <xdr:from>
      <xdr:col>4</xdr:col>
      <xdr:colOff>546101</xdr:colOff>
      <xdr:row>0</xdr:row>
      <xdr:rowOff>63500</xdr:rowOff>
    </xdr:from>
    <xdr:to>
      <xdr:col>6</xdr:col>
      <xdr:colOff>425450</xdr:colOff>
      <xdr:row>1</xdr:row>
      <xdr:rowOff>114300</xdr:rowOff>
    </xdr:to>
    <xdr:sp macro="" textlink="">
      <xdr:nvSpPr>
        <xdr:cNvPr id="4101" name="Rectangle: Rounded Corners 4100">
          <a:extLst>
            <a:ext uri="{FF2B5EF4-FFF2-40B4-BE49-F238E27FC236}">
              <a16:creationId xmlns:a16="http://schemas.microsoft.com/office/drawing/2014/main" id="{7C5C441C-5CA0-4F7E-AE4A-BE1F4FF3CDD1}"/>
            </a:ext>
          </a:extLst>
        </xdr:cNvPr>
        <xdr:cNvSpPr/>
      </xdr:nvSpPr>
      <xdr:spPr>
        <a:xfrm>
          <a:off x="2984501" y="63500"/>
          <a:ext cx="1098549" cy="234950"/>
        </a:xfrm>
        <a:prstGeom prst="roundRect">
          <a:avLst>
            <a:gd name="adj" fmla="val 634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a:solidFill>
                <a:schemeClr val="bg1"/>
              </a:solidFill>
              <a:latin typeface="+mn-lt"/>
              <a:ea typeface="+mn-ea"/>
              <a:cs typeface="+mn-cs"/>
            </a:rPr>
            <a:t>Time Analysis</a:t>
          </a:r>
        </a:p>
      </xdr:txBody>
    </xdr:sp>
    <xdr:clientData/>
  </xdr:twoCellAnchor>
  <xdr:twoCellAnchor>
    <xdr:from>
      <xdr:col>6</xdr:col>
      <xdr:colOff>501651</xdr:colOff>
      <xdr:row>0</xdr:row>
      <xdr:rowOff>57150</xdr:rowOff>
    </xdr:from>
    <xdr:to>
      <xdr:col>9</xdr:col>
      <xdr:colOff>76200</xdr:colOff>
      <xdr:row>1</xdr:row>
      <xdr:rowOff>120650</xdr:rowOff>
    </xdr:to>
    <xdr:sp macro="" textlink="">
      <xdr:nvSpPr>
        <xdr:cNvPr id="4102" name="Rectangle: Rounded Corners 4101">
          <a:hlinkClick xmlns:r="http://schemas.openxmlformats.org/officeDocument/2006/relationships" r:id="rId12"/>
          <a:extLst>
            <a:ext uri="{FF2B5EF4-FFF2-40B4-BE49-F238E27FC236}">
              <a16:creationId xmlns:a16="http://schemas.microsoft.com/office/drawing/2014/main" id="{1122C086-8A2E-43EC-B166-C7D8088D6A14}"/>
            </a:ext>
          </a:extLst>
        </xdr:cNvPr>
        <xdr:cNvSpPr/>
      </xdr:nvSpPr>
      <xdr:spPr>
        <a:xfrm>
          <a:off x="4159251" y="57150"/>
          <a:ext cx="1403349" cy="247650"/>
        </a:xfrm>
        <a:prstGeom prst="roundRect">
          <a:avLst>
            <a:gd name="adj" fmla="val 634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a:solidFill>
                <a:schemeClr val="tx1">
                  <a:lumMod val="85000"/>
                  <a:lumOff val="15000"/>
                </a:schemeClr>
              </a:solidFill>
              <a:latin typeface="+mn-lt"/>
              <a:ea typeface="+mn-ea"/>
              <a:cs typeface="+mn-cs"/>
            </a:rPr>
            <a:t>Detailed</a:t>
          </a:r>
          <a:r>
            <a:rPr lang="en-US" sz="1100" b="1" baseline="0">
              <a:solidFill>
                <a:schemeClr val="tx1">
                  <a:lumMod val="85000"/>
                  <a:lumOff val="15000"/>
                </a:schemeClr>
              </a:solidFill>
              <a:latin typeface="+mn-lt"/>
              <a:ea typeface="+mn-ea"/>
              <a:cs typeface="+mn-cs"/>
            </a:rPr>
            <a:t> Dashboard</a:t>
          </a:r>
          <a:endParaRPr lang="en-US" sz="1100" b="1">
            <a:solidFill>
              <a:schemeClr val="tx1">
                <a:lumMod val="85000"/>
                <a:lumOff val="15000"/>
              </a:schemeClr>
            </a:solidFill>
            <a:latin typeface="+mn-lt"/>
            <a:ea typeface="+mn-ea"/>
            <a:cs typeface="+mn-cs"/>
          </a:endParaRPr>
        </a:p>
      </xdr:txBody>
    </xdr:sp>
    <xdr:clientData/>
  </xdr:twoCellAnchor>
  <xdr:twoCellAnchor>
    <xdr:from>
      <xdr:col>9</xdr:col>
      <xdr:colOff>133351</xdr:colOff>
      <xdr:row>0</xdr:row>
      <xdr:rowOff>63500</xdr:rowOff>
    </xdr:from>
    <xdr:to>
      <xdr:col>10</xdr:col>
      <xdr:colOff>584200</xdr:colOff>
      <xdr:row>1</xdr:row>
      <xdr:rowOff>120650</xdr:rowOff>
    </xdr:to>
    <xdr:sp macro="" textlink="">
      <xdr:nvSpPr>
        <xdr:cNvPr id="4117" name="Rectangle: Rounded Corners 4116">
          <a:hlinkClick xmlns:r="http://schemas.openxmlformats.org/officeDocument/2006/relationships" r:id="rId13"/>
          <a:extLst>
            <a:ext uri="{FF2B5EF4-FFF2-40B4-BE49-F238E27FC236}">
              <a16:creationId xmlns:a16="http://schemas.microsoft.com/office/drawing/2014/main" id="{E0C93D5B-62D1-4947-A366-BD0CE9775776}"/>
            </a:ext>
          </a:extLst>
        </xdr:cNvPr>
        <xdr:cNvSpPr/>
      </xdr:nvSpPr>
      <xdr:spPr>
        <a:xfrm>
          <a:off x="5619751" y="63500"/>
          <a:ext cx="1060449" cy="241300"/>
        </a:xfrm>
        <a:prstGeom prst="roundRect">
          <a:avLst>
            <a:gd name="adj" fmla="val 634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a:solidFill>
                <a:schemeClr val="tx1">
                  <a:lumMod val="85000"/>
                  <a:lumOff val="15000"/>
                </a:schemeClr>
              </a:solidFill>
              <a:latin typeface="+mn-lt"/>
              <a:ea typeface="+mn-ea"/>
              <a:cs typeface="+mn-cs"/>
            </a:rPr>
            <a:t>Urgent</a:t>
          </a:r>
          <a:r>
            <a:rPr lang="en-US" sz="1100" b="1" baseline="0">
              <a:solidFill>
                <a:schemeClr val="tx1">
                  <a:lumMod val="85000"/>
                  <a:lumOff val="15000"/>
                </a:schemeClr>
              </a:solidFill>
              <a:latin typeface="+mn-lt"/>
              <a:ea typeface="+mn-ea"/>
              <a:cs typeface="+mn-cs"/>
            </a:rPr>
            <a:t> Report</a:t>
          </a:r>
          <a:endParaRPr lang="en-US" sz="1100" b="1">
            <a:solidFill>
              <a:schemeClr val="tx1">
                <a:lumMod val="85000"/>
                <a:lumOff val="15000"/>
              </a:schemeClr>
            </a:solidFill>
            <a:latin typeface="+mn-lt"/>
            <a:ea typeface="+mn-ea"/>
            <a:cs typeface="+mn-cs"/>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0.32011</cdr:x>
      <cdr:y>0.17424</cdr:y>
    </cdr:from>
    <cdr:to>
      <cdr:x>0.68272</cdr:x>
      <cdr:y>0.65909</cdr:y>
    </cdr:to>
    <cdr:sp macro="" textlink="">
      <cdr:nvSpPr>
        <cdr:cNvPr id="2" name="Oval 1">
          <a:extLst xmlns:a="http://schemas.openxmlformats.org/drawingml/2006/main">
            <a:ext uri="{FF2B5EF4-FFF2-40B4-BE49-F238E27FC236}">
              <a16:creationId xmlns:a16="http://schemas.microsoft.com/office/drawing/2014/main" id="{22E3101C-DC49-1CC7-658C-F19779A08147}"/>
            </a:ext>
          </a:extLst>
        </cdr:cNvPr>
        <cdr:cNvSpPr/>
      </cdr:nvSpPr>
      <cdr:spPr>
        <a:xfrm xmlns:a="http://schemas.openxmlformats.org/drawingml/2006/main">
          <a:off x="717550" y="292100"/>
          <a:ext cx="812800" cy="812800"/>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xdr:from>
      <xdr:col>10</xdr:col>
      <xdr:colOff>31750</xdr:colOff>
      <xdr:row>16</xdr:row>
      <xdr:rowOff>139700</xdr:rowOff>
    </xdr:from>
    <xdr:to>
      <xdr:col>14</xdr:col>
      <xdr:colOff>546100</xdr:colOff>
      <xdr:row>26</xdr:row>
      <xdr:rowOff>6350</xdr:rowOff>
    </xdr:to>
    <xdr:sp macro="" textlink="">
      <xdr:nvSpPr>
        <xdr:cNvPr id="5126" name="Rectangle: Rounded Corners 5125">
          <a:extLst>
            <a:ext uri="{FF2B5EF4-FFF2-40B4-BE49-F238E27FC236}">
              <a16:creationId xmlns:a16="http://schemas.microsoft.com/office/drawing/2014/main" id="{94EE9AA8-2E0D-4EA7-BDC8-904616E82538}"/>
            </a:ext>
          </a:extLst>
        </xdr:cNvPr>
        <xdr:cNvSpPr/>
      </xdr:nvSpPr>
      <xdr:spPr>
        <a:xfrm>
          <a:off x="6127750" y="3086100"/>
          <a:ext cx="2952750" cy="170815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82550</xdr:colOff>
      <xdr:row>2</xdr:row>
      <xdr:rowOff>146050</xdr:rowOff>
    </xdr:from>
    <xdr:to>
      <xdr:col>14</xdr:col>
      <xdr:colOff>82550</xdr:colOff>
      <xdr:row>15</xdr:row>
      <xdr:rowOff>171450</xdr:rowOff>
    </xdr:to>
    <xdr:sp macro="" textlink="">
      <xdr:nvSpPr>
        <xdr:cNvPr id="51" name="Rectangle: Rounded Corners 50">
          <a:extLst>
            <a:ext uri="{FF2B5EF4-FFF2-40B4-BE49-F238E27FC236}">
              <a16:creationId xmlns:a16="http://schemas.microsoft.com/office/drawing/2014/main" id="{939104E7-CC57-47C4-B8B8-528D83F9F810}"/>
            </a:ext>
          </a:extLst>
        </xdr:cNvPr>
        <xdr:cNvSpPr/>
      </xdr:nvSpPr>
      <xdr:spPr>
        <a:xfrm>
          <a:off x="6178550" y="514350"/>
          <a:ext cx="2438400" cy="241935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260351</xdr:colOff>
      <xdr:row>2</xdr:row>
      <xdr:rowOff>139700</xdr:rowOff>
    </xdr:from>
    <xdr:to>
      <xdr:col>7</xdr:col>
      <xdr:colOff>133350</xdr:colOff>
      <xdr:row>18</xdr:row>
      <xdr:rowOff>0</xdr:rowOff>
    </xdr:to>
    <xdr:sp macro="" textlink="">
      <xdr:nvSpPr>
        <xdr:cNvPr id="8" name="Rectangle: Rounded Corners 7">
          <a:extLst>
            <a:ext uri="{FF2B5EF4-FFF2-40B4-BE49-F238E27FC236}">
              <a16:creationId xmlns:a16="http://schemas.microsoft.com/office/drawing/2014/main" id="{7A6B1F4F-89DD-471E-9819-5B5F453E2E67}"/>
            </a:ext>
          </a:extLst>
        </xdr:cNvPr>
        <xdr:cNvSpPr/>
      </xdr:nvSpPr>
      <xdr:spPr>
        <a:xfrm>
          <a:off x="260351" y="508000"/>
          <a:ext cx="4140199" cy="280670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336550</xdr:colOff>
      <xdr:row>1</xdr:row>
      <xdr:rowOff>12699</xdr:rowOff>
    </xdr:from>
    <xdr:to>
      <xdr:col>4</xdr:col>
      <xdr:colOff>279400</xdr:colOff>
      <xdr:row>2</xdr:row>
      <xdr:rowOff>114300</xdr:rowOff>
    </xdr:to>
    <xdr:sp macro="" textlink="">
      <xdr:nvSpPr>
        <xdr:cNvPr id="5161" name="TextBox 5160">
          <a:extLst>
            <a:ext uri="{FF2B5EF4-FFF2-40B4-BE49-F238E27FC236}">
              <a16:creationId xmlns:a16="http://schemas.microsoft.com/office/drawing/2014/main" id="{B8B07850-7C93-46A8-BB43-8C47225F1153}"/>
            </a:ext>
          </a:extLst>
        </xdr:cNvPr>
        <xdr:cNvSpPr txBox="1"/>
      </xdr:nvSpPr>
      <xdr:spPr>
        <a:xfrm>
          <a:off x="336550" y="196849"/>
          <a:ext cx="23812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rgbClr val="00B0F0"/>
              </a:solidFill>
              <a:latin typeface="Aptos Narrow"/>
            </a:rPr>
            <a:t>Trend </a:t>
          </a:r>
          <a:r>
            <a:rPr lang="en-US" sz="1600" b="1" i="0" u="none" strike="noStrike">
              <a:solidFill>
                <a:schemeClr val="tx1"/>
              </a:solidFill>
              <a:latin typeface="Aptos Narrow"/>
            </a:rPr>
            <a:t>Cart  </a:t>
          </a:r>
          <a:r>
            <a:rPr lang="en-US" sz="1400" b="0" i="0" u="none" strike="noStrike">
              <a:solidFill>
                <a:schemeClr val="tx1"/>
              </a:solidFill>
              <a:latin typeface="Aptos Narrow"/>
            </a:rPr>
            <a:t>sales</a:t>
          </a:r>
          <a:r>
            <a:rPr lang="en-US" sz="1400" b="0" i="0" u="none" strike="noStrike" baseline="0">
              <a:solidFill>
                <a:schemeClr val="tx1"/>
              </a:solidFill>
              <a:latin typeface="Aptos Narrow"/>
            </a:rPr>
            <a:t> analysis</a:t>
          </a:r>
          <a:endParaRPr lang="en-US" sz="1400" b="0" i="0" u="none" strike="noStrike">
            <a:solidFill>
              <a:schemeClr val="tx1"/>
            </a:solidFill>
            <a:latin typeface="Aptos Narrow"/>
          </a:endParaRPr>
        </a:p>
      </xdr:txBody>
    </xdr:sp>
    <xdr:clientData/>
  </xdr:twoCellAnchor>
  <xdr:twoCellAnchor>
    <xdr:from>
      <xdr:col>0</xdr:col>
      <xdr:colOff>247650</xdr:colOff>
      <xdr:row>3</xdr:row>
      <xdr:rowOff>165100</xdr:rowOff>
    </xdr:from>
    <xdr:to>
      <xdr:col>6</xdr:col>
      <xdr:colOff>279400</xdr:colOff>
      <xdr:row>17</xdr:row>
      <xdr:rowOff>95250</xdr:rowOff>
    </xdr:to>
    <xdr:graphicFrame macro="">
      <xdr:nvGraphicFramePr>
        <xdr:cNvPr id="2" name="Chart 1">
          <a:extLst>
            <a:ext uri="{FF2B5EF4-FFF2-40B4-BE49-F238E27FC236}">
              <a16:creationId xmlns:a16="http://schemas.microsoft.com/office/drawing/2014/main" id="{F4E8D8BB-8BBF-4C43-89CA-BD2B5DB265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254000</xdr:colOff>
      <xdr:row>2</xdr:row>
      <xdr:rowOff>177799</xdr:rowOff>
    </xdr:from>
    <xdr:to>
      <xdr:col>4</xdr:col>
      <xdr:colOff>196850</xdr:colOff>
      <xdr:row>4</xdr:row>
      <xdr:rowOff>95250</xdr:rowOff>
    </xdr:to>
    <xdr:sp macro="" textlink="">
      <xdr:nvSpPr>
        <xdr:cNvPr id="3" name="TextBox 2">
          <a:extLst>
            <a:ext uri="{FF2B5EF4-FFF2-40B4-BE49-F238E27FC236}">
              <a16:creationId xmlns:a16="http://schemas.microsoft.com/office/drawing/2014/main" id="{D0F3B9DA-60C8-4CAD-9053-52E0EE7F9734}"/>
            </a:ext>
          </a:extLst>
        </xdr:cNvPr>
        <xdr:cNvSpPr txBox="1"/>
      </xdr:nvSpPr>
      <xdr:spPr>
        <a:xfrm>
          <a:off x="254000" y="546099"/>
          <a:ext cx="23812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85000"/>
                  <a:lumOff val="15000"/>
                </a:schemeClr>
              </a:solidFill>
              <a:latin typeface="Aptos Narrow"/>
            </a:rPr>
            <a:t>Top-5</a:t>
          </a:r>
          <a:r>
            <a:rPr lang="en-US" sz="1400" b="0" i="0" u="none" strike="noStrike" baseline="0">
              <a:solidFill>
                <a:schemeClr val="tx1">
                  <a:lumMod val="85000"/>
                  <a:lumOff val="15000"/>
                </a:schemeClr>
              </a:solidFill>
              <a:latin typeface="Aptos Narrow"/>
            </a:rPr>
            <a:t> Profitable </a:t>
          </a:r>
          <a:r>
            <a:rPr lang="en-US" sz="1600" b="1" i="0" u="none" strike="noStrike" baseline="0">
              <a:solidFill>
                <a:schemeClr val="tx1">
                  <a:lumMod val="85000"/>
                  <a:lumOff val="15000"/>
                </a:schemeClr>
              </a:solidFill>
              <a:latin typeface="Aptos Narrow"/>
            </a:rPr>
            <a:t>Products</a:t>
          </a:r>
          <a:endParaRPr lang="en-US" sz="1400" b="0" i="0" u="none" strike="noStrike">
            <a:solidFill>
              <a:schemeClr val="tx1">
                <a:lumMod val="85000"/>
                <a:lumOff val="15000"/>
              </a:schemeClr>
            </a:solidFill>
            <a:latin typeface="Aptos Narrow"/>
          </a:endParaRPr>
        </a:p>
      </xdr:txBody>
    </xdr:sp>
    <xdr:clientData/>
  </xdr:twoCellAnchor>
  <xdr:twoCellAnchor>
    <xdr:from>
      <xdr:col>3</xdr:col>
      <xdr:colOff>514350</xdr:colOff>
      <xdr:row>9</xdr:row>
      <xdr:rowOff>82550</xdr:rowOff>
    </xdr:from>
    <xdr:to>
      <xdr:col>5</xdr:col>
      <xdr:colOff>552450</xdr:colOff>
      <xdr:row>17</xdr:row>
      <xdr:rowOff>31750</xdr:rowOff>
    </xdr:to>
    <xdr:graphicFrame macro="">
      <xdr:nvGraphicFramePr>
        <xdr:cNvPr id="4" name="Chart 3">
          <a:extLst>
            <a:ext uri="{FF2B5EF4-FFF2-40B4-BE49-F238E27FC236}">
              <a16:creationId xmlns:a16="http://schemas.microsoft.com/office/drawing/2014/main" id="{0719D270-F43E-4FE8-8D9B-E316DD3AC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120650</xdr:colOff>
      <xdr:row>11</xdr:row>
      <xdr:rowOff>6350</xdr:rowOff>
    </xdr:from>
    <xdr:to>
      <xdr:col>5</xdr:col>
      <xdr:colOff>323858</xdr:colOff>
      <xdr:row>15</xdr:row>
      <xdr:rowOff>82552</xdr:rowOff>
    </xdr:to>
    <xdr:sp macro="" textlink="">
      <xdr:nvSpPr>
        <xdr:cNvPr id="5" name="Oval 4">
          <a:extLst>
            <a:ext uri="{FF2B5EF4-FFF2-40B4-BE49-F238E27FC236}">
              <a16:creationId xmlns:a16="http://schemas.microsoft.com/office/drawing/2014/main" id="{999CB2A1-208E-B8BE-D7D6-3CA100DE4CC8}"/>
            </a:ext>
          </a:extLst>
        </xdr:cNvPr>
        <xdr:cNvSpPr/>
      </xdr:nvSpPr>
      <xdr:spPr>
        <a:xfrm>
          <a:off x="2559050" y="2032000"/>
          <a:ext cx="812808" cy="812802"/>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5</xdr:col>
      <xdr:colOff>488950</xdr:colOff>
      <xdr:row>10</xdr:row>
      <xdr:rowOff>31749</xdr:rowOff>
    </xdr:from>
    <xdr:to>
      <xdr:col>6</xdr:col>
      <xdr:colOff>508000</xdr:colOff>
      <xdr:row>11</xdr:row>
      <xdr:rowOff>133350</xdr:rowOff>
    </xdr:to>
    <xdr:sp macro="" textlink="">
      <xdr:nvSpPr>
        <xdr:cNvPr id="6" name="TextBox 5">
          <a:extLst>
            <a:ext uri="{FF2B5EF4-FFF2-40B4-BE49-F238E27FC236}">
              <a16:creationId xmlns:a16="http://schemas.microsoft.com/office/drawing/2014/main" id="{27DE4963-830C-4BE4-9165-E95B02A8D916}"/>
            </a:ext>
          </a:extLst>
        </xdr:cNvPr>
        <xdr:cNvSpPr txBox="1"/>
      </xdr:nvSpPr>
      <xdr:spPr>
        <a:xfrm>
          <a:off x="3536950" y="1873249"/>
          <a:ext cx="6286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85000"/>
                  <a:lumOff val="15000"/>
                </a:schemeClr>
              </a:solidFill>
              <a:latin typeface="Aptos Narrow"/>
            </a:rPr>
            <a:t>Top-5</a:t>
          </a:r>
          <a:r>
            <a:rPr lang="en-US" sz="1400" b="0" i="0" u="none" strike="noStrike" baseline="0">
              <a:solidFill>
                <a:schemeClr val="tx1">
                  <a:lumMod val="85000"/>
                  <a:lumOff val="15000"/>
                </a:schemeClr>
              </a:solidFill>
              <a:latin typeface="Aptos Narrow"/>
            </a:rPr>
            <a:t> </a:t>
          </a:r>
          <a:endParaRPr lang="en-US" sz="1400" b="0" i="0" u="none" strike="noStrike">
            <a:solidFill>
              <a:schemeClr val="tx1">
                <a:lumMod val="85000"/>
                <a:lumOff val="15000"/>
              </a:schemeClr>
            </a:solidFill>
            <a:latin typeface="Aptos Narrow"/>
          </a:endParaRPr>
        </a:p>
      </xdr:txBody>
    </xdr:sp>
    <xdr:clientData/>
  </xdr:twoCellAnchor>
  <xdr:twoCellAnchor>
    <xdr:from>
      <xdr:col>5</xdr:col>
      <xdr:colOff>450850</xdr:colOff>
      <xdr:row>11</xdr:row>
      <xdr:rowOff>88900</xdr:rowOff>
    </xdr:from>
    <xdr:to>
      <xdr:col>7</xdr:col>
      <xdr:colOff>50800</xdr:colOff>
      <xdr:row>12</xdr:row>
      <xdr:rowOff>165101</xdr:rowOff>
    </xdr:to>
    <xdr:sp macro="" textlink="'Analysis (3)'!I3">
      <xdr:nvSpPr>
        <xdr:cNvPr id="7" name="TextBox 6">
          <a:extLst>
            <a:ext uri="{FF2B5EF4-FFF2-40B4-BE49-F238E27FC236}">
              <a16:creationId xmlns:a16="http://schemas.microsoft.com/office/drawing/2014/main" id="{95838FC8-67CB-4940-9D78-80A90317DFC8}"/>
            </a:ext>
          </a:extLst>
        </xdr:cNvPr>
        <xdr:cNvSpPr txBox="1"/>
      </xdr:nvSpPr>
      <xdr:spPr>
        <a:xfrm>
          <a:off x="3498850" y="2114550"/>
          <a:ext cx="819150" cy="260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A15EC70-C3FD-497D-8D82-38ED710254BF}" type="TxLink">
            <a:rPr lang="en-US" sz="1800" b="1" i="0" u="none" strike="noStrike">
              <a:solidFill>
                <a:srgbClr val="00B0F0"/>
              </a:solidFill>
              <a:latin typeface="Aptos Narrow"/>
              <a:ea typeface="+mn-ea"/>
              <a:cs typeface="+mn-cs"/>
            </a:rPr>
            <a:pPr marL="0" indent="0" algn="ctr"/>
            <a:t>31.7%</a:t>
          </a:fld>
          <a:endParaRPr lang="en-US" sz="1800" b="1" i="0" u="none" strike="noStrike">
            <a:solidFill>
              <a:srgbClr val="00B0F0"/>
            </a:solidFill>
            <a:latin typeface="Aptos Narrow"/>
            <a:ea typeface="+mn-ea"/>
            <a:cs typeface="+mn-cs"/>
          </a:endParaRPr>
        </a:p>
      </xdr:txBody>
    </xdr:sp>
    <xdr:clientData/>
  </xdr:twoCellAnchor>
  <xdr:twoCellAnchor>
    <xdr:from>
      <xdr:col>5</xdr:col>
      <xdr:colOff>482600</xdr:colOff>
      <xdr:row>12</xdr:row>
      <xdr:rowOff>165099</xdr:rowOff>
    </xdr:from>
    <xdr:to>
      <xdr:col>6</xdr:col>
      <xdr:colOff>577850</xdr:colOff>
      <xdr:row>14</xdr:row>
      <xdr:rowOff>82550</xdr:rowOff>
    </xdr:to>
    <xdr:sp macro="" textlink="">
      <xdr:nvSpPr>
        <xdr:cNvPr id="9" name="TextBox 8">
          <a:extLst>
            <a:ext uri="{FF2B5EF4-FFF2-40B4-BE49-F238E27FC236}">
              <a16:creationId xmlns:a16="http://schemas.microsoft.com/office/drawing/2014/main" id="{1D7FEA06-EAA2-4AA5-A6CE-33415B1CA634}"/>
            </a:ext>
          </a:extLst>
        </xdr:cNvPr>
        <xdr:cNvSpPr txBox="1"/>
      </xdr:nvSpPr>
      <xdr:spPr>
        <a:xfrm>
          <a:off x="3530600" y="2374899"/>
          <a:ext cx="7048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85000"/>
                  <a:lumOff val="15000"/>
                </a:schemeClr>
              </a:solidFill>
              <a:latin typeface="Aptos Narrow"/>
            </a:rPr>
            <a:t>Others</a:t>
          </a:r>
        </a:p>
      </xdr:txBody>
    </xdr:sp>
    <xdr:clientData/>
  </xdr:twoCellAnchor>
  <xdr:twoCellAnchor>
    <xdr:from>
      <xdr:col>5</xdr:col>
      <xdr:colOff>469900</xdr:colOff>
      <xdr:row>14</xdr:row>
      <xdr:rowOff>57150</xdr:rowOff>
    </xdr:from>
    <xdr:to>
      <xdr:col>7</xdr:col>
      <xdr:colOff>69850</xdr:colOff>
      <xdr:row>15</xdr:row>
      <xdr:rowOff>133351</xdr:rowOff>
    </xdr:to>
    <xdr:sp macro="" textlink="'Analysis (3)'!I4">
      <xdr:nvSpPr>
        <xdr:cNvPr id="10" name="TextBox 9">
          <a:extLst>
            <a:ext uri="{FF2B5EF4-FFF2-40B4-BE49-F238E27FC236}">
              <a16:creationId xmlns:a16="http://schemas.microsoft.com/office/drawing/2014/main" id="{06E015DA-5FE9-4595-9461-A3180A446276}"/>
            </a:ext>
          </a:extLst>
        </xdr:cNvPr>
        <xdr:cNvSpPr txBox="1"/>
      </xdr:nvSpPr>
      <xdr:spPr>
        <a:xfrm>
          <a:off x="3517900" y="2635250"/>
          <a:ext cx="819150" cy="260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9473E33-2364-4ECC-B086-8FCA39413AA9}" type="TxLink">
            <a:rPr lang="en-US" sz="1800" b="1" i="0" u="none" strike="noStrike">
              <a:solidFill>
                <a:schemeClr val="bg1">
                  <a:lumMod val="65000"/>
                </a:schemeClr>
              </a:solidFill>
              <a:latin typeface="Aptos Narrow"/>
              <a:ea typeface="+mn-ea"/>
              <a:cs typeface="+mn-cs"/>
            </a:rPr>
            <a:pPr marL="0" indent="0" algn="ctr"/>
            <a:t>68.3%</a:t>
          </a:fld>
          <a:endParaRPr lang="en-US" sz="1800" b="1" i="0" u="none" strike="noStrike">
            <a:solidFill>
              <a:schemeClr val="bg1">
                <a:lumMod val="65000"/>
              </a:schemeClr>
            </a:solidFill>
            <a:latin typeface="Aptos Narrow"/>
            <a:ea typeface="+mn-ea"/>
            <a:cs typeface="+mn-cs"/>
          </a:endParaRPr>
        </a:p>
      </xdr:txBody>
    </xdr:sp>
    <xdr:clientData/>
  </xdr:twoCellAnchor>
  <xdr:twoCellAnchor>
    <xdr:from>
      <xdr:col>5</xdr:col>
      <xdr:colOff>533400</xdr:colOff>
      <xdr:row>10</xdr:row>
      <xdr:rowOff>107950</xdr:rowOff>
    </xdr:from>
    <xdr:to>
      <xdr:col>5</xdr:col>
      <xdr:colOff>533400</xdr:colOff>
      <xdr:row>12</xdr:row>
      <xdr:rowOff>120650</xdr:rowOff>
    </xdr:to>
    <xdr:cxnSp macro="">
      <xdr:nvCxnSpPr>
        <xdr:cNvPr id="20" name="Straight Connector 19">
          <a:extLst>
            <a:ext uri="{FF2B5EF4-FFF2-40B4-BE49-F238E27FC236}">
              <a16:creationId xmlns:a16="http://schemas.microsoft.com/office/drawing/2014/main" id="{A3B08E2D-161A-8E6F-7438-AF305C14373A}"/>
            </a:ext>
          </a:extLst>
        </xdr:cNvPr>
        <xdr:cNvCxnSpPr/>
      </xdr:nvCxnSpPr>
      <xdr:spPr>
        <a:xfrm>
          <a:off x="3581400" y="1949450"/>
          <a:ext cx="0" cy="381000"/>
        </a:xfrm>
        <a:prstGeom prst="line">
          <a:avLst/>
        </a:prstGeom>
        <a:ln>
          <a:solidFill>
            <a:srgbClr val="00B0F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527050</xdr:colOff>
      <xdr:row>13</xdr:row>
      <xdr:rowOff>63500</xdr:rowOff>
    </xdr:from>
    <xdr:to>
      <xdr:col>5</xdr:col>
      <xdr:colOff>527050</xdr:colOff>
      <xdr:row>15</xdr:row>
      <xdr:rowOff>76200</xdr:rowOff>
    </xdr:to>
    <xdr:cxnSp macro="">
      <xdr:nvCxnSpPr>
        <xdr:cNvPr id="21" name="Straight Connector 20">
          <a:extLst>
            <a:ext uri="{FF2B5EF4-FFF2-40B4-BE49-F238E27FC236}">
              <a16:creationId xmlns:a16="http://schemas.microsoft.com/office/drawing/2014/main" id="{D8BD0F24-D46A-4729-AD8F-105B906C55A1}"/>
            </a:ext>
          </a:extLst>
        </xdr:cNvPr>
        <xdr:cNvCxnSpPr/>
      </xdr:nvCxnSpPr>
      <xdr:spPr>
        <a:xfrm>
          <a:off x="3575050" y="2457450"/>
          <a:ext cx="0" cy="381000"/>
        </a:xfrm>
        <a:prstGeom prst="line">
          <a:avLst/>
        </a:prstGeom>
        <a:ln>
          <a:solidFill>
            <a:schemeClr val="bg1">
              <a:lumMod val="6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6350</xdr:colOff>
      <xdr:row>7</xdr:row>
      <xdr:rowOff>171449</xdr:rowOff>
    </xdr:from>
    <xdr:to>
      <xdr:col>7</xdr:col>
      <xdr:colOff>342900</xdr:colOff>
      <xdr:row>10</xdr:row>
      <xdr:rowOff>107950</xdr:rowOff>
    </xdr:to>
    <xdr:sp macro="" textlink="">
      <xdr:nvSpPr>
        <xdr:cNvPr id="22" name="TextBox 21">
          <a:extLst>
            <a:ext uri="{FF2B5EF4-FFF2-40B4-BE49-F238E27FC236}">
              <a16:creationId xmlns:a16="http://schemas.microsoft.com/office/drawing/2014/main" id="{6A41F9B9-0146-43AF-AD42-8CA8D98A94E6}"/>
            </a:ext>
          </a:extLst>
        </xdr:cNvPr>
        <xdr:cNvSpPr txBox="1"/>
      </xdr:nvSpPr>
      <xdr:spPr>
        <a:xfrm>
          <a:off x="2444750" y="1460499"/>
          <a:ext cx="2165350" cy="488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tx1">
                  <a:lumMod val="85000"/>
                  <a:lumOff val="15000"/>
                </a:schemeClr>
              </a:solidFill>
              <a:latin typeface="Aptos Narrow"/>
            </a:rPr>
            <a:t>Profit</a:t>
          </a:r>
          <a:r>
            <a:rPr lang="en-US" sz="1200" b="0" i="0" u="none" strike="noStrike" baseline="0">
              <a:solidFill>
                <a:schemeClr val="tx1">
                  <a:lumMod val="85000"/>
                  <a:lumOff val="15000"/>
                </a:schemeClr>
              </a:solidFill>
              <a:latin typeface="Aptos Narrow"/>
            </a:rPr>
            <a:t> share of the </a:t>
          </a:r>
          <a:r>
            <a:rPr lang="en-US" sz="1200" b="1" i="0" u="none" strike="noStrike" baseline="0">
              <a:solidFill>
                <a:srgbClr val="00B0F0"/>
              </a:solidFill>
              <a:latin typeface="Aptos Narrow"/>
            </a:rPr>
            <a:t>Top-5</a:t>
          </a:r>
          <a:r>
            <a:rPr lang="en-US" sz="1200" b="0" i="0" u="none" strike="noStrike" baseline="0">
              <a:solidFill>
                <a:schemeClr val="tx1">
                  <a:lumMod val="85000"/>
                  <a:lumOff val="15000"/>
                </a:schemeClr>
              </a:solidFill>
              <a:latin typeface="Aptos Narrow"/>
            </a:rPr>
            <a:t> Products vs Others</a:t>
          </a:r>
          <a:endParaRPr lang="en-US" sz="1200" b="0" i="0" u="none" strike="noStrike">
            <a:solidFill>
              <a:schemeClr val="tx1">
                <a:lumMod val="85000"/>
                <a:lumOff val="15000"/>
              </a:schemeClr>
            </a:solidFill>
            <a:latin typeface="Aptos Narrow"/>
          </a:endParaRPr>
        </a:p>
      </xdr:txBody>
    </xdr:sp>
    <xdr:clientData/>
  </xdr:twoCellAnchor>
  <xdr:twoCellAnchor editAs="oneCell">
    <xdr:from>
      <xdr:col>4</xdr:col>
      <xdr:colOff>247650</xdr:colOff>
      <xdr:row>11</xdr:row>
      <xdr:rowOff>165100</xdr:rowOff>
    </xdr:from>
    <xdr:to>
      <xdr:col>5</xdr:col>
      <xdr:colOff>165100</xdr:colOff>
      <xdr:row>14</xdr:row>
      <xdr:rowOff>139700</xdr:rowOff>
    </xdr:to>
    <xdr:pic>
      <xdr:nvPicPr>
        <xdr:cNvPr id="24" name="Picture 23">
          <a:extLst>
            <a:ext uri="{FF2B5EF4-FFF2-40B4-BE49-F238E27FC236}">
              <a16:creationId xmlns:a16="http://schemas.microsoft.com/office/drawing/2014/main" id="{1358AC6C-2445-2B83-348B-34B50DF65D0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86050" y="2190750"/>
          <a:ext cx="527050" cy="527050"/>
        </a:xfrm>
        <a:prstGeom prst="rect">
          <a:avLst/>
        </a:prstGeom>
      </xdr:spPr>
    </xdr:pic>
    <xdr:clientData/>
  </xdr:twoCellAnchor>
  <xdr:twoCellAnchor>
    <xdr:from>
      <xdr:col>7</xdr:col>
      <xdr:colOff>241300</xdr:colOff>
      <xdr:row>2</xdr:row>
      <xdr:rowOff>146050</xdr:rowOff>
    </xdr:from>
    <xdr:to>
      <xdr:col>9</xdr:col>
      <xdr:colOff>546100</xdr:colOff>
      <xdr:row>15</xdr:row>
      <xdr:rowOff>171450</xdr:rowOff>
    </xdr:to>
    <xdr:sp macro="" textlink="">
      <xdr:nvSpPr>
        <xdr:cNvPr id="25" name="Rectangle: Rounded Corners 24">
          <a:extLst>
            <a:ext uri="{FF2B5EF4-FFF2-40B4-BE49-F238E27FC236}">
              <a16:creationId xmlns:a16="http://schemas.microsoft.com/office/drawing/2014/main" id="{D46BFB9D-BBF2-4982-8B83-595ACA0D5FCC}"/>
            </a:ext>
          </a:extLst>
        </xdr:cNvPr>
        <xdr:cNvSpPr/>
      </xdr:nvSpPr>
      <xdr:spPr>
        <a:xfrm>
          <a:off x="4508500" y="514350"/>
          <a:ext cx="1524000" cy="241935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234950</xdr:colOff>
      <xdr:row>3</xdr:row>
      <xdr:rowOff>63499</xdr:rowOff>
    </xdr:from>
    <xdr:to>
      <xdr:col>9</xdr:col>
      <xdr:colOff>501650</xdr:colOff>
      <xdr:row>6</xdr:row>
      <xdr:rowOff>44450</xdr:rowOff>
    </xdr:to>
    <xdr:sp macro="" textlink="">
      <xdr:nvSpPr>
        <xdr:cNvPr id="26" name="TextBox 25">
          <a:extLst>
            <a:ext uri="{FF2B5EF4-FFF2-40B4-BE49-F238E27FC236}">
              <a16:creationId xmlns:a16="http://schemas.microsoft.com/office/drawing/2014/main" id="{207F1DA4-164C-4EB5-836B-D9B3C67151D8}"/>
            </a:ext>
          </a:extLst>
        </xdr:cNvPr>
        <xdr:cNvSpPr txBox="1"/>
      </xdr:nvSpPr>
      <xdr:spPr>
        <a:xfrm>
          <a:off x="5111750" y="615949"/>
          <a:ext cx="876300" cy="533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tx1">
                  <a:lumMod val="85000"/>
                  <a:lumOff val="15000"/>
                </a:schemeClr>
              </a:solidFill>
              <a:latin typeface="Aptos Narrow"/>
            </a:rPr>
            <a:t>Available</a:t>
          </a:r>
          <a:r>
            <a:rPr lang="en-US" sz="1200" b="0" i="0" u="none" strike="noStrike" baseline="0">
              <a:solidFill>
                <a:schemeClr val="tx1">
                  <a:lumMod val="85000"/>
                  <a:lumOff val="15000"/>
                </a:schemeClr>
              </a:solidFill>
              <a:latin typeface="Aptos Narrow"/>
            </a:rPr>
            <a:t> </a:t>
          </a:r>
          <a:r>
            <a:rPr lang="en-US" sz="1200" b="1" i="0" u="none" strike="noStrike" baseline="0">
              <a:solidFill>
                <a:schemeClr val="tx1">
                  <a:lumMod val="85000"/>
                  <a:lumOff val="15000"/>
                </a:schemeClr>
              </a:solidFill>
              <a:latin typeface="Aptos Narrow"/>
            </a:rPr>
            <a:t>Products</a:t>
          </a:r>
          <a:endParaRPr lang="en-US" sz="1200" b="1" i="0" u="none" strike="noStrike">
            <a:solidFill>
              <a:schemeClr val="tx1">
                <a:lumMod val="85000"/>
                <a:lumOff val="15000"/>
              </a:schemeClr>
            </a:solidFill>
            <a:latin typeface="Aptos Narrow"/>
          </a:endParaRPr>
        </a:p>
      </xdr:txBody>
    </xdr:sp>
    <xdr:clientData/>
  </xdr:twoCellAnchor>
  <xdr:twoCellAnchor>
    <xdr:from>
      <xdr:col>8</xdr:col>
      <xdr:colOff>222250</xdr:colOff>
      <xdr:row>7</xdr:row>
      <xdr:rowOff>76199</xdr:rowOff>
    </xdr:from>
    <xdr:to>
      <xdr:col>9</xdr:col>
      <xdr:colOff>488950</xdr:colOff>
      <xdr:row>10</xdr:row>
      <xdr:rowOff>57150</xdr:rowOff>
    </xdr:to>
    <xdr:sp macro="" textlink="">
      <xdr:nvSpPr>
        <xdr:cNvPr id="27" name="TextBox 26">
          <a:extLst>
            <a:ext uri="{FF2B5EF4-FFF2-40B4-BE49-F238E27FC236}">
              <a16:creationId xmlns:a16="http://schemas.microsoft.com/office/drawing/2014/main" id="{8D777263-7C23-4F09-A9DD-CF18AA76C838}"/>
            </a:ext>
          </a:extLst>
        </xdr:cNvPr>
        <xdr:cNvSpPr txBox="1"/>
      </xdr:nvSpPr>
      <xdr:spPr>
        <a:xfrm>
          <a:off x="5099050" y="1365249"/>
          <a:ext cx="876300" cy="533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tx1">
                  <a:lumMod val="85000"/>
                  <a:lumOff val="15000"/>
                </a:schemeClr>
              </a:solidFill>
              <a:latin typeface="Aptos Narrow"/>
            </a:rPr>
            <a:t>Profitable</a:t>
          </a:r>
          <a:r>
            <a:rPr lang="en-US" sz="1200" b="0" i="0" u="none" strike="noStrike" baseline="0">
              <a:solidFill>
                <a:schemeClr val="tx1">
                  <a:lumMod val="85000"/>
                  <a:lumOff val="15000"/>
                </a:schemeClr>
              </a:solidFill>
              <a:latin typeface="Aptos Narrow"/>
            </a:rPr>
            <a:t> </a:t>
          </a:r>
          <a:r>
            <a:rPr lang="en-US" sz="1200" b="1" i="0" u="none" strike="noStrike" baseline="0">
              <a:solidFill>
                <a:schemeClr val="tx1">
                  <a:lumMod val="85000"/>
                  <a:lumOff val="15000"/>
                </a:schemeClr>
              </a:solidFill>
              <a:latin typeface="Aptos Narrow"/>
            </a:rPr>
            <a:t>Products</a:t>
          </a:r>
          <a:endParaRPr lang="en-US" sz="1200" b="1" i="0" u="none" strike="noStrike">
            <a:solidFill>
              <a:schemeClr val="tx1">
                <a:lumMod val="85000"/>
                <a:lumOff val="15000"/>
              </a:schemeClr>
            </a:solidFill>
            <a:latin typeface="Aptos Narrow"/>
          </a:endParaRPr>
        </a:p>
      </xdr:txBody>
    </xdr:sp>
    <xdr:clientData/>
  </xdr:twoCellAnchor>
  <xdr:twoCellAnchor>
    <xdr:from>
      <xdr:col>8</xdr:col>
      <xdr:colOff>114300</xdr:colOff>
      <xdr:row>11</xdr:row>
      <xdr:rowOff>69849</xdr:rowOff>
    </xdr:from>
    <xdr:to>
      <xdr:col>10</xdr:col>
      <xdr:colOff>6350</xdr:colOff>
      <xdr:row>14</xdr:row>
      <xdr:rowOff>63500</xdr:rowOff>
    </xdr:to>
    <xdr:sp macro="" textlink="">
      <xdr:nvSpPr>
        <xdr:cNvPr id="28" name="TextBox 27">
          <a:extLst>
            <a:ext uri="{FF2B5EF4-FFF2-40B4-BE49-F238E27FC236}">
              <a16:creationId xmlns:a16="http://schemas.microsoft.com/office/drawing/2014/main" id="{4EE6486D-542B-4C5F-B6EE-FFB486600EE3}"/>
            </a:ext>
          </a:extLst>
        </xdr:cNvPr>
        <xdr:cNvSpPr txBox="1"/>
      </xdr:nvSpPr>
      <xdr:spPr>
        <a:xfrm>
          <a:off x="4991100" y="2095499"/>
          <a:ext cx="1111250" cy="546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85000"/>
                  <a:lumOff val="15000"/>
                </a:schemeClr>
              </a:solidFill>
              <a:latin typeface="Aptos Narrow"/>
            </a:rPr>
            <a:t>Unprofitable</a:t>
          </a:r>
          <a:r>
            <a:rPr lang="en-US" sz="1200" b="0" i="0" u="none" strike="noStrike" baseline="0">
              <a:solidFill>
                <a:schemeClr val="tx1">
                  <a:lumMod val="85000"/>
                  <a:lumOff val="15000"/>
                </a:schemeClr>
              </a:solidFill>
              <a:latin typeface="Aptos Narrow"/>
            </a:rPr>
            <a:t> </a:t>
          </a:r>
          <a:r>
            <a:rPr lang="en-US" sz="1200" b="1" i="0" u="none" strike="noStrike" baseline="0">
              <a:solidFill>
                <a:schemeClr val="tx1">
                  <a:lumMod val="85000"/>
                  <a:lumOff val="15000"/>
                </a:schemeClr>
              </a:solidFill>
              <a:latin typeface="Aptos Narrow"/>
            </a:rPr>
            <a:t>Products</a:t>
          </a:r>
          <a:endParaRPr lang="en-US" sz="1200" b="1" i="0" u="none" strike="noStrike">
            <a:solidFill>
              <a:schemeClr val="tx1">
                <a:lumMod val="85000"/>
                <a:lumOff val="15000"/>
              </a:schemeClr>
            </a:solidFill>
            <a:latin typeface="Aptos Narrow"/>
          </a:endParaRPr>
        </a:p>
      </xdr:txBody>
    </xdr:sp>
    <xdr:clientData/>
  </xdr:twoCellAnchor>
  <xdr:twoCellAnchor>
    <xdr:from>
      <xdr:col>8</xdr:col>
      <xdr:colOff>273050</xdr:colOff>
      <xdr:row>5</xdr:row>
      <xdr:rowOff>171450</xdr:rowOff>
    </xdr:from>
    <xdr:to>
      <xdr:col>9</xdr:col>
      <xdr:colOff>482600</xdr:colOff>
      <xdr:row>7</xdr:row>
      <xdr:rowOff>63501</xdr:rowOff>
    </xdr:to>
    <xdr:sp macro="" textlink="'Analysis (3)'!L4">
      <xdr:nvSpPr>
        <xdr:cNvPr id="29" name="TextBox 28">
          <a:extLst>
            <a:ext uri="{FF2B5EF4-FFF2-40B4-BE49-F238E27FC236}">
              <a16:creationId xmlns:a16="http://schemas.microsoft.com/office/drawing/2014/main" id="{5F97D7A9-DBC0-48A1-94F0-235164BBBCE8}"/>
            </a:ext>
          </a:extLst>
        </xdr:cNvPr>
        <xdr:cNvSpPr txBox="1"/>
      </xdr:nvSpPr>
      <xdr:spPr>
        <a:xfrm>
          <a:off x="5149850" y="1092200"/>
          <a:ext cx="819150" cy="260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E5D7BB5-68A5-4249-A0C5-6022B15E19A6}" type="TxLink">
            <a:rPr lang="en-US" sz="1800" b="1" i="0" u="none" strike="noStrike">
              <a:solidFill>
                <a:schemeClr val="bg1">
                  <a:lumMod val="65000"/>
                </a:schemeClr>
              </a:solidFill>
              <a:latin typeface="Aptos Narrow"/>
              <a:ea typeface="+mn-ea"/>
              <a:cs typeface="+mn-cs"/>
            </a:rPr>
            <a:pPr marL="0" indent="0" algn="ctr"/>
            <a:t>913</a:t>
          </a:fld>
          <a:endParaRPr lang="en-US" sz="1800" b="1" i="0" u="none" strike="noStrike">
            <a:solidFill>
              <a:schemeClr val="bg1">
                <a:lumMod val="65000"/>
              </a:schemeClr>
            </a:solidFill>
            <a:latin typeface="Aptos Narrow"/>
            <a:ea typeface="+mn-ea"/>
            <a:cs typeface="+mn-cs"/>
          </a:endParaRPr>
        </a:p>
      </xdr:txBody>
    </xdr:sp>
    <xdr:clientData/>
  </xdr:twoCellAnchor>
  <xdr:twoCellAnchor>
    <xdr:from>
      <xdr:col>8</xdr:col>
      <xdr:colOff>260350</xdr:colOff>
      <xdr:row>10</xdr:row>
      <xdr:rowOff>25400</xdr:rowOff>
    </xdr:from>
    <xdr:to>
      <xdr:col>9</xdr:col>
      <xdr:colOff>469900</xdr:colOff>
      <xdr:row>11</xdr:row>
      <xdr:rowOff>101601</xdr:rowOff>
    </xdr:to>
    <xdr:sp macro="" textlink="'Analysis (3)'!M4">
      <xdr:nvSpPr>
        <xdr:cNvPr id="30" name="TextBox 29">
          <a:extLst>
            <a:ext uri="{FF2B5EF4-FFF2-40B4-BE49-F238E27FC236}">
              <a16:creationId xmlns:a16="http://schemas.microsoft.com/office/drawing/2014/main" id="{D2FEDA16-2304-4433-BBCE-5D310DA80322}"/>
            </a:ext>
          </a:extLst>
        </xdr:cNvPr>
        <xdr:cNvSpPr txBox="1"/>
      </xdr:nvSpPr>
      <xdr:spPr>
        <a:xfrm>
          <a:off x="5137150" y="1866900"/>
          <a:ext cx="819150" cy="260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55C3ED0-E451-442C-B1DD-2932EB51C45F}" type="TxLink">
            <a:rPr lang="en-US" sz="1800" b="1" i="0" u="none" strike="noStrike">
              <a:solidFill>
                <a:srgbClr val="00B0F0"/>
              </a:solidFill>
              <a:latin typeface="Aptos Narrow"/>
              <a:ea typeface="+mn-ea"/>
              <a:cs typeface="+mn-cs"/>
            </a:rPr>
            <a:pPr marL="0" indent="0" algn="ctr"/>
            <a:t>470</a:t>
          </a:fld>
          <a:endParaRPr lang="en-US" sz="1800" b="1" i="0" u="none" strike="noStrike">
            <a:solidFill>
              <a:srgbClr val="00B0F0"/>
            </a:solidFill>
            <a:latin typeface="Aptos Narrow"/>
            <a:ea typeface="+mn-ea"/>
            <a:cs typeface="+mn-cs"/>
          </a:endParaRPr>
        </a:p>
      </xdr:txBody>
    </xdr:sp>
    <xdr:clientData/>
  </xdr:twoCellAnchor>
  <xdr:twoCellAnchor>
    <xdr:from>
      <xdr:col>8</xdr:col>
      <xdr:colOff>292100</xdr:colOff>
      <xdr:row>14</xdr:row>
      <xdr:rowOff>19050</xdr:rowOff>
    </xdr:from>
    <xdr:to>
      <xdr:col>9</xdr:col>
      <xdr:colOff>501650</xdr:colOff>
      <xdr:row>15</xdr:row>
      <xdr:rowOff>95251</xdr:rowOff>
    </xdr:to>
    <xdr:sp macro="" textlink="'Analysis (3)'!N4">
      <xdr:nvSpPr>
        <xdr:cNvPr id="31" name="TextBox 30">
          <a:extLst>
            <a:ext uri="{FF2B5EF4-FFF2-40B4-BE49-F238E27FC236}">
              <a16:creationId xmlns:a16="http://schemas.microsoft.com/office/drawing/2014/main" id="{2839607A-5C39-4D1E-A5C8-103DE59F02BB}"/>
            </a:ext>
          </a:extLst>
        </xdr:cNvPr>
        <xdr:cNvSpPr txBox="1"/>
      </xdr:nvSpPr>
      <xdr:spPr>
        <a:xfrm>
          <a:off x="5168900" y="2597150"/>
          <a:ext cx="819150" cy="260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B6F827-FCFB-411D-A218-A1AB6331777F}" type="TxLink">
            <a:rPr lang="en-US" sz="1800" b="1" i="0" u="none" strike="noStrike">
              <a:solidFill>
                <a:schemeClr val="bg1">
                  <a:lumMod val="65000"/>
                </a:schemeClr>
              </a:solidFill>
              <a:latin typeface="Aptos Narrow"/>
              <a:ea typeface="+mn-ea"/>
              <a:cs typeface="+mn-cs"/>
            </a:rPr>
            <a:pPr marL="0" indent="0" algn="ctr"/>
            <a:t>443</a:t>
          </a:fld>
          <a:endParaRPr lang="en-US" sz="1800" b="1" i="0" u="none" strike="noStrike">
            <a:solidFill>
              <a:schemeClr val="bg1">
                <a:lumMod val="65000"/>
              </a:schemeClr>
            </a:solidFill>
            <a:latin typeface="Aptos Narrow"/>
            <a:ea typeface="+mn-ea"/>
            <a:cs typeface="+mn-cs"/>
          </a:endParaRPr>
        </a:p>
      </xdr:txBody>
    </xdr:sp>
    <xdr:clientData/>
  </xdr:twoCellAnchor>
  <xdr:twoCellAnchor>
    <xdr:from>
      <xdr:col>7</xdr:col>
      <xdr:colOff>374650</xdr:colOff>
      <xdr:row>3</xdr:row>
      <xdr:rowOff>165100</xdr:rowOff>
    </xdr:from>
    <xdr:to>
      <xdr:col>8</xdr:col>
      <xdr:colOff>266700</xdr:colOff>
      <xdr:row>6</xdr:row>
      <xdr:rowOff>120650</xdr:rowOff>
    </xdr:to>
    <xdr:sp macro="" textlink="">
      <xdr:nvSpPr>
        <xdr:cNvPr id="32" name="Rectangle: Rounded Corners 31">
          <a:extLst>
            <a:ext uri="{FF2B5EF4-FFF2-40B4-BE49-F238E27FC236}">
              <a16:creationId xmlns:a16="http://schemas.microsoft.com/office/drawing/2014/main" id="{DB68ECC9-9D63-9F71-94FC-9607842D1FE0}"/>
            </a:ext>
          </a:extLst>
        </xdr:cNvPr>
        <xdr:cNvSpPr/>
      </xdr:nvSpPr>
      <xdr:spPr>
        <a:xfrm>
          <a:off x="4641850" y="717550"/>
          <a:ext cx="501650" cy="508000"/>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355600</xdr:colOff>
      <xdr:row>7</xdr:row>
      <xdr:rowOff>152400</xdr:rowOff>
    </xdr:from>
    <xdr:to>
      <xdr:col>8</xdr:col>
      <xdr:colOff>247650</xdr:colOff>
      <xdr:row>10</xdr:row>
      <xdr:rowOff>107950</xdr:rowOff>
    </xdr:to>
    <xdr:sp macro="" textlink="">
      <xdr:nvSpPr>
        <xdr:cNvPr id="33" name="Rectangle: Rounded Corners 32">
          <a:extLst>
            <a:ext uri="{FF2B5EF4-FFF2-40B4-BE49-F238E27FC236}">
              <a16:creationId xmlns:a16="http://schemas.microsoft.com/office/drawing/2014/main" id="{C9E620AE-3BBE-4538-B511-741C551BC4A5}"/>
            </a:ext>
          </a:extLst>
        </xdr:cNvPr>
        <xdr:cNvSpPr/>
      </xdr:nvSpPr>
      <xdr:spPr>
        <a:xfrm>
          <a:off x="4622800" y="1441450"/>
          <a:ext cx="501650" cy="508000"/>
        </a:xfrm>
        <a:prstGeom prst="round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355600</xdr:colOff>
      <xdr:row>11</xdr:row>
      <xdr:rowOff>152400</xdr:rowOff>
    </xdr:from>
    <xdr:to>
      <xdr:col>8</xdr:col>
      <xdr:colOff>247650</xdr:colOff>
      <xdr:row>14</xdr:row>
      <xdr:rowOff>107950</xdr:rowOff>
    </xdr:to>
    <xdr:sp macro="" textlink="">
      <xdr:nvSpPr>
        <xdr:cNvPr id="34" name="Rectangle: Rounded Corners 33">
          <a:extLst>
            <a:ext uri="{FF2B5EF4-FFF2-40B4-BE49-F238E27FC236}">
              <a16:creationId xmlns:a16="http://schemas.microsoft.com/office/drawing/2014/main" id="{98AD6FA0-C2AB-49EE-B33A-387D0F95799C}"/>
            </a:ext>
          </a:extLst>
        </xdr:cNvPr>
        <xdr:cNvSpPr/>
      </xdr:nvSpPr>
      <xdr:spPr>
        <a:xfrm>
          <a:off x="4622800" y="2178050"/>
          <a:ext cx="501650" cy="508000"/>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355600</xdr:colOff>
      <xdr:row>3</xdr:row>
      <xdr:rowOff>158750</xdr:rowOff>
    </xdr:from>
    <xdr:to>
      <xdr:col>8</xdr:col>
      <xdr:colOff>247650</xdr:colOff>
      <xdr:row>6</xdr:row>
      <xdr:rowOff>114300</xdr:rowOff>
    </xdr:to>
    <xdr:sp macro="" textlink="">
      <xdr:nvSpPr>
        <xdr:cNvPr id="35" name="Rectangle: Rounded Corners 34">
          <a:extLst>
            <a:ext uri="{FF2B5EF4-FFF2-40B4-BE49-F238E27FC236}">
              <a16:creationId xmlns:a16="http://schemas.microsoft.com/office/drawing/2014/main" id="{4418E485-0EFB-4982-4304-591B5D611F0E}"/>
            </a:ext>
          </a:extLst>
        </xdr:cNvPr>
        <xdr:cNvSpPr/>
      </xdr:nvSpPr>
      <xdr:spPr>
        <a:xfrm>
          <a:off x="4622800" y="711200"/>
          <a:ext cx="501650" cy="508000"/>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355600</xdr:colOff>
      <xdr:row>11</xdr:row>
      <xdr:rowOff>146050</xdr:rowOff>
    </xdr:from>
    <xdr:to>
      <xdr:col>8</xdr:col>
      <xdr:colOff>247650</xdr:colOff>
      <xdr:row>14</xdr:row>
      <xdr:rowOff>101600</xdr:rowOff>
    </xdr:to>
    <xdr:sp macro="" textlink="">
      <xdr:nvSpPr>
        <xdr:cNvPr id="36" name="Rectangle: Rounded Corners 35">
          <a:extLst>
            <a:ext uri="{FF2B5EF4-FFF2-40B4-BE49-F238E27FC236}">
              <a16:creationId xmlns:a16="http://schemas.microsoft.com/office/drawing/2014/main" id="{A41167EC-77E3-D576-7C63-D7756085122F}"/>
            </a:ext>
          </a:extLst>
        </xdr:cNvPr>
        <xdr:cNvSpPr/>
      </xdr:nvSpPr>
      <xdr:spPr>
        <a:xfrm>
          <a:off x="4622800" y="2171700"/>
          <a:ext cx="501650" cy="508000"/>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393700</xdr:colOff>
      <xdr:row>4</xdr:row>
      <xdr:rowOff>6350</xdr:rowOff>
    </xdr:from>
    <xdr:to>
      <xdr:col>8</xdr:col>
      <xdr:colOff>260350</xdr:colOff>
      <xdr:row>6</xdr:row>
      <xdr:rowOff>114300</xdr:rowOff>
    </xdr:to>
    <xdr:pic>
      <xdr:nvPicPr>
        <xdr:cNvPr id="40" name="Picture 39">
          <a:extLst>
            <a:ext uri="{FF2B5EF4-FFF2-40B4-BE49-F238E27FC236}">
              <a16:creationId xmlns:a16="http://schemas.microsoft.com/office/drawing/2014/main" id="{4DF6C450-3664-2CC9-0024-4014F5D8719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60900" y="742950"/>
          <a:ext cx="476250" cy="476250"/>
        </a:xfrm>
        <a:prstGeom prst="rect">
          <a:avLst/>
        </a:prstGeom>
      </xdr:spPr>
    </xdr:pic>
    <xdr:clientData/>
  </xdr:twoCellAnchor>
  <xdr:twoCellAnchor editAs="oneCell">
    <xdr:from>
      <xdr:col>7</xdr:col>
      <xdr:colOff>412750</xdr:colOff>
      <xdr:row>8</xdr:row>
      <xdr:rowOff>38100</xdr:rowOff>
    </xdr:from>
    <xdr:to>
      <xdr:col>8</xdr:col>
      <xdr:colOff>190500</xdr:colOff>
      <xdr:row>10</xdr:row>
      <xdr:rowOff>57150</xdr:rowOff>
    </xdr:to>
    <xdr:pic>
      <xdr:nvPicPr>
        <xdr:cNvPr id="44" name="Picture 43">
          <a:extLst>
            <a:ext uri="{FF2B5EF4-FFF2-40B4-BE49-F238E27FC236}">
              <a16:creationId xmlns:a16="http://schemas.microsoft.com/office/drawing/2014/main" id="{30DF7618-E2E6-E789-949E-5D28904640B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679950" y="1511300"/>
          <a:ext cx="387350" cy="387350"/>
        </a:xfrm>
        <a:prstGeom prst="rect">
          <a:avLst/>
        </a:prstGeom>
      </xdr:spPr>
    </xdr:pic>
    <xdr:clientData/>
  </xdr:twoCellAnchor>
  <xdr:twoCellAnchor editAs="oneCell">
    <xdr:from>
      <xdr:col>7</xdr:col>
      <xdr:colOff>393701</xdr:colOff>
      <xdr:row>11</xdr:row>
      <xdr:rowOff>177801</xdr:rowOff>
    </xdr:from>
    <xdr:to>
      <xdr:col>8</xdr:col>
      <xdr:colOff>215900</xdr:colOff>
      <xdr:row>14</xdr:row>
      <xdr:rowOff>57150</xdr:rowOff>
    </xdr:to>
    <xdr:pic>
      <xdr:nvPicPr>
        <xdr:cNvPr id="46" name="Picture 45">
          <a:extLst>
            <a:ext uri="{FF2B5EF4-FFF2-40B4-BE49-F238E27FC236}">
              <a16:creationId xmlns:a16="http://schemas.microsoft.com/office/drawing/2014/main" id="{174F6633-E646-FDC1-C40E-EFE77814275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60901" y="2203451"/>
          <a:ext cx="431799" cy="431799"/>
        </a:xfrm>
        <a:prstGeom prst="rect">
          <a:avLst/>
        </a:prstGeom>
      </xdr:spPr>
    </xdr:pic>
    <xdr:clientData/>
  </xdr:twoCellAnchor>
  <xdr:twoCellAnchor>
    <xdr:from>
      <xdr:col>10</xdr:col>
      <xdr:colOff>82550</xdr:colOff>
      <xdr:row>4</xdr:row>
      <xdr:rowOff>171450</xdr:rowOff>
    </xdr:from>
    <xdr:to>
      <xdr:col>14</xdr:col>
      <xdr:colOff>469900</xdr:colOff>
      <xdr:row>15</xdr:row>
      <xdr:rowOff>120650</xdr:rowOff>
    </xdr:to>
    <xdr:graphicFrame macro="">
      <xdr:nvGraphicFramePr>
        <xdr:cNvPr id="50" name="Chart 49">
          <a:extLst>
            <a:ext uri="{FF2B5EF4-FFF2-40B4-BE49-F238E27FC236}">
              <a16:creationId xmlns:a16="http://schemas.microsoft.com/office/drawing/2014/main" id="{0DB71EE9-B664-49EE-9AF4-66842AA49B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546100</xdr:colOff>
      <xdr:row>3</xdr:row>
      <xdr:rowOff>44449</xdr:rowOff>
    </xdr:from>
    <xdr:to>
      <xdr:col>13</xdr:col>
      <xdr:colOff>488950</xdr:colOff>
      <xdr:row>4</xdr:row>
      <xdr:rowOff>146050</xdr:rowOff>
    </xdr:to>
    <xdr:sp macro="" textlink="">
      <xdr:nvSpPr>
        <xdr:cNvPr id="52" name="TextBox 51">
          <a:extLst>
            <a:ext uri="{FF2B5EF4-FFF2-40B4-BE49-F238E27FC236}">
              <a16:creationId xmlns:a16="http://schemas.microsoft.com/office/drawing/2014/main" id="{F69DCFE9-E876-49F7-A6B1-A5473796582F}"/>
            </a:ext>
          </a:extLst>
        </xdr:cNvPr>
        <xdr:cNvSpPr txBox="1"/>
      </xdr:nvSpPr>
      <xdr:spPr>
        <a:xfrm>
          <a:off x="6032500" y="596899"/>
          <a:ext cx="23812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chemeClr val="tx1">
                  <a:lumMod val="85000"/>
                  <a:lumOff val="15000"/>
                </a:schemeClr>
              </a:solidFill>
              <a:latin typeface="Aptos Narrow"/>
            </a:rPr>
            <a:t> Profit by </a:t>
          </a:r>
          <a:r>
            <a:rPr lang="en-US" sz="1400" b="1" i="0" u="none" strike="noStrike" baseline="0">
              <a:solidFill>
                <a:schemeClr val="tx1">
                  <a:lumMod val="85000"/>
                  <a:lumOff val="15000"/>
                </a:schemeClr>
              </a:solidFill>
              <a:latin typeface="Aptos Narrow"/>
            </a:rPr>
            <a:t>Categories</a:t>
          </a:r>
          <a:endParaRPr lang="en-US" sz="1400" b="0" i="0" u="none" strike="noStrike">
            <a:solidFill>
              <a:schemeClr val="tx1">
                <a:lumMod val="85000"/>
                <a:lumOff val="15000"/>
              </a:schemeClr>
            </a:solidFill>
            <a:latin typeface="Aptos Narrow"/>
          </a:endParaRPr>
        </a:p>
      </xdr:txBody>
    </xdr:sp>
    <xdr:clientData/>
  </xdr:twoCellAnchor>
  <xdr:twoCellAnchor>
    <xdr:from>
      <xdr:col>14</xdr:col>
      <xdr:colOff>196850</xdr:colOff>
      <xdr:row>2</xdr:row>
      <xdr:rowOff>133350</xdr:rowOff>
    </xdr:from>
    <xdr:to>
      <xdr:col>19</xdr:col>
      <xdr:colOff>292100</xdr:colOff>
      <xdr:row>15</xdr:row>
      <xdr:rowOff>158750</xdr:rowOff>
    </xdr:to>
    <xdr:sp macro="" textlink="">
      <xdr:nvSpPr>
        <xdr:cNvPr id="53" name="Rectangle: Rounded Corners 52">
          <a:extLst>
            <a:ext uri="{FF2B5EF4-FFF2-40B4-BE49-F238E27FC236}">
              <a16:creationId xmlns:a16="http://schemas.microsoft.com/office/drawing/2014/main" id="{F422FC6E-F7D9-4C77-8D27-9EE0FB256F9A}"/>
            </a:ext>
          </a:extLst>
        </xdr:cNvPr>
        <xdr:cNvSpPr/>
      </xdr:nvSpPr>
      <xdr:spPr>
        <a:xfrm>
          <a:off x="8731250" y="501650"/>
          <a:ext cx="3143250" cy="241935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114300</xdr:colOff>
      <xdr:row>4</xdr:row>
      <xdr:rowOff>76200</xdr:rowOff>
    </xdr:from>
    <xdr:to>
      <xdr:col>20</xdr:col>
      <xdr:colOff>241300</xdr:colOff>
      <xdr:row>14</xdr:row>
      <xdr:rowOff>177800</xdr:rowOff>
    </xdr:to>
    <xdr:graphicFrame macro="">
      <xdr:nvGraphicFramePr>
        <xdr:cNvPr id="11" name="Chart 10">
          <a:extLst>
            <a:ext uri="{FF2B5EF4-FFF2-40B4-BE49-F238E27FC236}">
              <a16:creationId xmlns:a16="http://schemas.microsoft.com/office/drawing/2014/main" id="{BD07ED4D-B52E-4665-94CB-CE12AC260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533400</xdr:colOff>
      <xdr:row>3</xdr:row>
      <xdr:rowOff>12699</xdr:rowOff>
    </xdr:from>
    <xdr:to>
      <xdr:col>17</xdr:col>
      <xdr:colOff>476250</xdr:colOff>
      <xdr:row>4</xdr:row>
      <xdr:rowOff>114300</xdr:rowOff>
    </xdr:to>
    <xdr:sp macro="" textlink="">
      <xdr:nvSpPr>
        <xdr:cNvPr id="12" name="TextBox 11">
          <a:extLst>
            <a:ext uri="{FF2B5EF4-FFF2-40B4-BE49-F238E27FC236}">
              <a16:creationId xmlns:a16="http://schemas.microsoft.com/office/drawing/2014/main" id="{673A57A7-6D15-499F-AC08-01A26A52A46F}"/>
            </a:ext>
          </a:extLst>
        </xdr:cNvPr>
        <xdr:cNvSpPr txBox="1"/>
      </xdr:nvSpPr>
      <xdr:spPr>
        <a:xfrm>
          <a:off x="8458200" y="565149"/>
          <a:ext cx="23812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chemeClr val="tx1">
                  <a:lumMod val="85000"/>
                  <a:lumOff val="15000"/>
                </a:schemeClr>
              </a:solidFill>
              <a:latin typeface="Aptos Narrow"/>
            </a:rPr>
            <a:t> Product Pricing </a:t>
          </a:r>
          <a:r>
            <a:rPr lang="en-US" sz="1400" b="1" i="0" u="none" strike="noStrike" baseline="0">
              <a:solidFill>
                <a:schemeClr val="tx1">
                  <a:lumMod val="85000"/>
                  <a:lumOff val="15000"/>
                </a:schemeClr>
              </a:solidFill>
              <a:latin typeface="Aptos Narrow"/>
            </a:rPr>
            <a:t>Types</a:t>
          </a:r>
          <a:endParaRPr lang="en-US" sz="1400" b="1" i="0" u="none" strike="noStrike">
            <a:solidFill>
              <a:schemeClr val="tx1">
                <a:lumMod val="85000"/>
                <a:lumOff val="15000"/>
              </a:schemeClr>
            </a:solidFill>
            <a:latin typeface="Aptos Narrow"/>
          </a:endParaRPr>
        </a:p>
      </xdr:txBody>
    </xdr:sp>
    <xdr:clientData/>
  </xdr:twoCellAnchor>
  <xdr:twoCellAnchor>
    <xdr:from>
      <xdr:col>14</xdr:col>
      <xdr:colOff>374650</xdr:colOff>
      <xdr:row>4</xdr:row>
      <xdr:rowOff>146049</xdr:rowOff>
    </xdr:from>
    <xdr:to>
      <xdr:col>16</xdr:col>
      <xdr:colOff>368300</xdr:colOff>
      <xdr:row>6</xdr:row>
      <xdr:rowOff>63500</xdr:rowOff>
    </xdr:to>
    <xdr:sp macro="" textlink="">
      <xdr:nvSpPr>
        <xdr:cNvPr id="13" name="TextBox 12">
          <a:extLst>
            <a:ext uri="{FF2B5EF4-FFF2-40B4-BE49-F238E27FC236}">
              <a16:creationId xmlns:a16="http://schemas.microsoft.com/office/drawing/2014/main" id="{5992920E-1F7F-4EB4-8C81-E86631FC978A}"/>
            </a:ext>
          </a:extLst>
        </xdr:cNvPr>
        <xdr:cNvSpPr txBox="1"/>
      </xdr:nvSpPr>
      <xdr:spPr>
        <a:xfrm>
          <a:off x="8909050" y="882649"/>
          <a:ext cx="12128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baseline="0">
              <a:solidFill>
                <a:schemeClr val="tx1">
                  <a:lumMod val="85000"/>
                  <a:lumOff val="15000"/>
                </a:schemeClr>
              </a:solidFill>
              <a:latin typeface="Aptos Narrow"/>
            </a:rPr>
            <a:t> Price Above </a:t>
          </a:r>
          <a:r>
            <a:rPr lang="en-US" sz="1100" b="1" i="0" u="none" strike="noStrike" baseline="0">
              <a:solidFill>
                <a:srgbClr val="00B0F0"/>
              </a:solidFill>
              <a:latin typeface="Aptos Narrow"/>
            </a:rPr>
            <a:t>$150</a:t>
          </a:r>
          <a:endParaRPr lang="en-US" sz="1100" b="1" i="0" u="none" strike="noStrike">
            <a:solidFill>
              <a:srgbClr val="00B0F0"/>
            </a:solidFill>
            <a:latin typeface="Aptos Narrow"/>
          </a:endParaRPr>
        </a:p>
      </xdr:txBody>
    </xdr:sp>
    <xdr:clientData/>
  </xdr:twoCellAnchor>
  <xdr:twoCellAnchor>
    <xdr:from>
      <xdr:col>16</xdr:col>
      <xdr:colOff>603250</xdr:colOff>
      <xdr:row>4</xdr:row>
      <xdr:rowOff>146049</xdr:rowOff>
    </xdr:from>
    <xdr:to>
      <xdr:col>19</xdr:col>
      <xdr:colOff>19050</xdr:colOff>
      <xdr:row>6</xdr:row>
      <xdr:rowOff>63500</xdr:rowOff>
    </xdr:to>
    <xdr:sp macro="" textlink="">
      <xdr:nvSpPr>
        <xdr:cNvPr id="14" name="TextBox 13">
          <a:extLst>
            <a:ext uri="{FF2B5EF4-FFF2-40B4-BE49-F238E27FC236}">
              <a16:creationId xmlns:a16="http://schemas.microsoft.com/office/drawing/2014/main" id="{48E0FF83-2CAE-48B8-A206-84E531A2B936}"/>
            </a:ext>
          </a:extLst>
        </xdr:cNvPr>
        <xdr:cNvSpPr txBox="1"/>
      </xdr:nvSpPr>
      <xdr:spPr>
        <a:xfrm>
          <a:off x="10356850" y="882649"/>
          <a:ext cx="124460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baseline="0">
              <a:solidFill>
                <a:schemeClr val="tx1">
                  <a:lumMod val="85000"/>
                  <a:lumOff val="15000"/>
                </a:schemeClr>
              </a:solidFill>
              <a:latin typeface="Aptos Narrow"/>
            </a:rPr>
            <a:t> Price Below </a:t>
          </a:r>
          <a:r>
            <a:rPr lang="en-US" sz="1100" b="1" i="0" u="none" strike="noStrike" baseline="0">
              <a:solidFill>
                <a:srgbClr val="FF0000"/>
              </a:solidFill>
              <a:latin typeface="Aptos Narrow"/>
            </a:rPr>
            <a:t>$150</a:t>
          </a:r>
          <a:endParaRPr lang="en-US" sz="1100" b="1" i="0" u="none" strike="noStrike">
            <a:solidFill>
              <a:srgbClr val="FF0000"/>
            </a:solidFill>
            <a:latin typeface="Aptos Narrow"/>
          </a:endParaRPr>
        </a:p>
      </xdr:txBody>
    </xdr:sp>
    <xdr:clientData/>
  </xdr:twoCellAnchor>
  <xdr:twoCellAnchor>
    <xdr:from>
      <xdr:col>14</xdr:col>
      <xdr:colOff>304800</xdr:colOff>
      <xdr:row>12</xdr:row>
      <xdr:rowOff>31749</xdr:rowOff>
    </xdr:from>
    <xdr:to>
      <xdr:col>16</xdr:col>
      <xdr:colOff>298450</xdr:colOff>
      <xdr:row>13</xdr:row>
      <xdr:rowOff>133350</xdr:rowOff>
    </xdr:to>
    <xdr:sp macro="" textlink="">
      <xdr:nvSpPr>
        <xdr:cNvPr id="15" name="TextBox 14">
          <a:extLst>
            <a:ext uri="{FF2B5EF4-FFF2-40B4-BE49-F238E27FC236}">
              <a16:creationId xmlns:a16="http://schemas.microsoft.com/office/drawing/2014/main" id="{D78B6F30-FA5B-4451-9CE2-93D92F78EFBA}"/>
            </a:ext>
          </a:extLst>
        </xdr:cNvPr>
        <xdr:cNvSpPr txBox="1"/>
      </xdr:nvSpPr>
      <xdr:spPr>
        <a:xfrm>
          <a:off x="8839200" y="2241549"/>
          <a:ext cx="12128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baseline="0">
              <a:solidFill>
                <a:schemeClr val="tx1">
                  <a:lumMod val="85000"/>
                  <a:lumOff val="15000"/>
                </a:schemeClr>
              </a:solidFill>
              <a:latin typeface="Aptos Narrow"/>
            </a:rPr>
            <a:t>Expensive</a:t>
          </a:r>
          <a:endParaRPr lang="en-US" sz="1100" b="1" i="0" u="none" strike="noStrike">
            <a:solidFill>
              <a:srgbClr val="00B0F0"/>
            </a:solidFill>
            <a:latin typeface="Aptos Narrow"/>
          </a:endParaRPr>
        </a:p>
      </xdr:txBody>
    </xdr:sp>
    <xdr:clientData/>
  </xdr:twoCellAnchor>
  <xdr:twoCellAnchor>
    <xdr:from>
      <xdr:col>16</xdr:col>
      <xdr:colOff>590550</xdr:colOff>
      <xdr:row>12</xdr:row>
      <xdr:rowOff>38099</xdr:rowOff>
    </xdr:from>
    <xdr:to>
      <xdr:col>18</xdr:col>
      <xdr:colOff>584200</xdr:colOff>
      <xdr:row>13</xdr:row>
      <xdr:rowOff>139700</xdr:rowOff>
    </xdr:to>
    <xdr:sp macro="" textlink="">
      <xdr:nvSpPr>
        <xdr:cNvPr id="16" name="TextBox 15">
          <a:extLst>
            <a:ext uri="{FF2B5EF4-FFF2-40B4-BE49-F238E27FC236}">
              <a16:creationId xmlns:a16="http://schemas.microsoft.com/office/drawing/2014/main" id="{315BC3C0-BC77-4EF5-8BDA-F2856F4C396D}"/>
            </a:ext>
          </a:extLst>
        </xdr:cNvPr>
        <xdr:cNvSpPr txBox="1"/>
      </xdr:nvSpPr>
      <xdr:spPr>
        <a:xfrm>
          <a:off x="10344150" y="2247899"/>
          <a:ext cx="12128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baseline="0">
              <a:solidFill>
                <a:schemeClr val="tx1">
                  <a:lumMod val="85000"/>
                  <a:lumOff val="15000"/>
                </a:schemeClr>
              </a:solidFill>
              <a:latin typeface="Aptos Narrow"/>
            </a:rPr>
            <a:t>Less Expensive</a:t>
          </a:r>
          <a:endParaRPr lang="en-US" sz="1100" b="1" i="0" u="none" strike="noStrike">
            <a:solidFill>
              <a:srgbClr val="00B0F0"/>
            </a:solidFill>
            <a:latin typeface="Aptos Narrow"/>
          </a:endParaRPr>
        </a:p>
      </xdr:txBody>
    </xdr:sp>
    <xdr:clientData/>
  </xdr:twoCellAnchor>
  <xdr:twoCellAnchor>
    <xdr:from>
      <xdr:col>14</xdr:col>
      <xdr:colOff>298450</xdr:colOff>
      <xdr:row>11</xdr:row>
      <xdr:rowOff>31749</xdr:rowOff>
    </xdr:from>
    <xdr:to>
      <xdr:col>16</xdr:col>
      <xdr:colOff>292100</xdr:colOff>
      <xdr:row>12</xdr:row>
      <xdr:rowOff>133350</xdr:rowOff>
    </xdr:to>
    <xdr:sp macro="" textlink="'Analysis (3)'!R14">
      <xdr:nvSpPr>
        <xdr:cNvPr id="17" name="TextBox 16">
          <a:extLst>
            <a:ext uri="{FF2B5EF4-FFF2-40B4-BE49-F238E27FC236}">
              <a16:creationId xmlns:a16="http://schemas.microsoft.com/office/drawing/2014/main" id="{18FE4E0D-ECEB-4D8C-BB30-235EFECAAF7B}"/>
            </a:ext>
          </a:extLst>
        </xdr:cNvPr>
        <xdr:cNvSpPr txBox="1"/>
      </xdr:nvSpPr>
      <xdr:spPr>
        <a:xfrm>
          <a:off x="8832850" y="2057399"/>
          <a:ext cx="12128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6A78E97-CDEB-4C4D-A04D-F150561AEADD}" type="TxLink">
            <a:rPr lang="en-US" sz="1800" b="1" i="0" u="none" strike="noStrike">
              <a:solidFill>
                <a:srgbClr val="00B0F0"/>
              </a:solidFill>
              <a:latin typeface="Aptos Narrow"/>
              <a:ea typeface="+mn-ea"/>
              <a:cs typeface="+mn-cs"/>
            </a:rPr>
            <a:pPr marL="0" indent="0" algn="ctr"/>
            <a:t>87.3%</a:t>
          </a:fld>
          <a:endParaRPr lang="en-US" sz="1800" b="1" i="0" u="none" strike="noStrike">
            <a:solidFill>
              <a:srgbClr val="00B0F0"/>
            </a:solidFill>
            <a:latin typeface="Aptos Narrow"/>
            <a:ea typeface="+mn-ea"/>
            <a:cs typeface="+mn-cs"/>
          </a:endParaRPr>
        </a:p>
      </xdr:txBody>
    </xdr:sp>
    <xdr:clientData/>
  </xdr:twoCellAnchor>
  <xdr:twoCellAnchor>
    <xdr:from>
      <xdr:col>16</xdr:col>
      <xdr:colOff>546100</xdr:colOff>
      <xdr:row>11</xdr:row>
      <xdr:rowOff>38099</xdr:rowOff>
    </xdr:from>
    <xdr:to>
      <xdr:col>18</xdr:col>
      <xdr:colOff>539750</xdr:colOff>
      <xdr:row>12</xdr:row>
      <xdr:rowOff>139700</xdr:rowOff>
    </xdr:to>
    <xdr:sp macro="" textlink="'Analysis (3)'!R15">
      <xdr:nvSpPr>
        <xdr:cNvPr id="18" name="TextBox 17">
          <a:extLst>
            <a:ext uri="{FF2B5EF4-FFF2-40B4-BE49-F238E27FC236}">
              <a16:creationId xmlns:a16="http://schemas.microsoft.com/office/drawing/2014/main" id="{656F3560-F910-46B6-8845-8A631DA97EE9}"/>
            </a:ext>
          </a:extLst>
        </xdr:cNvPr>
        <xdr:cNvSpPr txBox="1"/>
      </xdr:nvSpPr>
      <xdr:spPr>
        <a:xfrm>
          <a:off x="10299700" y="2063749"/>
          <a:ext cx="12128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CF1AF0-7F3E-430A-8C6D-F78B6DBF77B9}" type="TxLink">
            <a:rPr lang="en-US" sz="1800" b="1" i="0" u="none" strike="noStrike">
              <a:solidFill>
                <a:srgbClr val="FF0000"/>
              </a:solidFill>
              <a:latin typeface="Aptos Narrow"/>
              <a:ea typeface="+mn-ea"/>
              <a:cs typeface="+mn-cs"/>
            </a:rPr>
            <a:pPr marL="0" indent="0" algn="ctr"/>
            <a:t>12.7%</a:t>
          </a:fld>
          <a:endParaRPr lang="en-US" sz="1800" b="1" i="0" u="none" strike="noStrike">
            <a:solidFill>
              <a:srgbClr val="FF0000"/>
            </a:solidFill>
            <a:latin typeface="Aptos Narrow"/>
            <a:ea typeface="+mn-ea"/>
            <a:cs typeface="+mn-cs"/>
          </a:endParaRPr>
        </a:p>
      </xdr:txBody>
    </xdr:sp>
    <xdr:clientData/>
  </xdr:twoCellAnchor>
  <xdr:twoCellAnchor>
    <xdr:from>
      <xdr:col>14</xdr:col>
      <xdr:colOff>254000</xdr:colOff>
      <xdr:row>13</xdr:row>
      <xdr:rowOff>57149</xdr:rowOff>
    </xdr:from>
    <xdr:to>
      <xdr:col>16</xdr:col>
      <xdr:colOff>247650</xdr:colOff>
      <xdr:row>14</xdr:row>
      <xdr:rowOff>158750</xdr:rowOff>
    </xdr:to>
    <xdr:sp macro="" textlink="'Analysis (3)'!Q14">
      <xdr:nvSpPr>
        <xdr:cNvPr id="19" name="TextBox 18">
          <a:extLst>
            <a:ext uri="{FF2B5EF4-FFF2-40B4-BE49-F238E27FC236}">
              <a16:creationId xmlns:a16="http://schemas.microsoft.com/office/drawing/2014/main" id="{EC6C5EB3-2422-4A6E-8437-CE4EAE876E05}"/>
            </a:ext>
          </a:extLst>
        </xdr:cNvPr>
        <xdr:cNvSpPr txBox="1"/>
      </xdr:nvSpPr>
      <xdr:spPr>
        <a:xfrm>
          <a:off x="8788400" y="2451099"/>
          <a:ext cx="12128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C1831C7-67DD-4AF1-B24A-5565DC123F28}" type="TxLink">
            <a:rPr lang="en-US" sz="1800" b="1" i="0" u="none" strike="noStrike">
              <a:solidFill>
                <a:srgbClr val="00B0F0"/>
              </a:solidFill>
              <a:latin typeface="Aptos Narrow"/>
              <a:ea typeface="+mn-ea"/>
              <a:cs typeface="+mn-cs"/>
            </a:rPr>
            <a:pPr marL="0" indent="0" algn="ctr"/>
            <a:t>$199.0 k</a:t>
          </a:fld>
          <a:endParaRPr lang="en-US" sz="1800" b="1" i="0" u="none" strike="noStrike">
            <a:solidFill>
              <a:srgbClr val="00B0F0"/>
            </a:solidFill>
            <a:latin typeface="Aptos Narrow"/>
            <a:ea typeface="+mn-ea"/>
            <a:cs typeface="+mn-cs"/>
          </a:endParaRPr>
        </a:p>
      </xdr:txBody>
    </xdr:sp>
    <xdr:clientData/>
  </xdr:twoCellAnchor>
  <xdr:twoCellAnchor>
    <xdr:from>
      <xdr:col>16</xdr:col>
      <xdr:colOff>590550</xdr:colOff>
      <xdr:row>13</xdr:row>
      <xdr:rowOff>88899</xdr:rowOff>
    </xdr:from>
    <xdr:to>
      <xdr:col>18</xdr:col>
      <xdr:colOff>584200</xdr:colOff>
      <xdr:row>15</xdr:row>
      <xdr:rowOff>6350</xdr:rowOff>
    </xdr:to>
    <xdr:sp macro="" textlink="'Analysis (3)'!Q15">
      <xdr:nvSpPr>
        <xdr:cNvPr id="23" name="TextBox 22">
          <a:extLst>
            <a:ext uri="{FF2B5EF4-FFF2-40B4-BE49-F238E27FC236}">
              <a16:creationId xmlns:a16="http://schemas.microsoft.com/office/drawing/2014/main" id="{E65DD926-5101-4F7F-9762-667B00941198}"/>
            </a:ext>
          </a:extLst>
        </xdr:cNvPr>
        <xdr:cNvSpPr txBox="1"/>
      </xdr:nvSpPr>
      <xdr:spPr>
        <a:xfrm>
          <a:off x="10344150" y="2482849"/>
          <a:ext cx="12128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0263DC9-8420-4F31-950D-BE45A5BC675E}" type="TxLink">
            <a:rPr lang="en-US" sz="1800" b="1" i="0" u="none" strike="noStrike">
              <a:solidFill>
                <a:srgbClr val="FF0000"/>
              </a:solidFill>
              <a:latin typeface="Aptos Narrow"/>
              <a:ea typeface="+mn-ea"/>
              <a:cs typeface="+mn-cs"/>
            </a:rPr>
            <a:pPr marL="0" indent="0" algn="ctr"/>
            <a:t>$28.9 k</a:t>
          </a:fld>
          <a:endParaRPr lang="en-US" sz="1800" b="1" i="0" u="none" strike="noStrike">
            <a:solidFill>
              <a:srgbClr val="FF0000"/>
            </a:solidFill>
            <a:latin typeface="Aptos Narrow"/>
            <a:ea typeface="+mn-ea"/>
            <a:cs typeface="+mn-cs"/>
          </a:endParaRPr>
        </a:p>
      </xdr:txBody>
    </xdr:sp>
    <xdr:clientData/>
  </xdr:twoCellAnchor>
  <xdr:twoCellAnchor>
    <xdr:from>
      <xdr:col>14</xdr:col>
      <xdr:colOff>298450</xdr:colOff>
      <xdr:row>14</xdr:row>
      <xdr:rowOff>63499</xdr:rowOff>
    </xdr:from>
    <xdr:to>
      <xdr:col>15</xdr:col>
      <xdr:colOff>342900</xdr:colOff>
      <xdr:row>15</xdr:row>
      <xdr:rowOff>165100</xdr:rowOff>
    </xdr:to>
    <xdr:sp macro="" textlink="">
      <xdr:nvSpPr>
        <xdr:cNvPr id="37" name="TextBox 36">
          <a:extLst>
            <a:ext uri="{FF2B5EF4-FFF2-40B4-BE49-F238E27FC236}">
              <a16:creationId xmlns:a16="http://schemas.microsoft.com/office/drawing/2014/main" id="{91DAFD74-76D4-433B-907D-F9910039DA29}"/>
            </a:ext>
          </a:extLst>
        </xdr:cNvPr>
        <xdr:cNvSpPr txBox="1"/>
      </xdr:nvSpPr>
      <xdr:spPr>
        <a:xfrm>
          <a:off x="8832850" y="2641599"/>
          <a:ext cx="6540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u="none" strike="noStrike" baseline="0">
              <a:solidFill>
                <a:schemeClr val="tx1">
                  <a:lumMod val="65000"/>
                  <a:lumOff val="35000"/>
                </a:schemeClr>
              </a:solidFill>
              <a:latin typeface="Aptos Narrow"/>
            </a:rPr>
            <a:t>Profit</a:t>
          </a:r>
          <a:endParaRPr lang="en-US" sz="1100" b="1" i="1" u="none" strike="noStrike">
            <a:solidFill>
              <a:schemeClr val="tx1">
                <a:lumMod val="65000"/>
                <a:lumOff val="35000"/>
              </a:schemeClr>
            </a:solidFill>
            <a:latin typeface="Aptos Narrow"/>
          </a:endParaRPr>
        </a:p>
      </xdr:txBody>
    </xdr:sp>
    <xdr:clientData/>
  </xdr:twoCellAnchor>
  <xdr:twoCellAnchor>
    <xdr:from>
      <xdr:col>17</xdr:col>
      <xdr:colOff>69850</xdr:colOff>
      <xdr:row>14</xdr:row>
      <xdr:rowOff>76199</xdr:rowOff>
    </xdr:from>
    <xdr:to>
      <xdr:col>18</xdr:col>
      <xdr:colOff>114300</xdr:colOff>
      <xdr:row>15</xdr:row>
      <xdr:rowOff>177800</xdr:rowOff>
    </xdr:to>
    <xdr:sp macro="" textlink="">
      <xdr:nvSpPr>
        <xdr:cNvPr id="38" name="TextBox 37">
          <a:extLst>
            <a:ext uri="{FF2B5EF4-FFF2-40B4-BE49-F238E27FC236}">
              <a16:creationId xmlns:a16="http://schemas.microsoft.com/office/drawing/2014/main" id="{FC27CEE8-91AD-4FE3-B0F0-8C99443963AE}"/>
            </a:ext>
          </a:extLst>
        </xdr:cNvPr>
        <xdr:cNvSpPr txBox="1"/>
      </xdr:nvSpPr>
      <xdr:spPr>
        <a:xfrm>
          <a:off x="10433050" y="2654299"/>
          <a:ext cx="6540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u="none" strike="noStrike" baseline="0">
              <a:solidFill>
                <a:schemeClr val="tx1">
                  <a:lumMod val="65000"/>
                  <a:lumOff val="35000"/>
                </a:schemeClr>
              </a:solidFill>
              <a:latin typeface="Aptos Narrow"/>
            </a:rPr>
            <a:t>Profit</a:t>
          </a:r>
          <a:endParaRPr lang="en-US" sz="1100" b="1" i="1" u="none" strike="noStrike">
            <a:solidFill>
              <a:schemeClr val="tx1">
                <a:lumMod val="65000"/>
                <a:lumOff val="35000"/>
              </a:schemeClr>
            </a:solidFill>
            <a:latin typeface="Aptos Narrow"/>
          </a:endParaRPr>
        </a:p>
      </xdr:txBody>
    </xdr:sp>
    <xdr:clientData/>
  </xdr:twoCellAnchor>
  <xdr:twoCellAnchor>
    <xdr:from>
      <xdr:col>0</xdr:col>
      <xdr:colOff>266701</xdr:colOff>
      <xdr:row>18</xdr:row>
      <xdr:rowOff>114300</xdr:rowOff>
    </xdr:from>
    <xdr:to>
      <xdr:col>7</xdr:col>
      <xdr:colOff>139700</xdr:colOff>
      <xdr:row>33</xdr:row>
      <xdr:rowOff>127000</xdr:rowOff>
    </xdr:to>
    <xdr:sp macro="" textlink="">
      <xdr:nvSpPr>
        <xdr:cNvPr id="39" name="Rectangle: Rounded Corners 38">
          <a:extLst>
            <a:ext uri="{FF2B5EF4-FFF2-40B4-BE49-F238E27FC236}">
              <a16:creationId xmlns:a16="http://schemas.microsoft.com/office/drawing/2014/main" id="{FF0D4CD2-481F-4F12-B98A-85A9388434CF}"/>
            </a:ext>
          </a:extLst>
        </xdr:cNvPr>
        <xdr:cNvSpPr/>
      </xdr:nvSpPr>
      <xdr:spPr>
        <a:xfrm>
          <a:off x="266701" y="3429000"/>
          <a:ext cx="4140199" cy="277495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19</xdr:row>
      <xdr:rowOff>107950</xdr:rowOff>
    </xdr:from>
    <xdr:to>
      <xdr:col>6</xdr:col>
      <xdr:colOff>260350</xdr:colOff>
      <xdr:row>34</xdr:row>
      <xdr:rowOff>101600</xdr:rowOff>
    </xdr:to>
    <xdr:graphicFrame macro="">
      <xdr:nvGraphicFramePr>
        <xdr:cNvPr id="42" name="Chart 41">
          <a:extLst>
            <a:ext uri="{FF2B5EF4-FFF2-40B4-BE49-F238E27FC236}">
              <a16:creationId xmlns:a16="http://schemas.microsoft.com/office/drawing/2014/main" id="{F05CFC0A-EE56-4730-8C07-AEE41044B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482600</xdr:colOff>
      <xdr:row>24</xdr:row>
      <xdr:rowOff>76200</xdr:rowOff>
    </xdr:from>
    <xdr:to>
      <xdr:col>5</xdr:col>
      <xdr:colOff>520700</xdr:colOff>
      <xdr:row>32</xdr:row>
      <xdr:rowOff>25400</xdr:rowOff>
    </xdr:to>
    <xdr:graphicFrame macro="">
      <xdr:nvGraphicFramePr>
        <xdr:cNvPr id="48" name="Chart 47">
          <a:extLst>
            <a:ext uri="{FF2B5EF4-FFF2-40B4-BE49-F238E27FC236}">
              <a16:creationId xmlns:a16="http://schemas.microsoft.com/office/drawing/2014/main" id="{797BB325-C5AA-448B-8F6C-8FFBD4D8F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88900</xdr:colOff>
      <xdr:row>26</xdr:row>
      <xdr:rowOff>0</xdr:rowOff>
    </xdr:from>
    <xdr:to>
      <xdr:col>5</xdr:col>
      <xdr:colOff>292108</xdr:colOff>
      <xdr:row>30</xdr:row>
      <xdr:rowOff>76202</xdr:rowOff>
    </xdr:to>
    <xdr:sp macro="" textlink="">
      <xdr:nvSpPr>
        <xdr:cNvPr id="49" name="Oval 48">
          <a:extLst>
            <a:ext uri="{FF2B5EF4-FFF2-40B4-BE49-F238E27FC236}">
              <a16:creationId xmlns:a16="http://schemas.microsoft.com/office/drawing/2014/main" id="{357C8CC3-2460-4585-A9A1-5E18C7842E49}"/>
            </a:ext>
          </a:extLst>
        </xdr:cNvPr>
        <xdr:cNvSpPr/>
      </xdr:nvSpPr>
      <xdr:spPr>
        <a:xfrm>
          <a:off x="2527300" y="4787900"/>
          <a:ext cx="812808" cy="812802"/>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editAs="oneCell">
    <xdr:from>
      <xdr:col>4</xdr:col>
      <xdr:colOff>215900</xdr:colOff>
      <xdr:row>26</xdr:row>
      <xdr:rowOff>158750</xdr:rowOff>
    </xdr:from>
    <xdr:to>
      <xdr:col>5</xdr:col>
      <xdr:colOff>133350</xdr:colOff>
      <xdr:row>29</xdr:row>
      <xdr:rowOff>133350</xdr:rowOff>
    </xdr:to>
    <xdr:pic>
      <xdr:nvPicPr>
        <xdr:cNvPr id="54" name="Picture 53">
          <a:extLst>
            <a:ext uri="{FF2B5EF4-FFF2-40B4-BE49-F238E27FC236}">
              <a16:creationId xmlns:a16="http://schemas.microsoft.com/office/drawing/2014/main" id="{71C7A568-D205-4DD6-AF05-016EABAA247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54300" y="4946650"/>
          <a:ext cx="527050" cy="527050"/>
        </a:xfrm>
        <a:prstGeom prst="rect">
          <a:avLst/>
        </a:prstGeom>
      </xdr:spPr>
    </xdr:pic>
    <xdr:clientData/>
  </xdr:twoCellAnchor>
  <xdr:twoCellAnchor>
    <xdr:from>
      <xdr:col>5</xdr:col>
      <xdr:colOff>482600</xdr:colOff>
      <xdr:row>24</xdr:row>
      <xdr:rowOff>107949</xdr:rowOff>
    </xdr:from>
    <xdr:to>
      <xdr:col>6</xdr:col>
      <xdr:colOff>501650</xdr:colOff>
      <xdr:row>26</xdr:row>
      <xdr:rowOff>25400</xdr:rowOff>
    </xdr:to>
    <xdr:sp macro="" textlink="">
      <xdr:nvSpPr>
        <xdr:cNvPr id="55" name="TextBox 54">
          <a:extLst>
            <a:ext uri="{FF2B5EF4-FFF2-40B4-BE49-F238E27FC236}">
              <a16:creationId xmlns:a16="http://schemas.microsoft.com/office/drawing/2014/main" id="{ACC75E12-8214-4BE1-B73B-69DB0B9285E8}"/>
            </a:ext>
          </a:extLst>
        </xdr:cNvPr>
        <xdr:cNvSpPr txBox="1"/>
      </xdr:nvSpPr>
      <xdr:spPr>
        <a:xfrm>
          <a:off x="3530600" y="4527549"/>
          <a:ext cx="6286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85000"/>
                  <a:lumOff val="15000"/>
                </a:schemeClr>
              </a:solidFill>
              <a:latin typeface="Aptos Narrow"/>
            </a:rPr>
            <a:t>Top-5</a:t>
          </a:r>
          <a:r>
            <a:rPr lang="en-US" sz="1400" b="0" i="0" u="none" strike="noStrike" baseline="0">
              <a:solidFill>
                <a:schemeClr val="tx1">
                  <a:lumMod val="85000"/>
                  <a:lumOff val="15000"/>
                </a:schemeClr>
              </a:solidFill>
              <a:latin typeface="Aptos Narrow"/>
            </a:rPr>
            <a:t> </a:t>
          </a:r>
          <a:endParaRPr lang="en-US" sz="1400" b="0" i="0" u="none" strike="noStrike">
            <a:solidFill>
              <a:schemeClr val="tx1">
                <a:lumMod val="85000"/>
                <a:lumOff val="15000"/>
              </a:schemeClr>
            </a:solidFill>
            <a:latin typeface="Aptos Narrow"/>
          </a:endParaRPr>
        </a:p>
      </xdr:txBody>
    </xdr:sp>
    <xdr:clientData/>
  </xdr:twoCellAnchor>
  <xdr:twoCellAnchor>
    <xdr:from>
      <xdr:col>5</xdr:col>
      <xdr:colOff>444500</xdr:colOff>
      <xdr:row>25</xdr:row>
      <xdr:rowOff>165100</xdr:rowOff>
    </xdr:from>
    <xdr:to>
      <xdr:col>7</xdr:col>
      <xdr:colOff>44450</xdr:colOff>
      <xdr:row>27</xdr:row>
      <xdr:rowOff>57151</xdr:rowOff>
    </xdr:to>
    <xdr:sp macro="" textlink="'Analysis (4)'!I3">
      <xdr:nvSpPr>
        <xdr:cNvPr id="56" name="TextBox 55">
          <a:extLst>
            <a:ext uri="{FF2B5EF4-FFF2-40B4-BE49-F238E27FC236}">
              <a16:creationId xmlns:a16="http://schemas.microsoft.com/office/drawing/2014/main" id="{722449C0-E173-422D-B481-9604F1A87259}"/>
            </a:ext>
          </a:extLst>
        </xdr:cNvPr>
        <xdr:cNvSpPr txBox="1"/>
      </xdr:nvSpPr>
      <xdr:spPr>
        <a:xfrm>
          <a:off x="3492500" y="4768850"/>
          <a:ext cx="819150" cy="260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B5A0CDF-CD9B-48F8-BF6A-5E8FC1705E5B}" type="TxLink">
            <a:rPr lang="en-US" sz="1800" b="1" i="0" u="none" strike="noStrike">
              <a:solidFill>
                <a:srgbClr val="00B0F0"/>
              </a:solidFill>
              <a:latin typeface="Aptos Narrow"/>
              <a:ea typeface="+mn-ea"/>
              <a:cs typeface="+mn-cs"/>
            </a:rPr>
            <a:pPr marL="0" indent="0" algn="ctr"/>
            <a:t>9.6%</a:t>
          </a:fld>
          <a:endParaRPr lang="en-US" sz="1800" b="1" i="0" u="none" strike="noStrike">
            <a:solidFill>
              <a:srgbClr val="00B0F0"/>
            </a:solidFill>
            <a:latin typeface="Aptos Narrow"/>
            <a:ea typeface="+mn-ea"/>
            <a:cs typeface="+mn-cs"/>
          </a:endParaRPr>
        </a:p>
      </xdr:txBody>
    </xdr:sp>
    <xdr:clientData/>
  </xdr:twoCellAnchor>
  <xdr:twoCellAnchor>
    <xdr:from>
      <xdr:col>5</xdr:col>
      <xdr:colOff>476250</xdr:colOff>
      <xdr:row>27</xdr:row>
      <xdr:rowOff>57149</xdr:rowOff>
    </xdr:from>
    <xdr:to>
      <xdr:col>6</xdr:col>
      <xdr:colOff>571500</xdr:colOff>
      <xdr:row>28</xdr:row>
      <xdr:rowOff>158750</xdr:rowOff>
    </xdr:to>
    <xdr:sp macro="" textlink="">
      <xdr:nvSpPr>
        <xdr:cNvPr id="57" name="TextBox 56">
          <a:extLst>
            <a:ext uri="{FF2B5EF4-FFF2-40B4-BE49-F238E27FC236}">
              <a16:creationId xmlns:a16="http://schemas.microsoft.com/office/drawing/2014/main" id="{EE3C8EAB-DF90-43E8-85C9-7BC9E0E70EAD}"/>
            </a:ext>
          </a:extLst>
        </xdr:cNvPr>
        <xdr:cNvSpPr txBox="1"/>
      </xdr:nvSpPr>
      <xdr:spPr>
        <a:xfrm>
          <a:off x="3524250" y="5029199"/>
          <a:ext cx="7048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85000"/>
                  <a:lumOff val="15000"/>
                </a:schemeClr>
              </a:solidFill>
              <a:latin typeface="Aptos Narrow"/>
            </a:rPr>
            <a:t>Others</a:t>
          </a:r>
        </a:p>
      </xdr:txBody>
    </xdr:sp>
    <xdr:clientData/>
  </xdr:twoCellAnchor>
  <xdr:twoCellAnchor>
    <xdr:from>
      <xdr:col>5</xdr:col>
      <xdr:colOff>463550</xdr:colOff>
      <xdr:row>28</xdr:row>
      <xdr:rowOff>133350</xdr:rowOff>
    </xdr:from>
    <xdr:to>
      <xdr:col>7</xdr:col>
      <xdr:colOff>63500</xdr:colOff>
      <xdr:row>30</xdr:row>
      <xdr:rowOff>25401</xdr:rowOff>
    </xdr:to>
    <xdr:sp macro="" textlink="'Analysis (4)'!I4">
      <xdr:nvSpPr>
        <xdr:cNvPr id="58" name="TextBox 57">
          <a:extLst>
            <a:ext uri="{FF2B5EF4-FFF2-40B4-BE49-F238E27FC236}">
              <a16:creationId xmlns:a16="http://schemas.microsoft.com/office/drawing/2014/main" id="{40CFA51A-9F54-4961-86F5-DB815D233B6B}"/>
            </a:ext>
          </a:extLst>
        </xdr:cNvPr>
        <xdr:cNvSpPr txBox="1"/>
      </xdr:nvSpPr>
      <xdr:spPr>
        <a:xfrm>
          <a:off x="3511550" y="5289550"/>
          <a:ext cx="819150" cy="260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D118F2D-640E-49AA-9B9F-5752336027FC}" type="TxLink">
            <a:rPr lang="en-US" sz="1800" b="1" i="0" u="none" strike="noStrike">
              <a:solidFill>
                <a:schemeClr val="bg1">
                  <a:lumMod val="65000"/>
                </a:schemeClr>
              </a:solidFill>
              <a:latin typeface="Aptos Narrow"/>
              <a:ea typeface="+mn-ea"/>
              <a:cs typeface="+mn-cs"/>
            </a:rPr>
            <a:pPr marL="0" indent="0" algn="ctr"/>
            <a:t>90.4%</a:t>
          </a:fld>
          <a:endParaRPr lang="en-US" sz="1800" b="1" i="0" u="none" strike="noStrike">
            <a:solidFill>
              <a:schemeClr val="bg1">
                <a:lumMod val="65000"/>
              </a:schemeClr>
            </a:solidFill>
            <a:latin typeface="Aptos Narrow"/>
            <a:ea typeface="+mn-ea"/>
            <a:cs typeface="+mn-cs"/>
          </a:endParaRPr>
        </a:p>
      </xdr:txBody>
    </xdr:sp>
    <xdr:clientData/>
  </xdr:twoCellAnchor>
  <xdr:twoCellAnchor>
    <xdr:from>
      <xdr:col>5</xdr:col>
      <xdr:colOff>527050</xdr:colOff>
      <xdr:row>25</xdr:row>
      <xdr:rowOff>0</xdr:rowOff>
    </xdr:from>
    <xdr:to>
      <xdr:col>5</xdr:col>
      <xdr:colOff>527050</xdr:colOff>
      <xdr:row>27</xdr:row>
      <xdr:rowOff>12700</xdr:rowOff>
    </xdr:to>
    <xdr:cxnSp macro="">
      <xdr:nvCxnSpPr>
        <xdr:cNvPr id="59" name="Straight Connector 58">
          <a:extLst>
            <a:ext uri="{FF2B5EF4-FFF2-40B4-BE49-F238E27FC236}">
              <a16:creationId xmlns:a16="http://schemas.microsoft.com/office/drawing/2014/main" id="{13E0ED48-7BE8-4454-B182-2D834D00A70F}"/>
            </a:ext>
          </a:extLst>
        </xdr:cNvPr>
        <xdr:cNvCxnSpPr/>
      </xdr:nvCxnSpPr>
      <xdr:spPr>
        <a:xfrm>
          <a:off x="3575050" y="4603750"/>
          <a:ext cx="0" cy="381000"/>
        </a:xfrm>
        <a:prstGeom prst="line">
          <a:avLst/>
        </a:prstGeom>
        <a:ln>
          <a:solidFill>
            <a:srgbClr val="00B0F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520700</xdr:colOff>
      <xdr:row>27</xdr:row>
      <xdr:rowOff>139700</xdr:rowOff>
    </xdr:from>
    <xdr:to>
      <xdr:col>5</xdr:col>
      <xdr:colOff>520700</xdr:colOff>
      <xdr:row>29</xdr:row>
      <xdr:rowOff>152400</xdr:rowOff>
    </xdr:to>
    <xdr:cxnSp macro="">
      <xdr:nvCxnSpPr>
        <xdr:cNvPr id="60" name="Straight Connector 59">
          <a:extLst>
            <a:ext uri="{FF2B5EF4-FFF2-40B4-BE49-F238E27FC236}">
              <a16:creationId xmlns:a16="http://schemas.microsoft.com/office/drawing/2014/main" id="{886C25FF-E61C-4218-A53C-735F9350E1FF}"/>
            </a:ext>
          </a:extLst>
        </xdr:cNvPr>
        <xdr:cNvCxnSpPr/>
      </xdr:nvCxnSpPr>
      <xdr:spPr>
        <a:xfrm>
          <a:off x="3568700" y="5111750"/>
          <a:ext cx="0" cy="381000"/>
        </a:xfrm>
        <a:prstGeom prst="line">
          <a:avLst/>
        </a:prstGeom>
        <a:ln>
          <a:solidFill>
            <a:schemeClr val="bg1">
              <a:lumMod val="6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22</xdr:row>
      <xdr:rowOff>63499</xdr:rowOff>
    </xdr:from>
    <xdr:to>
      <xdr:col>7</xdr:col>
      <xdr:colOff>336550</xdr:colOff>
      <xdr:row>25</xdr:row>
      <xdr:rowOff>0</xdr:rowOff>
    </xdr:to>
    <xdr:sp macro="" textlink="">
      <xdr:nvSpPr>
        <xdr:cNvPr id="61" name="TextBox 60">
          <a:extLst>
            <a:ext uri="{FF2B5EF4-FFF2-40B4-BE49-F238E27FC236}">
              <a16:creationId xmlns:a16="http://schemas.microsoft.com/office/drawing/2014/main" id="{42C72281-8036-4CE1-A79C-9C74083B0E34}"/>
            </a:ext>
          </a:extLst>
        </xdr:cNvPr>
        <xdr:cNvSpPr txBox="1"/>
      </xdr:nvSpPr>
      <xdr:spPr>
        <a:xfrm>
          <a:off x="2438400" y="4114799"/>
          <a:ext cx="2165350" cy="488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tx1">
                  <a:lumMod val="85000"/>
                  <a:lumOff val="15000"/>
                </a:schemeClr>
              </a:solidFill>
              <a:latin typeface="Aptos Narrow"/>
            </a:rPr>
            <a:t>Profit</a:t>
          </a:r>
          <a:r>
            <a:rPr lang="en-US" sz="1200" b="0" i="0" u="none" strike="noStrike" baseline="0">
              <a:solidFill>
                <a:schemeClr val="tx1">
                  <a:lumMod val="85000"/>
                  <a:lumOff val="15000"/>
                </a:schemeClr>
              </a:solidFill>
              <a:latin typeface="Aptos Narrow"/>
            </a:rPr>
            <a:t> share of the </a:t>
          </a:r>
          <a:r>
            <a:rPr lang="en-US" sz="1200" b="1" i="0" u="none" strike="noStrike" baseline="0">
              <a:solidFill>
                <a:srgbClr val="00B0F0"/>
              </a:solidFill>
              <a:latin typeface="Aptos Narrow"/>
            </a:rPr>
            <a:t>Top-5</a:t>
          </a:r>
          <a:r>
            <a:rPr lang="en-US" sz="1200" b="0" i="0" u="none" strike="noStrike" baseline="0">
              <a:solidFill>
                <a:schemeClr val="tx1">
                  <a:lumMod val="85000"/>
                  <a:lumOff val="15000"/>
                </a:schemeClr>
              </a:solidFill>
              <a:latin typeface="Aptos Narrow"/>
            </a:rPr>
            <a:t> Customers vs Others</a:t>
          </a:r>
          <a:endParaRPr lang="en-US" sz="1200" b="0" i="0" u="none" strike="noStrike">
            <a:solidFill>
              <a:schemeClr val="tx1">
                <a:lumMod val="85000"/>
                <a:lumOff val="15000"/>
              </a:schemeClr>
            </a:solidFill>
            <a:latin typeface="Aptos Narrow"/>
          </a:endParaRPr>
        </a:p>
      </xdr:txBody>
    </xdr:sp>
    <xdr:clientData/>
  </xdr:twoCellAnchor>
  <xdr:twoCellAnchor>
    <xdr:from>
      <xdr:col>7</xdr:col>
      <xdr:colOff>247650</xdr:colOff>
      <xdr:row>16</xdr:row>
      <xdr:rowOff>127000</xdr:rowOff>
    </xdr:from>
    <xdr:to>
      <xdr:col>9</xdr:col>
      <xdr:colOff>552450</xdr:colOff>
      <xdr:row>25</xdr:row>
      <xdr:rowOff>177800</xdr:rowOff>
    </xdr:to>
    <xdr:sp macro="" textlink="">
      <xdr:nvSpPr>
        <xdr:cNvPr id="62" name="Rectangle: Rounded Corners 61">
          <a:extLst>
            <a:ext uri="{FF2B5EF4-FFF2-40B4-BE49-F238E27FC236}">
              <a16:creationId xmlns:a16="http://schemas.microsoft.com/office/drawing/2014/main" id="{2AC0120C-1D02-4368-9309-48EBD81F62F5}"/>
            </a:ext>
          </a:extLst>
        </xdr:cNvPr>
        <xdr:cNvSpPr/>
      </xdr:nvSpPr>
      <xdr:spPr>
        <a:xfrm>
          <a:off x="4514850" y="3073400"/>
          <a:ext cx="1524000" cy="170815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349250</xdr:colOff>
      <xdr:row>17</xdr:row>
      <xdr:rowOff>76200</xdr:rowOff>
    </xdr:from>
    <xdr:to>
      <xdr:col>8</xdr:col>
      <xdr:colOff>241300</xdr:colOff>
      <xdr:row>20</xdr:row>
      <xdr:rowOff>31750</xdr:rowOff>
    </xdr:to>
    <xdr:sp macro="" textlink="">
      <xdr:nvSpPr>
        <xdr:cNvPr id="5120" name="Rectangle: Rounded Corners 5119">
          <a:extLst>
            <a:ext uri="{FF2B5EF4-FFF2-40B4-BE49-F238E27FC236}">
              <a16:creationId xmlns:a16="http://schemas.microsoft.com/office/drawing/2014/main" id="{6CD186D5-6D0F-47FC-AE02-1BAA86460000}"/>
            </a:ext>
          </a:extLst>
        </xdr:cNvPr>
        <xdr:cNvSpPr/>
      </xdr:nvSpPr>
      <xdr:spPr>
        <a:xfrm>
          <a:off x="4616450" y="3206750"/>
          <a:ext cx="501650" cy="508000"/>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355600</xdr:colOff>
      <xdr:row>21</xdr:row>
      <xdr:rowOff>165100</xdr:rowOff>
    </xdr:from>
    <xdr:to>
      <xdr:col>8</xdr:col>
      <xdr:colOff>247650</xdr:colOff>
      <xdr:row>24</xdr:row>
      <xdr:rowOff>120650</xdr:rowOff>
    </xdr:to>
    <xdr:sp macro="" textlink="">
      <xdr:nvSpPr>
        <xdr:cNvPr id="5121" name="Rectangle: Rounded Corners 5120">
          <a:extLst>
            <a:ext uri="{FF2B5EF4-FFF2-40B4-BE49-F238E27FC236}">
              <a16:creationId xmlns:a16="http://schemas.microsoft.com/office/drawing/2014/main" id="{08AB63D2-9613-4117-9CD2-45455D596485}"/>
            </a:ext>
          </a:extLst>
        </xdr:cNvPr>
        <xdr:cNvSpPr/>
      </xdr:nvSpPr>
      <xdr:spPr>
        <a:xfrm>
          <a:off x="4622800" y="4032250"/>
          <a:ext cx="501650" cy="508000"/>
        </a:xfrm>
        <a:prstGeom prst="round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215900</xdr:colOff>
      <xdr:row>17</xdr:row>
      <xdr:rowOff>57149</xdr:rowOff>
    </xdr:from>
    <xdr:to>
      <xdr:col>10</xdr:col>
      <xdr:colOff>76200</xdr:colOff>
      <xdr:row>20</xdr:row>
      <xdr:rowOff>38100</xdr:rowOff>
    </xdr:to>
    <xdr:sp macro="" textlink="">
      <xdr:nvSpPr>
        <xdr:cNvPr id="5122" name="TextBox 5121">
          <a:extLst>
            <a:ext uri="{FF2B5EF4-FFF2-40B4-BE49-F238E27FC236}">
              <a16:creationId xmlns:a16="http://schemas.microsoft.com/office/drawing/2014/main" id="{E6FD505E-AFF4-486A-9EB9-EECEE6FF4371}"/>
            </a:ext>
          </a:extLst>
        </xdr:cNvPr>
        <xdr:cNvSpPr txBox="1"/>
      </xdr:nvSpPr>
      <xdr:spPr>
        <a:xfrm>
          <a:off x="5092700" y="3187699"/>
          <a:ext cx="1079500" cy="533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chemeClr val="tx1">
                  <a:lumMod val="85000"/>
                  <a:lumOff val="15000"/>
                </a:schemeClr>
              </a:solidFill>
              <a:latin typeface="Aptos Narrow"/>
            </a:rPr>
            <a:t>Average</a:t>
          </a:r>
          <a:r>
            <a:rPr lang="en-US" sz="1200" b="0" i="0" u="none" strike="noStrike" baseline="0">
              <a:solidFill>
                <a:schemeClr val="tx1">
                  <a:lumMod val="85000"/>
                  <a:lumOff val="15000"/>
                </a:schemeClr>
              </a:solidFill>
              <a:latin typeface="Aptos Narrow"/>
            </a:rPr>
            <a:t> </a:t>
          </a:r>
          <a:r>
            <a:rPr lang="en-US" sz="1100" b="0" i="0" u="none" strike="noStrike" baseline="0">
              <a:solidFill>
                <a:schemeClr val="tx1">
                  <a:lumMod val="85000"/>
                  <a:lumOff val="15000"/>
                </a:schemeClr>
              </a:solidFill>
              <a:latin typeface="Aptos Narrow"/>
            </a:rPr>
            <a:t>Customer</a:t>
          </a:r>
          <a:r>
            <a:rPr lang="en-US" sz="1200" b="0" i="0" u="none" strike="noStrike" baseline="0">
              <a:solidFill>
                <a:schemeClr val="tx1">
                  <a:lumMod val="85000"/>
                  <a:lumOff val="15000"/>
                </a:schemeClr>
              </a:solidFill>
              <a:latin typeface="Aptos Narrow"/>
            </a:rPr>
            <a:t> age</a:t>
          </a:r>
          <a:endParaRPr lang="en-US" sz="1200" b="1" i="0" u="none" strike="noStrike">
            <a:solidFill>
              <a:schemeClr val="tx1">
                <a:lumMod val="85000"/>
                <a:lumOff val="15000"/>
              </a:schemeClr>
            </a:solidFill>
            <a:latin typeface="Aptos Narrow"/>
          </a:endParaRPr>
        </a:p>
      </xdr:txBody>
    </xdr:sp>
    <xdr:clientData/>
  </xdr:twoCellAnchor>
  <xdr:twoCellAnchor>
    <xdr:from>
      <xdr:col>8</xdr:col>
      <xdr:colOff>260350</xdr:colOff>
      <xdr:row>21</xdr:row>
      <xdr:rowOff>101599</xdr:rowOff>
    </xdr:from>
    <xdr:to>
      <xdr:col>9</xdr:col>
      <xdr:colOff>527050</xdr:colOff>
      <xdr:row>24</xdr:row>
      <xdr:rowOff>82550</xdr:rowOff>
    </xdr:to>
    <xdr:sp macro="" textlink="">
      <xdr:nvSpPr>
        <xdr:cNvPr id="5123" name="TextBox 5122">
          <a:extLst>
            <a:ext uri="{FF2B5EF4-FFF2-40B4-BE49-F238E27FC236}">
              <a16:creationId xmlns:a16="http://schemas.microsoft.com/office/drawing/2014/main" id="{A523702D-94B3-445D-9091-89FB421039FA}"/>
            </a:ext>
          </a:extLst>
        </xdr:cNvPr>
        <xdr:cNvSpPr txBox="1"/>
      </xdr:nvSpPr>
      <xdr:spPr>
        <a:xfrm>
          <a:off x="5137150" y="3968749"/>
          <a:ext cx="876300" cy="533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baseline="0">
              <a:solidFill>
                <a:schemeClr val="tx1">
                  <a:lumMod val="85000"/>
                  <a:lumOff val="15000"/>
                </a:schemeClr>
              </a:solidFill>
              <a:latin typeface="Aptos Narrow"/>
            </a:rPr>
            <a:t>Total </a:t>
          </a:r>
          <a:r>
            <a:rPr lang="en-US" sz="1100" b="0" i="0" u="none" strike="noStrike" baseline="0">
              <a:solidFill>
                <a:schemeClr val="tx1">
                  <a:lumMod val="85000"/>
                  <a:lumOff val="15000"/>
                </a:schemeClr>
              </a:solidFill>
              <a:latin typeface="Aptos Narrow"/>
            </a:rPr>
            <a:t>Customers</a:t>
          </a:r>
          <a:endParaRPr lang="en-US" sz="1200" b="1" i="0" u="none" strike="noStrike">
            <a:solidFill>
              <a:schemeClr val="tx1">
                <a:lumMod val="85000"/>
                <a:lumOff val="15000"/>
              </a:schemeClr>
            </a:solidFill>
            <a:latin typeface="Aptos Narrow"/>
          </a:endParaRPr>
        </a:p>
      </xdr:txBody>
    </xdr:sp>
    <xdr:clientData/>
  </xdr:twoCellAnchor>
  <xdr:twoCellAnchor editAs="oneCell">
    <xdr:from>
      <xdr:col>7</xdr:col>
      <xdr:colOff>425450</xdr:colOff>
      <xdr:row>22</xdr:row>
      <xdr:rowOff>50800</xdr:rowOff>
    </xdr:from>
    <xdr:to>
      <xdr:col>8</xdr:col>
      <xdr:colOff>196850</xdr:colOff>
      <xdr:row>24</xdr:row>
      <xdr:rowOff>63500</xdr:rowOff>
    </xdr:to>
    <xdr:pic>
      <xdr:nvPicPr>
        <xdr:cNvPr id="5125" name="Graphic 5124" descr="Group of men outline">
          <a:extLst>
            <a:ext uri="{FF2B5EF4-FFF2-40B4-BE49-F238E27FC236}">
              <a16:creationId xmlns:a16="http://schemas.microsoft.com/office/drawing/2014/main" id="{4C2DCE03-4F60-85AC-B247-E1FF0A26F2D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2650" y="4102100"/>
          <a:ext cx="381000" cy="381000"/>
        </a:xfrm>
        <a:prstGeom prst="rect">
          <a:avLst/>
        </a:prstGeom>
      </xdr:spPr>
    </xdr:pic>
    <xdr:clientData/>
  </xdr:twoCellAnchor>
  <xdr:twoCellAnchor editAs="oneCell">
    <xdr:from>
      <xdr:col>7</xdr:col>
      <xdr:colOff>393700</xdr:colOff>
      <xdr:row>17</xdr:row>
      <xdr:rowOff>114300</xdr:rowOff>
    </xdr:from>
    <xdr:to>
      <xdr:col>8</xdr:col>
      <xdr:colOff>203200</xdr:colOff>
      <xdr:row>19</xdr:row>
      <xdr:rowOff>165100</xdr:rowOff>
    </xdr:to>
    <xdr:pic>
      <xdr:nvPicPr>
        <xdr:cNvPr id="5127" name="Graphic 5126" descr="Male profile with solid fill">
          <a:extLst>
            <a:ext uri="{FF2B5EF4-FFF2-40B4-BE49-F238E27FC236}">
              <a16:creationId xmlns:a16="http://schemas.microsoft.com/office/drawing/2014/main" id="{1FD9583A-2F53-1510-1974-00DC8CE0DD3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660900" y="3244850"/>
          <a:ext cx="419100" cy="419100"/>
        </a:xfrm>
        <a:prstGeom prst="rect">
          <a:avLst/>
        </a:prstGeom>
      </xdr:spPr>
    </xdr:pic>
    <xdr:clientData/>
  </xdr:twoCellAnchor>
  <xdr:twoCellAnchor>
    <xdr:from>
      <xdr:col>8</xdr:col>
      <xdr:colOff>165100</xdr:colOff>
      <xdr:row>19</xdr:row>
      <xdr:rowOff>146050</xdr:rowOff>
    </xdr:from>
    <xdr:to>
      <xdr:col>9</xdr:col>
      <xdr:colOff>374650</xdr:colOff>
      <xdr:row>21</xdr:row>
      <xdr:rowOff>38101</xdr:rowOff>
    </xdr:to>
    <xdr:sp macro="" textlink="'Analysis (4)'!M4">
      <xdr:nvSpPr>
        <xdr:cNvPr id="5128" name="TextBox 5127">
          <a:extLst>
            <a:ext uri="{FF2B5EF4-FFF2-40B4-BE49-F238E27FC236}">
              <a16:creationId xmlns:a16="http://schemas.microsoft.com/office/drawing/2014/main" id="{1989C61F-0214-4ACD-89AF-9E2D1AF8556E}"/>
            </a:ext>
          </a:extLst>
        </xdr:cNvPr>
        <xdr:cNvSpPr txBox="1"/>
      </xdr:nvSpPr>
      <xdr:spPr>
        <a:xfrm>
          <a:off x="5041900" y="3644900"/>
          <a:ext cx="819150" cy="260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875A741-276A-4225-A280-F3C954B76E18}" type="TxLink">
            <a:rPr lang="en-US" sz="1800" b="1" i="0" u="none" strike="noStrike">
              <a:solidFill>
                <a:schemeClr val="bg1">
                  <a:lumMod val="65000"/>
                </a:schemeClr>
              </a:solidFill>
              <a:latin typeface="Aptos Narrow"/>
              <a:ea typeface="+mn-ea"/>
              <a:cs typeface="+mn-cs"/>
            </a:rPr>
            <a:pPr marL="0" indent="0" algn="ctr"/>
            <a:t>20</a:t>
          </a:fld>
          <a:endParaRPr lang="en-US" sz="1800" b="1" i="0" u="none" strike="noStrike">
            <a:solidFill>
              <a:schemeClr val="bg1">
                <a:lumMod val="65000"/>
              </a:schemeClr>
            </a:solidFill>
            <a:latin typeface="Aptos Narrow"/>
            <a:ea typeface="+mn-ea"/>
            <a:cs typeface="+mn-cs"/>
          </a:endParaRPr>
        </a:p>
      </xdr:txBody>
    </xdr:sp>
    <xdr:clientData/>
  </xdr:twoCellAnchor>
  <xdr:twoCellAnchor>
    <xdr:from>
      <xdr:col>8</xdr:col>
      <xdr:colOff>171450</xdr:colOff>
      <xdr:row>23</xdr:row>
      <xdr:rowOff>152400</xdr:rowOff>
    </xdr:from>
    <xdr:to>
      <xdr:col>9</xdr:col>
      <xdr:colOff>381000</xdr:colOff>
      <xdr:row>25</xdr:row>
      <xdr:rowOff>44451</xdr:rowOff>
    </xdr:to>
    <xdr:sp macro="" textlink="'Analysis (4)'!L4">
      <xdr:nvSpPr>
        <xdr:cNvPr id="5129" name="TextBox 5128">
          <a:extLst>
            <a:ext uri="{FF2B5EF4-FFF2-40B4-BE49-F238E27FC236}">
              <a16:creationId xmlns:a16="http://schemas.microsoft.com/office/drawing/2014/main" id="{24FC18A1-2776-4A7C-906E-3F5FD36C9B74}"/>
            </a:ext>
          </a:extLst>
        </xdr:cNvPr>
        <xdr:cNvSpPr txBox="1"/>
      </xdr:nvSpPr>
      <xdr:spPr>
        <a:xfrm>
          <a:off x="5048250" y="4387850"/>
          <a:ext cx="819150" cy="260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0C6797-FCFC-455E-9A2E-93E7B0C5FFBC}" type="TxLink">
            <a:rPr lang="en-US" sz="1800" b="1" i="0" u="none" strike="noStrike">
              <a:solidFill>
                <a:srgbClr val="00B0F0"/>
              </a:solidFill>
              <a:latin typeface="Aptos Narrow"/>
              <a:ea typeface="+mn-ea"/>
              <a:cs typeface="+mn-cs"/>
            </a:rPr>
            <a:pPr marL="0" indent="0" algn="ctr"/>
            <a:t>1,130</a:t>
          </a:fld>
          <a:endParaRPr lang="en-US" sz="1800" b="1" i="0" u="none" strike="noStrike">
            <a:solidFill>
              <a:srgbClr val="00B0F0"/>
            </a:solidFill>
            <a:latin typeface="Aptos Narrow"/>
            <a:ea typeface="+mn-ea"/>
            <a:cs typeface="+mn-cs"/>
          </a:endParaRPr>
        </a:p>
      </xdr:txBody>
    </xdr:sp>
    <xdr:clientData/>
  </xdr:twoCellAnchor>
  <xdr:twoCellAnchor>
    <xdr:from>
      <xdr:col>7</xdr:col>
      <xdr:colOff>254000</xdr:colOff>
      <xdr:row>26</xdr:row>
      <xdr:rowOff>44450</xdr:rowOff>
    </xdr:from>
    <xdr:to>
      <xdr:col>9</xdr:col>
      <xdr:colOff>558800</xdr:colOff>
      <xdr:row>29</xdr:row>
      <xdr:rowOff>165100</xdr:rowOff>
    </xdr:to>
    <xdr:sp macro="" textlink="">
      <xdr:nvSpPr>
        <xdr:cNvPr id="5130" name="Rectangle: Rounded Corners 5129">
          <a:extLst>
            <a:ext uri="{FF2B5EF4-FFF2-40B4-BE49-F238E27FC236}">
              <a16:creationId xmlns:a16="http://schemas.microsoft.com/office/drawing/2014/main" id="{9D3534A7-CE32-4DF0-9B1C-62441A619D84}"/>
            </a:ext>
          </a:extLst>
        </xdr:cNvPr>
        <xdr:cNvSpPr/>
      </xdr:nvSpPr>
      <xdr:spPr>
        <a:xfrm>
          <a:off x="4521200" y="4832350"/>
          <a:ext cx="1524000" cy="673100"/>
        </a:xfrm>
        <a:prstGeom prst="roundRect">
          <a:avLst>
            <a:gd name="adj" fmla="val 6340"/>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247650</xdr:colOff>
      <xdr:row>30</xdr:row>
      <xdr:rowOff>44450</xdr:rowOff>
    </xdr:from>
    <xdr:to>
      <xdr:col>9</xdr:col>
      <xdr:colOff>552450</xdr:colOff>
      <xdr:row>33</xdr:row>
      <xdr:rowOff>165100</xdr:rowOff>
    </xdr:to>
    <xdr:sp macro="" textlink="">
      <xdr:nvSpPr>
        <xdr:cNvPr id="5131" name="Rectangle: Rounded Corners 5130">
          <a:extLst>
            <a:ext uri="{FF2B5EF4-FFF2-40B4-BE49-F238E27FC236}">
              <a16:creationId xmlns:a16="http://schemas.microsoft.com/office/drawing/2014/main" id="{4C196275-7764-484A-801D-749CCCA7D3F7}"/>
            </a:ext>
          </a:extLst>
        </xdr:cNvPr>
        <xdr:cNvSpPr/>
      </xdr:nvSpPr>
      <xdr:spPr>
        <a:xfrm>
          <a:off x="4514850" y="5568950"/>
          <a:ext cx="1524000" cy="673100"/>
        </a:xfrm>
        <a:prstGeom prst="roundRect">
          <a:avLst>
            <a:gd name="adj" fmla="val 6340"/>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18</xdr:row>
      <xdr:rowOff>139699</xdr:rowOff>
    </xdr:from>
    <xdr:to>
      <xdr:col>4</xdr:col>
      <xdr:colOff>171450</xdr:colOff>
      <xdr:row>20</xdr:row>
      <xdr:rowOff>57150</xdr:rowOff>
    </xdr:to>
    <xdr:sp macro="" textlink="">
      <xdr:nvSpPr>
        <xdr:cNvPr id="5132" name="TextBox 5131">
          <a:extLst>
            <a:ext uri="{FF2B5EF4-FFF2-40B4-BE49-F238E27FC236}">
              <a16:creationId xmlns:a16="http://schemas.microsoft.com/office/drawing/2014/main" id="{5B3E0E8C-5DD8-475A-96FB-CF1E59D2647A}"/>
            </a:ext>
          </a:extLst>
        </xdr:cNvPr>
        <xdr:cNvSpPr txBox="1"/>
      </xdr:nvSpPr>
      <xdr:spPr>
        <a:xfrm>
          <a:off x="228600" y="3454399"/>
          <a:ext cx="23812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85000"/>
                  <a:lumOff val="15000"/>
                </a:schemeClr>
              </a:solidFill>
              <a:latin typeface="Aptos Narrow"/>
            </a:rPr>
            <a:t>Top-5</a:t>
          </a:r>
          <a:r>
            <a:rPr lang="en-US" sz="1400" b="0" i="0" u="none" strike="noStrike" baseline="0">
              <a:solidFill>
                <a:schemeClr val="tx1">
                  <a:lumMod val="85000"/>
                  <a:lumOff val="15000"/>
                </a:schemeClr>
              </a:solidFill>
              <a:latin typeface="Aptos Narrow"/>
            </a:rPr>
            <a:t> Profitable </a:t>
          </a:r>
          <a:r>
            <a:rPr lang="en-US" sz="1600" b="1" i="0" u="none" strike="noStrike" baseline="0">
              <a:solidFill>
                <a:schemeClr val="tx1">
                  <a:lumMod val="85000"/>
                  <a:lumOff val="15000"/>
                </a:schemeClr>
              </a:solidFill>
              <a:latin typeface="Aptos Narrow"/>
            </a:rPr>
            <a:t>Customers</a:t>
          </a:r>
          <a:endParaRPr lang="en-US" sz="1400" b="0" i="0" u="none" strike="noStrike">
            <a:solidFill>
              <a:schemeClr val="tx1">
                <a:lumMod val="85000"/>
                <a:lumOff val="15000"/>
              </a:schemeClr>
            </a:solidFill>
            <a:latin typeface="Aptos Narrow"/>
          </a:endParaRPr>
        </a:p>
      </xdr:txBody>
    </xdr:sp>
    <xdr:clientData/>
  </xdr:twoCellAnchor>
  <xdr:twoCellAnchor>
    <xdr:from>
      <xdr:col>7</xdr:col>
      <xdr:colOff>177800</xdr:colOff>
      <xdr:row>27</xdr:row>
      <xdr:rowOff>127000</xdr:rowOff>
    </xdr:from>
    <xdr:to>
      <xdr:col>9</xdr:col>
      <xdr:colOff>139700</xdr:colOff>
      <xdr:row>30</xdr:row>
      <xdr:rowOff>12700</xdr:rowOff>
    </xdr:to>
    <xdr:graphicFrame macro="">
      <xdr:nvGraphicFramePr>
        <xdr:cNvPr id="5137" name="Chart 5136">
          <a:extLst>
            <a:ext uri="{FF2B5EF4-FFF2-40B4-BE49-F238E27FC236}">
              <a16:creationId xmlns:a16="http://schemas.microsoft.com/office/drawing/2014/main" id="{FA26128C-9EBD-44FC-B8DE-31485D3A1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177800</xdr:colOff>
      <xdr:row>31</xdr:row>
      <xdr:rowOff>171450</xdr:rowOff>
    </xdr:from>
    <xdr:to>
      <xdr:col>9</xdr:col>
      <xdr:colOff>152400</xdr:colOff>
      <xdr:row>34</xdr:row>
      <xdr:rowOff>57150</xdr:rowOff>
    </xdr:to>
    <xdr:graphicFrame macro="">
      <xdr:nvGraphicFramePr>
        <xdr:cNvPr id="5139" name="Chart 5138">
          <a:extLst>
            <a:ext uri="{FF2B5EF4-FFF2-40B4-BE49-F238E27FC236}">
              <a16:creationId xmlns:a16="http://schemas.microsoft.com/office/drawing/2014/main" id="{D6559004-9869-4B6A-A744-4658B5C2D7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171450</xdr:colOff>
      <xdr:row>26</xdr:row>
      <xdr:rowOff>25399</xdr:rowOff>
    </xdr:from>
    <xdr:to>
      <xdr:col>9</xdr:col>
      <xdr:colOff>450850</xdr:colOff>
      <xdr:row>27</xdr:row>
      <xdr:rowOff>127000</xdr:rowOff>
    </xdr:to>
    <xdr:sp macro="" textlink="">
      <xdr:nvSpPr>
        <xdr:cNvPr id="41" name="TextBox 40">
          <a:extLst>
            <a:ext uri="{FF2B5EF4-FFF2-40B4-BE49-F238E27FC236}">
              <a16:creationId xmlns:a16="http://schemas.microsoft.com/office/drawing/2014/main" id="{D8C09FC4-A356-48FB-BF40-BCAA51629C27}"/>
            </a:ext>
          </a:extLst>
        </xdr:cNvPr>
        <xdr:cNvSpPr txBox="1"/>
      </xdr:nvSpPr>
      <xdr:spPr>
        <a:xfrm>
          <a:off x="4438650" y="4813299"/>
          <a:ext cx="149860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bg1">
                  <a:lumMod val="95000"/>
                </a:schemeClr>
              </a:solidFill>
              <a:latin typeface="Aptos Narrow"/>
            </a:rPr>
            <a:t>Profit by </a:t>
          </a:r>
          <a:r>
            <a:rPr lang="en-US" sz="1200" b="1" i="0" u="none" strike="noStrike">
              <a:solidFill>
                <a:schemeClr val="bg1">
                  <a:lumMod val="95000"/>
                </a:schemeClr>
              </a:solidFill>
              <a:latin typeface="Aptos Narrow"/>
            </a:rPr>
            <a:t>Gender</a:t>
          </a:r>
          <a:endParaRPr lang="en-US" sz="1400" b="1" i="0" u="none" strike="noStrike">
            <a:solidFill>
              <a:schemeClr val="bg1">
                <a:lumMod val="95000"/>
              </a:schemeClr>
            </a:solidFill>
            <a:latin typeface="Aptos Narrow"/>
          </a:endParaRPr>
        </a:p>
      </xdr:txBody>
    </xdr:sp>
    <xdr:clientData/>
  </xdr:twoCellAnchor>
  <xdr:twoCellAnchor>
    <xdr:from>
      <xdr:col>7</xdr:col>
      <xdr:colOff>177800</xdr:colOff>
      <xdr:row>27</xdr:row>
      <xdr:rowOff>25399</xdr:rowOff>
    </xdr:from>
    <xdr:to>
      <xdr:col>8</xdr:col>
      <xdr:colOff>298450</xdr:colOff>
      <xdr:row>28</xdr:row>
      <xdr:rowOff>127000</xdr:rowOff>
    </xdr:to>
    <xdr:sp macro="" textlink="">
      <xdr:nvSpPr>
        <xdr:cNvPr id="43" name="TextBox 42">
          <a:extLst>
            <a:ext uri="{FF2B5EF4-FFF2-40B4-BE49-F238E27FC236}">
              <a16:creationId xmlns:a16="http://schemas.microsoft.com/office/drawing/2014/main" id="{EA0FF9D5-3B93-4C45-98E7-8CA956355CFB}"/>
            </a:ext>
          </a:extLst>
        </xdr:cNvPr>
        <xdr:cNvSpPr txBox="1"/>
      </xdr:nvSpPr>
      <xdr:spPr>
        <a:xfrm>
          <a:off x="4445000" y="4997449"/>
          <a:ext cx="7302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lumMod val="95000"/>
                </a:schemeClr>
              </a:solidFill>
              <a:latin typeface="Aptos Narrow"/>
            </a:rPr>
            <a:t>Female</a:t>
          </a:r>
          <a:endParaRPr lang="en-US" sz="1100" b="1" i="0" u="none" strike="noStrike">
            <a:solidFill>
              <a:schemeClr val="bg1">
                <a:lumMod val="95000"/>
              </a:schemeClr>
            </a:solidFill>
            <a:latin typeface="Aptos Narrow"/>
          </a:endParaRPr>
        </a:p>
      </xdr:txBody>
    </xdr:sp>
    <xdr:clientData/>
  </xdr:twoCellAnchor>
  <xdr:twoCellAnchor>
    <xdr:from>
      <xdr:col>7</xdr:col>
      <xdr:colOff>177800</xdr:colOff>
      <xdr:row>31</xdr:row>
      <xdr:rowOff>50799</xdr:rowOff>
    </xdr:from>
    <xdr:to>
      <xdr:col>8</xdr:col>
      <xdr:colOff>184150</xdr:colOff>
      <xdr:row>32</xdr:row>
      <xdr:rowOff>152400</xdr:rowOff>
    </xdr:to>
    <xdr:sp macro="" textlink="">
      <xdr:nvSpPr>
        <xdr:cNvPr id="45" name="TextBox 44">
          <a:extLst>
            <a:ext uri="{FF2B5EF4-FFF2-40B4-BE49-F238E27FC236}">
              <a16:creationId xmlns:a16="http://schemas.microsoft.com/office/drawing/2014/main" id="{09CDF7D7-23C8-46EF-9B5D-3BF5D68CD40E}"/>
            </a:ext>
          </a:extLst>
        </xdr:cNvPr>
        <xdr:cNvSpPr txBox="1"/>
      </xdr:nvSpPr>
      <xdr:spPr>
        <a:xfrm>
          <a:off x="4445000" y="5759449"/>
          <a:ext cx="6159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bg1">
                  <a:lumMod val="95000"/>
                </a:schemeClr>
              </a:solidFill>
              <a:latin typeface="Aptos Narrow"/>
            </a:rPr>
            <a:t>male</a:t>
          </a:r>
          <a:endParaRPr lang="en-US" sz="1100" b="1" i="0" u="none" strike="noStrike">
            <a:solidFill>
              <a:schemeClr val="bg1">
                <a:lumMod val="95000"/>
              </a:schemeClr>
            </a:solidFill>
            <a:latin typeface="Aptos Narrow"/>
          </a:endParaRPr>
        </a:p>
      </xdr:txBody>
    </xdr:sp>
    <xdr:clientData/>
  </xdr:twoCellAnchor>
  <xdr:twoCellAnchor>
    <xdr:from>
      <xdr:col>8</xdr:col>
      <xdr:colOff>577850</xdr:colOff>
      <xdr:row>32</xdr:row>
      <xdr:rowOff>44449</xdr:rowOff>
    </xdr:from>
    <xdr:to>
      <xdr:col>9</xdr:col>
      <xdr:colOff>584200</xdr:colOff>
      <xdr:row>33</xdr:row>
      <xdr:rowOff>146050</xdr:rowOff>
    </xdr:to>
    <xdr:sp macro="" textlink="'Analysis (4)'!Q11">
      <xdr:nvSpPr>
        <xdr:cNvPr id="47" name="TextBox 46">
          <a:extLst>
            <a:ext uri="{FF2B5EF4-FFF2-40B4-BE49-F238E27FC236}">
              <a16:creationId xmlns:a16="http://schemas.microsoft.com/office/drawing/2014/main" id="{892DEFF9-E529-4895-856B-8AA6262DF8BA}"/>
            </a:ext>
          </a:extLst>
        </xdr:cNvPr>
        <xdr:cNvSpPr txBox="1"/>
      </xdr:nvSpPr>
      <xdr:spPr>
        <a:xfrm>
          <a:off x="5454650" y="5937249"/>
          <a:ext cx="6159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1B4286-60F6-4AA8-9B6C-C24FC40B71E7}" type="TxLink">
            <a:rPr lang="en-US" sz="1100" b="0" i="0" u="none" strike="noStrike">
              <a:solidFill>
                <a:schemeClr val="bg1">
                  <a:lumMod val="95000"/>
                </a:schemeClr>
              </a:solidFill>
              <a:latin typeface="Aptos Narrow"/>
            </a:rPr>
            <a:pPr algn="ctr"/>
            <a:t>53.2%</a:t>
          </a:fld>
          <a:endParaRPr lang="en-US" sz="1100" b="1" i="0" u="none" strike="noStrike">
            <a:solidFill>
              <a:schemeClr val="bg1">
                <a:lumMod val="95000"/>
              </a:schemeClr>
            </a:solidFill>
            <a:latin typeface="Aptos Narrow"/>
          </a:endParaRPr>
        </a:p>
      </xdr:txBody>
    </xdr:sp>
    <xdr:clientData/>
  </xdr:twoCellAnchor>
  <xdr:twoCellAnchor>
    <xdr:from>
      <xdr:col>8</xdr:col>
      <xdr:colOff>584200</xdr:colOff>
      <xdr:row>28</xdr:row>
      <xdr:rowOff>19049</xdr:rowOff>
    </xdr:from>
    <xdr:to>
      <xdr:col>9</xdr:col>
      <xdr:colOff>590550</xdr:colOff>
      <xdr:row>29</xdr:row>
      <xdr:rowOff>120650</xdr:rowOff>
    </xdr:to>
    <xdr:sp macro="" textlink="'Analysis (4)'!Q10">
      <xdr:nvSpPr>
        <xdr:cNvPr id="63" name="TextBox 62">
          <a:extLst>
            <a:ext uri="{FF2B5EF4-FFF2-40B4-BE49-F238E27FC236}">
              <a16:creationId xmlns:a16="http://schemas.microsoft.com/office/drawing/2014/main" id="{D636D5EB-11DC-4CC6-AD35-4710C61195A4}"/>
            </a:ext>
          </a:extLst>
        </xdr:cNvPr>
        <xdr:cNvSpPr txBox="1"/>
      </xdr:nvSpPr>
      <xdr:spPr>
        <a:xfrm>
          <a:off x="5461000" y="5175249"/>
          <a:ext cx="6159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AB2C2B-21B8-443A-BEF6-C7788680616D}" type="TxLink">
            <a:rPr lang="en-US" sz="1100" b="0" i="0" u="none" strike="noStrike">
              <a:solidFill>
                <a:schemeClr val="bg1">
                  <a:lumMod val="95000"/>
                </a:schemeClr>
              </a:solidFill>
              <a:latin typeface="Aptos Narrow"/>
            </a:rPr>
            <a:pPr algn="ctr"/>
            <a:t>46.8%</a:t>
          </a:fld>
          <a:endParaRPr lang="en-US" sz="1100" b="1" i="0" u="none" strike="noStrike">
            <a:solidFill>
              <a:schemeClr val="bg1">
                <a:lumMod val="95000"/>
              </a:schemeClr>
            </a:solidFill>
            <a:latin typeface="Aptos Narrow"/>
          </a:endParaRPr>
        </a:p>
      </xdr:txBody>
    </xdr:sp>
    <xdr:clientData/>
  </xdr:twoCellAnchor>
  <xdr:twoCellAnchor>
    <xdr:from>
      <xdr:col>10</xdr:col>
      <xdr:colOff>57150</xdr:colOff>
      <xdr:row>18</xdr:row>
      <xdr:rowOff>146050</xdr:rowOff>
    </xdr:from>
    <xdr:to>
      <xdr:col>14</xdr:col>
      <xdr:colOff>501650</xdr:colOff>
      <xdr:row>26</xdr:row>
      <xdr:rowOff>38100</xdr:rowOff>
    </xdr:to>
    <xdr:graphicFrame macro="">
      <xdr:nvGraphicFramePr>
        <xdr:cNvPr id="5124" name="Chart 5123">
          <a:extLst>
            <a:ext uri="{FF2B5EF4-FFF2-40B4-BE49-F238E27FC236}">
              <a16:creationId xmlns:a16="http://schemas.microsoft.com/office/drawing/2014/main" id="{643869F0-832F-4EC0-B766-4442B2EA2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12700</xdr:colOff>
      <xdr:row>16</xdr:row>
      <xdr:rowOff>139699</xdr:rowOff>
    </xdr:from>
    <xdr:to>
      <xdr:col>12</xdr:col>
      <xdr:colOff>177800</xdr:colOff>
      <xdr:row>19</xdr:row>
      <xdr:rowOff>44450</xdr:rowOff>
    </xdr:to>
    <xdr:sp macro="" textlink="'Analysis (4)'!M25">
      <xdr:nvSpPr>
        <xdr:cNvPr id="5133" name="TextBox 5132">
          <a:extLst>
            <a:ext uri="{FF2B5EF4-FFF2-40B4-BE49-F238E27FC236}">
              <a16:creationId xmlns:a16="http://schemas.microsoft.com/office/drawing/2014/main" id="{99245542-2CBF-48CB-8C1C-787AC74B4911}"/>
            </a:ext>
          </a:extLst>
        </xdr:cNvPr>
        <xdr:cNvSpPr txBox="1"/>
      </xdr:nvSpPr>
      <xdr:spPr>
        <a:xfrm>
          <a:off x="6108700" y="3086099"/>
          <a:ext cx="1384300" cy="457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EC5B7C-8ADC-41BA-AC66-95054DA5C3CF}" type="TxLink">
            <a:rPr lang="en-US" sz="1100" b="0" i="0" u="none" strike="noStrike" baseline="0">
              <a:solidFill>
                <a:srgbClr val="000000"/>
              </a:solidFill>
              <a:latin typeface="Aptos Narrow"/>
            </a:rPr>
            <a:pPr algn="ctr"/>
            <a:t>The 25-30 Age-group Contributed</a:t>
          </a:fld>
          <a:endParaRPr lang="en-US" sz="1400" b="0" i="0" u="none" strike="noStrike">
            <a:solidFill>
              <a:schemeClr val="tx1">
                <a:lumMod val="85000"/>
                <a:lumOff val="15000"/>
              </a:schemeClr>
            </a:solidFill>
            <a:latin typeface="Aptos Narrow"/>
          </a:endParaRPr>
        </a:p>
      </xdr:txBody>
    </xdr:sp>
    <xdr:clientData/>
  </xdr:twoCellAnchor>
  <xdr:twoCellAnchor>
    <xdr:from>
      <xdr:col>11</xdr:col>
      <xdr:colOff>368300</xdr:colOff>
      <xdr:row>17</xdr:row>
      <xdr:rowOff>139700</xdr:rowOff>
    </xdr:from>
    <xdr:to>
      <xdr:col>12</xdr:col>
      <xdr:colOff>577850</xdr:colOff>
      <xdr:row>19</xdr:row>
      <xdr:rowOff>31751</xdr:rowOff>
    </xdr:to>
    <xdr:sp macro="" textlink="'Analysis (4)'!M21">
      <xdr:nvSpPr>
        <xdr:cNvPr id="5134" name="TextBox 5133">
          <a:extLst>
            <a:ext uri="{FF2B5EF4-FFF2-40B4-BE49-F238E27FC236}">
              <a16:creationId xmlns:a16="http://schemas.microsoft.com/office/drawing/2014/main" id="{F2DE1641-A0FC-4ADE-BFFF-42496C7E7AB1}"/>
            </a:ext>
          </a:extLst>
        </xdr:cNvPr>
        <xdr:cNvSpPr txBox="1"/>
      </xdr:nvSpPr>
      <xdr:spPr>
        <a:xfrm>
          <a:off x="7073900" y="3270250"/>
          <a:ext cx="819150" cy="260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04C416A-4B6F-4CAA-9871-20F87D05C1DA}" type="TxLink">
            <a:rPr lang="en-US" sz="1800" b="1" i="0" u="none" strike="noStrike">
              <a:solidFill>
                <a:srgbClr val="00B0F0"/>
              </a:solidFill>
              <a:latin typeface="Aptos Narrow"/>
              <a:ea typeface="+mn-ea"/>
              <a:cs typeface="+mn-cs"/>
            </a:rPr>
            <a:pPr marL="0" indent="0" algn="ctr"/>
            <a:t>58.3%</a:t>
          </a:fld>
          <a:endParaRPr lang="en-US" sz="1800" b="1" i="0" u="none" strike="noStrike">
            <a:solidFill>
              <a:srgbClr val="00B0F0"/>
            </a:solidFill>
            <a:latin typeface="Aptos Narrow"/>
            <a:ea typeface="+mn-ea"/>
            <a:cs typeface="+mn-cs"/>
          </a:endParaRPr>
        </a:p>
      </xdr:txBody>
    </xdr:sp>
    <xdr:clientData/>
  </xdr:twoCellAnchor>
  <xdr:twoCellAnchor>
    <xdr:from>
      <xdr:col>12</xdr:col>
      <xdr:colOff>273050</xdr:colOff>
      <xdr:row>17</xdr:row>
      <xdr:rowOff>146049</xdr:rowOff>
    </xdr:from>
    <xdr:to>
      <xdr:col>14</xdr:col>
      <xdr:colOff>184150</xdr:colOff>
      <xdr:row>19</xdr:row>
      <xdr:rowOff>63500</xdr:rowOff>
    </xdr:to>
    <xdr:sp macro="" textlink="">
      <xdr:nvSpPr>
        <xdr:cNvPr id="5135" name="TextBox 5134">
          <a:extLst>
            <a:ext uri="{FF2B5EF4-FFF2-40B4-BE49-F238E27FC236}">
              <a16:creationId xmlns:a16="http://schemas.microsoft.com/office/drawing/2014/main" id="{0D2A7443-0A6F-4F5E-AC91-EEE716CD4E65}"/>
            </a:ext>
          </a:extLst>
        </xdr:cNvPr>
        <xdr:cNvSpPr txBox="1"/>
      </xdr:nvSpPr>
      <xdr:spPr>
        <a:xfrm>
          <a:off x="7588250" y="3276599"/>
          <a:ext cx="113030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baseline="0">
              <a:solidFill>
                <a:schemeClr val="tx1">
                  <a:lumMod val="85000"/>
                  <a:lumOff val="15000"/>
                </a:schemeClr>
              </a:solidFill>
              <a:latin typeface="Aptos Narrow"/>
            </a:rPr>
            <a:t> of the </a:t>
          </a:r>
          <a:r>
            <a:rPr lang="en-US" sz="1100" b="1" i="0" u="none" strike="noStrike" baseline="0">
              <a:solidFill>
                <a:schemeClr val="tx1">
                  <a:lumMod val="85000"/>
                  <a:lumOff val="15000"/>
                </a:schemeClr>
              </a:solidFill>
              <a:latin typeface="Aptos Narrow"/>
            </a:rPr>
            <a:t>Profit</a:t>
          </a:r>
          <a:endParaRPr lang="en-US" sz="1100" b="1" i="0" u="none" strike="noStrike">
            <a:solidFill>
              <a:schemeClr val="tx1">
                <a:lumMod val="85000"/>
                <a:lumOff val="15000"/>
              </a:schemeClr>
            </a:solidFill>
            <a:latin typeface="Aptos Narrow"/>
          </a:endParaRPr>
        </a:p>
      </xdr:txBody>
    </xdr:sp>
    <xdr:clientData/>
  </xdr:twoCellAnchor>
  <xdr:twoCellAnchor>
    <xdr:from>
      <xdr:col>10</xdr:col>
      <xdr:colOff>57150</xdr:colOff>
      <xdr:row>26</xdr:row>
      <xdr:rowOff>69850</xdr:rowOff>
    </xdr:from>
    <xdr:to>
      <xdr:col>14</xdr:col>
      <xdr:colOff>571500</xdr:colOff>
      <xdr:row>33</xdr:row>
      <xdr:rowOff>76200</xdr:rowOff>
    </xdr:to>
    <xdr:sp macro="" textlink="">
      <xdr:nvSpPr>
        <xdr:cNvPr id="5136" name="Rectangle: Rounded Corners 5135">
          <a:extLst>
            <a:ext uri="{FF2B5EF4-FFF2-40B4-BE49-F238E27FC236}">
              <a16:creationId xmlns:a16="http://schemas.microsoft.com/office/drawing/2014/main" id="{344CDBE7-0396-4EE3-91EF-617E38C697CB}"/>
            </a:ext>
          </a:extLst>
        </xdr:cNvPr>
        <xdr:cNvSpPr/>
      </xdr:nvSpPr>
      <xdr:spPr>
        <a:xfrm>
          <a:off x="6153150" y="4857750"/>
          <a:ext cx="2952750" cy="129540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69850</xdr:colOff>
      <xdr:row>28</xdr:row>
      <xdr:rowOff>88900</xdr:rowOff>
    </xdr:from>
    <xdr:to>
      <xdr:col>14</xdr:col>
      <xdr:colOff>558800</xdr:colOff>
      <xdr:row>34</xdr:row>
      <xdr:rowOff>25400</xdr:rowOff>
    </xdr:to>
    <mc:AlternateContent xmlns:mc="http://schemas.openxmlformats.org/markup-compatibility/2006" xmlns:a14="http://schemas.microsoft.com/office/drawing/2010/main">
      <mc:Choice Requires="a14">
        <xdr:graphicFrame macro="">
          <xdr:nvGraphicFramePr>
            <xdr:cNvPr id="5138" name="Year 1">
              <a:extLst>
                <a:ext uri="{FF2B5EF4-FFF2-40B4-BE49-F238E27FC236}">
                  <a16:creationId xmlns:a16="http://schemas.microsoft.com/office/drawing/2014/main" id="{0C9DF987-4FBC-43DD-9269-DB5969CF996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165850" y="5245100"/>
              <a:ext cx="2927350" cy="1041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603250</xdr:colOff>
      <xdr:row>26</xdr:row>
      <xdr:rowOff>146049</xdr:rowOff>
    </xdr:from>
    <xdr:to>
      <xdr:col>12</xdr:col>
      <xdr:colOff>101600</xdr:colOff>
      <xdr:row>28</xdr:row>
      <xdr:rowOff>63500</xdr:rowOff>
    </xdr:to>
    <xdr:sp macro="" textlink="">
      <xdr:nvSpPr>
        <xdr:cNvPr id="5140" name="TextBox 5139">
          <a:extLst>
            <a:ext uri="{FF2B5EF4-FFF2-40B4-BE49-F238E27FC236}">
              <a16:creationId xmlns:a16="http://schemas.microsoft.com/office/drawing/2014/main" id="{9BC470B3-1DA4-4AE5-996C-8053CEAEC9C7}"/>
            </a:ext>
          </a:extLst>
        </xdr:cNvPr>
        <xdr:cNvSpPr txBox="1"/>
      </xdr:nvSpPr>
      <xdr:spPr>
        <a:xfrm>
          <a:off x="6089650" y="4933949"/>
          <a:ext cx="13271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chemeClr val="tx1">
                  <a:lumMod val="85000"/>
                  <a:lumOff val="15000"/>
                </a:schemeClr>
              </a:solidFill>
              <a:latin typeface="Aptos Narrow"/>
            </a:rPr>
            <a:t> Filter by Year</a:t>
          </a:r>
          <a:endParaRPr lang="en-US" sz="1400" b="0" i="0" u="none" strike="noStrike">
            <a:solidFill>
              <a:schemeClr val="tx1">
                <a:lumMod val="85000"/>
                <a:lumOff val="15000"/>
              </a:schemeClr>
            </a:solidFill>
            <a:latin typeface="Aptos Narrow"/>
          </a:endParaRPr>
        </a:p>
      </xdr:txBody>
    </xdr:sp>
    <xdr:clientData/>
  </xdr:twoCellAnchor>
  <xdr:twoCellAnchor>
    <xdr:from>
      <xdr:col>15</xdr:col>
      <xdr:colOff>44450</xdr:colOff>
      <xdr:row>16</xdr:row>
      <xdr:rowOff>133350</xdr:rowOff>
    </xdr:from>
    <xdr:to>
      <xdr:col>19</xdr:col>
      <xdr:colOff>285750</xdr:colOff>
      <xdr:row>34</xdr:row>
      <xdr:rowOff>31750</xdr:rowOff>
    </xdr:to>
    <xdr:sp macro="" textlink="">
      <xdr:nvSpPr>
        <xdr:cNvPr id="5141" name="Rectangle: Rounded Corners 5140">
          <a:extLst>
            <a:ext uri="{FF2B5EF4-FFF2-40B4-BE49-F238E27FC236}">
              <a16:creationId xmlns:a16="http://schemas.microsoft.com/office/drawing/2014/main" id="{94CC1973-6D68-43E6-B541-99F731CF3F64}"/>
            </a:ext>
          </a:extLst>
        </xdr:cNvPr>
        <xdr:cNvSpPr/>
      </xdr:nvSpPr>
      <xdr:spPr>
        <a:xfrm>
          <a:off x="9188450" y="3079750"/>
          <a:ext cx="2679700" cy="321310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76200</xdr:colOff>
      <xdr:row>20</xdr:row>
      <xdr:rowOff>88900</xdr:rowOff>
    </xdr:from>
    <xdr:to>
      <xdr:col>19</xdr:col>
      <xdr:colOff>260350</xdr:colOff>
      <xdr:row>33</xdr:row>
      <xdr:rowOff>95250</xdr:rowOff>
    </xdr:to>
    <xdr:graphicFrame macro="">
      <xdr:nvGraphicFramePr>
        <xdr:cNvPr id="5142" name="Chart 5141">
          <a:extLst>
            <a:ext uri="{FF2B5EF4-FFF2-40B4-BE49-F238E27FC236}">
              <a16:creationId xmlns:a16="http://schemas.microsoft.com/office/drawing/2014/main" id="{CC05C9F0-978D-48F5-9AA6-FC56BE108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14</xdr:col>
      <xdr:colOff>393700</xdr:colOff>
      <xdr:row>16</xdr:row>
      <xdr:rowOff>177799</xdr:rowOff>
    </xdr:from>
    <xdr:to>
      <xdr:col>17</xdr:col>
      <xdr:colOff>234950</xdr:colOff>
      <xdr:row>20</xdr:row>
      <xdr:rowOff>12700</xdr:rowOff>
    </xdr:to>
    <xdr:sp macro="" textlink="">
      <xdr:nvSpPr>
        <xdr:cNvPr id="5143" name="TextBox 5142">
          <a:extLst>
            <a:ext uri="{FF2B5EF4-FFF2-40B4-BE49-F238E27FC236}">
              <a16:creationId xmlns:a16="http://schemas.microsoft.com/office/drawing/2014/main" id="{8526B28C-933F-47EF-9610-1CF431DD157C}"/>
            </a:ext>
          </a:extLst>
        </xdr:cNvPr>
        <xdr:cNvSpPr txBox="1"/>
      </xdr:nvSpPr>
      <xdr:spPr>
        <a:xfrm>
          <a:off x="8928100" y="3124199"/>
          <a:ext cx="1670050" cy="571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chemeClr val="tx1">
                  <a:lumMod val="85000"/>
                  <a:lumOff val="15000"/>
                </a:schemeClr>
              </a:solidFill>
              <a:latin typeface="Aptos Narrow"/>
            </a:rPr>
            <a:t># of orders by </a:t>
          </a:r>
          <a:r>
            <a:rPr lang="en-US" sz="1400" b="1" i="0" u="none" strike="noStrike" baseline="0">
              <a:solidFill>
                <a:schemeClr val="tx1">
                  <a:lumMod val="85000"/>
                  <a:lumOff val="15000"/>
                </a:schemeClr>
              </a:solidFill>
              <a:latin typeface="Aptos Narrow"/>
            </a:rPr>
            <a:t>Shipping days</a:t>
          </a:r>
          <a:endParaRPr lang="en-US" sz="1400" b="1" i="0" u="none" strike="noStrike">
            <a:solidFill>
              <a:schemeClr val="tx1">
                <a:lumMod val="85000"/>
                <a:lumOff val="15000"/>
              </a:schemeClr>
            </a:solidFill>
            <a:latin typeface="Aptos Narrow"/>
          </a:endParaRPr>
        </a:p>
      </xdr:txBody>
    </xdr:sp>
    <xdr:clientData/>
  </xdr:twoCellAnchor>
  <xdr:twoCellAnchor>
    <xdr:from>
      <xdr:col>17</xdr:col>
      <xdr:colOff>38100</xdr:colOff>
      <xdr:row>16</xdr:row>
      <xdr:rowOff>184149</xdr:rowOff>
    </xdr:from>
    <xdr:to>
      <xdr:col>19</xdr:col>
      <xdr:colOff>323850</xdr:colOff>
      <xdr:row>19</xdr:row>
      <xdr:rowOff>6350</xdr:rowOff>
    </xdr:to>
    <xdr:sp macro="" textlink="">
      <xdr:nvSpPr>
        <xdr:cNvPr id="5144" name="TextBox 5143">
          <a:extLst>
            <a:ext uri="{FF2B5EF4-FFF2-40B4-BE49-F238E27FC236}">
              <a16:creationId xmlns:a16="http://schemas.microsoft.com/office/drawing/2014/main" id="{4EC35F78-20C8-4E16-908F-27AFF38D53AF}"/>
            </a:ext>
          </a:extLst>
        </xdr:cNvPr>
        <xdr:cNvSpPr txBox="1"/>
      </xdr:nvSpPr>
      <xdr:spPr>
        <a:xfrm>
          <a:off x="10401300" y="3130549"/>
          <a:ext cx="1504950" cy="374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baseline="0">
              <a:solidFill>
                <a:schemeClr val="tx1">
                  <a:lumMod val="85000"/>
                  <a:lumOff val="15000"/>
                </a:schemeClr>
              </a:solidFill>
              <a:latin typeface="Aptos Narrow"/>
            </a:rPr>
            <a:t>Average shipping days</a:t>
          </a:r>
          <a:endParaRPr lang="en-US" sz="1100" b="1" i="0" u="none" strike="noStrike">
            <a:solidFill>
              <a:schemeClr val="tx1">
                <a:lumMod val="85000"/>
                <a:lumOff val="15000"/>
              </a:schemeClr>
            </a:solidFill>
            <a:latin typeface="Aptos Narrow"/>
          </a:endParaRPr>
        </a:p>
      </xdr:txBody>
    </xdr:sp>
    <xdr:clientData/>
  </xdr:twoCellAnchor>
  <xdr:twoCellAnchor>
    <xdr:from>
      <xdr:col>17</xdr:col>
      <xdr:colOff>438150</xdr:colOff>
      <xdr:row>18</xdr:row>
      <xdr:rowOff>146050</xdr:rowOff>
    </xdr:from>
    <xdr:to>
      <xdr:col>19</xdr:col>
      <xdr:colOff>38100</xdr:colOff>
      <xdr:row>20</xdr:row>
      <xdr:rowOff>38101</xdr:rowOff>
    </xdr:to>
    <xdr:sp macro="" textlink="'Analysis (4)'!V27">
      <xdr:nvSpPr>
        <xdr:cNvPr id="5146" name="TextBox 5145">
          <a:extLst>
            <a:ext uri="{FF2B5EF4-FFF2-40B4-BE49-F238E27FC236}">
              <a16:creationId xmlns:a16="http://schemas.microsoft.com/office/drawing/2014/main" id="{9D20F8BA-03B5-45B8-8A30-C3D72DFFBF35}"/>
            </a:ext>
          </a:extLst>
        </xdr:cNvPr>
        <xdr:cNvSpPr txBox="1"/>
      </xdr:nvSpPr>
      <xdr:spPr>
        <a:xfrm>
          <a:off x="10801350" y="3460750"/>
          <a:ext cx="819150" cy="260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7C8C74F-9328-4A32-9E7D-1A9DD6714ACE}" type="TxLink">
            <a:rPr lang="en-US" sz="1800" b="1" i="0" u="none" strike="noStrike">
              <a:solidFill>
                <a:srgbClr val="00B0F0"/>
              </a:solidFill>
              <a:latin typeface="Aptos Narrow"/>
              <a:ea typeface="+mn-ea"/>
              <a:cs typeface="+mn-cs"/>
            </a:rPr>
            <a:pPr marL="0" indent="0" algn="ctr"/>
            <a:t>4</a:t>
          </a:fld>
          <a:endParaRPr lang="en-US" sz="1800" b="1" i="0" u="none" strike="noStrike">
            <a:solidFill>
              <a:srgbClr val="00B0F0"/>
            </a:solidFill>
            <a:latin typeface="Aptos Narrow"/>
            <a:ea typeface="+mn-ea"/>
            <a:cs typeface="+mn-cs"/>
          </a:endParaRPr>
        </a:p>
      </xdr:txBody>
    </xdr:sp>
    <xdr:clientData/>
  </xdr:twoCellAnchor>
  <xdr:twoCellAnchor editAs="oneCell">
    <xdr:from>
      <xdr:col>13</xdr:col>
      <xdr:colOff>450850</xdr:colOff>
      <xdr:row>0</xdr:row>
      <xdr:rowOff>38100</xdr:rowOff>
    </xdr:from>
    <xdr:to>
      <xdr:col>18</xdr:col>
      <xdr:colOff>133350</xdr:colOff>
      <xdr:row>2</xdr:row>
      <xdr:rowOff>107950</xdr:rowOff>
    </xdr:to>
    <mc:AlternateContent xmlns:mc="http://schemas.openxmlformats.org/markup-compatibility/2006" xmlns:a14="http://schemas.microsoft.com/office/drawing/2010/main">
      <mc:Choice Requires="a14">
        <xdr:graphicFrame macro="">
          <xdr:nvGraphicFramePr>
            <xdr:cNvPr id="5147" name="Region 1">
              <a:extLst>
                <a:ext uri="{FF2B5EF4-FFF2-40B4-BE49-F238E27FC236}">
                  <a16:creationId xmlns:a16="http://schemas.microsoft.com/office/drawing/2014/main" id="{31DCAC82-52F3-4E86-9EED-698D4EB6E58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375650" y="38100"/>
              <a:ext cx="2730500" cy="438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552450</xdr:colOff>
      <xdr:row>0</xdr:row>
      <xdr:rowOff>152400</xdr:rowOff>
    </xdr:from>
    <xdr:to>
      <xdr:col>6</xdr:col>
      <xdr:colOff>431799</xdr:colOff>
      <xdr:row>2</xdr:row>
      <xdr:rowOff>19050</xdr:rowOff>
    </xdr:to>
    <xdr:sp macro="" textlink="">
      <xdr:nvSpPr>
        <xdr:cNvPr id="5148" name="Rectangle: Rounded Corners 5147">
          <a:hlinkClick xmlns:r="http://schemas.openxmlformats.org/officeDocument/2006/relationships" r:id="rId19"/>
          <a:extLst>
            <a:ext uri="{FF2B5EF4-FFF2-40B4-BE49-F238E27FC236}">
              <a16:creationId xmlns:a16="http://schemas.microsoft.com/office/drawing/2014/main" id="{32B6A50D-17E9-4425-8356-9605F4A26A03}"/>
            </a:ext>
          </a:extLst>
        </xdr:cNvPr>
        <xdr:cNvSpPr/>
      </xdr:nvSpPr>
      <xdr:spPr>
        <a:xfrm>
          <a:off x="2990850" y="152400"/>
          <a:ext cx="1098549" cy="234950"/>
        </a:xfrm>
        <a:prstGeom prst="roundRect">
          <a:avLst>
            <a:gd name="adj" fmla="val 634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lumMod val="85000"/>
                  <a:lumOff val="15000"/>
                </a:schemeClr>
              </a:solidFill>
            </a:rPr>
            <a:t>Time Analysis</a:t>
          </a:r>
        </a:p>
      </xdr:txBody>
    </xdr:sp>
    <xdr:clientData/>
  </xdr:twoCellAnchor>
  <xdr:twoCellAnchor>
    <xdr:from>
      <xdr:col>6</xdr:col>
      <xdr:colOff>584200</xdr:colOff>
      <xdr:row>0</xdr:row>
      <xdr:rowOff>146050</xdr:rowOff>
    </xdr:from>
    <xdr:to>
      <xdr:col>9</xdr:col>
      <xdr:colOff>101600</xdr:colOff>
      <xdr:row>2</xdr:row>
      <xdr:rowOff>12700</xdr:rowOff>
    </xdr:to>
    <xdr:sp macro="" textlink="">
      <xdr:nvSpPr>
        <xdr:cNvPr id="5149" name="Rectangle: Rounded Corners 5148">
          <a:extLst>
            <a:ext uri="{FF2B5EF4-FFF2-40B4-BE49-F238E27FC236}">
              <a16:creationId xmlns:a16="http://schemas.microsoft.com/office/drawing/2014/main" id="{CE017A27-0E10-48EF-B21D-A9D5603C437A}"/>
            </a:ext>
          </a:extLst>
        </xdr:cNvPr>
        <xdr:cNvSpPr/>
      </xdr:nvSpPr>
      <xdr:spPr>
        <a:xfrm>
          <a:off x="4241800" y="146050"/>
          <a:ext cx="1346200" cy="234950"/>
        </a:xfrm>
        <a:prstGeom prst="roundRect">
          <a:avLst>
            <a:gd name="adj" fmla="val 634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bg1"/>
              </a:solidFill>
            </a:rPr>
            <a:t>Detailed</a:t>
          </a:r>
          <a:r>
            <a:rPr lang="en-US" sz="1100" b="1" baseline="0">
              <a:solidFill>
                <a:schemeClr val="bg1"/>
              </a:solidFill>
            </a:rPr>
            <a:t> Dashboard</a:t>
          </a:r>
          <a:endParaRPr lang="en-US" sz="1100" b="1">
            <a:solidFill>
              <a:schemeClr val="bg1"/>
            </a:solidFill>
          </a:endParaRPr>
        </a:p>
      </xdr:txBody>
    </xdr:sp>
    <xdr:clientData/>
  </xdr:twoCellAnchor>
  <xdr:twoCellAnchor>
    <xdr:from>
      <xdr:col>11</xdr:col>
      <xdr:colOff>546100</xdr:colOff>
      <xdr:row>0</xdr:row>
      <xdr:rowOff>171450</xdr:rowOff>
    </xdr:from>
    <xdr:to>
      <xdr:col>13</xdr:col>
      <xdr:colOff>158749</xdr:colOff>
      <xdr:row>2</xdr:row>
      <xdr:rowOff>0</xdr:rowOff>
    </xdr:to>
    <xdr:sp macro="[0]!_xludf.Clear" textlink="">
      <xdr:nvSpPr>
        <xdr:cNvPr id="5152" name="Rectangle: Rounded Corners 5151">
          <a:extLst>
            <a:ext uri="{FF2B5EF4-FFF2-40B4-BE49-F238E27FC236}">
              <a16:creationId xmlns:a16="http://schemas.microsoft.com/office/drawing/2014/main" id="{5E4C8AEA-FE2A-4241-9FB4-4AA7D1CF8905}"/>
            </a:ext>
          </a:extLst>
        </xdr:cNvPr>
        <xdr:cNvSpPr/>
      </xdr:nvSpPr>
      <xdr:spPr>
        <a:xfrm>
          <a:off x="7251700" y="171450"/>
          <a:ext cx="831849" cy="196850"/>
        </a:xfrm>
        <a:prstGeom prst="roundRect">
          <a:avLst>
            <a:gd name="adj" fmla="val 6340"/>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Clear Filter</a:t>
          </a:r>
        </a:p>
      </xdr:txBody>
    </xdr:sp>
    <xdr:clientData/>
  </xdr:twoCellAnchor>
  <xdr:twoCellAnchor>
    <xdr:from>
      <xdr:col>9</xdr:col>
      <xdr:colOff>196850</xdr:colOff>
      <xdr:row>0</xdr:row>
      <xdr:rowOff>146050</xdr:rowOff>
    </xdr:from>
    <xdr:to>
      <xdr:col>11</xdr:col>
      <xdr:colOff>38099</xdr:colOff>
      <xdr:row>2</xdr:row>
      <xdr:rowOff>19050</xdr:rowOff>
    </xdr:to>
    <xdr:sp macro="" textlink="">
      <xdr:nvSpPr>
        <xdr:cNvPr id="5145" name="Rectangle: Rounded Corners 5144">
          <a:hlinkClick xmlns:r="http://schemas.openxmlformats.org/officeDocument/2006/relationships" r:id="rId20"/>
          <a:extLst>
            <a:ext uri="{FF2B5EF4-FFF2-40B4-BE49-F238E27FC236}">
              <a16:creationId xmlns:a16="http://schemas.microsoft.com/office/drawing/2014/main" id="{199FF2F4-184A-4818-A249-D8B6D7F7EC3A}"/>
            </a:ext>
          </a:extLst>
        </xdr:cNvPr>
        <xdr:cNvSpPr/>
      </xdr:nvSpPr>
      <xdr:spPr>
        <a:xfrm>
          <a:off x="5683250" y="146050"/>
          <a:ext cx="1060449" cy="241300"/>
        </a:xfrm>
        <a:prstGeom prst="roundRect">
          <a:avLst>
            <a:gd name="adj" fmla="val 634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a:solidFill>
                <a:schemeClr val="tx1">
                  <a:lumMod val="85000"/>
                  <a:lumOff val="15000"/>
                </a:schemeClr>
              </a:solidFill>
              <a:latin typeface="+mn-lt"/>
              <a:ea typeface="+mn-ea"/>
              <a:cs typeface="+mn-cs"/>
            </a:rPr>
            <a:t>Urgent</a:t>
          </a:r>
          <a:r>
            <a:rPr lang="en-US" sz="1100" b="1" baseline="0">
              <a:solidFill>
                <a:schemeClr val="tx1">
                  <a:lumMod val="85000"/>
                  <a:lumOff val="15000"/>
                </a:schemeClr>
              </a:solidFill>
              <a:latin typeface="+mn-lt"/>
              <a:ea typeface="+mn-ea"/>
              <a:cs typeface="+mn-cs"/>
            </a:rPr>
            <a:t> Report</a:t>
          </a:r>
          <a:endParaRPr lang="en-US" sz="1100" b="1">
            <a:solidFill>
              <a:schemeClr val="tx1">
                <a:lumMod val="85000"/>
                <a:lumOff val="15000"/>
              </a:schemeClr>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xdr:row>
      <xdr:rowOff>95250</xdr:rowOff>
    </xdr:from>
    <xdr:to>
      <xdr:col>2</xdr:col>
      <xdr:colOff>1073150</xdr:colOff>
      <xdr:row>5</xdr:row>
      <xdr:rowOff>76200</xdr:rowOff>
    </xdr:to>
    <xdr:sp macro="" textlink="">
      <xdr:nvSpPr>
        <xdr:cNvPr id="2" name="Rectangle: Rounded Corners 1">
          <a:extLst>
            <a:ext uri="{FF2B5EF4-FFF2-40B4-BE49-F238E27FC236}">
              <a16:creationId xmlns:a16="http://schemas.microsoft.com/office/drawing/2014/main" id="{E16DAA79-7545-44E0-B8C6-6F70E53BA21F}"/>
            </a:ext>
          </a:extLst>
        </xdr:cNvPr>
        <xdr:cNvSpPr/>
      </xdr:nvSpPr>
      <xdr:spPr>
        <a:xfrm>
          <a:off x="609600" y="463550"/>
          <a:ext cx="6965950" cy="53340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chemeClr val="tx1">
                  <a:lumMod val="85000"/>
                  <a:lumOff val="15000"/>
                </a:schemeClr>
              </a:solidFill>
            </a:rPr>
            <a:t>These specific products require </a:t>
          </a:r>
          <a:r>
            <a:rPr lang="en-US" sz="1600">
              <a:solidFill>
                <a:srgbClr val="FF0000"/>
              </a:solidFill>
            </a:rPr>
            <a:t>re-evaluation</a:t>
          </a:r>
          <a:r>
            <a:rPr lang="en-US" sz="1600">
              <a:solidFill>
                <a:schemeClr val="tx1">
                  <a:lumMod val="85000"/>
                  <a:lumOff val="15000"/>
                </a:schemeClr>
              </a:solidFill>
            </a:rPr>
            <a:t>, and some may need to be </a:t>
          </a:r>
          <a:r>
            <a:rPr lang="en-US" sz="1600">
              <a:solidFill>
                <a:srgbClr val="FF0000"/>
              </a:solidFill>
            </a:rPr>
            <a:t>removed</a:t>
          </a:r>
        </a:p>
      </xdr:txBody>
    </xdr:sp>
    <xdr:clientData/>
  </xdr:twoCellAnchor>
  <xdr:twoCellAnchor>
    <xdr:from>
      <xdr:col>4</xdr:col>
      <xdr:colOff>349250</xdr:colOff>
      <xdr:row>1</xdr:row>
      <xdr:rowOff>133350</xdr:rowOff>
    </xdr:from>
    <xdr:to>
      <xdr:col>8</xdr:col>
      <xdr:colOff>12700</xdr:colOff>
      <xdr:row>5</xdr:row>
      <xdr:rowOff>120650</xdr:rowOff>
    </xdr:to>
    <xdr:sp macro="" textlink="">
      <xdr:nvSpPr>
        <xdr:cNvPr id="3" name="Rectangle: Rounded Corners 2">
          <a:extLst>
            <a:ext uri="{FF2B5EF4-FFF2-40B4-BE49-F238E27FC236}">
              <a16:creationId xmlns:a16="http://schemas.microsoft.com/office/drawing/2014/main" id="{F29F2182-399C-42A5-B931-08FC8A65A33C}"/>
            </a:ext>
          </a:extLst>
        </xdr:cNvPr>
        <xdr:cNvSpPr/>
      </xdr:nvSpPr>
      <xdr:spPr>
        <a:xfrm>
          <a:off x="8540750" y="317500"/>
          <a:ext cx="2559050" cy="723900"/>
        </a:xfrm>
        <a:prstGeom prst="roundRect">
          <a:avLst>
            <a:gd name="adj" fmla="val 63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chemeClr val="tx1">
                  <a:lumMod val="85000"/>
                  <a:lumOff val="15000"/>
                </a:schemeClr>
              </a:solidFill>
            </a:rPr>
            <a:t>Orders with </a:t>
          </a:r>
          <a:r>
            <a:rPr lang="en-US" sz="1600">
              <a:solidFill>
                <a:srgbClr val="FF0000"/>
              </a:solidFill>
            </a:rPr>
            <a:t>Critical</a:t>
          </a:r>
          <a:r>
            <a:rPr lang="en-US" sz="1600">
              <a:solidFill>
                <a:schemeClr val="tx1">
                  <a:lumMod val="85000"/>
                  <a:lumOff val="15000"/>
                </a:schemeClr>
              </a:solidFill>
            </a:rPr>
            <a:t> and</a:t>
          </a:r>
          <a:r>
            <a:rPr lang="en-US" sz="1600" baseline="0">
              <a:solidFill>
                <a:schemeClr val="tx1">
                  <a:lumMod val="85000"/>
                  <a:lumOff val="15000"/>
                </a:schemeClr>
              </a:solidFill>
            </a:rPr>
            <a:t> </a:t>
          </a:r>
          <a:r>
            <a:rPr lang="en-US" sz="1600" baseline="0">
              <a:solidFill>
                <a:srgbClr val="FF0000"/>
              </a:solidFill>
            </a:rPr>
            <a:t>High</a:t>
          </a:r>
          <a:r>
            <a:rPr lang="en-US" sz="1600" baseline="0">
              <a:solidFill>
                <a:schemeClr val="tx1">
                  <a:lumMod val="85000"/>
                  <a:lumOff val="15000"/>
                </a:schemeClr>
              </a:solidFill>
            </a:rPr>
            <a:t> Priorities</a:t>
          </a:r>
          <a:endParaRPr lang="en-US" sz="1600">
            <a:solidFill>
              <a:schemeClr val="tx1">
                <a:lumMod val="85000"/>
                <a:lumOff val="15000"/>
              </a:schemeClr>
            </a:solidFill>
          </a:endParaRPr>
        </a:p>
      </xdr:txBody>
    </xdr:sp>
    <xdr:clientData/>
  </xdr:twoCellAnchor>
  <xdr:twoCellAnchor>
    <xdr:from>
      <xdr:col>1</xdr:col>
      <xdr:colOff>0</xdr:colOff>
      <xdr:row>1</xdr:row>
      <xdr:rowOff>6350</xdr:rowOff>
    </xdr:from>
    <xdr:to>
      <xdr:col>1</xdr:col>
      <xdr:colOff>1098549</xdr:colOff>
      <xdr:row>2</xdr:row>
      <xdr:rowOff>57150</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E4EEB3BC-99B2-48F9-A00B-DE53D7038147}"/>
            </a:ext>
          </a:extLst>
        </xdr:cNvPr>
        <xdr:cNvSpPr/>
      </xdr:nvSpPr>
      <xdr:spPr>
        <a:xfrm>
          <a:off x="609600" y="190500"/>
          <a:ext cx="1098549" cy="234950"/>
        </a:xfrm>
        <a:prstGeom prst="roundRect">
          <a:avLst>
            <a:gd name="adj" fmla="val 634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lumMod val="85000"/>
                  <a:lumOff val="15000"/>
                </a:schemeClr>
              </a:solidFill>
            </a:rPr>
            <a:t>Time Analysis</a:t>
          </a:r>
        </a:p>
      </xdr:txBody>
    </xdr:sp>
    <xdr:clientData/>
  </xdr:twoCellAnchor>
  <xdr:twoCellAnchor>
    <xdr:from>
      <xdr:col>1</xdr:col>
      <xdr:colOff>1250950</xdr:colOff>
      <xdr:row>1</xdr:row>
      <xdr:rowOff>0</xdr:rowOff>
    </xdr:from>
    <xdr:to>
      <xdr:col>1</xdr:col>
      <xdr:colOff>2597150</xdr:colOff>
      <xdr:row>2</xdr:row>
      <xdr:rowOff>50800</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4AE15FDD-F2DF-4EEA-854C-F2F3B5BA26A2}"/>
            </a:ext>
          </a:extLst>
        </xdr:cNvPr>
        <xdr:cNvSpPr/>
      </xdr:nvSpPr>
      <xdr:spPr>
        <a:xfrm>
          <a:off x="1860550" y="184150"/>
          <a:ext cx="1346200" cy="234950"/>
        </a:xfrm>
        <a:prstGeom prst="roundRect">
          <a:avLst>
            <a:gd name="adj" fmla="val 634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a:solidFill>
                <a:schemeClr val="tx1">
                  <a:lumMod val="85000"/>
                  <a:lumOff val="15000"/>
                </a:schemeClr>
              </a:solidFill>
              <a:latin typeface="+mn-lt"/>
              <a:ea typeface="+mn-ea"/>
              <a:cs typeface="+mn-cs"/>
            </a:rPr>
            <a:t>Detailed Dashboard</a:t>
          </a:r>
        </a:p>
      </xdr:txBody>
    </xdr:sp>
    <xdr:clientData/>
  </xdr:twoCellAnchor>
  <xdr:twoCellAnchor>
    <xdr:from>
      <xdr:col>1</xdr:col>
      <xdr:colOff>2717800</xdr:colOff>
      <xdr:row>1</xdr:row>
      <xdr:rowOff>0</xdr:rowOff>
    </xdr:from>
    <xdr:to>
      <xdr:col>1</xdr:col>
      <xdr:colOff>3816349</xdr:colOff>
      <xdr:row>2</xdr:row>
      <xdr:rowOff>50800</xdr:rowOff>
    </xdr:to>
    <xdr:sp macro="" textlink="">
      <xdr:nvSpPr>
        <xdr:cNvPr id="6" name="Rectangle: Rounded Corners 5">
          <a:extLst>
            <a:ext uri="{FF2B5EF4-FFF2-40B4-BE49-F238E27FC236}">
              <a16:creationId xmlns:a16="http://schemas.microsoft.com/office/drawing/2014/main" id="{BDC28144-6A01-4EF1-A352-ADBC5A53247D}"/>
            </a:ext>
          </a:extLst>
        </xdr:cNvPr>
        <xdr:cNvSpPr/>
      </xdr:nvSpPr>
      <xdr:spPr>
        <a:xfrm>
          <a:off x="3327400" y="184150"/>
          <a:ext cx="1098549" cy="234950"/>
        </a:xfrm>
        <a:prstGeom prst="roundRect">
          <a:avLst>
            <a:gd name="adj" fmla="val 634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a:solidFill>
                <a:schemeClr val="bg1"/>
              </a:solidFill>
              <a:latin typeface="+mn-lt"/>
              <a:ea typeface="+mn-ea"/>
              <a:cs typeface="+mn-cs"/>
            </a:rPr>
            <a:t>Urgent Report</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090968750003" backgroundQuery="1" createdVersion="8" refreshedVersion="8" minRefreshableVersion="3" recordCount="0" supportSubquery="1" supportAdvancedDrill="1" xr:uid="{5122D7D6-2891-4C3F-B12B-AA599DAFC84D}">
  <cacheSource type="external" connectionId="8"/>
  <cacheFields count="2">
    <cacheField name="[Products].[Product Name].[Product Name]" caption="Product Name" numFmtId="0" hierarchy="46" level="1">
      <sharedItems count="443">
        <s v="#10 White Business Envelopes,4 1/8 x 9 1/2"/>
        <s v="*Staples* vLetter Openers, 2/Pack"/>
        <s v="1.7 Cubic Foot Compact &quot;Cube&quot; Office Refrigerators"/>
        <s v="1/4 Fold Party Design Invitations &amp; White Envelopes, 24 8-1/2&quot; X 11&quot; Cards, 25 Env./Pack"/>
        <s v="14-7/8 x 11 Blue Bar Computer Printout Paper"/>
        <s v="210 Trimline Phone, White"/>
        <s v="2160"/>
        <s v="252"/>
        <s v="3285"/>
        <s v="36X48 HARDFLOOR CHAIRMAT"/>
        <s v="3M Organizer Strips"/>
        <s v="6&quot; Cubicle Wall Clock, Black"/>
        <s v="6162"/>
        <s v="7160"/>
        <s v="8890"/>
        <s v="9-3/4 Diameter Round Wall Clock"/>
        <s v="A1228"/>
        <s v="Accessory17"/>
        <s v="Accessory20"/>
        <s v="Accessory27"/>
        <s v="Accessory28"/>
        <s v="Accessory32"/>
        <s v="Accessory35"/>
        <s v="Accessory36"/>
        <s v="Accessory37"/>
        <s v="Accessory39"/>
        <s v="Accessory4"/>
        <s v="Accessory41"/>
        <s v="Accessory6"/>
        <s v="Acco 6 Outlet Guardian Premium Surge Suppressor"/>
        <s v="Acco Four Pocket Poly Ring Binder with Label Holder, Smoke, 1&quot;"/>
        <s v="Acco Keyboard-In-A-Box®"/>
        <s v="Acco Perma® 2700 Stacking Storage Drawers"/>
        <s v="Acco Pressboard Covers with Storage Hooks, 14 7/8&quot; x 11&quot;, Light Blue"/>
        <s v="Acco PRESSTEX® Data Binder with Storage Hooks, Dark Blue, 14 7/8&quot; X 11&quot;"/>
        <s v="Acco PRESSTEX® Data Binder with Storage Hooks, Dark Blue, 9 1/2&quot; X 11&quot;"/>
        <s v="Acco Smartsocket® Color-Coded Six-Outlet AC Adapter Model Surge Protectors"/>
        <s v="ACCOHIDE® 3-Ring Binder, Blue, 1&quot;"/>
        <s v="ACCOHIDE® Binder by Acco"/>
        <s v="Acme Design Line 8&quot; Stainless Steel Bent Scissors w/Champagne Handles, 3-1/8&quot; Cut"/>
        <s v="Acme Galleria® Hot Forged Steel Scissors with Colored Handles"/>
        <s v="Acme Hot Forged Carbon Steel Scissors with Nickel-Plated Handles, 3 7/8&quot; Cut, 8&quot;L"/>
        <s v="Acme Kleencut® Forged Steel Scissors"/>
        <s v="Acme® Forged Steel Scissors with Black Enamel Handles"/>
        <s v="Acme® Preferred Stainless Steel Scissors"/>
        <s v="Adams Telephone Message Books, 5 1/4” x 11”"/>
        <s v="Advantus Employee of the Month Certificate Frame, 11 x 13-1/2"/>
        <s v="Advantus Map Pennant Flags and Round Head Tacks"/>
        <s v="Advantus Panel Wall Certificate Holder - 8.5x11"/>
        <s v="Advantus Plastic Paper Clips"/>
        <s v="Advantus Push Pins"/>
        <s v="Advantus Push Pins, Aluminum Head"/>
        <s v="Angle-D Binders with Locking Rings, Label Holders"/>
        <s v="APC 7 Outlet Network SurgeArrest Surge Protector"/>
        <s v="Array® Parchment Paper, Assorted Colors"/>
        <s v="AT&amp;T Black Trimline Phone, Model 210"/>
        <s v="Atlantic Metals Mobile 2-Shelf Bookcases, Custom Colors"/>
        <s v="Atlantic Metals Mobile 3-Shelf Bookcases, Custom Colors"/>
        <s v="Avery 05222 Permanent Self-Adhesive File Folder Labels for Typewriters, on Rolls, White, 250/Roll"/>
        <s v="Avery 4027 File Folder Labels for Dot Matrix Printers, 5000 Labels per Box, White"/>
        <s v="Avery 482"/>
        <s v="Avery 487"/>
        <s v="Avery 491"/>
        <s v="Avery 501"/>
        <s v="Avery 508"/>
        <s v="Avery 514"/>
        <s v="Avery Binder Labels"/>
        <s v="Avery Durable Binders"/>
        <s v="Avery Durable Poly Binders"/>
        <s v="Avery Hi-Liter GlideStik Fluorescent Highlighter, Yellow Ink"/>
        <s v="Avery Hi-Liter® Smear-Safe Highlighters"/>
        <s v="Avery Printable Repositionable Plastic Tabs"/>
        <s v="Avery Reinforcements for Hole-Punch Pages"/>
        <s v="Avery Trapezoid Ring Binder, 3&quot; Capacity, Black, 1040 sheets"/>
        <s v="Avery® Durable Slant Ring Binders With Label Holder"/>
        <s v="Bagged Rubber Bands"/>
        <s v="Balt Solid Wood Rectangular Table"/>
        <s v="Balt Split Level Computer Training Table"/>
        <s v="Barrel Sharpener"/>
        <s v="BASF Silver 74 Minute CD-R"/>
        <s v="Belkin 105-Key Black Keyboard"/>
        <s v="Belkin 107-key enhanced keyboard, USB/PS/2 interface"/>
        <s v="Belkin 6 Outlet Metallic Surge Strip"/>
        <s v="Belkin 8 Outlet SurgeMaster II Gold Surge Protector"/>
        <s v="Belkin ErgoBoard™ Keyboard"/>
        <s v="Belkin MediaBoard 104- Keyboard"/>
        <s v="Bell Sonecor JB700 Caller ID"/>
        <s v="Bevis Boat-Shaped Conference Table"/>
        <s v="Bevis Rectangular Conference Tables"/>
        <s v="Bevis Round Conference Table Top &amp; Single Column Base"/>
        <s v="Binder Posts"/>
        <s v="Binney &amp; Smith inkTank™ Erasable Pocket Highlighter, Chisel Tip, Yellow"/>
        <s v="Boston 16765 Mini Stand Up Battery Pencil Sharpener"/>
        <s v="Boston 1730 StandUp Electric Pencil Sharpener"/>
        <s v="BOSTON® Ranger® #55 Pencil Sharpener, Black"/>
        <s v="BoxOffice By Design Rectangular and Half-Moon Meeting Room Tables"/>
        <s v="BPI Conference Tables"/>
        <s v="Bretford “Just In Time” Height-Adjustable Multi-Task Work Tables"/>
        <s v="Bretford CR4500 Series Slim Rectangular Table"/>
        <s v="Bretford CR8500 Series Meeting Room Furniture"/>
        <s v="Bretford Rectangular Conference Table Tops"/>
        <s v="Brites Rubber Bands, 1 1/2 oz. Box"/>
        <s v="Brown Kraft Recycled Envelopes"/>
        <s v="Bush Advantage Collection® Racetrack Conference Table"/>
        <s v="Bush Advantage Collection® Round Conference Table"/>
        <s v="Bush Heritage Pine Collection 5-Shelf Bookcase, Albany Pine Finish, *Special Order"/>
        <s v="Bush Mission Pointe Library"/>
        <s v="Bush Westfield Collection Bookcases, Dark Cherry Finish, Fully Assembled"/>
        <s v="Bush Westfield Collection Bookcases, Fully Assembled"/>
        <s v="Canon Image Class D660 Copier"/>
        <s v="Canon imageCLASS 2200 Advanced Copier"/>
        <s v="Canon P1-DHIII Palm Printing Calculator"/>
        <s v="Canon PC1080F Personal Copier"/>
        <s v="Canon S750 Color Inkjet Printer"/>
        <s v="Cardinal Holdit Business Card Pockets"/>
        <s v="Cardinal Poly Pocket Divider Pockets for Ring Binders"/>
        <s v="Career Cubicle Clock, 8 1/4&quot;, Black"/>
        <s v="Carina 42&quot;Hx23 3/4&quot;W Media Storage Unit"/>
        <s v="Carina Double Wide Media Storage Towers in Natural &amp; Black"/>
        <s v="CF 688"/>
        <s v="C-Line Peel &amp; Stick Add-On Filing Pockets, 8-3/4 x 5-1/8, 10/Pack"/>
        <s v="Colored Envelopes"/>
        <s v="Computer Printout Paper with Letter-Trim Perforations"/>
        <s v="Crate-A-Files™"/>
        <s v="Dana Swing-Arm Lamps"/>
        <s v="DAX Cubicle Frames - 8x10"/>
        <s v="DAX Two-Tone Rosewood/Black Document Frame, Desktop, 5 x 7"/>
        <s v="DAX Value U-Channel Document Frames, Easel Back"/>
        <s v="Decoflex Hanging Personal Folder File"/>
        <s v="Decoflex Hanging Personal Folder File, Blue"/>
        <s v="Deflect-o EconoMat Studded, No Bevel Mat for Low Pile Carpeting"/>
        <s v="Deflect-o RollaMat Studded, Beveled Mat for Medium Pile Carpeting"/>
        <s v="Deflect-O® Glasstique™ Clear Desk Accessories"/>
        <s v="Deluxe Rollaway Locking File with Drawer"/>
        <s v="Dixon My First Ticonderoga Pencil, #2"/>
        <s v="Dixon Ticonderoga Core-Lock Colored Pencils"/>
        <s v="Economy Binders"/>
        <s v="Eldon Cleatmat Plus™ Chair Mats for High Pile Carpets"/>
        <s v="Eldon Cleatmat® Chair Mats for Medium Pile Carpets"/>
        <s v="Eldon ClusterMat Chair Mat with Cordless Antistatic Protection"/>
        <s v="Eldon Expressions Punched Metal &amp; Wood Desk Accessories, Black &amp; Cherry"/>
        <s v="Eldon Expressions™ Desk Accessory, Wood Pencil Holder, Oak"/>
        <s v="Eldon Pizzaz™ Desk Accessories"/>
        <s v="Eldon Portable Mobile Manager"/>
        <s v="Eldon Regeneration Recycled Desk Accessories, Smoke"/>
        <s v="Eldon Shelf Savers™ Cubes and Bins"/>
        <s v="Eldon Simplefile® Box Office®"/>
        <s v="Eldon Spacemaker® Box, Quick-Snap Lid, Clear"/>
        <s v="Eldon® 200 Class™ Desk Accessories"/>
        <s v="Eldon® 200 Class™ Desk Accessories, Burgundy"/>
        <s v="Eldon® Expressions™ Wood and Plastic Desk Accessories, Oak"/>
        <s v="Eldon® Expressions™ Wood Desk Accessories, Oak"/>
        <s v="Eldon® Wave Desk Accessories"/>
        <s v="Epson C82 Color Inkjet Printer"/>
        <s v="Epson DFX5000+ Dot Matrix Printer"/>
        <s v="Epson DFX-8500 Dot Matrix Printer"/>
        <s v="Eureka Hand Vacuum, Bagless"/>
        <s v="Eureka Sanitaire ® Multi-Pro Heavy-Duty Upright, Disposable Bags"/>
        <s v="Eureka The Boss® Cordless Rechargeable Stick Vac"/>
        <s v="Euro Pro Shark Stick Mini Vacuum"/>
        <s v="Executive Impressions 13&quot; Chairman Wall Clock"/>
        <s v="Executive Impressions 14&quot; Contract Wall Clock"/>
        <s v="Executive Impressions 14&quot; Two-Color Numerals Wall Clock"/>
        <s v="Fellowes 17-key keypad for PS/2 interface"/>
        <s v="Fellowes Black Plastic Comb Bindings"/>
        <s v="Fellowes Command Center 5-outlet power strip"/>
        <s v="Fellowes EZ Multi-Media Keyboard"/>
        <s v="Fellowes Internet Keyboard, Platinum"/>
        <s v="Fellowes Neat Ideas® Storage Cubes"/>
        <s v="Fellowes PB300 Plastic Comb Binding Machine"/>
        <s v="Fellowes Personal Hanging Folder Files, Navy"/>
        <s v="Fellowes Smart Design 104-Key Enhanced Keyboard, PS/2 Adapter, Platinum"/>
        <s v="Fellowes Smart Surge Ten-Outlet Protector, Platinum"/>
        <s v="Fellowes Stor/Drawer® Steel Plus™ Storage Drawers"/>
        <s v="Fellowes Super Stor/Drawer®"/>
        <s v="Fellowes Twister Kit, Gray/Clear, 3/pkg"/>
        <s v="Filing/Storage Totes and Swivel Casters"/>
        <s v="Fuji Slim Jewel Case CD-R"/>
        <s v="G.E. Longer-Life Indoor Recessed Floodlight Bulbs"/>
        <s v="GBC Clear Cover, 8-1/2 x 11, unpunched, 25 covers per pack"/>
        <s v="GBC DocuBind 300 Electric Binding Machine"/>
        <s v="GBC Instant Index™ System for Binding Systems"/>
        <s v="GBC Plastic Binding Combs"/>
        <s v="GBC ProClick Spines for 32-Hole Punch"/>
        <s v="GBC Recycled Grain Textured Covers"/>
        <s v="GBC Standard Plastic Binding Systems Combs"/>
        <s v="GBC Standard Therm-A-Bind Covers"/>
        <s v="GBC Twin Loop™ Wire Binding Elements, 9/16&quot; Spine, Black"/>
        <s v="GBC Wire Binding Strips"/>
        <s v="GE 4 Foot Flourescent Tube, 40 Watt"/>
        <s v="Global Adaptabilities™ Conference Tables"/>
        <s v="Global Commerce™ Series High-Back Swivel/Tilt Chairs"/>
        <s v="Global High-Back Leather Tilter, Burgundy"/>
        <s v="Global Leather &amp; Oak Executive Chair, Burgundy"/>
        <s v="Global Leather Executive Chair"/>
        <s v="Global Leather Highback Executive Chair with Pneumatic Height Adjustment, Black"/>
        <s v="Gould Plastics 9-Pocket Panel Bin, 18-3/8w x 5-1/4d x 20-1/2h, Black"/>
        <s v="Grip Seal Envelopes"/>
        <s v="Hammermill Color Copier Paper (28Lb. and 96 Bright)"/>
        <s v="Hammermill CopyPlus Copy Paper (20Lb. and 84 Bright)"/>
        <s v="Hanging Personal Folder File"/>
        <s v="Heavy-Duty E-Z-D® Binders"/>
        <s v="Hewlett Packard 6S Scientific Calculator"/>
        <s v="Hewlett-Packard 2600DN Business Color Inkjet Printer"/>
        <s v="Hewlett-Packard Deskjet 3820 Color Inkjet Printer"/>
        <s v="Hewlett-Packard Deskjet 5550 Color Inkjet Printer"/>
        <s v="High Speed Automatic Electric Letter Opener"/>
        <s v="Holmes Harmony HEPA Air Purifier for 17 x 20 Room"/>
        <s v="Holmes Odor Grabber"/>
        <s v="Holmes Replacement Filter for HEPA Air Cleaner, Large Room"/>
        <s v="Holmes Replacement Filter for HEPA Air Cleaner, Medium Room"/>
        <s v="Holmes Replacement Filter for HEPA Air Cleaner, Very Large Room, HEPA Filter"/>
        <s v="Hon 2111 Invitation™ Series Corner Table"/>
        <s v="Hon 4070 Series Pagoda™ Armless Upholstered Stacking Chairs"/>
        <s v="Hon 94000 Series Round Tables"/>
        <s v="Hon Comfortask® Task/Swivel Chairs"/>
        <s v="Hon Deluxe Fabric Upholstered Stacking Chairs, Rounded Back"/>
        <s v="Hon GuestStacker Chair"/>
        <s v="Hon iLevel™ Computer Training Table"/>
        <s v="Hon Metal Bookcases, Black"/>
        <s v="Hon Metal Bookcases, Putty"/>
        <s v="Hon Rectangular Conference Tables"/>
        <s v="Hon Valutask™ Swivel Chairs"/>
        <s v="Hoover Commercial Soft Guard Upright Vacuum And Disposable Filtration Bags"/>
        <s v="Hoover Portapower™ Portable Vacuum"/>
        <s v="Hoover Replacement Belt for Commercial Guardsman Heavy-Duty Upright Vacuum"/>
        <s v="Hoover Replacement Belts For Soft Guard™ &amp; Commercial Ltweight Upright Vacs, 2/Pk"/>
        <s v="HP Office Recycled Paper (20Lb. and 87 Bright)"/>
        <s v="Hunt BOSTON® Vista® Battery-Operated Pencil Sharpener, Black"/>
        <s v="i1000"/>
        <s v="i2000"/>
        <s v="i270"/>
        <s v="Ibico Covers for Plastic or Wire Binding Elements"/>
        <s v="Ibico EPK-21 Electric Binding System"/>
        <s v="Ibico Presentation Index for Binding Systems"/>
        <s v="IBM 80 Minute CD-R Spindle, 50/Pack"/>
        <s v="Iceberg OfficeWorks 42&quot; Round Tables"/>
        <s v="Imation 3.5 IBM Diskettes, 10/Box"/>
        <s v="Imation 3.5 IBM Formatted Diskettes, 10/Box"/>
        <s v="Imation 3.5&quot; DS/HD IBM Formatted Diskettes, 10/Pack"/>
        <s v="Imation 3.5&quot; DS/HD IBM Formatted Diskettes, 50/Pack"/>
        <s v="Imation 3.5&quot; DS-HD Macintosh Formatted Diskettes, 10/Pack"/>
        <s v="Imation 3.5&quot; Unformatted DS/HD Diskettes, 10/Box"/>
        <s v="Imation 3.5&quot;, DISKETTE 44766 HGHLD3.52HD/FM, 10/Pack"/>
        <s v="Imation 3.5, DISKETTE 44766 HGHLD3.52HD/FM, 10/Pack"/>
        <s v="Imation Neon Mac Format Diskettes, 10/Pack"/>
        <s v="Imation Primaris 3.5&quot; 2HD Unformatted Diskettes, 10/Pack"/>
        <s v="Iris Project Case"/>
        <s v="Iris® 3-Drawer Stacking Bin, Black"/>
        <s v="Kensington 6 Outlet Guardian Standard Surge Protector"/>
        <s v="Kensington 6 Outlet SmartSocket Surge Protector"/>
        <s v="Keytronic Designer 104- Key Black Keyboard"/>
        <s v="Keytronic French Keyboard"/>
        <s v="KF 788"/>
        <s v="Kleencut® Forged Office Shears by Acme United Corporation"/>
        <s v="Laminate Occasional Tables"/>
        <s v="Lesro Sheffield Collection Coffee Table, End Table, Center Table, Corner Table"/>
        <s v="Letter Size Cart"/>
        <s v="Letter Slitter"/>
        <s v="Letter/Legal File Tote with Clear Snap-On Lid, Black Granite"/>
        <s v="Lexmark 4227 Plus Dot Matrix Printer"/>
        <s v="Lexmark Z25 Color Inkjet Printer"/>
        <s v="Lexmark Z55se Color Inkjet Printer"/>
        <s v="Linden® 12&quot; Wall Clock With Oak Frame"/>
        <s v="Logitech Access Keyboard"/>
        <s v="Logitech Internet Navigator Keyboard"/>
        <s v="M70"/>
        <s v="Martin-Yale Premier Letter Opener"/>
        <s v="Maxell 3.5&quot; DS/HD IBM-Formatted Diskettes, 10/Pack"/>
        <s v="Maxell Pro 80 Minute CD-R, 10/Pack"/>
        <s v="Memorex 4.7GB DVD+R, 3/Pack"/>
        <s v="Micro Innovations Media Access Pro Keyboard"/>
        <s v="Microsoft Natural Multimedia Keyboard"/>
        <s v="Model L Table or Wall-Mount Pencil Sharpener"/>
        <s v="Motorola SB4200 Cable Modem"/>
        <s v="Newell 307"/>
        <s v="Newell 308"/>
        <s v="Newell 31"/>
        <s v="Newell 310"/>
        <s v="Newell 312"/>
        <s v="Newell 318"/>
        <s v="Newell 320"/>
        <s v="Newell 321"/>
        <s v="Newell 323"/>
        <s v="Newell 326"/>
        <s v="Newell 333"/>
        <s v="Newell 335"/>
        <s v="Newell 337"/>
        <s v="Newell 339"/>
        <s v="Newell 342"/>
        <s v="Newell 343"/>
        <s v="Newell 351"/>
        <s v="Newell® 3-Hole Punched Plastic Slotted Magazine Holders for Binders"/>
        <s v="Novimex Fabric Task Chair"/>
        <s v="Novimex Turbo Task Chair"/>
        <s v="Office Star - Contemporary Task Swivel chair with 2-way adjustable arms, Plum"/>
        <s v="OIC Colored Binder Clips, Assorted Sizes"/>
        <s v="OIC Thumb-Tacks"/>
        <s v="Okidata ML520 Series Dot Matrix Printers"/>
        <s v="Okidata Pacemark 4410N Wide Format Dot Matrix Printer"/>
        <s v="O'Sullivan Cherrywood Estates Traditional Barrister Bookcase"/>
        <s v="O'Sullivan Elevations Bookcase, Cherry Finish"/>
        <s v="O'Sullivan Living Dimensions 2-Shelf Bookcases"/>
        <s v="O'Sullivan Living Dimensions 3-Shelf Bookcases"/>
        <s v="Panasonic KX-P2130 Dot Matrix Printer"/>
        <s v="PC Concepts 116 Key Quantum 3000 Keyboard"/>
        <s v="Peel &amp; Seel® Recycled Catalog Envelopes, Brown"/>
        <s v="Peel &amp; Stick Add-On Corner Pockets"/>
        <s v="Perma STOR-ALL™ Hanging File Box, 13 1/8&quot;W x 12 1/4&quot;D x 10 1/2&quot;H"/>
        <s v="Polycom Soundstation EX Audio-Conferencing Telephone, Black"/>
        <s v="Polycom ViaVideo™ Desktop Video Communications Unit"/>
        <s v="Portfile® Personal File Boxes"/>
        <s v="Prang Colored Pencils"/>
        <s v="Premium Writing Pencils, Soft, #2 by Central Association for the Blind"/>
        <s v="Pressboard Covers with Storage Hooks, 9 1/2&quot; x 11&quot;, Light Blue"/>
        <s v="Pressboard Data Binder, Crimson, 12&quot; X 8 1/2&quot;"/>
        <s v="R380"/>
        <s v="Recycled Premium Regency Composition Covers"/>
        <s v="REDIFORM Incoming/Outgoing Call Register, 11&quot; X 8 1/2&quot;, 100 Messages"/>
        <s v="Rediform Wirebound &quot;Phone Memo&quot; Message Book, 11 x 5-3/4"/>
        <s v="Revere Boxed Rubber Bands by Revere"/>
        <s v="Rogers® Profile Extra Capacity Storage Tub"/>
        <s v="Rubber Band Ball"/>
        <s v="Rush Hierlooms Collection Rich Wood Bookcases"/>
        <s v="SAFCO Commercial Wire Shelving, Black"/>
        <s v="Safco Industrial Wire Shelving"/>
        <s v="SAFCO PlanMaster Heigh-Adjustable Drafting Table Base, 43w x 30d x 30-37h, Black"/>
        <s v="Sanford 52201 APSCO Electric Pencil Sharpener"/>
        <s v="Sanford EarthWrite® Recycled Pencils, Medium Soft, #2"/>
        <s v="Sanford Liquid Accent Highlighters"/>
        <s v="Sanford Pocket Accent® Highlighters"/>
        <s v="Sauder Facets Collection Locker/File Cabinet, Sky Alder Finish"/>
        <s v="Sauder Forest Hills Library, Woodland Oak Finish"/>
        <s v="SC7868i"/>
        <s v="Self-Adhesive Ring Binder Labels"/>
        <s v="Serrated Blade or Curved Handle Hand Letter Openers"/>
        <s v="Seth Thomas 14&quot; Putty-Colored Wall Clock"/>
        <s v="Snap-A-Way® Black Print Carbonless Ruled Speed Letter, Triplicate"/>
        <s v="Southworth 25% Cotton Antique Laid Paper &amp; Envelopes"/>
        <s v="Southworth 25% Cotton Linen-Finish Paper &amp; Envelopes"/>
        <s v="Space Solutions Commercial Steel Shelving"/>
        <s v="Space Solutions™ Industrial Galvanized Steel Shelving."/>
        <s v="Stanley Bostitch Contemporary Electric Pencil Sharpeners"/>
        <s v="Staples 1 Part Blank Computer Paper"/>
        <s v="Staples 6 Outlet Surge"/>
        <s v="Staples Brown Kraft Recycled Clasp Envelopes"/>
        <s v="Staples Colored Interoffice Envelopes"/>
        <s v="Staples Copy Paper (20Lb. and 84 Bright)"/>
        <s v="Staples Metal Binder Clips"/>
        <s v="Staples® General Use 3-Ring Binders"/>
        <s v="StarTAC 7760"/>
        <s v="Storex Dura Pro™ Binders"/>
        <s v="Storex DuraTech Recycled Plastic Frosted Binders"/>
        <s v="Super Bands, 12/Pack"/>
        <s v="Super Decoflex Portable Personal File"/>
        <s v="Surelock™ Post Binders"/>
        <s v="T18"/>
        <s v="T65"/>
        <s v="Telephone Message Books with Fax/Mobile Section, 4 1/4&quot; x 6&quot;"/>
        <s v="Tenex File Box, Personal Filing Tote with Lid, Black"/>
        <s v="Tenex Personal Project File with Scoop Front Design, Black"/>
        <s v="Tennsco Industrial Shelving"/>
        <s v="Tennsco Lockers, Gray"/>
        <s v="Tennsco Regal Shelving Units"/>
        <s v="Tennsco Snap-Together Open Shelving Units, Starter Sets and Add-On Units"/>
        <s v="Tensor &quot;Hersey Kiss&quot; Styled Floor Lamp"/>
        <s v="Tensor Computer Mounted Lamp"/>
        <s v="TI 30X Scientific Calculator"/>
        <s v="TI 36X Solar Scientific Calculator"/>
        <s v="TOPS Voice Message Log Book, Flash Format"/>
        <s v="Trav-L-File Heavy-Duty Shuttle II, Black"/>
        <s v="Tripp Lite Isotel 6 Outlet Surge Protector with Fax/Modem Protection"/>
        <s v="Tripp Lite Isotel 8 Ultra 8 Outlet Metal Surge"/>
        <s v="Ultra Door Pull Handle"/>
        <s v="Universal Premium White Copier/Laser Paper (20Lb. and 87 Bright)"/>
        <s v="Unpadded Memo Slips"/>
        <s v="V3682"/>
        <s v="V70"/>
        <s v="Verbatim DVD-RAM, 9.4GB, Rewritable, Type 1, DS, DataLife Plus"/>
        <s v="Westinghouse Clip-On Gooseneck Lamps"/>
        <s v="Westinghouse Floor Lamp with Metal Mesh Shade, Black"/>
        <s v="Wilson Jones Custom Binder Spines &amp; Labels"/>
        <s v="Wilson Jones Hanging View Binder, White, 1&quot;"/>
        <s v="Wilson Jones Impact Binders"/>
        <s v="Wilson Jones® Four-Pocket Poly Binders"/>
        <s v="Wirebound Message Book, 4 per Page"/>
        <s v="Wirebound Message Books, Four 2 3/4&quot; x 5&quot; Forms per Page, 600 Sets per Book"/>
        <s v="Wirebound Service Call Books, 5 1/2&quot; x 4&quot;"/>
        <s v="Xerox 1880"/>
        <s v="Xerox 1892"/>
        <s v="Xerox 1894"/>
        <s v="Xerox 1898"/>
        <s v="Xerox 1903"/>
        <s v="Xerox 1905"/>
        <s v="Xerox 1920"/>
        <s v="Xerox 1922"/>
        <s v="Xerox 1923"/>
        <s v="Xerox 1928"/>
        <s v="Xerox 1930"/>
        <s v="Xerox 1936"/>
        <s v="Xerox 194"/>
        <s v="Xerox 1947"/>
        <s v="Xerox 1950"/>
        <s v="Xerox 1952"/>
        <s v="Xerox 1954"/>
        <s v="Xerox 196"/>
        <s v="Xerox 1962"/>
        <s v="Xerox 197"/>
        <s v="Xerox 1971"/>
        <s v="Xerox 1973"/>
        <s v="Xerox 1974"/>
        <s v="Xerox 1976"/>
        <s v="Xerox 1978"/>
        <s v="Xerox 1982"/>
        <s v="Xerox 1983"/>
        <s v="Xerox 1984"/>
        <s v="Xerox 1985"/>
        <s v="Xerox 1986"/>
        <s v="Xerox 1989"/>
        <s v="Xerox 199"/>
        <s v="Xerox 1991"/>
        <s v="Xerox 1993"/>
        <s v="Xerox 1994"/>
        <s v="Xerox 1995"/>
        <s v="Xerox 1996"/>
        <s v="Xerox 1997"/>
        <s v="Xerox 20"/>
        <s v="Xerox 200"/>
        <s v="Xerox 204"/>
        <s v="Xerox 207"/>
        <s v="Xerox 21"/>
        <s v="Xerox 210"/>
        <s v="Xerox 212"/>
        <s v="Xerox 216"/>
        <s v="Xerox 217"/>
        <s v="Xerox 220"/>
        <s v="Xerox 224"/>
        <s v="Xerox 227"/>
        <s v="Xerox 23"/>
        <s v="Xerox 231"/>
        <s v="Xerox 4200 Series MultiUse Premium Copy Paper (20Lb. and 84 Bright)"/>
        <s v="X-Rack™ File for Hanging Folders"/>
        <s v="Zoom V.92 USB External Faxmodem"/>
      </sharedItems>
    </cacheField>
    <cacheField name="[Products].[Product Status].[Product Status]" caption="Product Status" numFmtId="0" hierarchy="51" level="1">
      <sharedItems count="1">
        <s v="Unprofitable"/>
      </sharedItems>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0"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hidden="1">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094678472225" backgroundQuery="1" createdVersion="8" refreshedVersion="8" minRefreshableVersion="3" recordCount="0" supportSubquery="1" supportAdvancedDrill="1" xr:uid="{6F1A00ED-419A-4BA6-9DD3-CB79346A5518}">
  <cacheSource type="external" connectionId="8"/>
  <cacheFields count="3">
    <cacheField name="[INVOICES].[Order ID].[Order ID]" caption="Order ID" numFmtId="0" hierarchy="25" level="1">
      <sharedItems containsSemiMixedTypes="0" containsString="0" containsNumber="1" containsInteger="1" minValue="548" maxValue="91583" count="546">
        <n v="548"/>
        <n v="3332"/>
        <n v="4839"/>
        <n v="6562"/>
        <n v="7623"/>
        <n v="9285"/>
        <n v="10464"/>
        <n v="14596"/>
        <n v="17446"/>
        <n v="19042"/>
        <n v="21572"/>
        <n v="28001"/>
        <n v="28225"/>
        <n v="28647"/>
        <n v="34882"/>
        <n v="38087"/>
        <n v="39076"/>
        <n v="40547"/>
        <n v="41636"/>
        <n v="45380"/>
        <n v="47493"/>
        <n v="48483"/>
        <n v="48836"/>
        <n v="50656"/>
        <n v="51072"/>
        <n v="53153"/>
        <n v="53410"/>
        <n v="55392"/>
        <n v="56486"/>
        <n v="85834"/>
        <n v="85850"/>
        <n v="85880"/>
        <n v="85893"/>
        <n v="85914"/>
        <n v="85939"/>
        <n v="86003"/>
        <n v="86012"/>
        <n v="86052"/>
        <n v="86053"/>
        <n v="86054"/>
        <n v="86064"/>
        <n v="86153"/>
        <n v="86163"/>
        <n v="86164"/>
        <n v="86165"/>
        <n v="86220"/>
        <n v="86222"/>
        <n v="86267"/>
        <n v="86279"/>
        <n v="86307"/>
        <n v="86308"/>
        <n v="86309"/>
        <n v="86311"/>
        <n v="86327"/>
        <n v="86346"/>
        <n v="86384"/>
        <n v="86432"/>
        <n v="86447"/>
        <n v="86459"/>
        <n v="86486"/>
        <n v="86490"/>
        <n v="86508"/>
        <n v="86529"/>
        <n v="86536"/>
        <n v="86544"/>
        <n v="86545"/>
        <n v="86555"/>
        <n v="86565"/>
        <n v="86566"/>
        <n v="86591"/>
        <n v="86610"/>
        <n v="86612"/>
        <n v="86633"/>
        <n v="86686"/>
        <n v="86725"/>
        <n v="86750"/>
        <n v="86791"/>
        <n v="86792"/>
        <n v="86793"/>
        <n v="86813"/>
        <n v="86846"/>
        <n v="86884"/>
        <n v="86898"/>
        <n v="86900"/>
        <n v="86901"/>
        <n v="86902"/>
        <n v="86927"/>
        <n v="86933"/>
        <n v="86949"/>
        <n v="86957"/>
        <n v="87076"/>
        <n v="87117"/>
        <n v="87134"/>
        <n v="87161"/>
        <n v="87187"/>
        <n v="87208"/>
        <n v="87214"/>
        <n v="87277"/>
        <n v="87296"/>
        <n v="87299"/>
        <n v="87357"/>
        <n v="87383"/>
        <n v="87424"/>
        <n v="87436"/>
        <n v="87464"/>
        <n v="87486"/>
        <n v="87618"/>
        <n v="87632"/>
        <n v="87671"/>
        <n v="87676"/>
        <n v="87677"/>
        <n v="87678"/>
        <n v="87695"/>
        <n v="87700"/>
        <n v="87846"/>
        <n v="87847"/>
        <n v="87853"/>
        <n v="87909"/>
        <n v="87954"/>
        <n v="87963"/>
        <n v="87978"/>
        <n v="88017"/>
        <n v="88041"/>
        <n v="88085"/>
        <n v="88094"/>
        <n v="88135"/>
        <n v="88137"/>
        <n v="88151"/>
        <n v="88152"/>
        <n v="88165"/>
        <n v="88174"/>
        <n v="88192"/>
        <n v="88196"/>
        <n v="88197"/>
        <n v="88212"/>
        <n v="88219"/>
        <n v="88256"/>
        <n v="88265"/>
        <n v="88268"/>
        <n v="88360"/>
        <n v="88368"/>
        <n v="88387"/>
        <n v="88403"/>
        <n v="88404"/>
        <n v="88405"/>
        <n v="88418"/>
        <n v="88425"/>
        <n v="88503"/>
        <n v="88534"/>
        <n v="88544"/>
        <n v="88571"/>
        <n v="88612"/>
        <n v="88632"/>
        <n v="88633"/>
        <n v="88634"/>
        <n v="88666"/>
        <n v="88667"/>
        <n v="88678"/>
        <n v="88685"/>
        <n v="88701"/>
        <n v="88726"/>
        <n v="88731"/>
        <n v="88746"/>
        <n v="88758"/>
        <n v="88766"/>
        <n v="88815"/>
        <n v="88837"/>
        <n v="88838"/>
        <n v="88839"/>
        <n v="88852"/>
        <n v="88879"/>
        <n v="88899"/>
        <n v="88907"/>
        <n v="88908"/>
        <n v="88921"/>
        <n v="88928"/>
        <n v="88959"/>
        <n v="88975"/>
        <n v="89017"/>
        <n v="89039"/>
        <n v="89041"/>
        <n v="89071"/>
        <n v="89083"/>
        <n v="89130"/>
        <n v="89176"/>
        <n v="89184"/>
        <n v="89193"/>
        <n v="89211"/>
        <n v="89258"/>
        <n v="89291"/>
        <n v="89314"/>
        <n v="89319"/>
        <n v="89375"/>
        <n v="89394"/>
        <n v="89414"/>
        <n v="89514"/>
        <n v="89520"/>
        <n v="89521"/>
        <n v="89536"/>
        <n v="89537"/>
        <n v="89596"/>
        <n v="89601"/>
        <n v="89658"/>
        <n v="89664"/>
        <n v="89679"/>
        <n v="89680"/>
        <n v="89704"/>
        <n v="89705"/>
        <n v="89729"/>
        <n v="89730"/>
        <n v="89762"/>
        <n v="89836"/>
        <n v="89849"/>
        <n v="89874"/>
        <n v="89928"/>
        <n v="89957"/>
        <n v="89970"/>
        <n v="89983"/>
        <n v="89988"/>
        <n v="90059"/>
        <n v="90114"/>
        <n v="90120"/>
        <n v="90121"/>
        <n v="90166"/>
        <n v="90167"/>
        <n v="90187"/>
        <n v="90192"/>
        <n v="90218"/>
        <n v="90236"/>
        <n v="90303"/>
        <n v="90327"/>
        <n v="90337"/>
        <n v="90353"/>
        <n v="90438"/>
        <n v="90460"/>
        <n v="90488"/>
        <n v="90493"/>
        <n v="90502"/>
        <n v="90538"/>
        <n v="90588"/>
        <n v="90624"/>
        <n v="90641"/>
        <n v="90669"/>
        <n v="90674"/>
        <n v="90685"/>
        <n v="90706"/>
        <n v="90710"/>
        <n v="90739"/>
        <n v="90752"/>
        <n v="90819"/>
        <n v="90833"/>
        <n v="90853"/>
        <n v="90871"/>
        <n v="90881"/>
        <n v="90899"/>
        <n v="90922"/>
        <n v="90987"/>
        <n v="91000"/>
        <n v="91041"/>
        <n v="91043"/>
        <n v="91059"/>
        <n v="91087"/>
        <n v="91131"/>
        <n v="91144"/>
        <n v="91180"/>
        <n v="91195"/>
        <n v="91212"/>
        <n v="91228"/>
        <n v="91261"/>
        <n v="91297"/>
        <n v="91389"/>
        <n v="91407"/>
        <n v="91424"/>
        <n v="91480"/>
        <n v="91495"/>
        <n v="91543"/>
        <n v="646"/>
        <n v="3585"/>
        <n v="5920"/>
        <n v="7364"/>
        <n v="7909"/>
        <n v="11013"/>
        <n v="12224"/>
        <n v="14785"/>
        <n v="16676"/>
        <n v="21958"/>
        <n v="29350"/>
        <n v="30785"/>
        <n v="32710"/>
        <n v="33635"/>
        <n v="34017"/>
        <n v="36452"/>
        <n v="36647"/>
        <n v="37760"/>
        <n v="37924"/>
        <n v="37987"/>
        <n v="41793"/>
        <n v="47813"/>
        <n v="55300"/>
        <n v="55713"/>
        <n v="59937"/>
        <n v="85826"/>
        <n v="85827"/>
        <n v="85867"/>
        <n v="85895"/>
        <n v="85896"/>
        <n v="85897"/>
        <n v="85915"/>
        <n v="85979"/>
        <n v="85981"/>
        <n v="86010"/>
        <n v="86086"/>
        <n v="86103"/>
        <n v="86104"/>
        <n v="86118"/>
        <n v="86123"/>
        <n v="86221"/>
        <n v="86258"/>
        <n v="86263"/>
        <n v="86297"/>
        <n v="86356"/>
        <n v="86397"/>
        <n v="86411"/>
        <n v="86422"/>
        <n v="86448"/>
        <n v="86520"/>
        <n v="86534"/>
        <n v="86556"/>
        <n v="86600"/>
        <n v="86734"/>
        <n v="86752"/>
        <n v="86753"/>
        <n v="86790"/>
        <n v="86812"/>
        <n v="86828"/>
        <n v="86836"/>
        <n v="86883"/>
        <n v="86887"/>
        <n v="86899"/>
        <n v="86913"/>
        <n v="86926"/>
        <n v="86951"/>
        <n v="87002"/>
        <n v="87003"/>
        <n v="87015"/>
        <n v="87016"/>
        <n v="87057"/>
        <n v="87077"/>
        <n v="87160"/>
        <n v="87175"/>
        <n v="87186"/>
        <n v="87193"/>
        <n v="87195"/>
        <n v="87245"/>
        <n v="87285"/>
        <n v="87297"/>
        <n v="87298"/>
        <n v="87356"/>
        <n v="87365"/>
        <n v="87366"/>
        <n v="87396"/>
        <n v="87407"/>
        <n v="87408"/>
        <n v="87451"/>
        <n v="87474"/>
        <n v="87485"/>
        <n v="87487"/>
        <n v="87530"/>
        <n v="87536"/>
        <n v="87555"/>
        <n v="87569"/>
        <n v="87570"/>
        <n v="87583"/>
        <n v="87585"/>
        <n v="87611"/>
        <n v="87620"/>
        <n v="87630"/>
        <n v="87631"/>
        <n v="87633"/>
        <n v="87651"/>
        <n v="87672"/>
        <n v="87696"/>
        <n v="87720"/>
        <n v="87748"/>
        <n v="87790"/>
        <n v="87804"/>
        <n v="87813"/>
        <n v="87824"/>
        <n v="87830"/>
        <n v="87831"/>
        <n v="87877"/>
        <n v="87884"/>
        <n v="87905"/>
        <n v="87940"/>
        <n v="87947"/>
        <n v="87965"/>
        <n v="87979"/>
        <n v="88004"/>
        <n v="88014"/>
        <n v="88016"/>
        <n v="88029"/>
        <n v="88084"/>
        <n v="88093"/>
        <n v="88156"/>
        <n v="88185"/>
        <n v="88191"/>
        <n v="88220"/>
        <n v="88233"/>
        <n v="88234"/>
        <n v="88266"/>
        <n v="88278"/>
        <n v="88296"/>
        <n v="88329"/>
        <n v="88361"/>
        <n v="88367"/>
        <n v="88371"/>
        <n v="88372"/>
        <n v="88380"/>
        <n v="88389"/>
        <n v="88444"/>
        <n v="88479"/>
        <n v="88522"/>
        <n v="88548"/>
        <n v="88556"/>
        <n v="88570"/>
        <n v="88579"/>
        <n v="88589"/>
        <n v="88600"/>
        <n v="88610"/>
        <n v="88611"/>
        <n v="88713"/>
        <n v="88721"/>
        <n v="88728"/>
        <n v="88729"/>
        <n v="88814"/>
        <n v="88972"/>
        <n v="88974"/>
        <n v="89004"/>
        <n v="89008"/>
        <n v="89025"/>
        <n v="89059"/>
        <n v="89092"/>
        <n v="89096"/>
        <n v="89147"/>
        <n v="89199"/>
        <n v="89200"/>
        <n v="89218"/>
        <n v="89279"/>
        <n v="89284"/>
        <n v="89293"/>
        <n v="89299"/>
        <n v="89334"/>
        <n v="89376"/>
        <n v="89389"/>
        <n v="89415"/>
        <n v="89432"/>
        <n v="89433"/>
        <n v="89440"/>
        <n v="89505"/>
        <n v="89523"/>
        <n v="89524"/>
        <n v="89583"/>
        <n v="89595"/>
        <n v="89602"/>
        <n v="89611"/>
        <n v="89665"/>
        <n v="89666"/>
        <n v="89697"/>
        <n v="89706"/>
        <n v="89743"/>
        <n v="89770"/>
        <n v="89775"/>
        <n v="89776"/>
        <n v="89787"/>
        <n v="89789"/>
        <n v="89801"/>
        <n v="89818"/>
        <n v="89820"/>
        <n v="89856"/>
        <n v="89857"/>
        <n v="89869"/>
        <n v="89879"/>
        <n v="89915"/>
        <n v="89943"/>
        <n v="89999"/>
        <n v="90001"/>
        <n v="90011"/>
        <n v="90026"/>
        <n v="90031"/>
        <n v="90040"/>
        <n v="90044"/>
        <n v="90079"/>
        <n v="90110"/>
        <n v="90186"/>
        <n v="90238"/>
        <n v="90248"/>
        <n v="90270"/>
        <n v="90339"/>
        <n v="90362"/>
        <n v="90386"/>
        <n v="90405"/>
        <n v="90437"/>
        <n v="90492"/>
        <n v="90530"/>
        <n v="90533"/>
        <n v="90540"/>
        <n v="90551"/>
        <n v="90597"/>
        <n v="90602"/>
        <n v="90653"/>
        <n v="90678"/>
        <n v="90751"/>
        <n v="90753"/>
        <n v="90766"/>
        <n v="90787"/>
        <n v="90796"/>
        <n v="90814"/>
        <n v="90820"/>
        <n v="90854"/>
        <n v="90855"/>
        <n v="90859"/>
        <n v="90860"/>
        <n v="90891"/>
        <n v="90909"/>
        <n v="90927"/>
        <n v="90962"/>
        <n v="91042"/>
        <n v="91077"/>
        <n v="91115"/>
        <n v="91209"/>
        <n v="91235"/>
        <n v="91263"/>
        <n v="91285"/>
        <n v="91298"/>
        <n v="91310"/>
        <n v="91321"/>
        <n v="91328"/>
        <n v="91414"/>
        <n v="91433"/>
        <n v="91437"/>
        <n v="91454"/>
        <n v="91481"/>
        <n v="91522"/>
        <n v="91555"/>
        <n v="91575"/>
        <n v="91583"/>
      </sharedItems>
      <extLst>
        <ext xmlns:x15="http://schemas.microsoft.com/office/spreadsheetml/2010/11/main" uri="{4F2E5C28-24EA-4eb8-9CBF-B6C8F9C3D259}">
          <x15:cachedUniqueNames>
            <x15:cachedUniqueName index="0" name="[INVOICES].[Order ID].&amp;[548]"/>
            <x15:cachedUniqueName index="1" name="[INVOICES].[Order ID].&amp;[3332]"/>
            <x15:cachedUniqueName index="2" name="[INVOICES].[Order ID].&amp;[4839]"/>
            <x15:cachedUniqueName index="3" name="[INVOICES].[Order ID].&amp;[6562]"/>
            <x15:cachedUniqueName index="4" name="[INVOICES].[Order ID].&amp;[7623]"/>
            <x15:cachedUniqueName index="5" name="[INVOICES].[Order ID].&amp;[9285]"/>
            <x15:cachedUniqueName index="6" name="[INVOICES].[Order ID].&amp;[10464]"/>
            <x15:cachedUniqueName index="7" name="[INVOICES].[Order ID].&amp;[14596]"/>
            <x15:cachedUniqueName index="8" name="[INVOICES].[Order ID].&amp;[17446]"/>
            <x15:cachedUniqueName index="9" name="[INVOICES].[Order ID].&amp;[19042]"/>
            <x15:cachedUniqueName index="10" name="[INVOICES].[Order ID].&amp;[21572]"/>
            <x15:cachedUniqueName index="11" name="[INVOICES].[Order ID].&amp;[28001]"/>
            <x15:cachedUniqueName index="12" name="[INVOICES].[Order ID].&amp;[28225]"/>
            <x15:cachedUniqueName index="13" name="[INVOICES].[Order ID].&amp;[28647]"/>
            <x15:cachedUniqueName index="14" name="[INVOICES].[Order ID].&amp;[34882]"/>
            <x15:cachedUniqueName index="15" name="[INVOICES].[Order ID].&amp;[38087]"/>
            <x15:cachedUniqueName index="16" name="[INVOICES].[Order ID].&amp;[39076]"/>
            <x15:cachedUniqueName index="17" name="[INVOICES].[Order ID].&amp;[40547]"/>
            <x15:cachedUniqueName index="18" name="[INVOICES].[Order ID].&amp;[41636]"/>
            <x15:cachedUniqueName index="19" name="[INVOICES].[Order ID].&amp;[45380]"/>
            <x15:cachedUniqueName index="20" name="[INVOICES].[Order ID].&amp;[47493]"/>
            <x15:cachedUniqueName index="21" name="[INVOICES].[Order ID].&amp;[48483]"/>
            <x15:cachedUniqueName index="22" name="[INVOICES].[Order ID].&amp;[48836]"/>
            <x15:cachedUniqueName index="23" name="[INVOICES].[Order ID].&amp;[50656]"/>
            <x15:cachedUniqueName index="24" name="[INVOICES].[Order ID].&amp;[51072]"/>
            <x15:cachedUniqueName index="25" name="[INVOICES].[Order ID].&amp;[53153]"/>
            <x15:cachedUniqueName index="26" name="[INVOICES].[Order ID].&amp;[53410]"/>
            <x15:cachedUniqueName index="27" name="[INVOICES].[Order ID].&amp;[55392]"/>
            <x15:cachedUniqueName index="28" name="[INVOICES].[Order ID].&amp;[56486]"/>
            <x15:cachedUniqueName index="29" name="[INVOICES].[Order ID].&amp;[85834]"/>
            <x15:cachedUniqueName index="30" name="[INVOICES].[Order ID].&amp;[85850]"/>
            <x15:cachedUniqueName index="31" name="[INVOICES].[Order ID].&amp;[85880]"/>
            <x15:cachedUniqueName index="32" name="[INVOICES].[Order ID].&amp;[85893]"/>
            <x15:cachedUniqueName index="33" name="[INVOICES].[Order ID].&amp;[85914]"/>
            <x15:cachedUniqueName index="34" name="[INVOICES].[Order ID].&amp;[85939]"/>
            <x15:cachedUniqueName index="35" name="[INVOICES].[Order ID].&amp;[86003]"/>
            <x15:cachedUniqueName index="36" name="[INVOICES].[Order ID].&amp;[86012]"/>
            <x15:cachedUniqueName index="37" name="[INVOICES].[Order ID].&amp;[86052]"/>
            <x15:cachedUniqueName index="38" name="[INVOICES].[Order ID].&amp;[86053]"/>
            <x15:cachedUniqueName index="39" name="[INVOICES].[Order ID].&amp;[86054]"/>
            <x15:cachedUniqueName index="40" name="[INVOICES].[Order ID].&amp;[86064]"/>
            <x15:cachedUniqueName index="41" name="[INVOICES].[Order ID].&amp;[86153]"/>
            <x15:cachedUniqueName index="42" name="[INVOICES].[Order ID].&amp;[86163]"/>
            <x15:cachedUniqueName index="43" name="[INVOICES].[Order ID].&amp;[86164]"/>
            <x15:cachedUniqueName index="44" name="[INVOICES].[Order ID].&amp;[86165]"/>
            <x15:cachedUniqueName index="45" name="[INVOICES].[Order ID].&amp;[86220]"/>
            <x15:cachedUniqueName index="46" name="[INVOICES].[Order ID].&amp;[86222]"/>
            <x15:cachedUniqueName index="47" name="[INVOICES].[Order ID].&amp;[86267]"/>
            <x15:cachedUniqueName index="48" name="[INVOICES].[Order ID].&amp;[86279]"/>
            <x15:cachedUniqueName index="49" name="[INVOICES].[Order ID].&amp;[86307]"/>
            <x15:cachedUniqueName index="50" name="[INVOICES].[Order ID].&amp;[86308]"/>
            <x15:cachedUniqueName index="51" name="[INVOICES].[Order ID].&amp;[86309]"/>
            <x15:cachedUniqueName index="52" name="[INVOICES].[Order ID].&amp;[86311]"/>
            <x15:cachedUniqueName index="53" name="[INVOICES].[Order ID].&amp;[86327]"/>
            <x15:cachedUniqueName index="54" name="[INVOICES].[Order ID].&amp;[86346]"/>
            <x15:cachedUniqueName index="55" name="[INVOICES].[Order ID].&amp;[86384]"/>
            <x15:cachedUniqueName index="56" name="[INVOICES].[Order ID].&amp;[86432]"/>
            <x15:cachedUniqueName index="57" name="[INVOICES].[Order ID].&amp;[86447]"/>
            <x15:cachedUniqueName index="58" name="[INVOICES].[Order ID].&amp;[86459]"/>
            <x15:cachedUniqueName index="59" name="[INVOICES].[Order ID].&amp;[86486]"/>
            <x15:cachedUniqueName index="60" name="[INVOICES].[Order ID].&amp;[86490]"/>
            <x15:cachedUniqueName index="61" name="[INVOICES].[Order ID].&amp;[86508]"/>
            <x15:cachedUniqueName index="62" name="[INVOICES].[Order ID].&amp;[86529]"/>
            <x15:cachedUniqueName index="63" name="[INVOICES].[Order ID].&amp;[86536]"/>
            <x15:cachedUniqueName index="64" name="[INVOICES].[Order ID].&amp;[86544]"/>
            <x15:cachedUniqueName index="65" name="[INVOICES].[Order ID].&amp;[86545]"/>
            <x15:cachedUniqueName index="66" name="[INVOICES].[Order ID].&amp;[86555]"/>
            <x15:cachedUniqueName index="67" name="[INVOICES].[Order ID].&amp;[86565]"/>
            <x15:cachedUniqueName index="68" name="[INVOICES].[Order ID].&amp;[86566]"/>
            <x15:cachedUniqueName index="69" name="[INVOICES].[Order ID].&amp;[86591]"/>
            <x15:cachedUniqueName index="70" name="[INVOICES].[Order ID].&amp;[86610]"/>
            <x15:cachedUniqueName index="71" name="[INVOICES].[Order ID].&amp;[86612]"/>
            <x15:cachedUniqueName index="72" name="[INVOICES].[Order ID].&amp;[86633]"/>
            <x15:cachedUniqueName index="73" name="[INVOICES].[Order ID].&amp;[86686]"/>
            <x15:cachedUniqueName index="74" name="[INVOICES].[Order ID].&amp;[86725]"/>
            <x15:cachedUniqueName index="75" name="[INVOICES].[Order ID].&amp;[86750]"/>
            <x15:cachedUniqueName index="76" name="[INVOICES].[Order ID].&amp;[86791]"/>
            <x15:cachedUniqueName index="77" name="[INVOICES].[Order ID].&amp;[86792]"/>
            <x15:cachedUniqueName index="78" name="[INVOICES].[Order ID].&amp;[86793]"/>
            <x15:cachedUniqueName index="79" name="[INVOICES].[Order ID].&amp;[86813]"/>
            <x15:cachedUniqueName index="80" name="[INVOICES].[Order ID].&amp;[86846]"/>
            <x15:cachedUniqueName index="81" name="[INVOICES].[Order ID].&amp;[86884]"/>
            <x15:cachedUniqueName index="82" name="[INVOICES].[Order ID].&amp;[86898]"/>
            <x15:cachedUniqueName index="83" name="[INVOICES].[Order ID].&amp;[86900]"/>
            <x15:cachedUniqueName index="84" name="[INVOICES].[Order ID].&amp;[86901]"/>
            <x15:cachedUniqueName index="85" name="[INVOICES].[Order ID].&amp;[86902]"/>
            <x15:cachedUniqueName index="86" name="[INVOICES].[Order ID].&amp;[86927]"/>
            <x15:cachedUniqueName index="87" name="[INVOICES].[Order ID].&amp;[86933]"/>
            <x15:cachedUniqueName index="88" name="[INVOICES].[Order ID].&amp;[86949]"/>
            <x15:cachedUniqueName index="89" name="[INVOICES].[Order ID].&amp;[86957]"/>
            <x15:cachedUniqueName index="90" name="[INVOICES].[Order ID].&amp;[87076]"/>
            <x15:cachedUniqueName index="91" name="[INVOICES].[Order ID].&amp;[87117]"/>
            <x15:cachedUniqueName index="92" name="[INVOICES].[Order ID].&amp;[87134]"/>
            <x15:cachedUniqueName index="93" name="[INVOICES].[Order ID].&amp;[87161]"/>
            <x15:cachedUniqueName index="94" name="[INVOICES].[Order ID].&amp;[87187]"/>
            <x15:cachedUniqueName index="95" name="[INVOICES].[Order ID].&amp;[87208]"/>
            <x15:cachedUniqueName index="96" name="[INVOICES].[Order ID].&amp;[87214]"/>
            <x15:cachedUniqueName index="97" name="[INVOICES].[Order ID].&amp;[87277]"/>
            <x15:cachedUniqueName index="98" name="[INVOICES].[Order ID].&amp;[87296]"/>
            <x15:cachedUniqueName index="99" name="[INVOICES].[Order ID].&amp;[87299]"/>
            <x15:cachedUniqueName index="100" name="[INVOICES].[Order ID].&amp;[87357]"/>
            <x15:cachedUniqueName index="101" name="[INVOICES].[Order ID].&amp;[87383]"/>
            <x15:cachedUniqueName index="102" name="[INVOICES].[Order ID].&amp;[87424]"/>
            <x15:cachedUniqueName index="103" name="[INVOICES].[Order ID].&amp;[87436]"/>
            <x15:cachedUniqueName index="104" name="[INVOICES].[Order ID].&amp;[87464]"/>
            <x15:cachedUniqueName index="105" name="[INVOICES].[Order ID].&amp;[87486]"/>
            <x15:cachedUniqueName index="106" name="[INVOICES].[Order ID].&amp;[87618]"/>
            <x15:cachedUniqueName index="107" name="[INVOICES].[Order ID].&amp;[87632]"/>
            <x15:cachedUniqueName index="108" name="[INVOICES].[Order ID].&amp;[87671]"/>
            <x15:cachedUniqueName index="109" name="[INVOICES].[Order ID].&amp;[87676]"/>
            <x15:cachedUniqueName index="110" name="[INVOICES].[Order ID].&amp;[87677]"/>
            <x15:cachedUniqueName index="111" name="[INVOICES].[Order ID].&amp;[87678]"/>
            <x15:cachedUniqueName index="112" name="[INVOICES].[Order ID].&amp;[87695]"/>
            <x15:cachedUniqueName index="113" name="[INVOICES].[Order ID].&amp;[87700]"/>
            <x15:cachedUniqueName index="114" name="[INVOICES].[Order ID].&amp;[87846]"/>
            <x15:cachedUniqueName index="115" name="[INVOICES].[Order ID].&amp;[87847]"/>
            <x15:cachedUniqueName index="116" name="[INVOICES].[Order ID].&amp;[87853]"/>
            <x15:cachedUniqueName index="117" name="[INVOICES].[Order ID].&amp;[87909]"/>
            <x15:cachedUniqueName index="118" name="[INVOICES].[Order ID].&amp;[87954]"/>
            <x15:cachedUniqueName index="119" name="[INVOICES].[Order ID].&amp;[87963]"/>
            <x15:cachedUniqueName index="120" name="[INVOICES].[Order ID].&amp;[87978]"/>
            <x15:cachedUniqueName index="121" name="[INVOICES].[Order ID].&amp;[88017]"/>
            <x15:cachedUniqueName index="122" name="[INVOICES].[Order ID].&amp;[88041]"/>
            <x15:cachedUniqueName index="123" name="[INVOICES].[Order ID].&amp;[88085]"/>
            <x15:cachedUniqueName index="124" name="[INVOICES].[Order ID].&amp;[88094]"/>
            <x15:cachedUniqueName index="125" name="[INVOICES].[Order ID].&amp;[88135]"/>
            <x15:cachedUniqueName index="126" name="[INVOICES].[Order ID].&amp;[88137]"/>
            <x15:cachedUniqueName index="127" name="[INVOICES].[Order ID].&amp;[88151]"/>
            <x15:cachedUniqueName index="128" name="[INVOICES].[Order ID].&amp;[88152]"/>
            <x15:cachedUniqueName index="129" name="[INVOICES].[Order ID].&amp;[88165]"/>
            <x15:cachedUniqueName index="130" name="[INVOICES].[Order ID].&amp;[88174]"/>
            <x15:cachedUniqueName index="131" name="[INVOICES].[Order ID].&amp;[88192]"/>
            <x15:cachedUniqueName index="132" name="[INVOICES].[Order ID].&amp;[88196]"/>
            <x15:cachedUniqueName index="133" name="[INVOICES].[Order ID].&amp;[88197]"/>
            <x15:cachedUniqueName index="134" name="[INVOICES].[Order ID].&amp;[88212]"/>
            <x15:cachedUniqueName index="135" name="[INVOICES].[Order ID].&amp;[88219]"/>
            <x15:cachedUniqueName index="136" name="[INVOICES].[Order ID].&amp;[88256]"/>
            <x15:cachedUniqueName index="137" name="[INVOICES].[Order ID].&amp;[88265]"/>
            <x15:cachedUniqueName index="138" name="[INVOICES].[Order ID].&amp;[88268]"/>
            <x15:cachedUniqueName index="139" name="[INVOICES].[Order ID].&amp;[88360]"/>
            <x15:cachedUniqueName index="140" name="[INVOICES].[Order ID].&amp;[88368]"/>
            <x15:cachedUniqueName index="141" name="[INVOICES].[Order ID].&amp;[88387]"/>
            <x15:cachedUniqueName index="142" name="[INVOICES].[Order ID].&amp;[88403]"/>
            <x15:cachedUniqueName index="143" name="[INVOICES].[Order ID].&amp;[88404]"/>
            <x15:cachedUniqueName index="144" name="[INVOICES].[Order ID].&amp;[88405]"/>
            <x15:cachedUniqueName index="145" name="[INVOICES].[Order ID].&amp;[88418]"/>
            <x15:cachedUniqueName index="146" name="[INVOICES].[Order ID].&amp;[88425]"/>
            <x15:cachedUniqueName index="147" name="[INVOICES].[Order ID].&amp;[88503]"/>
            <x15:cachedUniqueName index="148" name="[INVOICES].[Order ID].&amp;[88534]"/>
            <x15:cachedUniqueName index="149" name="[INVOICES].[Order ID].&amp;[88544]"/>
            <x15:cachedUniqueName index="150" name="[INVOICES].[Order ID].&amp;[88571]"/>
            <x15:cachedUniqueName index="151" name="[INVOICES].[Order ID].&amp;[88612]"/>
            <x15:cachedUniqueName index="152" name="[INVOICES].[Order ID].&amp;[88632]"/>
            <x15:cachedUniqueName index="153" name="[INVOICES].[Order ID].&amp;[88633]"/>
            <x15:cachedUniqueName index="154" name="[INVOICES].[Order ID].&amp;[88634]"/>
            <x15:cachedUniqueName index="155" name="[INVOICES].[Order ID].&amp;[88666]"/>
            <x15:cachedUniqueName index="156" name="[INVOICES].[Order ID].&amp;[88667]"/>
            <x15:cachedUniqueName index="157" name="[INVOICES].[Order ID].&amp;[88678]"/>
            <x15:cachedUniqueName index="158" name="[INVOICES].[Order ID].&amp;[88685]"/>
            <x15:cachedUniqueName index="159" name="[INVOICES].[Order ID].&amp;[88701]"/>
            <x15:cachedUniqueName index="160" name="[INVOICES].[Order ID].&amp;[88726]"/>
            <x15:cachedUniqueName index="161" name="[INVOICES].[Order ID].&amp;[88731]"/>
            <x15:cachedUniqueName index="162" name="[INVOICES].[Order ID].&amp;[88746]"/>
            <x15:cachedUniqueName index="163" name="[INVOICES].[Order ID].&amp;[88758]"/>
            <x15:cachedUniqueName index="164" name="[INVOICES].[Order ID].&amp;[88766]"/>
            <x15:cachedUniqueName index="165" name="[INVOICES].[Order ID].&amp;[88815]"/>
            <x15:cachedUniqueName index="166" name="[INVOICES].[Order ID].&amp;[88837]"/>
            <x15:cachedUniqueName index="167" name="[INVOICES].[Order ID].&amp;[88838]"/>
            <x15:cachedUniqueName index="168" name="[INVOICES].[Order ID].&amp;[88839]"/>
            <x15:cachedUniqueName index="169" name="[INVOICES].[Order ID].&amp;[88852]"/>
            <x15:cachedUniqueName index="170" name="[INVOICES].[Order ID].&amp;[88879]"/>
            <x15:cachedUniqueName index="171" name="[INVOICES].[Order ID].&amp;[88899]"/>
            <x15:cachedUniqueName index="172" name="[INVOICES].[Order ID].&amp;[88907]"/>
            <x15:cachedUniqueName index="173" name="[INVOICES].[Order ID].&amp;[88908]"/>
            <x15:cachedUniqueName index="174" name="[INVOICES].[Order ID].&amp;[88921]"/>
            <x15:cachedUniqueName index="175" name="[INVOICES].[Order ID].&amp;[88928]"/>
            <x15:cachedUniqueName index="176" name="[INVOICES].[Order ID].&amp;[88959]"/>
            <x15:cachedUniqueName index="177" name="[INVOICES].[Order ID].&amp;[88975]"/>
            <x15:cachedUniqueName index="178" name="[INVOICES].[Order ID].&amp;[89017]"/>
            <x15:cachedUniqueName index="179" name="[INVOICES].[Order ID].&amp;[89039]"/>
            <x15:cachedUniqueName index="180" name="[INVOICES].[Order ID].&amp;[89041]"/>
            <x15:cachedUniqueName index="181" name="[INVOICES].[Order ID].&amp;[89071]"/>
            <x15:cachedUniqueName index="182" name="[INVOICES].[Order ID].&amp;[89083]"/>
            <x15:cachedUniqueName index="183" name="[INVOICES].[Order ID].&amp;[89130]"/>
            <x15:cachedUniqueName index="184" name="[INVOICES].[Order ID].&amp;[89176]"/>
            <x15:cachedUniqueName index="185" name="[INVOICES].[Order ID].&amp;[89184]"/>
            <x15:cachedUniqueName index="186" name="[INVOICES].[Order ID].&amp;[89193]"/>
            <x15:cachedUniqueName index="187" name="[INVOICES].[Order ID].&amp;[89211]"/>
            <x15:cachedUniqueName index="188" name="[INVOICES].[Order ID].&amp;[89258]"/>
            <x15:cachedUniqueName index="189" name="[INVOICES].[Order ID].&amp;[89291]"/>
            <x15:cachedUniqueName index="190" name="[INVOICES].[Order ID].&amp;[89314]"/>
            <x15:cachedUniqueName index="191" name="[INVOICES].[Order ID].&amp;[89319]"/>
            <x15:cachedUniqueName index="192" name="[INVOICES].[Order ID].&amp;[89375]"/>
            <x15:cachedUniqueName index="193" name="[INVOICES].[Order ID].&amp;[89394]"/>
            <x15:cachedUniqueName index="194" name="[INVOICES].[Order ID].&amp;[89414]"/>
            <x15:cachedUniqueName index="195" name="[INVOICES].[Order ID].&amp;[89514]"/>
            <x15:cachedUniqueName index="196" name="[INVOICES].[Order ID].&amp;[89520]"/>
            <x15:cachedUniqueName index="197" name="[INVOICES].[Order ID].&amp;[89521]"/>
            <x15:cachedUniqueName index="198" name="[INVOICES].[Order ID].&amp;[89536]"/>
            <x15:cachedUniqueName index="199" name="[INVOICES].[Order ID].&amp;[89537]"/>
            <x15:cachedUniqueName index="200" name="[INVOICES].[Order ID].&amp;[89596]"/>
            <x15:cachedUniqueName index="201" name="[INVOICES].[Order ID].&amp;[89601]"/>
            <x15:cachedUniqueName index="202" name="[INVOICES].[Order ID].&amp;[89658]"/>
            <x15:cachedUniqueName index="203" name="[INVOICES].[Order ID].&amp;[89664]"/>
            <x15:cachedUniqueName index="204" name="[INVOICES].[Order ID].&amp;[89679]"/>
            <x15:cachedUniqueName index="205" name="[INVOICES].[Order ID].&amp;[89680]"/>
            <x15:cachedUniqueName index="206" name="[INVOICES].[Order ID].&amp;[89704]"/>
            <x15:cachedUniqueName index="207" name="[INVOICES].[Order ID].&amp;[89705]"/>
            <x15:cachedUniqueName index="208" name="[INVOICES].[Order ID].&amp;[89729]"/>
            <x15:cachedUniqueName index="209" name="[INVOICES].[Order ID].&amp;[89730]"/>
            <x15:cachedUniqueName index="210" name="[INVOICES].[Order ID].&amp;[89762]"/>
            <x15:cachedUniqueName index="211" name="[INVOICES].[Order ID].&amp;[89836]"/>
            <x15:cachedUniqueName index="212" name="[INVOICES].[Order ID].&amp;[89849]"/>
            <x15:cachedUniqueName index="213" name="[INVOICES].[Order ID].&amp;[89874]"/>
            <x15:cachedUniqueName index="214" name="[INVOICES].[Order ID].&amp;[89928]"/>
            <x15:cachedUniqueName index="215" name="[INVOICES].[Order ID].&amp;[89957]"/>
            <x15:cachedUniqueName index="216" name="[INVOICES].[Order ID].&amp;[89970]"/>
            <x15:cachedUniqueName index="217" name="[INVOICES].[Order ID].&amp;[89983]"/>
            <x15:cachedUniqueName index="218" name="[INVOICES].[Order ID].&amp;[89988]"/>
            <x15:cachedUniqueName index="219" name="[INVOICES].[Order ID].&amp;[90059]"/>
            <x15:cachedUniqueName index="220" name="[INVOICES].[Order ID].&amp;[90114]"/>
            <x15:cachedUniqueName index="221" name="[INVOICES].[Order ID].&amp;[90120]"/>
            <x15:cachedUniqueName index="222" name="[INVOICES].[Order ID].&amp;[90121]"/>
            <x15:cachedUniqueName index="223" name="[INVOICES].[Order ID].&amp;[90166]"/>
            <x15:cachedUniqueName index="224" name="[INVOICES].[Order ID].&amp;[90167]"/>
            <x15:cachedUniqueName index="225" name="[INVOICES].[Order ID].&amp;[90187]"/>
            <x15:cachedUniqueName index="226" name="[INVOICES].[Order ID].&amp;[90192]"/>
            <x15:cachedUniqueName index="227" name="[INVOICES].[Order ID].&amp;[90218]"/>
            <x15:cachedUniqueName index="228" name="[INVOICES].[Order ID].&amp;[90236]"/>
            <x15:cachedUniqueName index="229" name="[INVOICES].[Order ID].&amp;[90303]"/>
            <x15:cachedUniqueName index="230" name="[INVOICES].[Order ID].&amp;[90327]"/>
            <x15:cachedUniqueName index="231" name="[INVOICES].[Order ID].&amp;[90337]"/>
            <x15:cachedUniqueName index="232" name="[INVOICES].[Order ID].&amp;[90353]"/>
            <x15:cachedUniqueName index="233" name="[INVOICES].[Order ID].&amp;[90438]"/>
            <x15:cachedUniqueName index="234" name="[INVOICES].[Order ID].&amp;[90460]"/>
            <x15:cachedUniqueName index="235" name="[INVOICES].[Order ID].&amp;[90488]"/>
            <x15:cachedUniqueName index="236" name="[INVOICES].[Order ID].&amp;[90493]"/>
            <x15:cachedUniqueName index="237" name="[INVOICES].[Order ID].&amp;[90502]"/>
            <x15:cachedUniqueName index="238" name="[INVOICES].[Order ID].&amp;[90538]"/>
            <x15:cachedUniqueName index="239" name="[INVOICES].[Order ID].&amp;[90588]"/>
            <x15:cachedUniqueName index="240" name="[INVOICES].[Order ID].&amp;[90624]"/>
            <x15:cachedUniqueName index="241" name="[INVOICES].[Order ID].&amp;[90641]"/>
            <x15:cachedUniqueName index="242" name="[INVOICES].[Order ID].&amp;[90669]"/>
            <x15:cachedUniqueName index="243" name="[INVOICES].[Order ID].&amp;[90674]"/>
            <x15:cachedUniqueName index="244" name="[INVOICES].[Order ID].&amp;[90685]"/>
            <x15:cachedUniqueName index="245" name="[INVOICES].[Order ID].&amp;[90706]"/>
            <x15:cachedUniqueName index="246" name="[INVOICES].[Order ID].&amp;[90710]"/>
            <x15:cachedUniqueName index="247" name="[INVOICES].[Order ID].&amp;[90739]"/>
            <x15:cachedUniqueName index="248" name="[INVOICES].[Order ID].&amp;[90752]"/>
            <x15:cachedUniqueName index="249" name="[INVOICES].[Order ID].&amp;[90819]"/>
            <x15:cachedUniqueName index="250" name="[INVOICES].[Order ID].&amp;[90833]"/>
            <x15:cachedUniqueName index="251" name="[INVOICES].[Order ID].&amp;[90853]"/>
            <x15:cachedUniqueName index="252" name="[INVOICES].[Order ID].&amp;[90871]"/>
            <x15:cachedUniqueName index="253" name="[INVOICES].[Order ID].&amp;[90881]"/>
            <x15:cachedUniqueName index="254" name="[INVOICES].[Order ID].&amp;[90899]"/>
            <x15:cachedUniqueName index="255" name="[INVOICES].[Order ID].&amp;[90922]"/>
            <x15:cachedUniqueName index="256" name="[INVOICES].[Order ID].&amp;[90987]"/>
            <x15:cachedUniqueName index="257" name="[INVOICES].[Order ID].&amp;[91000]"/>
            <x15:cachedUniqueName index="258" name="[INVOICES].[Order ID].&amp;[91041]"/>
            <x15:cachedUniqueName index="259" name="[INVOICES].[Order ID].&amp;[91043]"/>
            <x15:cachedUniqueName index="260" name="[INVOICES].[Order ID].&amp;[91059]"/>
            <x15:cachedUniqueName index="261" name="[INVOICES].[Order ID].&amp;[91087]"/>
            <x15:cachedUniqueName index="262" name="[INVOICES].[Order ID].&amp;[91131]"/>
            <x15:cachedUniqueName index="263" name="[INVOICES].[Order ID].&amp;[91144]"/>
            <x15:cachedUniqueName index="264" name="[INVOICES].[Order ID].&amp;[91180]"/>
            <x15:cachedUniqueName index="265" name="[INVOICES].[Order ID].&amp;[91195]"/>
            <x15:cachedUniqueName index="266" name="[INVOICES].[Order ID].&amp;[91212]"/>
            <x15:cachedUniqueName index="267" name="[INVOICES].[Order ID].&amp;[91228]"/>
            <x15:cachedUniqueName index="268" name="[INVOICES].[Order ID].&amp;[91261]"/>
            <x15:cachedUniqueName index="269" name="[INVOICES].[Order ID].&amp;[91297]"/>
            <x15:cachedUniqueName index="270" name="[INVOICES].[Order ID].&amp;[91389]"/>
            <x15:cachedUniqueName index="271" name="[INVOICES].[Order ID].&amp;[91407]"/>
            <x15:cachedUniqueName index="272" name="[INVOICES].[Order ID].&amp;[91424]"/>
            <x15:cachedUniqueName index="273" name="[INVOICES].[Order ID].&amp;[91480]"/>
            <x15:cachedUniqueName index="274" name="[INVOICES].[Order ID].&amp;[91495]"/>
            <x15:cachedUniqueName index="275" name="[INVOICES].[Order ID].&amp;[91543]"/>
            <x15:cachedUniqueName index="276" name="[INVOICES].[Order ID].&amp;[646]"/>
            <x15:cachedUniqueName index="277" name="[INVOICES].[Order ID].&amp;[3585]"/>
            <x15:cachedUniqueName index="278" name="[INVOICES].[Order ID].&amp;[5920]"/>
            <x15:cachedUniqueName index="279" name="[INVOICES].[Order ID].&amp;[7364]"/>
            <x15:cachedUniqueName index="280" name="[INVOICES].[Order ID].&amp;[7909]"/>
            <x15:cachedUniqueName index="281" name="[INVOICES].[Order ID].&amp;[11013]"/>
            <x15:cachedUniqueName index="282" name="[INVOICES].[Order ID].&amp;[12224]"/>
            <x15:cachedUniqueName index="283" name="[INVOICES].[Order ID].&amp;[14785]"/>
            <x15:cachedUniqueName index="284" name="[INVOICES].[Order ID].&amp;[16676]"/>
            <x15:cachedUniqueName index="285" name="[INVOICES].[Order ID].&amp;[21958]"/>
            <x15:cachedUniqueName index="286" name="[INVOICES].[Order ID].&amp;[29350]"/>
            <x15:cachedUniqueName index="287" name="[INVOICES].[Order ID].&amp;[30785]"/>
            <x15:cachedUniqueName index="288" name="[INVOICES].[Order ID].&amp;[32710]"/>
            <x15:cachedUniqueName index="289" name="[INVOICES].[Order ID].&amp;[33635]"/>
            <x15:cachedUniqueName index="290" name="[INVOICES].[Order ID].&amp;[34017]"/>
            <x15:cachedUniqueName index="291" name="[INVOICES].[Order ID].&amp;[36452]"/>
            <x15:cachedUniqueName index="292" name="[INVOICES].[Order ID].&amp;[36647]"/>
            <x15:cachedUniqueName index="293" name="[INVOICES].[Order ID].&amp;[37760]"/>
            <x15:cachedUniqueName index="294" name="[INVOICES].[Order ID].&amp;[37924]"/>
            <x15:cachedUniqueName index="295" name="[INVOICES].[Order ID].&amp;[37987]"/>
            <x15:cachedUniqueName index="296" name="[INVOICES].[Order ID].&amp;[41793]"/>
            <x15:cachedUniqueName index="297" name="[INVOICES].[Order ID].&amp;[47813]"/>
            <x15:cachedUniqueName index="298" name="[INVOICES].[Order ID].&amp;[55300]"/>
            <x15:cachedUniqueName index="299" name="[INVOICES].[Order ID].&amp;[55713]"/>
            <x15:cachedUniqueName index="300" name="[INVOICES].[Order ID].&amp;[59937]"/>
            <x15:cachedUniqueName index="301" name="[INVOICES].[Order ID].&amp;[85826]"/>
            <x15:cachedUniqueName index="302" name="[INVOICES].[Order ID].&amp;[85827]"/>
            <x15:cachedUniqueName index="303" name="[INVOICES].[Order ID].&amp;[85867]"/>
            <x15:cachedUniqueName index="304" name="[INVOICES].[Order ID].&amp;[85895]"/>
            <x15:cachedUniqueName index="305" name="[INVOICES].[Order ID].&amp;[85896]"/>
            <x15:cachedUniqueName index="306" name="[INVOICES].[Order ID].&amp;[85897]"/>
            <x15:cachedUniqueName index="307" name="[INVOICES].[Order ID].&amp;[85915]"/>
            <x15:cachedUniqueName index="308" name="[INVOICES].[Order ID].&amp;[85979]"/>
            <x15:cachedUniqueName index="309" name="[INVOICES].[Order ID].&amp;[85981]"/>
            <x15:cachedUniqueName index="310" name="[INVOICES].[Order ID].&amp;[86010]"/>
            <x15:cachedUniqueName index="311" name="[INVOICES].[Order ID].&amp;[86086]"/>
            <x15:cachedUniqueName index="312" name="[INVOICES].[Order ID].&amp;[86103]"/>
            <x15:cachedUniqueName index="313" name="[INVOICES].[Order ID].&amp;[86104]"/>
            <x15:cachedUniqueName index="314" name="[INVOICES].[Order ID].&amp;[86118]"/>
            <x15:cachedUniqueName index="315" name="[INVOICES].[Order ID].&amp;[86123]"/>
            <x15:cachedUniqueName index="316" name="[INVOICES].[Order ID].&amp;[86221]"/>
            <x15:cachedUniqueName index="317" name="[INVOICES].[Order ID].&amp;[86258]"/>
            <x15:cachedUniqueName index="318" name="[INVOICES].[Order ID].&amp;[86263]"/>
            <x15:cachedUniqueName index="319" name="[INVOICES].[Order ID].&amp;[86297]"/>
            <x15:cachedUniqueName index="320" name="[INVOICES].[Order ID].&amp;[86356]"/>
            <x15:cachedUniqueName index="321" name="[INVOICES].[Order ID].&amp;[86397]"/>
            <x15:cachedUniqueName index="322" name="[INVOICES].[Order ID].&amp;[86411]"/>
            <x15:cachedUniqueName index="323" name="[INVOICES].[Order ID].&amp;[86422]"/>
            <x15:cachedUniqueName index="324" name="[INVOICES].[Order ID].&amp;[86448]"/>
            <x15:cachedUniqueName index="325" name="[INVOICES].[Order ID].&amp;[86520]"/>
            <x15:cachedUniqueName index="326" name="[INVOICES].[Order ID].&amp;[86534]"/>
            <x15:cachedUniqueName index="327" name="[INVOICES].[Order ID].&amp;[86556]"/>
            <x15:cachedUniqueName index="328" name="[INVOICES].[Order ID].&amp;[86600]"/>
            <x15:cachedUniqueName index="329" name="[INVOICES].[Order ID].&amp;[86734]"/>
            <x15:cachedUniqueName index="330" name="[INVOICES].[Order ID].&amp;[86752]"/>
            <x15:cachedUniqueName index="331" name="[INVOICES].[Order ID].&amp;[86753]"/>
            <x15:cachedUniqueName index="332" name="[INVOICES].[Order ID].&amp;[86790]"/>
            <x15:cachedUniqueName index="333" name="[INVOICES].[Order ID].&amp;[86812]"/>
            <x15:cachedUniqueName index="334" name="[INVOICES].[Order ID].&amp;[86828]"/>
            <x15:cachedUniqueName index="335" name="[INVOICES].[Order ID].&amp;[86836]"/>
            <x15:cachedUniqueName index="336" name="[INVOICES].[Order ID].&amp;[86883]"/>
            <x15:cachedUniqueName index="337" name="[INVOICES].[Order ID].&amp;[86887]"/>
            <x15:cachedUniqueName index="338" name="[INVOICES].[Order ID].&amp;[86899]"/>
            <x15:cachedUniqueName index="339" name="[INVOICES].[Order ID].&amp;[86913]"/>
            <x15:cachedUniqueName index="340" name="[INVOICES].[Order ID].&amp;[86926]"/>
            <x15:cachedUniqueName index="341" name="[INVOICES].[Order ID].&amp;[86951]"/>
            <x15:cachedUniqueName index="342" name="[INVOICES].[Order ID].&amp;[87002]"/>
            <x15:cachedUniqueName index="343" name="[INVOICES].[Order ID].&amp;[87003]"/>
            <x15:cachedUniqueName index="344" name="[INVOICES].[Order ID].&amp;[87015]"/>
            <x15:cachedUniqueName index="345" name="[INVOICES].[Order ID].&amp;[87016]"/>
            <x15:cachedUniqueName index="346" name="[INVOICES].[Order ID].&amp;[87057]"/>
            <x15:cachedUniqueName index="347" name="[INVOICES].[Order ID].&amp;[87077]"/>
            <x15:cachedUniqueName index="348" name="[INVOICES].[Order ID].&amp;[87160]"/>
            <x15:cachedUniqueName index="349" name="[INVOICES].[Order ID].&amp;[87175]"/>
            <x15:cachedUniqueName index="350" name="[INVOICES].[Order ID].&amp;[87186]"/>
            <x15:cachedUniqueName index="351" name="[INVOICES].[Order ID].&amp;[87193]"/>
            <x15:cachedUniqueName index="352" name="[INVOICES].[Order ID].&amp;[87195]"/>
            <x15:cachedUniqueName index="353" name="[INVOICES].[Order ID].&amp;[87245]"/>
            <x15:cachedUniqueName index="354" name="[INVOICES].[Order ID].&amp;[87285]"/>
            <x15:cachedUniqueName index="355" name="[INVOICES].[Order ID].&amp;[87297]"/>
            <x15:cachedUniqueName index="356" name="[INVOICES].[Order ID].&amp;[87298]"/>
            <x15:cachedUniqueName index="357" name="[INVOICES].[Order ID].&amp;[87356]"/>
            <x15:cachedUniqueName index="358" name="[INVOICES].[Order ID].&amp;[87365]"/>
            <x15:cachedUniqueName index="359" name="[INVOICES].[Order ID].&amp;[87366]"/>
            <x15:cachedUniqueName index="360" name="[INVOICES].[Order ID].&amp;[87396]"/>
            <x15:cachedUniqueName index="361" name="[INVOICES].[Order ID].&amp;[87407]"/>
            <x15:cachedUniqueName index="362" name="[INVOICES].[Order ID].&amp;[87408]"/>
            <x15:cachedUniqueName index="363" name="[INVOICES].[Order ID].&amp;[87451]"/>
            <x15:cachedUniqueName index="364" name="[INVOICES].[Order ID].&amp;[87474]"/>
            <x15:cachedUniqueName index="365" name="[INVOICES].[Order ID].&amp;[87485]"/>
            <x15:cachedUniqueName index="366" name="[INVOICES].[Order ID].&amp;[87487]"/>
            <x15:cachedUniqueName index="367" name="[INVOICES].[Order ID].&amp;[87530]"/>
            <x15:cachedUniqueName index="368" name="[INVOICES].[Order ID].&amp;[87536]"/>
            <x15:cachedUniqueName index="369" name="[INVOICES].[Order ID].&amp;[87555]"/>
            <x15:cachedUniqueName index="370" name="[INVOICES].[Order ID].&amp;[87569]"/>
            <x15:cachedUniqueName index="371" name="[INVOICES].[Order ID].&amp;[87570]"/>
            <x15:cachedUniqueName index="372" name="[INVOICES].[Order ID].&amp;[87583]"/>
            <x15:cachedUniqueName index="373" name="[INVOICES].[Order ID].&amp;[87585]"/>
            <x15:cachedUniqueName index="374" name="[INVOICES].[Order ID].&amp;[87611]"/>
            <x15:cachedUniqueName index="375" name="[INVOICES].[Order ID].&amp;[87620]"/>
            <x15:cachedUniqueName index="376" name="[INVOICES].[Order ID].&amp;[87630]"/>
            <x15:cachedUniqueName index="377" name="[INVOICES].[Order ID].&amp;[87631]"/>
            <x15:cachedUniqueName index="378" name="[INVOICES].[Order ID].&amp;[87633]"/>
            <x15:cachedUniqueName index="379" name="[INVOICES].[Order ID].&amp;[87651]"/>
            <x15:cachedUniqueName index="380" name="[INVOICES].[Order ID].&amp;[87672]"/>
            <x15:cachedUniqueName index="381" name="[INVOICES].[Order ID].&amp;[87696]"/>
            <x15:cachedUniqueName index="382" name="[INVOICES].[Order ID].&amp;[87720]"/>
            <x15:cachedUniqueName index="383" name="[INVOICES].[Order ID].&amp;[87748]"/>
            <x15:cachedUniqueName index="384" name="[INVOICES].[Order ID].&amp;[87790]"/>
            <x15:cachedUniqueName index="385" name="[INVOICES].[Order ID].&amp;[87804]"/>
            <x15:cachedUniqueName index="386" name="[INVOICES].[Order ID].&amp;[87813]"/>
            <x15:cachedUniqueName index="387" name="[INVOICES].[Order ID].&amp;[87824]"/>
            <x15:cachedUniqueName index="388" name="[INVOICES].[Order ID].&amp;[87830]"/>
            <x15:cachedUniqueName index="389" name="[INVOICES].[Order ID].&amp;[87831]"/>
            <x15:cachedUniqueName index="390" name="[INVOICES].[Order ID].&amp;[87877]"/>
            <x15:cachedUniqueName index="391" name="[INVOICES].[Order ID].&amp;[87884]"/>
            <x15:cachedUniqueName index="392" name="[INVOICES].[Order ID].&amp;[87905]"/>
            <x15:cachedUniqueName index="393" name="[INVOICES].[Order ID].&amp;[87940]"/>
            <x15:cachedUniqueName index="394" name="[INVOICES].[Order ID].&amp;[87947]"/>
            <x15:cachedUniqueName index="395" name="[INVOICES].[Order ID].&amp;[87965]"/>
            <x15:cachedUniqueName index="396" name="[INVOICES].[Order ID].&amp;[87979]"/>
            <x15:cachedUniqueName index="397" name="[INVOICES].[Order ID].&amp;[88004]"/>
            <x15:cachedUniqueName index="398" name="[INVOICES].[Order ID].&amp;[88014]"/>
            <x15:cachedUniqueName index="399" name="[INVOICES].[Order ID].&amp;[88016]"/>
            <x15:cachedUniqueName index="400" name="[INVOICES].[Order ID].&amp;[88029]"/>
            <x15:cachedUniqueName index="401" name="[INVOICES].[Order ID].&amp;[88084]"/>
            <x15:cachedUniqueName index="402" name="[INVOICES].[Order ID].&amp;[88093]"/>
            <x15:cachedUniqueName index="403" name="[INVOICES].[Order ID].&amp;[88156]"/>
            <x15:cachedUniqueName index="404" name="[INVOICES].[Order ID].&amp;[88185]"/>
            <x15:cachedUniqueName index="405" name="[INVOICES].[Order ID].&amp;[88191]"/>
            <x15:cachedUniqueName index="406" name="[INVOICES].[Order ID].&amp;[88220]"/>
            <x15:cachedUniqueName index="407" name="[INVOICES].[Order ID].&amp;[88233]"/>
            <x15:cachedUniqueName index="408" name="[INVOICES].[Order ID].&amp;[88234]"/>
            <x15:cachedUniqueName index="409" name="[INVOICES].[Order ID].&amp;[88266]"/>
            <x15:cachedUniqueName index="410" name="[INVOICES].[Order ID].&amp;[88278]"/>
            <x15:cachedUniqueName index="411" name="[INVOICES].[Order ID].&amp;[88296]"/>
            <x15:cachedUniqueName index="412" name="[INVOICES].[Order ID].&amp;[88329]"/>
            <x15:cachedUniqueName index="413" name="[INVOICES].[Order ID].&amp;[88361]"/>
            <x15:cachedUniqueName index="414" name="[INVOICES].[Order ID].&amp;[88367]"/>
            <x15:cachedUniqueName index="415" name="[INVOICES].[Order ID].&amp;[88371]"/>
            <x15:cachedUniqueName index="416" name="[INVOICES].[Order ID].&amp;[88372]"/>
            <x15:cachedUniqueName index="417" name="[INVOICES].[Order ID].&amp;[88380]"/>
            <x15:cachedUniqueName index="418" name="[INVOICES].[Order ID].&amp;[88389]"/>
            <x15:cachedUniqueName index="419" name="[INVOICES].[Order ID].&amp;[88444]"/>
            <x15:cachedUniqueName index="420" name="[INVOICES].[Order ID].&amp;[88479]"/>
            <x15:cachedUniqueName index="421" name="[INVOICES].[Order ID].&amp;[88522]"/>
            <x15:cachedUniqueName index="422" name="[INVOICES].[Order ID].&amp;[88548]"/>
            <x15:cachedUniqueName index="423" name="[INVOICES].[Order ID].&amp;[88556]"/>
            <x15:cachedUniqueName index="424" name="[INVOICES].[Order ID].&amp;[88570]"/>
            <x15:cachedUniqueName index="425" name="[INVOICES].[Order ID].&amp;[88579]"/>
            <x15:cachedUniqueName index="426" name="[INVOICES].[Order ID].&amp;[88589]"/>
            <x15:cachedUniqueName index="427" name="[INVOICES].[Order ID].&amp;[88600]"/>
            <x15:cachedUniqueName index="428" name="[INVOICES].[Order ID].&amp;[88610]"/>
            <x15:cachedUniqueName index="429" name="[INVOICES].[Order ID].&amp;[88611]"/>
            <x15:cachedUniqueName index="430" name="[INVOICES].[Order ID].&amp;[88713]"/>
            <x15:cachedUniqueName index="431" name="[INVOICES].[Order ID].&amp;[88721]"/>
            <x15:cachedUniqueName index="432" name="[INVOICES].[Order ID].&amp;[88728]"/>
            <x15:cachedUniqueName index="433" name="[INVOICES].[Order ID].&amp;[88729]"/>
            <x15:cachedUniqueName index="434" name="[INVOICES].[Order ID].&amp;[88814]"/>
            <x15:cachedUniqueName index="435" name="[INVOICES].[Order ID].&amp;[88972]"/>
            <x15:cachedUniqueName index="436" name="[INVOICES].[Order ID].&amp;[88974]"/>
            <x15:cachedUniqueName index="437" name="[INVOICES].[Order ID].&amp;[89004]"/>
            <x15:cachedUniqueName index="438" name="[INVOICES].[Order ID].&amp;[89008]"/>
            <x15:cachedUniqueName index="439" name="[INVOICES].[Order ID].&amp;[89025]"/>
            <x15:cachedUniqueName index="440" name="[INVOICES].[Order ID].&amp;[89059]"/>
            <x15:cachedUniqueName index="441" name="[INVOICES].[Order ID].&amp;[89092]"/>
            <x15:cachedUniqueName index="442" name="[INVOICES].[Order ID].&amp;[89096]"/>
            <x15:cachedUniqueName index="443" name="[INVOICES].[Order ID].&amp;[89147]"/>
            <x15:cachedUniqueName index="444" name="[INVOICES].[Order ID].&amp;[89199]"/>
            <x15:cachedUniqueName index="445" name="[INVOICES].[Order ID].&amp;[89200]"/>
            <x15:cachedUniqueName index="446" name="[INVOICES].[Order ID].&amp;[89218]"/>
            <x15:cachedUniqueName index="447" name="[INVOICES].[Order ID].&amp;[89279]"/>
            <x15:cachedUniqueName index="448" name="[INVOICES].[Order ID].&amp;[89284]"/>
            <x15:cachedUniqueName index="449" name="[INVOICES].[Order ID].&amp;[89293]"/>
            <x15:cachedUniqueName index="450" name="[INVOICES].[Order ID].&amp;[89299]"/>
            <x15:cachedUniqueName index="451" name="[INVOICES].[Order ID].&amp;[89334]"/>
            <x15:cachedUniqueName index="452" name="[INVOICES].[Order ID].&amp;[89376]"/>
            <x15:cachedUniqueName index="453" name="[INVOICES].[Order ID].&amp;[89389]"/>
            <x15:cachedUniqueName index="454" name="[INVOICES].[Order ID].&amp;[89415]"/>
            <x15:cachedUniqueName index="455" name="[INVOICES].[Order ID].&amp;[89432]"/>
            <x15:cachedUniqueName index="456" name="[INVOICES].[Order ID].&amp;[89433]"/>
            <x15:cachedUniqueName index="457" name="[INVOICES].[Order ID].&amp;[89440]"/>
            <x15:cachedUniqueName index="458" name="[INVOICES].[Order ID].&amp;[89505]"/>
            <x15:cachedUniqueName index="459" name="[INVOICES].[Order ID].&amp;[89523]"/>
            <x15:cachedUniqueName index="460" name="[INVOICES].[Order ID].&amp;[89524]"/>
            <x15:cachedUniqueName index="461" name="[INVOICES].[Order ID].&amp;[89583]"/>
            <x15:cachedUniqueName index="462" name="[INVOICES].[Order ID].&amp;[89595]"/>
            <x15:cachedUniqueName index="463" name="[INVOICES].[Order ID].&amp;[89602]"/>
            <x15:cachedUniqueName index="464" name="[INVOICES].[Order ID].&amp;[89611]"/>
            <x15:cachedUniqueName index="465" name="[INVOICES].[Order ID].&amp;[89665]"/>
            <x15:cachedUniqueName index="466" name="[INVOICES].[Order ID].&amp;[89666]"/>
            <x15:cachedUniqueName index="467" name="[INVOICES].[Order ID].&amp;[89697]"/>
            <x15:cachedUniqueName index="468" name="[INVOICES].[Order ID].&amp;[89706]"/>
            <x15:cachedUniqueName index="469" name="[INVOICES].[Order ID].&amp;[89743]"/>
            <x15:cachedUniqueName index="470" name="[INVOICES].[Order ID].&amp;[89770]"/>
            <x15:cachedUniqueName index="471" name="[INVOICES].[Order ID].&amp;[89775]"/>
            <x15:cachedUniqueName index="472" name="[INVOICES].[Order ID].&amp;[89776]"/>
            <x15:cachedUniqueName index="473" name="[INVOICES].[Order ID].&amp;[89787]"/>
            <x15:cachedUniqueName index="474" name="[INVOICES].[Order ID].&amp;[89789]"/>
            <x15:cachedUniqueName index="475" name="[INVOICES].[Order ID].&amp;[89801]"/>
            <x15:cachedUniqueName index="476" name="[INVOICES].[Order ID].&amp;[89818]"/>
            <x15:cachedUniqueName index="477" name="[INVOICES].[Order ID].&amp;[89820]"/>
            <x15:cachedUniqueName index="478" name="[INVOICES].[Order ID].&amp;[89856]"/>
            <x15:cachedUniqueName index="479" name="[INVOICES].[Order ID].&amp;[89857]"/>
            <x15:cachedUniqueName index="480" name="[INVOICES].[Order ID].&amp;[89869]"/>
            <x15:cachedUniqueName index="481" name="[INVOICES].[Order ID].&amp;[89879]"/>
            <x15:cachedUniqueName index="482" name="[INVOICES].[Order ID].&amp;[89915]"/>
            <x15:cachedUniqueName index="483" name="[INVOICES].[Order ID].&amp;[89943]"/>
            <x15:cachedUniqueName index="484" name="[INVOICES].[Order ID].&amp;[89999]"/>
            <x15:cachedUniqueName index="485" name="[INVOICES].[Order ID].&amp;[90001]"/>
            <x15:cachedUniqueName index="486" name="[INVOICES].[Order ID].&amp;[90011]"/>
            <x15:cachedUniqueName index="487" name="[INVOICES].[Order ID].&amp;[90026]"/>
            <x15:cachedUniqueName index="488" name="[INVOICES].[Order ID].&amp;[90031]"/>
            <x15:cachedUniqueName index="489" name="[INVOICES].[Order ID].&amp;[90040]"/>
            <x15:cachedUniqueName index="490" name="[INVOICES].[Order ID].&amp;[90044]"/>
            <x15:cachedUniqueName index="491" name="[INVOICES].[Order ID].&amp;[90079]"/>
            <x15:cachedUniqueName index="492" name="[INVOICES].[Order ID].&amp;[90110]"/>
            <x15:cachedUniqueName index="493" name="[INVOICES].[Order ID].&amp;[90186]"/>
            <x15:cachedUniqueName index="494" name="[INVOICES].[Order ID].&amp;[90238]"/>
            <x15:cachedUniqueName index="495" name="[INVOICES].[Order ID].&amp;[90248]"/>
            <x15:cachedUniqueName index="496" name="[INVOICES].[Order ID].&amp;[90270]"/>
            <x15:cachedUniqueName index="497" name="[INVOICES].[Order ID].&amp;[90339]"/>
            <x15:cachedUniqueName index="498" name="[INVOICES].[Order ID].&amp;[90362]"/>
            <x15:cachedUniqueName index="499" name="[INVOICES].[Order ID].&amp;[90386]"/>
            <x15:cachedUniqueName index="500" name="[INVOICES].[Order ID].&amp;[90405]"/>
            <x15:cachedUniqueName index="501" name="[INVOICES].[Order ID].&amp;[90437]"/>
            <x15:cachedUniqueName index="502" name="[INVOICES].[Order ID].&amp;[90492]"/>
            <x15:cachedUniqueName index="503" name="[INVOICES].[Order ID].&amp;[90530]"/>
            <x15:cachedUniqueName index="504" name="[INVOICES].[Order ID].&amp;[90533]"/>
            <x15:cachedUniqueName index="505" name="[INVOICES].[Order ID].&amp;[90540]"/>
            <x15:cachedUniqueName index="506" name="[INVOICES].[Order ID].&amp;[90551]"/>
            <x15:cachedUniqueName index="507" name="[INVOICES].[Order ID].&amp;[90597]"/>
            <x15:cachedUniqueName index="508" name="[INVOICES].[Order ID].&amp;[90602]"/>
            <x15:cachedUniqueName index="509" name="[INVOICES].[Order ID].&amp;[90653]"/>
            <x15:cachedUniqueName index="510" name="[INVOICES].[Order ID].&amp;[90678]"/>
            <x15:cachedUniqueName index="511" name="[INVOICES].[Order ID].&amp;[90751]"/>
            <x15:cachedUniqueName index="512" name="[INVOICES].[Order ID].&amp;[90753]"/>
            <x15:cachedUniqueName index="513" name="[INVOICES].[Order ID].&amp;[90766]"/>
            <x15:cachedUniqueName index="514" name="[INVOICES].[Order ID].&amp;[90787]"/>
            <x15:cachedUniqueName index="515" name="[INVOICES].[Order ID].&amp;[90796]"/>
            <x15:cachedUniqueName index="516" name="[INVOICES].[Order ID].&amp;[90814]"/>
            <x15:cachedUniqueName index="517" name="[INVOICES].[Order ID].&amp;[90820]"/>
            <x15:cachedUniqueName index="518" name="[INVOICES].[Order ID].&amp;[90854]"/>
            <x15:cachedUniqueName index="519" name="[INVOICES].[Order ID].&amp;[90855]"/>
            <x15:cachedUniqueName index="520" name="[INVOICES].[Order ID].&amp;[90859]"/>
            <x15:cachedUniqueName index="521" name="[INVOICES].[Order ID].&amp;[90860]"/>
            <x15:cachedUniqueName index="522" name="[INVOICES].[Order ID].&amp;[90891]"/>
            <x15:cachedUniqueName index="523" name="[INVOICES].[Order ID].&amp;[90909]"/>
            <x15:cachedUniqueName index="524" name="[INVOICES].[Order ID].&amp;[90927]"/>
            <x15:cachedUniqueName index="525" name="[INVOICES].[Order ID].&amp;[90962]"/>
            <x15:cachedUniqueName index="526" name="[INVOICES].[Order ID].&amp;[91042]"/>
            <x15:cachedUniqueName index="527" name="[INVOICES].[Order ID].&amp;[91077]"/>
            <x15:cachedUniqueName index="528" name="[INVOICES].[Order ID].&amp;[91115]"/>
            <x15:cachedUniqueName index="529" name="[INVOICES].[Order ID].&amp;[91209]"/>
            <x15:cachedUniqueName index="530" name="[INVOICES].[Order ID].&amp;[91235]"/>
            <x15:cachedUniqueName index="531" name="[INVOICES].[Order ID].&amp;[91263]"/>
            <x15:cachedUniqueName index="532" name="[INVOICES].[Order ID].&amp;[91285]"/>
            <x15:cachedUniqueName index="533" name="[INVOICES].[Order ID].&amp;[91298]"/>
            <x15:cachedUniqueName index="534" name="[INVOICES].[Order ID].&amp;[91310]"/>
            <x15:cachedUniqueName index="535" name="[INVOICES].[Order ID].&amp;[91321]"/>
            <x15:cachedUniqueName index="536" name="[INVOICES].[Order ID].&amp;[91328]"/>
            <x15:cachedUniqueName index="537" name="[INVOICES].[Order ID].&amp;[91414]"/>
            <x15:cachedUniqueName index="538" name="[INVOICES].[Order ID].&amp;[91433]"/>
            <x15:cachedUniqueName index="539" name="[INVOICES].[Order ID].&amp;[91437]"/>
            <x15:cachedUniqueName index="540" name="[INVOICES].[Order ID].&amp;[91454]"/>
            <x15:cachedUniqueName index="541" name="[INVOICES].[Order ID].&amp;[91481]"/>
            <x15:cachedUniqueName index="542" name="[INVOICES].[Order ID].&amp;[91522]"/>
            <x15:cachedUniqueName index="543" name="[INVOICES].[Order ID].&amp;[91555]"/>
            <x15:cachedUniqueName index="544" name="[INVOICES].[Order ID].&amp;[91575]"/>
            <x15:cachedUniqueName index="545" name="[INVOICES].[Order ID].&amp;[91583]"/>
          </x15:cachedUniqueNames>
        </ext>
      </extLst>
    </cacheField>
    <cacheField name="[INVOICES].[Shipping Cost].[Shipping Cost]" caption="Shipping Cost" numFmtId="0" hierarchy="30" level="1">
      <sharedItems containsSemiMixedTypes="0" containsString="0" containsNumber="1" minValue="35" maxValue="164.73" count="46">
        <n v="51.94"/>
        <n v="60"/>
        <n v="58.92"/>
        <n v="69.64"/>
        <n v="64.66"/>
        <n v="55.96"/>
        <n v="35"/>
        <n v="91.05"/>
        <n v="69"/>
        <n v="57"/>
        <n v="110.2"/>
        <n v="54.92"/>
        <n v="50"/>
        <n v="56"/>
        <n v="53.03"/>
        <n v="70.2"/>
        <n v="59.24"/>
        <n v="52.42"/>
        <n v="154.12"/>
        <n v="62.74"/>
        <n v="75.23"/>
        <n v="56.2"/>
        <n v="68.02"/>
        <n v="56.14"/>
        <n v="58.66"/>
        <n v="69.55"/>
        <n v="60.2"/>
        <n v="64.73"/>
        <n v="58.64"/>
        <n v="57.38"/>
        <n v="55.3"/>
        <n v="54.12"/>
        <n v="89.3"/>
        <n v="53.48"/>
        <n v="85.63"/>
        <n v="54.74"/>
        <n v="52.2"/>
        <n v="74.349999999999994"/>
        <n v="66.67"/>
        <n v="80.2"/>
        <n v="99"/>
        <n v="76.37"/>
        <n v="58.95"/>
        <n v="66.27"/>
        <n v="54.95"/>
        <n v="164.73"/>
      </sharedItems>
    </cacheField>
    <cacheField name="[INVOICES].[Order Priority].[Order Priority]" caption="Order Priority" numFmtId="0" hierarchy="27" level="1">
      <sharedItems count="2">
        <s v="Critical"/>
        <s v="High"/>
      </sharedItems>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2" memberValueDatatype="20" unbalanced="0">
      <fieldsUsage count="2">
        <fieldUsage x="-1"/>
        <fieldUsage x="0"/>
      </fieldsUsage>
    </cacheHierarchy>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2" memberValueDatatype="130" unbalanced="0">
      <fieldsUsage count="2">
        <fieldUsage x="-1"/>
        <fieldUsage x="2"/>
      </fieldsUsage>
    </cacheHierarchy>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2" memberValueDatatype="5" unbalanced="0">
      <fieldsUsage count="2">
        <fieldUsage x="-1"/>
        <fieldUsage x="1"/>
      </fieldsUsage>
    </cacheHierarchy>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0"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hidden="1">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72337964" backgroundQuery="1" createdVersion="8" refreshedVersion="8" minRefreshableVersion="3" recordCount="0" supportSubquery="1" supportAdvancedDrill="1" xr:uid="{1FF61BB1-85C8-4A57-B1B9-31F169B3F7CC}">
  <cacheSource type="external" connectionId="8"/>
  <cacheFields count="1">
    <cacheField name="[INVOICES].[Year].[Year]" caption="Year" numFmtId="0" hierarchy="42"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INVOICES].[Year].&amp;[2014]"/>
            <x15:cachedUniqueName index="1" name="[INVOICES].[Year].&amp;[2015]"/>
            <x15:cachedUniqueName index="2" name="[INVOICES].[Year].&amp;[2016]"/>
            <x15:cachedUniqueName index="3" name="[INVOICES].[Year].&amp;[2017]"/>
          </x15:cachedUniqueNames>
        </ext>
      </extLst>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fieldsUsage count="2">
        <fieldUsage x="-1"/>
        <fieldUsage x="0"/>
      </fieldsUsage>
    </cacheHierarchy>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hidden="1">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84143518" backgroundQuery="1" createdVersion="8" refreshedVersion="8" minRefreshableVersion="3" recordCount="0" supportSubquery="1" supportAdvancedDrill="1" xr:uid="{D91E01FB-5D32-4DE3-A23B-EC33E06E932B}">
  <cacheSource type="external" connectionId="8"/>
  <cacheFields count="5">
    <cacheField name="[Measures].[Sum of Profit]" caption="Sum of Profit" numFmtId="0" hierarchy="75" level="32767"/>
    <cacheField name="[Calendar].[Quarters].[Quarters]" caption="Quarters" numFmtId="0" hierarchy="12" level="1">
      <sharedItems count="4">
        <s v="Qtr 1"/>
        <s v="Qtr 2"/>
        <s v="Qtr 3"/>
        <s v="Qtr 4"/>
      </sharedItems>
    </cacheField>
    <cacheField name="[Customers].[City].[City]" caption="City" numFmtId="0" hierarchy="20" level="1">
      <sharedItems containsSemiMixedTypes="0" containsNonDate="0" containsString="0"/>
    </cacheField>
    <cacheField name="[Customers].[Region].[Region]" caption="Region" numFmtId="0" hierarchy="18" level="1">
      <sharedItems containsSemiMixedTypes="0" containsNonDate="0" containsString="0"/>
    </cacheField>
    <cacheField name="Dummy0" numFmtId="0" hierarchy="90" level="32767">
      <extLst>
        <ext xmlns:x14="http://schemas.microsoft.com/office/spreadsheetml/2009/9/main" uri="{63CAB8AC-B538-458d-9737-405883B0398D}">
          <x14:cacheField ignore="1"/>
        </ext>
      </extLst>
    </cacheField>
  </cacheFields>
  <cacheHierarchies count="9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2" memberValueDatatype="130" unbalanced="0">
      <fieldsUsage count="2">
        <fieldUsage x="-1"/>
        <fieldUsage x="1"/>
      </fieldsUsage>
    </cacheHierarchy>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3"/>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84490742" backgroundQuery="1" createdVersion="8" refreshedVersion="8" minRefreshableVersion="3" recordCount="0" supportSubquery="1" supportAdvancedDrill="1" xr:uid="{FDAE9D25-19FB-42C2-8A9B-CD15AFB44457}">
  <cacheSource type="external" connectionId="8"/>
  <cacheFields count="3">
    <cacheField name="[Measures].[Sum of Profit]" caption="Sum of Profit" numFmtId="0" hierarchy="75" level="32767"/>
    <cacheField name="[Calendar].[Weeks].[Weeks]" caption="Weeks" numFmtId="0" hierarchy="13" level="1">
      <sharedItems count="2">
        <s v="Weekday"/>
        <s v="Weekend"/>
      </sharedItems>
    </cacheField>
    <cacheField name="[Customers].[Region].[Region]" caption="Region" numFmtId="0" hierarchy="18" level="1">
      <sharedItems containsSemiMixedTypes="0" containsNonDate="0" containsString="0"/>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2"/>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84837965" backgroundQuery="1" createdVersion="8" refreshedVersion="8" minRefreshableVersion="3" recordCount="0" supportSubquery="1" supportAdvancedDrill="1" xr:uid="{9A92865E-F0C7-42DD-AE7E-97AB0C31214F}">
  <cacheSource type="external" connectionId="8"/>
  <cacheFields count="3">
    <cacheField name="[Measures].[Sum of Profit]" caption="Sum of Profit" numFmtId="0" hierarchy="75" level="32767"/>
    <cacheField name="[Calendar].[Day Of Week].[Day Of Week]" caption="Day Of Week" numFmtId="0" hierarchy="11" level="1">
      <sharedItems count="7">
        <s v="Sunday"/>
        <s v="Monday"/>
        <s v="Tuesday"/>
        <s v="Wednesday"/>
        <s v="Thursday"/>
        <s v="Friday"/>
        <s v="Saturday"/>
      </sharedItems>
    </cacheField>
    <cacheField name="[Customers].[Region].[Region]" caption="Region" numFmtId="0" hierarchy="18" level="1">
      <sharedItems containsSemiMixedTypes="0" containsNonDate="0" containsString="0"/>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fieldsUsage count="2">
        <fieldUsage x="-1"/>
        <fieldUsage x="1"/>
      </fieldsUsage>
    </cacheHierarchy>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2"/>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85300927" backgroundQuery="1" createdVersion="8" refreshedVersion="8" minRefreshableVersion="3" recordCount="0" supportSubquery="1" supportAdvancedDrill="1" xr:uid="{04083327-D7BD-412D-85AC-DF50CA2D1ADF}">
  <cacheSource type="external" connectionId="8"/>
  <cacheFields count="3">
    <cacheField name="[Measures].[Sum of Profit]" caption="Sum of Profit" numFmtId="0" hierarchy="75" level="32767"/>
    <cacheField name="[Calendar].[Month].[Month]" caption="Month" numFmtId="0" hierarchy="8" level="1">
      <sharedItems count="12">
        <s v="Jan"/>
        <s v="Feb"/>
        <s v="Mar"/>
        <s v="Apr"/>
        <s v="May"/>
        <s v="Jun"/>
        <s v="Jul"/>
        <s v="Aug"/>
        <s v="Sep"/>
        <s v="Oct"/>
        <s v="Nov"/>
        <s v="Dec"/>
      </sharedItems>
    </cacheField>
    <cacheField name="[Customers].[Region].[Region]" caption="Region" numFmtId="0" hierarchy="18" level="1">
      <sharedItems containsSemiMixedTypes="0" containsNonDate="0" containsString="0"/>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2"/>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85763889" backgroundQuery="1" createdVersion="8" refreshedVersion="8" minRefreshableVersion="3" recordCount="0" supportSubquery="1" supportAdvancedDrill="1" xr:uid="{567FC7A4-E1BF-4CB7-8F64-14E09CD5C21E}">
  <cacheSource type="external" connectionId="8"/>
  <cacheFields count="5">
    <cacheField name="[Measures].[Sum of Sales]" caption="Sum of Sales" numFmtId="0" hierarchy="74" level="32767"/>
    <cacheField name="[Measures].[Sum of Profit]" caption="Sum of Profit" numFmtId="0" hierarchy="75" level="32767"/>
    <cacheField name="[Measures].[# Orders]" caption="# Orders" numFmtId="0" hierarchy="54" level="32767"/>
    <cacheField name="[INVOICES].[Year].[Year]" caption="Year" numFmtId="0" hierarchy="42"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INVOICES].[Year].&amp;[2014]"/>
            <x15:cachedUniqueName index="1" name="[INVOICES].[Year].&amp;[2015]"/>
            <x15:cachedUniqueName index="2" name="[INVOICES].[Year].&amp;[2016]"/>
            <x15:cachedUniqueName index="3" name="[INVOICES].[Year].&amp;[2017]"/>
          </x15:cachedUniqueNames>
        </ext>
      </extLst>
    </cacheField>
    <cacheField name="[Customers].[Region].[Region]" caption="Region" numFmtId="0" hierarchy="18" level="1">
      <sharedItems containsSemiMixedTypes="0" containsNonDate="0" containsString="0"/>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4"/>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fieldsUsage count="2">
        <fieldUsage x="-1"/>
        <fieldUsage x="3"/>
      </fieldsUsage>
    </cacheHierarchy>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oneField="1">
      <fieldsUsage count="1">
        <fieldUsage x="2"/>
      </fieldsUsage>
    </cacheHierarchy>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oneField="1" hidden="1">
      <fieldsUsage count="1">
        <fieldUsage x="0"/>
      </fieldsUsage>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86111112" backgroundQuery="1" createdVersion="8" refreshedVersion="8" minRefreshableVersion="3" recordCount="0" supportSubquery="1" supportAdvancedDrill="1" xr:uid="{C7B4967E-DA28-45B6-BC0E-B545CF8231A8}">
  <cacheSource type="external" connectionId="8"/>
  <cacheFields count="10">
    <cacheField name="[Measures].[# Orders]" caption="# Orders" numFmtId="0" hierarchy="54" level="32767"/>
    <cacheField name="[Measures].[Sum of COGS]" caption="Sum of COGS" numFmtId="0" hierarchy="73" level="32767"/>
    <cacheField name="[Measures].[Sum of Sales]" caption="Sum of Sales" numFmtId="0" hierarchy="74" level="32767"/>
    <cacheField name="[Measures].[Sum of Profit]" caption="Sum of Profit" numFmtId="0" hierarchy="75" level="32767"/>
    <cacheField name="[Measures].[Sum of Quantity ordered new]" caption="Sum of Quantity ordered new" numFmtId="0" hierarchy="76" level="32767"/>
    <cacheField name="[Measures].[All Products]" caption="All Products" numFmtId="0" hierarchy="55" level="32767"/>
    <cacheField name="[Measures].[Winning Products]" caption="Winning Products" numFmtId="0" hierarchy="56" level="32767"/>
    <cacheField name="[Measures].[Losing Products]" caption="Losing Products" numFmtId="0" hierarchy="57" level="32767"/>
    <cacheField name="[Measures].[% Profit Margin]" caption="% Profit Margin" numFmtId="0" hierarchy="58" level="32767"/>
    <cacheField name="[Customers].[Region].[Region]" caption="Region" numFmtId="0" hierarchy="18" level="1">
      <sharedItems containsSemiMixedTypes="0" containsNonDate="0" containsString="0"/>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9"/>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Winning Products]" caption="Winning Products" measure="1" displayFolder="" measureGroup="All Measures" count="0" oneField="1">
      <fieldsUsage count="1">
        <fieldUsage x="6"/>
      </fieldsUsage>
    </cacheHierarchy>
    <cacheHierarchy uniqueName="[Measures].[Losing Products]" caption="Losing Products"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oneField="1" hidden="1">
      <fieldsUsage count="1">
        <fieldUsage x="3"/>
      </fieldsUsage>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oneField="1" hidden="1">
      <fieldsUsage count="1">
        <fieldUsage x="4"/>
      </fieldsUsage>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86574074" backgroundQuery="1" createdVersion="8" refreshedVersion="8" minRefreshableVersion="3" recordCount="0" supportSubquery="1" supportAdvancedDrill="1" xr:uid="{ACB2CACD-5D70-4FF8-9278-703930585E53}">
  <cacheSource type="external" connectionId="8"/>
  <cacheFields count="9">
    <cacheField name="[Measures].[# Orders]" caption="# Orders" numFmtId="0" hierarchy="54" level="32767"/>
    <cacheField name="[Measures].[Sum of COGS]" caption="Sum of COGS" numFmtId="0" hierarchy="73" level="32767"/>
    <cacheField name="[Measures].[Sum of Sales]" caption="Sum of Sales" numFmtId="0" hierarchy="74" level="32767"/>
    <cacheField name="[Measures].[Sum of Profit]" caption="Sum of Profit" numFmtId="0" hierarchy="75" level="32767"/>
    <cacheField name="[Measures].[Sum of Quantity ordered new]" caption="Sum of Quantity ordered new" numFmtId="0" hierarchy="76" level="32767"/>
    <cacheField name="[Measures].[% Profit Margin]" caption="% Profit Margin" numFmtId="0" hierarchy="58" level="32767"/>
    <cacheField name="[INVOICES].[Year].[Year]" caption="Year" numFmtId="0" hierarchy="42"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INVOICES].[Year].&amp;[2014]"/>
            <x15:cachedUniqueName index="1" name="[INVOICES].[Year].&amp;[2015]"/>
            <x15:cachedUniqueName index="2" name="[INVOICES].[Year].&amp;[2016]"/>
            <x15:cachedUniqueName index="3" name="[INVOICES].[Year].&amp;[2017]"/>
          </x15:cachedUniqueNames>
        </ext>
      </extLst>
    </cacheField>
    <cacheField name="[INVOICES].[Month Name].[Month Name]" caption="Month Name" numFmtId="0" hierarchy="43" level="1">
      <sharedItems containsSemiMixedTypes="0" containsNonDate="0" containsString="0"/>
    </cacheField>
    <cacheField name="[Customers].[Region].[Region]" caption="Region" numFmtId="0" hierarchy="18" level="1">
      <sharedItems containsSemiMixedTypes="0" containsNonDate="0" containsString="0"/>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8"/>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fieldsUsage count="2">
        <fieldUsage x="-1"/>
        <fieldUsage x="6"/>
      </fieldsUsage>
    </cacheHierarchy>
    <cacheHierarchy uniqueName="[INVOICES].[Month Name]" caption="Month Name" attribute="1" defaultMemberUniqueName="[INVOICES].[Month Name].[All]" allUniqueName="[INVOICES].[Month Name].[All]" dimensionUniqueName="[INVOICES]" displayFolder="" count="2" memberValueDatatype="130" unbalanced="0">
      <fieldsUsage count="2">
        <fieldUsage x="-1"/>
        <fieldUsage x="7"/>
      </fieldsUsage>
    </cacheHierarchy>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oneField="1" hidden="1">
      <fieldsUsage count="1">
        <fieldUsage x="3"/>
      </fieldsUsage>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oneField="1" hidden="1">
      <fieldsUsage count="1">
        <fieldUsage x="4"/>
      </fieldsUsage>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87152774" backgroundQuery="1" createdVersion="8" refreshedVersion="8" minRefreshableVersion="3" recordCount="0" supportSubquery="1" supportAdvancedDrill="1" xr:uid="{4A2AF782-A59E-42DF-9B2D-814EAEEA7E05}">
  <cacheSource type="external" connectionId="8"/>
  <cacheFields count="3">
    <cacheField name="[Measures].[Sum of Profit]" caption="Sum of Profit" numFmtId="0" hierarchy="75" level="32767"/>
    <cacheField name="[Products].[Product Name].[Product Name]" caption="Product Name" numFmtId="0" hierarchy="46" level="1">
      <sharedItems count="913">
        <s v="&quot;While you Were Out&quot; Message Book, One Form per Page"/>
        <s v="#10- 4 1/8&quot; x 9 1/2&quot; Recycled Envelopes"/>
        <s v="#10- 4 1/8&quot; x 9 1/2&quot; Security-Tint Envelopes"/>
        <s v="#10 White Business Envelopes,4 1/8 x 9 1/2"/>
        <s v="#10-4 1/8&quot; x 9 1/2&quot; Premium Diagonal Seam Envelopes"/>
        <s v="*Staples* Highlighting Markers"/>
        <s v="*Staples* Packaging Labels"/>
        <s v="*Staples* vLetter Openers, 2/Pack"/>
        <s v="1.7 Cubic Foot Compact &quot;Cube&quot; Office Refrigerators"/>
        <s v="1/4 Fold Party Design Invitations &amp; White Envelopes, 24 8-1/2&quot; X 11&quot; Cards, 25 Env./Pack"/>
        <s v="12 Colored Short Pencils"/>
        <s v="12-1/2 Diameter Round Wall Clock"/>
        <s v="14-7/8 x 11 Blue Bar Computer Printout Paper"/>
        <s v="1726 Digital Answering Machine"/>
        <s v="210 Trimline Phone, White"/>
        <s v="2160"/>
        <s v="2160i"/>
        <s v="2180"/>
        <s v="2190"/>
        <s v="2300 Heavy-Duty Transfer File Systems by Perma"/>
        <s v="232"/>
        <s v="252"/>
        <s v="270c"/>
        <s v="282"/>
        <s v="300 Series Non-Flip"/>
        <s v="3285"/>
        <s v="3390"/>
        <s v="36X48 HARDFLOOR CHAIRMAT"/>
        <s v="3M Hangers With Command Adhesive"/>
        <s v="3M Office Air Cleaner"/>
        <s v="3M Organizer Strips"/>
        <s v="3M Polarizing Light Filter Sleeves"/>
        <s v="3M Polarizing Task Lamp with Clamp Arm, Light Gray"/>
        <s v="4009® Highlighters by Sanford"/>
        <s v="5125"/>
        <s v="5165"/>
        <s v="5170i"/>
        <s v="5180"/>
        <s v="5185"/>
        <s v="6&quot; Cubicle Wall Clock, Black"/>
        <s v="600 Series Flip"/>
        <s v="600 Series Non-Flip"/>
        <s v="6120"/>
        <s v="6160"/>
        <s v="6162"/>
        <s v="6185"/>
        <s v="636"/>
        <s v="688"/>
        <s v="7160"/>
        <s v="80 Minute CD-R Spindle, 100/Pack - Staples"/>
        <s v="80 Minute Slim Jewel Case CD-R , 10/Pack - Staples"/>
        <s v="8860"/>
        <s v="8890"/>
        <s v="9-3/4 Diameter Round Wall Clock"/>
        <s v="A1228"/>
        <s v="Accessory15"/>
        <s v="Accessory17"/>
        <s v="Accessory20"/>
        <s v="Accessory21"/>
        <s v="Accessory24"/>
        <s v="Accessory25"/>
        <s v="Accessory27"/>
        <s v="Accessory28"/>
        <s v="Accessory29"/>
        <s v="Accessory31"/>
        <s v="Accessory32"/>
        <s v="Accessory34"/>
        <s v="Accessory35"/>
        <s v="Accessory36"/>
        <s v="Accessory37"/>
        <s v="Accessory39"/>
        <s v="Accessory4"/>
        <s v="Accessory41"/>
        <s v="Accessory6"/>
        <s v="Accessory9"/>
        <s v="Acco 6 Outlet Guardian Premium Surge Suppressor"/>
        <s v="Acco Four Pocket Poly Ring Binder with Label Holder, Smoke, 1&quot;"/>
        <s v="Acco Keyboard-In-A-Box®"/>
        <s v="Acco Perma® 2700 Stacking Storage Drawers"/>
        <s v="Acco Pressboard Covers with Storage Hooks, 14 7/8&quot; x 11&quot;, Light Blue"/>
        <s v="Acco PRESSTEX® Data Binder with Storage Hooks, Dark Blue, 14 7/8&quot; X 11&quot;"/>
        <s v="Acco PRESSTEX® Data Binder with Storage Hooks, Dark Blue, 9 1/2&quot; X 11&quot;"/>
        <s v="Acco Smartsocket® Color-Coded Six-Outlet AC Adapter Model Surge Protectors"/>
        <s v="Acco Smartsocket™ Table Surge Protector, 6 Color-Coded Adapter Outlets"/>
        <s v="Acco® Hot Clips™ Clips to Go"/>
        <s v="ACCOHIDE® 3-Ring Binder, Blue, 1&quot;"/>
        <s v="ACCOHIDE® Binder by Acco"/>
        <s v="Acme Design Line 8&quot; Stainless Steel Bent Scissors w/Champagne Handles, 3-1/8&quot; Cut"/>
        <s v="Acme Galleria® Hot Forged Steel Scissors with Colored Handles"/>
        <s v="Acme Hot Forged Carbon Steel Scissors with Nickel-Plated Handles, 3 7/8&quot; Cut, 8&quot;L"/>
        <s v="Acme Kleencut® Forged Steel Scissors"/>
        <s v="Acme® 8&quot; Straight Scissors"/>
        <s v="Acme® Elite Stainless Steel Scissors"/>
        <s v="Acme® Forged Steel Scissors with Black Enamel Handles"/>
        <s v="Acme® Office Executive Series Stainless Steel Trimmers"/>
        <s v="Acme® Preferred Stainless Steel Scissors"/>
        <s v="Adams Phone Message Book, 200 Message Capacity, 8 1/16” x 11”"/>
        <s v="Adams Phone Message Book, Professional, 400 Message Capacity, 5 3/6” x 11”"/>
        <s v="Adams Telephone Message Book w/Frequently-Called Numbers Space, 400 Messages per Book"/>
        <s v="Adams Telephone Message Books, 5 1/4” x 11”"/>
        <s v="Adesso Programmable 142-Key Keyboard"/>
        <s v="Advantus 10-Drawer Portable Organizer, Chrome Metal Frame, Smoke Drawers"/>
        <s v="Advantus Employee of the Month Certificate Frame, 11 x 13-1/2"/>
        <s v="Advantus Map Pennant Flags and Round Head Tacks"/>
        <s v="Advantus Panel Wall Certificate Holder - 8.5x11"/>
        <s v="Advantus Plastic Paper Clips"/>
        <s v="Advantus Push Pins"/>
        <s v="Advantus Push Pins, Aluminum Head"/>
        <s v="Advantus Rolling Storage Box"/>
        <s v="Aluminum Document Frame"/>
        <s v="Ampad #10 Peel &amp; Seel® Holiday Envelopes"/>
        <s v="Anderson Hickey Conga Table Tops &amp; Accessories"/>
        <s v="Angle-D Binders with Locking Rings, Label Holders"/>
        <s v="APC 7 Outlet Network SurgeArrest Surge Protector"/>
        <s v="Array® Memo Cubes"/>
        <s v="Array® Parchment Paper, Assorted Colors"/>
        <s v="Artistic Insta-Plaque"/>
        <s v="Assorted Color Push Pins"/>
        <s v="AT&amp;T 2230 Dual Handset Phone With Caller ID/Call Waiting"/>
        <s v="AT&amp;T Black Trimline Phone, Model 210"/>
        <s v="Atlantic Metals Mobile 2-Shelf Bookcases, Custom Colors"/>
        <s v="Atlantic Metals Mobile 3-Shelf Bookcases, Custom Colors"/>
        <s v="Atlantic Metals Mobile 5-Shelf Bookcases, Custom Colors"/>
        <s v="Avery 05222 Permanent Self-Adhesive File Folder Labels for Typewriters, on Rolls, White, 250/Roll"/>
        <s v="Avery 4027 File Folder Labels for Dot Matrix Printers, 5000 Labels per Box, White"/>
        <s v="Avery 479"/>
        <s v="Avery 48"/>
        <s v="Avery 481"/>
        <s v="Avery 482"/>
        <s v="Avery 485"/>
        <s v="Avery 487"/>
        <s v="Avery 49"/>
        <s v="Avery 491"/>
        <s v="Avery 492"/>
        <s v="Avery 493"/>
        <s v="Avery 494"/>
        <s v="Avery 496"/>
        <s v="Avery 497"/>
        <s v="Avery 498"/>
        <s v="Avery 501"/>
        <s v="Avery 506"/>
        <s v="Avery 507"/>
        <s v="Avery 508"/>
        <s v="Avery 51"/>
        <s v="Avery 510"/>
        <s v="Avery 514"/>
        <s v="Avery Arch Ring Binders"/>
        <s v="Avery Binder Labels"/>
        <s v="Avery Binding System Hidden Tab™ Executive Style Index Sets"/>
        <s v="Avery Durable Binders"/>
        <s v="Avery Durable Poly Binders"/>
        <s v="Avery Flip-Chart Easel Binder, Black"/>
        <s v="Avery Hanging File Binders"/>
        <s v="Avery Heavy-Duty EZD ™ Binder With Locking Rings"/>
        <s v="Avery Hi-Liter GlideStik Fluorescent Highlighter, Yellow Ink"/>
        <s v="Avery Hi-Liter® Fluorescent Desk Style Markers"/>
        <s v="Avery Hi-Liter® Smear-Safe Highlighters"/>
        <s v="Avery Legal 4-Ring Binder"/>
        <s v="Avery Premier Heavy-Duty Binder with Round Locking Rings"/>
        <s v="Avery Printable Repositionable Plastic Tabs"/>
        <s v="Avery Reinforcements for Hole-Punch Pages"/>
        <s v="Avery Trapezoid Extra Heavy Duty 4&quot; Binders"/>
        <s v="Avery Trapezoid Ring Binder, 3&quot; Capacity, Black, 1040 sheets"/>
        <s v="Avery White Multi-Purpose Labels"/>
        <s v="Avery® 3 1/2&quot; Diskette Storage Pages, 10/Pack"/>
        <s v="Avery® Durable Slant Ring Binders With Label Holder"/>
        <s v="Bagged Rubber Bands"/>
        <s v="Balt Solid Wood Rectangular Table"/>
        <s v="Balt Split Level Computer Training Table"/>
        <s v="Barrel Sharpener"/>
        <s v="BASF Silver 74 Minute CD-R"/>
        <s v="Belkin 105-Key Black Keyboard"/>
        <s v="Belkin 107-key enhanced keyboard, USB/PS/2 interface"/>
        <s v="Belkin 325VA UPS Surge Protector, 6'"/>
        <s v="Belkin 6 Outlet Metallic Surge Strip"/>
        <s v="Belkin 8 Outlet SurgeMaster II Gold Surge Protector"/>
        <s v="Belkin ErgoBoard™ Keyboard"/>
        <s v="Belkin F9M820V08 8 Outlet Surge"/>
        <s v="Belkin MediaBoard 104- Keyboard"/>
        <s v="Belkin Premiere Surge Master II 8-outlet surge protector"/>
        <s v="Bell Sonecor JB700 Caller ID"/>
        <s v="Bevis 36 x 72 Conference Tables"/>
        <s v="Bevis Boat-Shaped Conference Table"/>
        <s v="Bevis Rectangular Conference Tables"/>
        <s v="Bevis Round Bullnose 29&quot; High Table Top"/>
        <s v="Bevis Round Conference Table Top &amp; Single Column Base"/>
        <s v="Bevis Round Conference Table Top, X-Base"/>
        <s v="Bevis Steel Folding Chairs"/>
        <s v="Binder Clips by OIC"/>
        <s v="Binder Posts"/>
        <s v="Binding Machine Supplies"/>
        <s v="Binney &amp; Smith inkTank™ Erasable Pocket Highlighter, Chisel Tip, Yellow"/>
        <s v="Bionaire 99.97% HEPA Air Cleaner"/>
        <s v="Bionaire Personal Warm Mist Humidifier/Vaporizer"/>
        <s v="Black Print Carbonless Snap-Off® Rapid Letter, 8 1/2&quot; x 7&quot;"/>
        <s v="Boston 1645 Deluxe Heavier-Duty Electric Pencil Sharpener"/>
        <s v="Boston 16701 Slimline Battery Pencil Sharpener"/>
        <s v="Boston 16765 Mini Stand Up Battery Pencil Sharpener"/>
        <s v="Boston 16801 Nautilus™ Battery Pencil Sharpener"/>
        <s v="Boston 1730 StandUp Electric Pencil Sharpener"/>
        <s v="Boston 1799 Powerhouse™ Electric Pencil Sharpener"/>
        <s v="Boston KS Multi-Size Manual Pencil Sharpener"/>
        <s v="Boston Model 1800 Electric Pencil Sharpener, Gray"/>
        <s v="Boston School Pro Electric Pencil Sharpener, 1670"/>
        <s v="BOSTON® Ranger® #55 Pencil Sharpener, Black"/>
        <s v="BoxOffice By Design Rectangular and Half-Moon Meeting Room Tables"/>
        <s v="BPI Conference Tables"/>
        <s v="Bravo II™ Megaboss® 12-Amp Hard Body Upright, Replacement Belts, 2 Belts per Pack"/>
        <s v="Bretford “Just In Time” Height-Adjustable Multi-Task Work Tables"/>
        <s v="Bretford CR4500 Series Slim Rectangular Table"/>
        <s v="Bretford CR8500 Series Meeting Room Furniture"/>
        <s v="Bretford Rectangular Conference Table Tops"/>
        <s v="Brites Rubber Bands, 1 1/2 oz. Box"/>
        <s v="Brother DCP1000 Digital 3 in 1 Multifunction Machine"/>
        <s v="Brown Kraft Recycled Envelopes"/>
        <s v="Bush Advantage Collection® Racetrack Conference Table"/>
        <s v="Bush Advantage Collection® Round Conference Table"/>
        <s v="Bush Cubix Collection Bookcases, Fully Assembled"/>
        <s v="Bush Heritage Pine Collection 5-Shelf Bookcase, Albany Pine Finish, *Special Order"/>
        <s v="Bush Mission Pointe Library"/>
        <s v="Bush Westfield Collection Bookcases, Dark Cherry Finish, Fully Assembled"/>
        <s v="Bush Westfield Collection Bookcases, Fully Assembled"/>
        <s v="Bush® Cubix Conference Tables, Fully Assembled"/>
        <s v="Canon BP1200DH 12-Digit Bubble Jet Printing Calculator"/>
        <s v="Canon Image Class D660 Copier"/>
        <s v="Canon imageCLASS 2200 Advanced Copier"/>
        <s v="Canon Imageclass D680 Copier / Fax"/>
        <s v="Canon MP25DIII Desktop Whisper-Quiet Printing Calculator"/>
        <s v="Canon MP41DH Printing Calculator"/>
        <s v="Canon P1-DHIII Palm Printing Calculator"/>
        <s v="Canon PC1060 Personal Laser Copier"/>
        <s v="Canon PC1080F Personal Copier"/>
        <s v="Canon PC-428 Personal Copier"/>
        <s v="Canon PC940 Copier"/>
        <s v="Canon S750 Color Inkjet Printer"/>
        <s v="Cardinal Holdit Business Card Pockets"/>
        <s v="Cardinal Poly Pocket Divider Pockets for Ring Binders"/>
        <s v="Career Cubicle Clock, 8 1/4&quot;, Black"/>
        <s v="Carina 42&quot;Hx23 3/4&quot;W Media Storage Unit"/>
        <s v="Carina Double Wide Media Storage Towers in Natural &amp; Black"/>
        <s v="Catalog Binders with Expanding Posts"/>
        <s v="CF 688"/>
        <s v="Chromcraft 48&quot; x 96&quot; Racetrack Double Pedestal Table"/>
        <s v="Chromcraft Bull-Nose Wood Oval Conference Tables &amp; Bases"/>
        <s v="Chromcraft Bull-Nose Wood Round Conference Table Top, Wood Base"/>
        <s v="Chromcraft Rectangular Conference Tables"/>
        <s v="C-Line Peel &amp; Stick Add-On Filing Pockets, 8-3/4 x 5-1/8, 10/Pack"/>
        <s v="Colored Envelopes"/>
        <s v="Coloredge Poster Frame"/>
        <s v="Companion Letter/Legal File, Black"/>
        <s v="Computer Printout Paper with Letter-Trim Perforations"/>
        <s v="Crate-A-Files™"/>
        <s v="Dana Fluorescent Magnifying Lamp, White, 36&quot;"/>
        <s v="Dana Swing-Arm Lamps"/>
        <s v="DAX Clear Channel Poster Frame"/>
        <s v="DAX Copper Panel Document Frame, 5 x 7 Size"/>
        <s v="DAX Cubicle Frames - 8x10"/>
        <s v="DAX Natural Wood-Tone Poster Frame"/>
        <s v="DAX Solid Wood Frames"/>
        <s v="DAX Two-Tone Rosewood/Black Document Frame, Desktop, 5 x 7"/>
        <s v="DAX Value U-Channel Document Frames, Easel Back"/>
        <s v="DAX Wood Document Frame."/>
        <s v="Decoflex Hanging Personal Folder File"/>
        <s v="Decoflex Hanging Personal Folder File, Blue"/>
        <s v="Deflect-o DuraMat Antistatic Studded Beveled Mat for Medium Pile Carpeting"/>
        <s v="Deflect-o EconoMat Nonstudded, No Bevel Mat"/>
        <s v="Deflect-o EconoMat Studded, No Bevel Mat for Low Pile Carpeting"/>
        <s v="Deflect-o Glass Clear Studded Chair Mats"/>
        <s v="Deflect-o RollaMat Studded, Beveled Mat for Medium Pile Carpeting"/>
        <s v="Deflect-o SuperTray™ Unbreakable Stackable Tray, Letter, Black"/>
        <s v="Deflect-O® Glasstique™ Clear Desk Accessories"/>
        <s v="Deluxe Rollaway Locking File with Drawer"/>
        <s v="Desktop 3-Pocket Hot File®"/>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MI Eclipse Executive Suite Bookcases"/>
        <s v="Document Clip Frames"/>
        <s v="DS/HD IBM Formatted Diskettes, 200/Pack - Staples"/>
        <s v="Dual Level, Single-Width Filing Carts"/>
        <s v="Durable Pressboard Binders"/>
        <s v="Eaton Premium Continuous-Feed Paper, 25% Cotton, Letter Size, White, 1000 Shts/Box"/>
        <s v="Economy Binders"/>
        <s v="Economy Rollaway Files"/>
        <s v="EcoTones® Memo Sheets"/>
        <s v="Eldon Antistatic Chair Mats for Low to Medium Pile Carpets"/>
        <s v="Eldon Cleatmat Plus™ Chair Mats for High Pile Carpets"/>
        <s v="Eldon Cleatmat® Chair Mats for Medium Pile Carpets"/>
        <s v="Eldon ClusterMat Chair Mat with Cordless Antistatic Protection"/>
        <s v="Eldon Executive Woodline II Cherry Finish Desk Accessories"/>
        <s v="Eldon Expressions Mahogany Wood Desk Collection"/>
        <s v="Eldon Expressions Punched Metal &amp; Wood Desk Accessories, Black &amp; Cherry"/>
        <s v="Eldon Expressions Punched Metal &amp; Wood Desk Accessories, Pewter &amp; Cherry"/>
        <s v="Eldon Expressions™ Desk Accessory, Wood Pencil Holder, Oak"/>
        <s v="Eldon Expressions™ Desk Accessory, Wood Photo Frame, Mahogany"/>
        <s v="Eldon Image Series Black Desk Accessories"/>
        <s v="Eldon Jumbo ProFile™ Portable File Boxes Graphite/Black"/>
        <s v="Eldon Pizzaz™ Desk Accessories"/>
        <s v="Eldon Portable Mobile Manager"/>
        <s v="Eldon Radial Chair Mat for Low to Medium Pile Carpets"/>
        <s v="Eldon Regeneration Recycled Desk Accessories, Smoke"/>
        <s v="Eldon Shelf Savers™ Cubes and Bins"/>
        <s v="Eldon Simplefile® Box Office®"/>
        <s v="Eldon Spacemaker® Box, Quick-Snap Lid, Clear"/>
        <s v="Eldon® 200 Class™ Desk Accessories"/>
        <s v="Eldon® 200 Class™ Desk Accessories, Burgundy"/>
        <s v="Eldon® Expressions™ Wood and Plastic Desk Accessories, Oak"/>
        <s v="Eldon® Expressions™ Wood Desk Accessories, Oak"/>
        <s v="Eldon® Gobal File Keepers"/>
        <s v="Eldon® Wave Desk Accessories"/>
        <s v="Electrix 20W Halogen Replacement Bulb for Zoom-In Desk Lamp"/>
        <s v="Electrix Fluorescent Magnifier Lamps &amp; Weighted Base"/>
        <s v="Electrix Halogen Magnifier Lamp"/>
        <s v="Epson C62 Color Inkjet Printer"/>
        <s v="Epson C82 Color Inkjet Printer"/>
        <s v="Epson DFX5000+ Dot Matrix Printer"/>
        <s v="Epson DFX-8500 Dot Matrix Printer"/>
        <s v="Epson LQ-570e Dot Matrix Printer"/>
        <s v="Epson LQ-870 Dot Matrix Printer"/>
        <s v="Eureka Disposable Bags for Sanitaire® Vibra Groomer I® Upright Vac"/>
        <s v="Eureka Hand Vacuum, Bagless"/>
        <s v="Eureka Sanitaire ® Multi-Pro Heavy-Duty Upright, Disposable Bags"/>
        <s v="Eureka The Boss® Cordless Rechargeable Stick Vac"/>
        <s v="Euro Pro Shark Stick Mini Vacuum"/>
        <s v="Executive Impressions 12&quot; Wall Clock"/>
        <s v="Executive Impressions 13&quot; Chairman Wall Clock"/>
        <s v="Executive Impressions 13&quot; Clairmont Wall Clock"/>
        <s v="Executive Impressions 13-1/2&quot; Indoor/Outdoor Wall Clock"/>
        <s v="Executive Impressions 14&quot; Contract Wall Clock"/>
        <s v="Executive Impressions 14&quot; Two-Color Numerals Wall Clock"/>
        <s v="Executive Impressions 8-1/2&quot; Career Panel/Partition Cubicle Clock"/>
        <s v="Fellowes 17-key keypad for PS/2 interface"/>
        <s v="Fellowes Bases and Tops For Staxonsteel®/High-Stak® Systems"/>
        <s v="Fellowes Basic 104-Key Keyboard, Platinum"/>
        <s v="Fellowes Binding Cases"/>
        <s v="Fellowes Black Plastic Comb Bindings"/>
        <s v="Fellowes Command Center 5-outlet power strip"/>
        <s v="Fellowes EZ Multi-Media Keyboard"/>
        <s v="Fellowes High-Stak® Drawer Files"/>
        <s v="Fellowes Internet Keyboard, Platinum"/>
        <s v="Fellowes Mighty 8 Compact Surge Protector"/>
        <s v="Fellowes Mobile Numeric Keypad, Graphite"/>
        <s v="Fellowes Neat Ideas® Storage Cubes"/>
        <s v="Fellowes Officeware™ Wire Shelving"/>
        <s v="Fellowes PB300 Plastic Comb Binding Machine"/>
        <s v="Fellowes PB500 Electric Punch Plastic Comb Binding Machine with Manual Bind"/>
        <s v="Fellowes Personal Hanging Folder Files, Navy"/>
        <s v="Fellowes Recycled Storage Drawers"/>
        <s v="Fellowes Smart Design 104-Key Enhanced Keyboard, PS/2 Adapter, Platinum"/>
        <s v="Fellowes Smart Surge Ten-Outlet Protector, Platinum"/>
        <s v="Fellowes Staxonsteel® Drawer Files"/>
        <s v="Fellowes Stor/Drawer® Steel Plus™ Storage Drawers"/>
        <s v="Fellowes Strictly Business® Drawer File, Letter/Legal Size"/>
        <s v="Fellowes Super Stor/Drawer®"/>
        <s v="Fellowes Super Stor/Drawer® Files"/>
        <s v="Fellowes Superior 10 Outlet Split Surge Protector"/>
        <s v="Fellowes Twister Kit, Gray/Clear, 3/pkg"/>
        <s v="File Shuttle II and Handi-File, Black"/>
        <s v="Filing/Storage Totes and Swivel Casters"/>
        <s v="Fiskars 8&quot; Scissors, 2/Pack"/>
        <s v="Fiskars® Softgrip Scissors"/>
        <s v="Fluorescent Highlighters by Dixon"/>
        <s v="Fuji Slim Jewel Case CD-R"/>
        <s v="G.E. Halogen Desk Lamp Bulbs"/>
        <s v="G.E. Longer-Life Indoor Recessed Floodlight Bulbs"/>
        <s v="g520"/>
        <s v="GBC Binding covers"/>
        <s v="GBC Clear Cover, 8-1/2 x 11, unpunched, 25 covers per pack"/>
        <s v="GBC DocuBind 200 Manual Binding Machine"/>
        <s v="GBC DocuBind 300 Electric Binding Machine"/>
        <s v="GBC DocuBind TL200 Manual Binding Machine"/>
        <s v="GBC DocuBind TL300 Electric Binding System"/>
        <s v="GBC Instant Index™ System for Binding Systems"/>
        <s v="GBC Laser Imprintable Binding System Covers, Desert Sand"/>
        <s v="GBC Plastic Binding Combs"/>
        <s v="GBC Pre-Punched Binding Paper, Plastic, White, 8-1/2&quot; x 11&quot;"/>
        <s v="GBC Prepunched Paper, 19-Hole, for Binding Systems, 24-lb"/>
        <s v="GBC ProClick Spines for 32-Hole Punch"/>
        <s v="GBC ProClick™ 150 Presentation Binding System"/>
        <s v="GBC Recycled Grain Textured Covers"/>
        <s v="GBC Recycled Regency Composition Covers"/>
        <s v="GBC Standard Plastic Binding Systems Combs"/>
        <s v="GBC Standard Plastic Binding Systems' Combs"/>
        <s v="GBC Standard Therm-A-Bind Covers"/>
        <s v="GBC Therma-A-Bind 250T Electric Binding System"/>
        <s v="GBC Twin Loop™ Wire Binding Elements, 9/16&quot; Spine, Black"/>
        <s v="GBC VeloBinder Electric Binding Machine"/>
        <s v="GBC VeloBinder Strips"/>
        <s v="GBC White Gloss Covers, Plain Front"/>
        <s v="GBC Wire Binding Strips"/>
        <s v="GE 4 Foot Flourescent Tube, 40 Watt"/>
        <s v="GE 48&quot; Fluorescent Tube, Cool White Energy Saver, 34 Watts, 30/Box"/>
        <s v="Global Adaptabilities™ Conference Tables"/>
        <s v="Global Airflow Leather Mesh Back Chair, Black"/>
        <s v="Global Commerce™ Series High-Back Swivel/Tilt Chairs"/>
        <s v="Global Enterprise Series Seating High-Back Swivel/Tilt Chairs"/>
        <s v="Global Ergonomic Managers Chair"/>
        <s v="Global High-Back Leather Tilter, Burgundy"/>
        <s v="Global Leather &amp; Oak Executive Chair, Burgundy"/>
        <s v="Global Leather and Oak Executive Chair, Black"/>
        <s v="Global Leather Executive Chair"/>
        <s v="Global Leather Highback Executive Chair with Pneumatic Height Adjustment, Black"/>
        <s v="Global Leather Task Chair, Black"/>
        <s v="Global Push Button Manager's Chair, Indigo"/>
        <s v="Global Stack Chair without Arms, Black"/>
        <s v="Global Troy™ Executive Leather Low-Back Tilter"/>
        <s v="Gould Plastics 9-Pocket Panel Bin, 18-3/8w x 5-1/4d x 20-1/2h, Black"/>
        <s v="Grip Seal Envelopes"/>
        <s v="Gyration RF Keyboard"/>
        <s v="Gyration Ultra Cordless Optical Suite"/>
        <s v="Gyration Ultra Professional Cordless Optical Suite"/>
        <s v="Hammermill Color Copier Paper (28Lb. and 96 Bright)"/>
        <s v="Hammermill CopyPlus Copy Paper (20Lb. and 84 Bright)"/>
        <s v="Hand-Finished Solid Wood Document Frame"/>
        <s v="Hanging Personal Folder File"/>
        <s v="Harmony HEPA Quiet Air Purifiers"/>
        <s v="Hayes Optima 56K V.90 Internal Voice Modem"/>
        <s v="Heavy-Duty E-Z-D® Binders"/>
        <s v="Hewlett Packard 6S Scientific Calculator"/>
        <s v="Hewlett Packard LaserJet 3310 Copier"/>
        <s v="Hewlett-Packard 2600DN Business Color Inkjet Printer"/>
        <s v="Hewlett-Packard 4.7GB DVD+R Discs"/>
        <s v="Hewlett-Packard Business Color Inkjet 3000 [N, DTN] Series Printers"/>
        <s v="Hewlett-Packard cp1700 [D, PS] Series Color Inkjet Printers"/>
        <s v="Hewlett-Packard Deskjet 1220Cse Color Inkjet Printer"/>
        <s v="Hewlett-Packard Deskjet 3820 Color Inkjet Printer"/>
        <s v="Hewlett-Packard Deskjet 5550 Color Inkjet Printer"/>
        <s v="Hewlett-Packard Deskjet 6122 Color Inkjet Printer"/>
        <s v="Hewlett-Packard Deskjet 940 REFURBISHED Color Inkjet Printer"/>
        <s v="High Speed Automatic Electric Letter Opener"/>
        <s v="Holmes Cool Mist Humidifier for the Whole House with 8-Gallon Output per Day, Extended Life Filter"/>
        <s v="Holmes Harmony HEPA Air Purifier for 17 x 20 Room"/>
        <s v="Holmes HEPA Air Purifier"/>
        <s v="Holmes Odor Grabber"/>
        <s v="Holmes Replacement Filter for HEPA Air Cleaner, Large Room"/>
        <s v="Holmes Replacement Filter for HEPA Air Cleaner, Medium Room"/>
        <s v="Holmes Replacement Filter for HEPA Air Cleaner, Very Large Room, HEPA Filter"/>
        <s v="Home/Office Personal File Carts"/>
        <s v="Hon 2090 “Pillow Soft” Series Mid Back Swivel/Tilt Chairs"/>
        <s v="Hon 2111 Invitation™ Series Corner Table"/>
        <s v="Hon 4070 Series Pagoda™ Armless Upholstered Stacking Chairs"/>
        <s v="Hon 4070 Series Pagoda™ Round Back Stacking Chairs"/>
        <s v="Hon 4700 Series Mobuis™ Mid-Back Task Chairs with Adjustable Arms"/>
        <s v="Hon 94000 Series Round Tables"/>
        <s v="Hon Comfortask® Task/Swivel Chairs"/>
        <s v="Hon Deluxe Fabric Upholstered Stacking Chairs, Rounded Back"/>
        <s v="Hon Every-Day® Chair Series Swivel Task Chairs"/>
        <s v="Hon GuestStacker Chair"/>
        <s v="Hon iLevel™ Computer Training Table"/>
        <s v="Hon Metal Bookcases, Black"/>
        <s v="Hon Metal Bookcases, Putty"/>
        <s v="Hon Non-Folding Utility Tables"/>
        <s v="Hon Olson Stacker Stools"/>
        <s v="Hon Pagoda™ Stacking Chairs"/>
        <s v="Hon Rectangular Conference Tables"/>
        <s v="Hon Valutask™ Swivel Chairs"/>
        <s v="Honeywell Enviracaire Portable HEPA Air Cleaner for 17' x 22' Room"/>
        <s v="Honeywell Quietcare HEPA Air Cleaner"/>
        <s v="Hoover Commercial Soft Guard Upright Vacuum And Disposable Filtration Bags"/>
        <s v="Hoover Portapower™ Portable Vacuum"/>
        <s v="Hoover Replacement Belt for Commercial Guardsman Heavy-Duty Upright Vacuum"/>
        <s v="Hoover Replacement Belts For Soft Guard™ &amp; Commercial Ltweight Upright Vacs, 2/Pk"/>
        <s v="Hoover WindTunnel™ Plus Canister Vacuum"/>
        <s v="Hot File® 7-Pocket, Floor Stand"/>
        <s v="Howard Miller 12-3/4 Diameter Accuwave DS ™ Wall Clock"/>
        <s v="Howard Miller 13&quot; Diameter Goldtone Round Wall Clock"/>
        <s v="Howard Miller 13-3/4&quot; Diameter Brushed Chrome Round Wall Clock"/>
        <s v="Howard Miller 16&quot; Diameter Gallery Wall Clock"/>
        <s v="HP Office Paper (20Lb. and 87 Bright)"/>
        <s v="HP Office Recycled Paper (20Lb. and 87 Bright)"/>
        <s v="Hunt Boston® Vacuum Mount KS Pencil Sharpener"/>
        <s v="Hunt BOSTON® Vista® Battery-Operated Pencil Sharpener, Black"/>
        <s v="i1000"/>
        <s v="i1000plus"/>
        <s v="i2000"/>
        <s v="i270"/>
        <s v="i470"/>
        <s v="i500plus"/>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resentation Index for Binding Systems"/>
        <s v="Ibico Recycled Linen-Style Covers"/>
        <s v="IBM 80 Minute CD-R Spindle, 50/Pack"/>
        <s v="IBM Multi-Purpose Copy Paper, 8 1/2 x 11&quot;, Case"/>
        <s v="Iceberg OfficeWorks 42&quot; Round Tables"/>
        <s v="Imation 3.5 IBM Diskettes, 10/Box"/>
        <s v="Imation 3.5 IBM Formatted Diskettes, 10/Box"/>
        <s v="Imation 3.5&quot; DS/HD IBM Formatted Diskettes, 10/Pack"/>
        <s v="Imation 3.5&quot; DS/HD IBM Formatted Diskettes, 50/Pack"/>
        <s v="Imation 3.5&quot; DS-HD Macintosh Formatted Diskettes, 10/Pack"/>
        <s v="Imation 3.5&quot; IBM-Formatted Diskettes, 10/Pack"/>
        <s v="Imation 3.5&quot; Unformatted DS/HD Diskettes, 10/Box"/>
        <s v="Imation 3.5&quot;, DISKETTE 44766 HGHLD3.52HD/FM, 10/Pack"/>
        <s v="Imation 3.5, DISKETTE 44766 HGHLD3.52HD/FM, 10/Pack"/>
        <s v="Imation 5.2GB DVD-RAM"/>
        <s v="Imation DVD-RAM discs"/>
        <s v="Imation Neon 80 Minute CD-R Spindle, 50/Pack"/>
        <s v="Imation Neon Mac Format Diskettes, 10/Pack"/>
        <s v="Imation Primaris 3.5&quot; 2HD Unformatted Diskettes, 10/Pack"/>
        <s v="Important Message Pads, 50 4-1/4 x 5-1/2 Forms per Pad"/>
        <s v="Iris Project Case"/>
        <s v="Iris® 3-Drawer Stacking Bin, Black"/>
        <s v="Jet-Pak Recycled Peel 'N' Seal Padded Mailers"/>
        <s v="Kensington 6 Outlet Guardian Standard Surge Protector"/>
        <s v="Kensington 6 Outlet MasterPiece® HOMEOFFICE Power Control Center"/>
        <s v="Kensington 6 Outlet SmartSocket Surge Protector"/>
        <s v="Kensington 7 Outlet MasterPiece Power Center"/>
        <s v="Kensington 7 Outlet MasterPiece Power Center with Fax/Phone Line Protection"/>
        <s v="Keytronic 105-Key Spanish Keyboard"/>
        <s v="Keytronic Designer 104- Key Black Keyboard"/>
        <s v="Keytronic French Keyboard"/>
        <s v="KF 788"/>
        <s v="KH 688"/>
        <s v="KI Conference Tables"/>
        <s v="Kleencut® Forged Office Shears by Acme United Corporation"/>
        <s v="Laminate Occasional Tables"/>
        <s v="Large Capacity Hanging Post Binders"/>
        <s v="Lesro Sheffield Collection Coffee Table, End Table, Center Table, Corner Table"/>
        <s v="Letter Size Cart"/>
        <s v="Letter Slitter"/>
        <s v="Letter/Legal File Tote with Clear Snap-On Lid, Black Granite"/>
        <s v="Lexmark 4227 Plus Dot Matrix Printer"/>
        <s v="Lexmark Z25 Color Inkjet Printer"/>
        <s v="Lexmark Z54se Color Inkjet Printer"/>
        <s v="Lexmark Z55se Color Inkjet Printer"/>
        <s v="Lifetime Advantage™ Folding Chairs, 4/Carton"/>
        <s v="Linden® 12&quot; Wall Clock With Oak Frame"/>
        <s v="Lock-Up Easel 'Spel-Binder'"/>
        <s v="Logitech Access Keyboard"/>
        <s v="Logitech Cordless Elite Duo"/>
        <s v="Logitech Cordless Navigator Duo"/>
        <s v="Logitech Internet Navigator Keyboard"/>
        <s v="Lumber Crayons"/>
        <s v="Luxo Professional Fluorescent Magnifier Lamp with Clamp-Mount Base"/>
        <s v="LX 677"/>
        <s v="M70"/>
        <s v="Manila Recycled Extra-Heavyweight Clasp Envelopes, 6&quot; x 9&quot;"/>
        <s v="Martin-Yale Premier Letter Opener"/>
        <s v="Master Caster Door Stop, Brown"/>
        <s v="Master Giant Foot® Doorstop, Safety Yellow"/>
        <s v="Maxell 3.5&quot; DS/HD IBM-Formatted Diskettes, 10/Pack"/>
        <s v="Maxell DVD-RAM Discs"/>
        <s v="Maxell Pro 80 Minute CD-R, 10/Pack"/>
        <s v="Mead 1st Gear 2&quot; Zipper Binder, Asst. Colors"/>
        <s v="Memo Book, 100 Message Capacity, 5 3/8” x 11”"/>
        <s v="Memorex 4.7GB DVD+R, 3/Pack"/>
        <s v="Memorex 4.7GB DVD+RW, 3/Pack"/>
        <s v="Memorex 4.7GB DVD-RAM, 3/Pack"/>
        <s v="Memorex 80 Minute CD-R Spindle, 100/Pack"/>
        <s v="Memorex Slim 80 Minute CD-R, 10/Pack"/>
        <s v="Metal Folding Chairs, Beige, 4/Carton"/>
        <s v="Micro Innovations 104 Keyboard"/>
        <s v="Micro Innovations Media Access Pro Keyboard"/>
        <s v="Micro Innovations Micro Digital Wireless Keyboard and Mouse, Gray"/>
        <s v="Microsoft Multimedia Keyboard"/>
        <s v="Microsoft Natural Keyboard Elite"/>
        <s v="Microsoft Natural Multimedia Keyboard"/>
        <s v="MicroTAC 650"/>
        <s v="Model L Table or Wall-Mount Pencil Sharpener"/>
        <s v="Motorola SB4200 Cable Modem"/>
        <s v="Multimedia Mailers"/>
        <s v="Multi-Use Personal File Cart and Caster Set, Three Stacking Bins"/>
        <s v="Newell 307"/>
        <s v="Newell 308"/>
        <s v="Newell 309"/>
        <s v="Newell 31"/>
        <s v="Newell 310"/>
        <s v="Newell 312"/>
        <s v="Newell 315"/>
        <s v="Newell 318"/>
        <s v="Newell 320"/>
        <s v="Newell 321"/>
        <s v="Newell 323"/>
        <s v="Newell 326"/>
        <s v="Newell 329"/>
        <s v="Newell 333"/>
        <s v="Newell 335"/>
        <s v="Newell 336"/>
        <s v="Newell 337"/>
        <s v="Newell 338"/>
        <s v="Newell 339"/>
        <s v="Newell 340"/>
        <s v="Newell 342"/>
        <s v="Newell 343"/>
        <s v="Newell 346"/>
        <s v="Newell 351"/>
        <s v="Newell® 3-Hole Punched Plastic Slotted Magazine Holders for Binders"/>
        <s v="Novimex Fabric Task Chair"/>
        <s v="Novimex Swivel Fabric Task Chair"/>
        <s v="Novimex Turbo Task Chair"/>
        <s v="Nu-Dell Executive Frame"/>
        <s v="Nu-Dell Leatherette Frames"/>
        <s v="Nu-Form 106-Key Ergonomic Keyboard w/ Touchpad"/>
        <s v="Office Star - Contemporary Task Swivel chair with 2-way adjustable arms, Plum"/>
        <s v="Office Star - Ergonomic Mid Back Chair with 2-Way Adjustable Arms"/>
        <s v="Office Star - Mid Back Dual function Ergonomic High Back Chair with 2-Way Adjustable Arms"/>
        <s v="Office Star - Professional Matrix Back Chair with 2-to-1 Synchro Tilt and Mesh Fabric Seat"/>
        <s v="Office Star Flex Back Scooter Chair with Aluminum Finish Frame"/>
        <s v="OIC Colored Binder Clips, Assorted Sizes"/>
        <s v="OIC Thumb-Tacks"/>
        <s v="Okidata ML320 Series Turbo Dot Matrix Printers"/>
        <s v="Okidata ML390 Turbo Dot Matrix Printers"/>
        <s v="Okidata ML395C Color Dot Matrix Printer"/>
        <s v="Okidata ML520 Series Dot Matrix Printers"/>
        <s v="Okidata Pacemark 4410N Wide Format Dot Matrix Printer"/>
        <s v="O'Sullivan 3-Shelf Heavy-Duty Bookcases"/>
        <s v="O'Sullivan Cherrywood Estates Traditional Barrister Bookcase"/>
        <s v="O'Sullivan Elevations Bookcase, Cherry Finish"/>
        <s v="O'Sullivan Living Dimensions 2-Shelf Bookcases"/>
        <s v="O'Sullivan Living Dimensions 3-Shelf Bookcases"/>
        <s v="Panasonic KP-310 Heavy-Duty Electric Pencil Sharpener"/>
        <s v="Panasonic KP-350BK Electric Pencil Sharpener with Auto Stop"/>
        <s v="Panasonic KX-P1150 Dot Matrix Printer"/>
        <s v="Panasonic KX-P2130 Dot Matrix Printer"/>
        <s v="Panasonic KX-P3200 Dot Matrix Printer"/>
        <s v="Panasonic KX-P3626 Dot Matrix Printer"/>
        <s v="Park Ridge™ Embossed Executive Business Envelopes"/>
        <s v="PC Concepts 116 Key Quantum 3000 Keyboard"/>
        <s v="Peel &amp; Seel® Recycled Catalog Envelopes, Brown"/>
        <s v="Peel &amp; Stick Add-On Corner Pockets"/>
        <s v="Peel-Off® China Markers"/>
        <s v="Perma STOR-ALL™ Hanging File Box, 13 1/8&quot;W x 12 1/4&quot;D x 10 1/2&quot;H"/>
        <s v="Personal Creations™ Ink Jet Cards and Labels"/>
        <s v="Phone 918"/>
        <s v="Plymouth Boxed Rubber Bands by Plymouth"/>
        <s v="Polycom Soundstation EX Audio-Conferencing Telephone, Black"/>
        <s v="Polycom ViaVideo™ Desktop Video Communications Unit"/>
        <s v="Polycom ViewStation™ ISDN Videoconferencing Unit"/>
        <s v="Polycom VoiceStation 100"/>
        <s v="Portfile® Personal File Boxes"/>
        <s v="Post-it® “Important Message” Note Pad, Neon Colors, 50 Sheets/Pad"/>
        <s v="Prang Colored Pencils"/>
        <s v="Prang Drawing Pencil Set"/>
        <s v="Prang Dustless Chalk Sticks"/>
        <s v="Premier Elliptical Ring Binder, Black"/>
        <s v="Premium Writing Pencils, Soft, #2 by Central Association for the Blind"/>
        <s v="Pressboard Covers with Storage Hooks, 9 1/2&quot; x 11&quot;, Light Blue"/>
        <s v="Pressboard Data Binder, Crimson, 12&quot; X 8 1/2&quot;"/>
        <s v="Presstex Flexible Ring Binders"/>
        <s v="Prismacolor Color Pencil Set"/>
        <s v="Quality Park Security Envelopes"/>
        <s v="Quartet Alpha® White Chalk, 12/Pack"/>
        <s v="Quartet Omega® Colored Chalk, 12/Pack"/>
        <s v="R380"/>
        <s v="Recycled Desk Saver Line &quot;While You Were Out&quot; Book, 5 1/2&quot; X 4&quot;"/>
        <s v="Recycled Eldon Regeneration Jumbo File"/>
        <s v="Recycled Premium Regency Composition Covers"/>
        <s v="REDIFORM Incoming/Outgoing Call Register, 11&quot; X 8 1/2&quot;, 100 Messages"/>
        <s v="Rediform S.O.S. Phone Message Books"/>
        <s v="Rediform Wirebound &quot;Phone Memo&quot; Message Book, 11 x 5-3/4"/>
        <s v="Regeneration Desk Collection"/>
        <s v="Revere Boxed Rubber Bands by Revere"/>
        <s v="Riverleaf Stik-Withit® Designer Note Cubes®"/>
        <s v="Riverside Palais Royal Lawyers Bookcase, Royale Cherry Finish"/>
        <s v="Rogers® Profile Extra Capacity Storage Tub"/>
        <s v="Round Specialty Laser Printer Labels"/>
        <s v="Rubber Band Ball"/>
        <s v="Rubbermaid ClusterMat Chairmats, Mat Size- 66&quot; x 60&quot;, Lip 20&quot; x 11&quot; -90 Degree Angle"/>
        <s v="Rush Hierlooms Collection 1&quot; Thick Stackable Bookcases"/>
        <s v="Rush Hierlooms Collection Rich Wood Bookcases"/>
        <s v="SAFCO Arco Folding Chair"/>
        <s v="SAFCO Commercial Wire Shelving, Black"/>
        <s v="Safco Contoured Stacking Chairs"/>
        <s v="SAFCO Folding Chair Trolley"/>
        <s v="Safco Industrial Wire Shelving"/>
        <s v="SAFCO PlanMaster Heigh-Adjustable Drafting Table Base, 43w x 30d x 30-37h, Black"/>
        <s v="Sanford 52201 APSCO Electric Pencil Sharpener"/>
        <s v="Sanford Colorific Colored Pencils, 12/Box"/>
        <s v="Sanford EarthWrite® Recycled Pencils, Medium Soft, #2"/>
        <s v="Sanford Liquid Accent Highlighters"/>
        <s v="SANFORD Liquid Accent™ Tank-Style Highlighters"/>
        <s v="SANFORD Major Accent™ Highlighters"/>
        <s v="Sanford Pocket Accent® Highlighters"/>
        <s v="Sanyo 2.5 Cubic Foot Mid-Size Office Refrigerators"/>
        <s v="Sanyo Counter Height Refrigerator with Crisper, 3.6 Cubic Foot, Stainless Steel/Black"/>
        <s v="Sauder Facets Collection Locker/File Cabinet, Sky Alder Finish"/>
        <s v="Sauder Forest Hills Library, Woodland Oak Finish"/>
        <s v="SC7868i"/>
        <s v="Security-Tint Envelopes"/>
        <s v="Self-Adhesive Address Labels for Typewriters by Universal"/>
        <s v="Self-Adhesive Removable Labels"/>
        <s v="Self-Adhesive Ring Binder Labels"/>
        <s v="Serrated Blade or Curved Handle Hand Letter Openers"/>
        <s v="Seth Thomas 13 1/2&quot; Wall Clock"/>
        <s v="Seth Thomas 14&quot; Putty-Colored Wall Clock"/>
        <s v="Seth Thomas 8 1/2&quot; Cubicle Clock"/>
        <s v="Sharp 1540cs Digital Laser Copier"/>
        <s v="Sharp AL-1530CS Digital Copier"/>
        <s v="Sharp EL500L Fraction Calculator"/>
        <s v="Sharp EL501VB Scientific Calculator, Battery Operated, 10-Digit Display, Hard Case"/>
        <s v="Smead Adjustable Mobile File Trolley with Lockable Top"/>
        <s v="Snap-A-Way® Black Print Carbonless Ruled Speed Letter, Triplicate"/>
        <s v="Snap-A-Way® Black Print Carbonless Speed Message, No Reply Area, Duplicate"/>
        <s v="Sony MFD2HD Formatted Diskettes, 10/Pack"/>
        <s v="Soundgear Copyboard Conference Phone, Optional Battery"/>
        <s v="SouthWestern Bell FA970 Digital Answering Machine with Time/Day Stamp"/>
        <s v="Southworth 25% Cotton Antique Laid Paper &amp; Envelopes"/>
        <s v="Southworth 25% Cotton Linen-Finish Paper &amp; Envelopes"/>
        <s v="Southworth 25% Cotton Premium Laser Paper and Envelopes"/>
        <s v="Southworth Structures Collection™"/>
        <s v="Space Solutions Commercial Steel Shelving"/>
        <s v="Space Solutions™ Industrial Galvanized Steel Shelving."/>
        <s v="Speediset Carbonless Redi-Letter® 7&quot; x 8 1/2&quot;"/>
        <s v="Stanley Bostitch Contemporary Electric Pencil Sharpeners"/>
        <s v="Staples #10 Laser &amp; Inkjet Envelopes, 4 1/8&quot; x 9 1/2&quot;, 100/Box"/>
        <s v="Staples 1 Part Blank Computer Paper"/>
        <s v="Staples 6 Outlet Surge"/>
        <s v="Staples Battery-Operated Desktop Pencil Sharpener"/>
        <s v="Staples Brown Kraft Recycled Clasp Envelopes"/>
        <s v="Staples Bulldog Clip"/>
        <s v="Staples Colored Interoffice Envelopes"/>
        <s v="Staples Copy Paper (20Lb. and 84 Bright)"/>
        <s v="Staples Gold Paper Clips"/>
        <s v="Staples Metal Binder Clips"/>
        <s v="Staples Pen Style Liquid Stix; Assorted (yellow, pink, green, blue, orange), 5/Pack"/>
        <s v="Staples Plastic Wall Frames"/>
        <s v="Staples Premium Bright 1-Part Blank Computer Paper"/>
        <s v="Staples SlimLine Pencil Sharpener"/>
        <s v="Staples Standard Envelopes"/>
        <s v="Staples Surge Protector 6 outlet"/>
        <s v="Staples Vinyl Coated Paper Clips"/>
        <s v="Staples Vinyl Coated Paper Clips, 800/Box"/>
        <s v="Staples Wirebound Steno Books, 6&quot; x 9&quot;, 12/Pack"/>
        <s v="Staples® General Use 3-Ring Binders"/>
        <s v="StarTAC 3000"/>
        <s v="StarTAC 6500"/>
        <s v="StarTAC 7760"/>
        <s v="StarTAC 7797"/>
        <s v="StarTAC 8000"/>
        <s v="StarTAC Analog"/>
        <s v="StarTAC Series"/>
        <s v="StarTAC ST7762"/>
        <s v="Steel Personal Filing/Posting Tote"/>
        <s v="Stockwell Push Pins"/>
        <s v="Storex Dura Pro™ Binders"/>
        <s v="Storex DuraTech Recycled Plastic Frosted Binders"/>
        <s v="Super Bands, 12/Pack"/>
        <s v="Super Decoflex Portable Personal File"/>
        <s v="Surelock™ Post Binders"/>
        <s v="T18"/>
        <s v="T28 WORLD"/>
        <s v="T60"/>
        <s v="T65"/>
        <s v="Talkabout T8097"/>
        <s v="Talkabout T8367"/>
        <s v="Targus USB Numeric Keypad"/>
        <s v="TDK 4.7GB DVD-R"/>
        <s v="TDK 4.7GB DVD-R Spindle, 15/Pack"/>
        <s v="Telephone Message Books with Fax/Mobile Section, 4 1/4&quot; x 6&quot;"/>
        <s v="Telephone Message Books with Fax/Mobile Section, 5 1/2&quot; x 3 3/16&quot;"/>
        <s v="Telescoping Adjustable Floor Lamp"/>
        <s v="Tenex 46&quot; x 60&quot; Computer Anti-Static Chairmat, Rectangular Shaped"/>
        <s v="Tenex Antistatic Computer Chair Mats"/>
        <s v="Tenex B1-RE Series Chair Mats for Low Pile Carpets"/>
        <s v="Tenex Contemporary Contur Chairmats for Low and Medium Pile Carpet, Computer, 39&quot; x 49&quot;"/>
        <s v="Tenex File Box, Personal Filing Tote with Lid, Black"/>
        <s v="Tenex Personal Project File with Scoop Front Design, Black"/>
        <s v="Tenex Personal Self-Stacking Standard File Box, Black/Gray"/>
        <s v="Tenex Traditional Chairmats for Medium Pile Carpet, Standard Lip, 36&quot; x 48&quot;"/>
        <s v="Tennsco Commercial Shelving"/>
        <s v="Tennsco Double-Tier Lockers"/>
        <s v="Tennsco Industrial Shelving"/>
        <s v="Tennsco Lockers, Gray"/>
        <s v="Tennsco Lockers, Sand"/>
        <s v="Tennsco Regal Shelving Units"/>
        <s v="Tennsco Snap-Together Open Shelving Units, Starter Sets and Add-On Units"/>
        <s v="Tensor &quot;Hersey Kiss&quot; Styled Floor Lamp"/>
        <s v="Tensor Computer Mounted Lamp"/>
        <s v="TI 30X Scientific Calculator"/>
        <s v="TI 36X Solar Scientific Calculator"/>
        <s v="Timeport L7089"/>
        <s v="TimeportP7382"/>
        <s v="TOPS Money Receipt Book, Consecutively Numbered in Red,"/>
        <s v="TOPS Voice Message Log Book, Flash Format"/>
        <s v="Trav-L-File Heavy-Duty Shuttle II, Black"/>
        <s v="Tripp Lite Isotel 6 Outlet Surge Protector with Fax/Modem Protection"/>
        <s v="Tripp Lite Isotel 8 Ultra 8 Outlet Metal Surge"/>
        <s v="Turquoise Lead Holder with Pocket Clip"/>
        <s v="Tyvek ® Top-Opening Peel &amp; Seel ® Envelopes, Gray"/>
        <s v="Tyvek ® Top-Opening Peel &amp; Seel Envelopes, Plain White"/>
        <s v="Tyvek® Side-Opening Peel &amp; Seel® Expanding Envelopes"/>
        <s v="Ultra Commercial Grade Dual Valve Door Closer"/>
        <s v="Ultra Door Pull Handle"/>
        <s v="Universal Premium White Copier/Laser Paper (20Lb. and 87 Bright)"/>
        <s v="Unpadded Memo Slips"/>
        <s v="US Robotics 56K V.92 External Faxmodem"/>
        <s v="US Robotics 56K V.92 Internal PCI Faxmodem"/>
        <s v="V 3600 Series"/>
        <s v="V3682"/>
        <s v="V70"/>
        <s v="Verbatim DVD-R, 3.95GB, SR, Mitsubishi Branded, Jewel"/>
        <s v="Verbatim DVD-R, 4.7GB, Spindle, WE, Blank, Ink Jet/Thermal, 20/Spindle"/>
        <s v="Verbatim DVD-RAM, 5.2GB, Rewritable, Type 1, DS"/>
        <s v="Verbatim DVD-RAM, 9.4GB, Rewritable, Type 1, DS, DataLife Plus"/>
        <s v="Vinyl Sectional Post Binders"/>
        <s v="VTech VT20-2481 2.4GHz Two-Line Phone System w/Answering Machine"/>
        <s v="Wausau Papers Astrobrights® Colored Envelopes"/>
        <s v="Westinghouse Clip-On Gooseneck Lamps"/>
        <s v="Westinghouse Floor Lamp with Metal Mesh Shade, Black"/>
        <s v="White Dual Perf Computer Printout Paper, 2700 Sheets, 1 Part, Heavyweight, 20 lbs., 14 7/8 x 11"/>
        <s v="White GlueTop Scratch Pads"/>
        <s v="Wilson Jones 14 Line Acrylic Coated Pressboard Data Binders"/>
        <s v="Wilson Jones Custom Binder Spines &amp; Labels"/>
        <s v="Wilson Jones DublLock® D-Ring Binders"/>
        <s v="Wilson Jones Elliptical Ring 3 1/2&quot; Capacity Binders, 800 sheets"/>
        <s v="Wilson Jones Hanging View Binder, White, 1&quot;"/>
        <s v="Wilson Jones Impact Binders"/>
        <s v="Wilson Jones Ledger-Size, Piano-Hinge Binder, 2&quot;, Blue"/>
        <s v="Wilson Jones Suede Grain Vinyl Binders"/>
        <s v="Wilson Jones® Four-Pocket Poly Binders"/>
        <s v="Wirebound Four 2-3/4 x 5 Forms per Page, 400 Sets per Book"/>
        <s v="Wirebound Message Book, 4 per Page"/>
        <s v="Wirebound Message Books, 2 7/8&quot; x 5&quot;, 3 Forms per Page"/>
        <s v="Wirebound Message Books, Four 2 3/4&quot; x 5&quot; Forms per Page, 600 Sets per Book"/>
        <s v="Wirebound Message Forms, Four 2 3/4 x 5 Forms per Page, Pink Paper"/>
        <s v="Wirebound Service Call Books, 5 1/2&quot; x 4&quot;"/>
        <s v="Wirebound Voice Message Log Book"/>
        <s v="Xerox 188"/>
        <s v="Xerox 1880"/>
        <s v="Xerox 1881"/>
        <s v="Xerox 1882"/>
        <s v="Xerox 1883"/>
        <s v="Xerox 1888"/>
        <s v="Xerox 1891"/>
        <s v="Xerox 1892"/>
        <s v="Xerox 1893"/>
        <s v="Xerox 1894"/>
        <s v="Xerox 1896"/>
        <s v="Xerox 1897"/>
        <s v="Xerox 1898"/>
        <s v="Xerox 19"/>
        <s v="Xerox 1903"/>
        <s v="Xerox 1905"/>
        <s v="Xerox 1906"/>
        <s v="Xerox 1908"/>
        <s v="Xerox 1910"/>
        <s v="Xerox 1916"/>
        <s v="Xerox 1917"/>
        <s v="Xerox 1920"/>
        <s v="Xerox 1922"/>
        <s v="Xerox 1923"/>
        <s v="Xerox 1928"/>
        <s v="Xerox 1929"/>
        <s v="Xerox 193"/>
        <s v="Xerox 1930"/>
        <s v="Xerox 1932"/>
        <s v="Xerox 1933"/>
        <s v="Xerox 1936"/>
        <s v="Xerox 1937"/>
        <s v="Xerox 1938"/>
        <s v="Xerox 1939"/>
        <s v="Xerox 194"/>
        <s v="Xerox 1941"/>
        <s v="Xerox 1947"/>
        <s v="Xerox 1950"/>
        <s v="Xerox 1951"/>
        <s v="Xerox 1952"/>
        <s v="Xerox 1954"/>
        <s v="Xerox 196"/>
        <s v="Xerox 1961"/>
        <s v="Xerox 1962"/>
        <s v="Xerox 1964"/>
        <s v="Xerox 197"/>
        <s v="Xerox 1971"/>
        <s v="Xerox 1973"/>
        <s v="Xerox 1974"/>
        <s v="Xerox 1976"/>
        <s v="Xerox 1978"/>
        <s v="Xerox 1979"/>
        <s v="Xerox 1982"/>
        <s v="Xerox 1983"/>
        <s v="Xerox 1984"/>
        <s v="Xerox 1985"/>
        <s v="Xerox 1986"/>
        <s v="Xerox 1989"/>
        <s v="Xerox 199"/>
        <s v="Xerox 1991"/>
        <s v="Xerox 1993"/>
        <s v="Xerox 1994"/>
        <s v="Xerox 1995"/>
        <s v="Xerox 1996"/>
        <s v="Xerox 1997"/>
        <s v="Xerox 20"/>
        <s v="Xerox 200"/>
        <s v="Xerox 204"/>
        <s v="Xerox 207"/>
        <s v="Xerox 21"/>
        <s v="Xerox 210"/>
        <s v="Xerox 212"/>
        <s v="Xerox 213"/>
        <s v="Xerox 214"/>
        <s v="Xerox 216"/>
        <s v="Xerox 217"/>
        <s v="Xerox 220"/>
        <s v="Xerox 224"/>
        <s v="Xerox 227"/>
        <s v="Xerox 23"/>
        <s v="Xerox 231"/>
        <s v="Xerox 4200 Series MultiUse Premium Copy Paper (20Lb. and 84 Bright)"/>
        <s v="Xerox Blank Computer Paper"/>
        <s v="X-Rack™ File for Hanging Folders"/>
        <s v="XtraLife® ClearVue™ Slant-D® Ring Binders by Cardinal"/>
        <s v="Zebra Zazzle Fluorescent Highlighters"/>
        <s v="Zoom V.92 USB External Faxmodem"/>
        <s v="Zoom V.92 V.44 PCI Internal Controllerless FaxModem"/>
      </sharedItems>
    </cacheField>
    <cacheField name="[Customers].[Region].[Region]" caption="Region" numFmtId="0" hierarchy="18" level="1">
      <sharedItems containsSemiMixedTypes="0" containsNonDate="0" containsString="0"/>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2"/>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87615744" backgroundQuery="1" createdVersion="8" refreshedVersion="8" minRefreshableVersion="3" recordCount="0" supportSubquery="1" supportAdvancedDrill="1" xr:uid="{E529D1B2-8098-411F-B35B-AD1C9FC75F42}">
  <cacheSource type="external" connectionId="8"/>
  <cacheFields count="4">
    <cacheField name="[Measures].[All Products]" caption="All Products" numFmtId="0" hierarchy="55" level="32767"/>
    <cacheField name="[Measures].[Winning Products]" caption="Winning Products" numFmtId="0" hierarchy="56" level="32767"/>
    <cacheField name="[Measures].[Losing Products]" caption="Losing Products" numFmtId="0" hierarchy="57" level="32767"/>
    <cacheField name="[Customers].[Region].[Region]" caption="Region" numFmtId="0" hierarchy="18" level="1">
      <sharedItems containsSemiMixedTypes="0" containsNonDate="0" containsString="0"/>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3"/>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oneField="1">
      <fieldsUsage count="1">
        <fieldUsage x="0"/>
      </fieldsUsage>
    </cacheHierarchy>
    <cacheHierarchy uniqueName="[Measures].[Winning Products]" caption="Winning Products" measure="1" displayFolder="" measureGroup="All Measures" count="0" oneField="1">
      <fieldsUsage count="1">
        <fieldUsage x="1"/>
      </fieldsUsage>
    </cacheHierarchy>
    <cacheHierarchy uniqueName="[Measures].[Losing Products]" caption="Losing Products" measure="1" displayFolder="" measureGroup="All Measures" count="0" oneField="1">
      <fieldsUsage count="1">
        <fieldUsage x="2"/>
      </fieldsUsage>
    </cacheHierarchy>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hidden="1">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8796296" backgroundQuery="1" createdVersion="8" refreshedVersion="8" minRefreshableVersion="3" recordCount="0" supportSubquery="1" supportAdvancedDrill="1" xr:uid="{856BBF25-31BF-4519-A453-0974713BD486}">
  <cacheSource type="external" connectionId="8"/>
  <cacheFields count="3">
    <cacheField name="[Measures].[Sum of Profit]" caption="Sum of Profit" numFmtId="0" hierarchy="75" level="32767"/>
    <cacheField name="[Products].[Product Category].[Product Category]" caption="Product Category" numFmtId="0" hierarchy="47" level="1">
      <sharedItems count="3">
        <s v="Furniture"/>
        <s v="Office Supplies"/>
        <s v="Technology"/>
      </sharedItems>
    </cacheField>
    <cacheField name="[Customers].[Region].[Region]" caption="Region" numFmtId="0" hierarchy="18" level="1">
      <sharedItems containsSemiMixedTypes="0" containsNonDate="0" containsString="0"/>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2"/>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1"/>
      </fieldsUsage>
    </cacheHierarchy>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88541667" backgroundQuery="1" createdVersion="8" refreshedVersion="8" minRefreshableVersion="3" recordCount="0" supportSubquery="1" supportAdvancedDrill="1" xr:uid="{E2388F71-E08B-4817-B7F7-EF303DB0B983}">
  <cacheSource type="external" connectionId="8"/>
  <cacheFields count="4">
    <cacheField name="[Measures].[Sum of Profit]" caption="Sum of Profit" numFmtId="0" hierarchy="75" level="32767"/>
    <cacheField name="[Products].[Product Category].[Product Category]" caption="Product Category" numFmtId="0" hierarchy="47" level="1">
      <sharedItems count="3">
        <s v="Furniture"/>
        <s v="Office Supplies"/>
        <s v="Technology"/>
      </sharedItems>
    </cacheField>
    <cacheField name="[INVOICES].[Product Types].[Product Types]" caption="Product Types" numFmtId="0" hierarchy="44" level="1">
      <sharedItems count="2">
        <s v="Expensive"/>
        <s v="Less Expensive"/>
      </sharedItems>
    </cacheField>
    <cacheField name="[Customers].[Region].[Region]" caption="Region" numFmtId="0" hierarchy="18" level="1">
      <sharedItems containsSemiMixedTypes="0" containsNonDate="0" containsString="0"/>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3"/>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2" memberValueDatatype="130" unbalanced="0">
      <fieldsUsage count="2">
        <fieldUsage x="-1"/>
        <fieldUsage x="2"/>
      </fieldsUsage>
    </cacheHierarchy>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1"/>
      </fieldsUsage>
    </cacheHierarchy>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8958333" backgroundQuery="1" createdVersion="8" refreshedVersion="8" minRefreshableVersion="3" recordCount="0" supportSubquery="1" supportAdvancedDrill="1" xr:uid="{0E2A2738-E5E3-4782-95AE-081F23041B0A}">
  <cacheSource type="external" connectionId="8"/>
  <cacheFields count="4">
    <cacheField name="[Measures].[Sum of Profit]" caption="Sum of Profit" numFmtId="0" hierarchy="75" level="32767"/>
    <cacheField name="[Products].[Product Name].[Product Name]" caption="Product Name" numFmtId="0" hierarchy="46" level="1">
      <sharedItems count="913">
        <s v="&quot;While you Were Out&quot; Message Book, One Form per Page"/>
        <s v="#10- 4 1/8&quot; x 9 1/2&quot; Recycled Envelopes"/>
        <s v="#10- 4 1/8&quot; x 9 1/2&quot; Security-Tint Envelopes"/>
        <s v="#10 White Business Envelopes,4 1/8 x 9 1/2"/>
        <s v="#10-4 1/8&quot; x 9 1/2&quot; Premium Diagonal Seam Envelopes"/>
        <s v="*Staples* Highlighting Markers"/>
        <s v="*Staples* Packaging Labels"/>
        <s v="*Staples* vLetter Openers, 2/Pack"/>
        <s v="1.7 Cubic Foot Compact &quot;Cube&quot; Office Refrigerators"/>
        <s v="1/4 Fold Party Design Invitations &amp; White Envelopes, 24 8-1/2&quot; X 11&quot; Cards, 25 Env./Pack"/>
        <s v="12 Colored Short Pencils"/>
        <s v="12-1/2 Diameter Round Wall Clock"/>
        <s v="14-7/8 x 11 Blue Bar Computer Printout Paper"/>
        <s v="1726 Digital Answering Machine"/>
        <s v="210 Trimline Phone, White"/>
        <s v="2160"/>
        <s v="2160i"/>
        <s v="2180"/>
        <s v="2190"/>
        <s v="2300 Heavy-Duty Transfer File Systems by Perma"/>
        <s v="232"/>
        <s v="252"/>
        <s v="270c"/>
        <s v="282"/>
        <s v="300 Series Non-Flip"/>
        <s v="3285"/>
        <s v="3390"/>
        <s v="36X48 HARDFLOOR CHAIRMAT"/>
        <s v="3M Hangers With Command Adhesive"/>
        <s v="3M Office Air Cleaner"/>
        <s v="3M Organizer Strips"/>
        <s v="3M Polarizing Light Filter Sleeves"/>
        <s v="3M Polarizing Task Lamp with Clamp Arm, Light Gray"/>
        <s v="4009® Highlighters by Sanford"/>
        <s v="5125"/>
        <s v="5165"/>
        <s v="5170i"/>
        <s v="5180"/>
        <s v="5185"/>
        <s v="6&quot; Cubicle Wall Clock, Black"/>
        <s v="600 Series Flip"/>
        <s v="600 Series Non-Flip"/>
        <s v="6120"/>
        <s v="6160"/>
        <s v="6162"/>
        <s v="6185"/>
        <s v="636"/>
        <s v="688"/>
        <s v="7160"/>
        <s v="80 Minute CD-R Spindle, 100/Pack - Staples"/>
        <s v="80 Minute Slim Jewel Case CD-R , 10/Pack - Staples"/>
        <s v="8860"/>
        <s v="8890"/>
        <s v="9-3/4 Diameter Round Wall Clock"/>
        <s v="A1228"/>
        <s v="Accessory15"/>
        <s v="Accessory17"/>
        <s v="Accessory20"/>
        <s v="Accessory21"/>
        <s v="Accessory24"/>
        <s v="Accessory25"/>
        <s v="Accessory27"/>
        <s v="Accessory28"/>
        <s v="Accessory29"/>
        <s v="Accessory31"/>
        <s v="Accessory32"/>
        <s v="Accessory34"/>
        <s v="Accessory35"/>
        <s v="Accessory36"/>
        <s v="Accessory37"/>
        <s v="Accessory39"/>
        <s v="Accessory4"/>
        <s v="Accessory41"/>
        <s v="Accessory6"/>
        <s v="Accessory9"/>
        <s v="Acco 6 Outlet Guardian Premium Surge Suppressor"/>
        <s v="Acco Four Pocket Poly Ring Binder with Label Holder, Smoke, 1&quot;"/>
        <s v="Acco Keyboard-In-A-Box®"/>
        <s v="Acco Perma® 2700 Stacking Storage Drawers"/>
        <s v="Acco Pressboard Covers with Storage Hooks, 14 7/8&quot; x 11&quot;, Light Blue"/>
        <s v="Acco PRESSTEX® Data Binder with Storage Hooks, Dark Blue, 14 7/8&quot; X 11&quot;"/>
        <s v="Acco PRESSTEX® Data Binder with Storage Hooks, Dark Blue, 9 1/2&quot; X 11&quot;"/>
        <s v="Acco Smartsocket® Color-Coded Six-Outlet AC Adapter Model Surge Protectors"/>
        <s v="Acco Smartsocket™ Table Surge Protector, 6 Color-Coded Adapter Outlets"/>
        <s v="Acco® Hot Clips™ Clips to Go"/>
        <s v="ACCOHIDE® 3-Ring Binder, Blue, 1&quot;"/>
        <s v="ACCOHIDE® Binder by Acco"/>
        <s v="Acme Design Line 8&quot; Stainless Steel Bent Scissors w/Champagne Handles, 3-1/8&quot; Cut"/>
        <s v="Acme Galleria® Hot Forged Steel Scissors with Colored Handles"/>
        <s v="Acme Hot Forged Carbon Steel Scissors with Nickel-Plated Handles, 3 7/8&quot; Cut, 8&quot;L"/>
        <s v="Acme Kleencut® Forged Steel Scissors"/>
        <s v="Acme® 8&quot; Straight Scissors"/>
        <s v="Acme® Elite Stainless Steel Scissors"/>
        <s v="Acme® Forged Steel Scissors with Black Enamel Handles"/>
        <s v="Acme® Office Executive Series Stainless Steel Trimmers"/>
        <s v="Acme® Preferred Stainless Steel Scissors"/>
        <s v="Adams Phone Message Book, 200 Message Capacity, 8 1/16” x 11”"/>
        <s v="Adams Phone Message Book, Professional, 400 Message Capacity, 5 3/6” x 11”"/>
        <s v="Adams Telephone Message Book w/Frequently-Called Numbers Space, 400 Messages per Book"/>
        <s v="Adams Telephone Message Books, 5 1/4” x 11”"/>
        <s v="Adesso Programmable 142-Key Keyboard"/>
        <s v="Advantus 10-Drawer Portable Organizer, Chrome Metal Frame, Smoke Drawers"/>
        <s v="Advantus Employee of the Month Certificate Frame, 11 x 13-1/2"/>
        <s v="Advantus Map Pennant Flags and Round Head Tacks"/>
        <s v="Advantus Panel Wall Certificate Holder - 8.5x11"/>
        <s v="Advantus Plastic Paper Clips"/>
        <s v="Advantus Push Pins"/>
        <s v="Advantus Push Pins, Aluminum Head"/>
        <s v="Advantus Rolling Storage Box"/>
        <s v="Aluminum Document Frame"/>
        <s v="Ampad #10 Peel &amp; Seel® Holiday Envelopes"/>
        <s v="Anderson Hickey Conga Table Tops &amp; Accessories"/>
        <s v="Angle-D Binders with Locking Rings, Label Holders"/>
        <s v="APC 7 Outlet Network SurgeArrest Surge Protector"/>
        <s v="Array® Memo Cubes"/>
        <s v="Array® Parchment Paper, Assorted Colors"/>
        <s v="Artistic Insta-Plaque"/>
        <s v="Assorted Color Push Pins"/>
        <s v="AT&amp;T 2230 Dual Handset Phone With Caller ID/Call Waiting"/>
        <s v="AT&amp;T Black Trimline Phone, Model 210"/>
        <s v="Atlantic Metals Mobile 2-Shelf Bookcases, Custom Colors"/>
        <s v="Atlantic Metals Mobile 3-Shelf Bookcases, Custom Colors"/>
        <s v="Atlantic Metals Mobile 5-Shelf Bookcases, Custom Colors"/>
        <s v="Avery 05222 Permanent Self-Adhesive File Folder Labels for Typewriters, on Rolls, White, 250/Roll"/>
        <s v="Avery 4027 File Folder Labels for Dot Matrix Printers, 5000 Labels per Box, White"/>
        <s v="Avery 479"/>
        <s v="Avery 48"/>
        <s v="Avery 481"/>
        <s v="Avery 482"/>
        <s v="Avery 485"/>
        <s v="Avery 487"/>
        <s v="Avery 49"/>
        <s v="Avery 491"/>
        <s v="Avery 492"/>
        <s v="Avery 493"/>
        <s v="Avery 494"/>
        <s v="Avery 496"/>
        <s v="Avery 497"/>
        <s v="Avery 498"/>
        <s v="Avery 501"/>
        <s v="Avery 506"/>
        <s v="Avery 507"/>
        <s v="Avery 508"/>
        <s v="Avery 51"/>
        <s v="Avery 510"/>
        <s v="Avery 514"/>
        <s v="Avery Arch Ring Binders"/>
        <s v="Avery Binder Labels"/>
        <s v="Avery Binding System Hidden Tab™ Executive Style Index Sets"/>
        <s v="Avery Durable Binders"/>
        <s v="Avery Durable Poly Binders"/>
        <s v="Avery Flip-Chart Easel Binder, Black"/>
        <s v="Avery Hanging File Binders"/>
        <s v="Avery Heavy-Duty EZD ™ Binder With Locking Rings"/>
        <s v="Avery Hi-Liter GlideStik Fluorescent Highlighter, Yellow Ink"/>
        <s v="Avery Hi-Liter® Fluorescent Desk Style Markers"/>
        <s v="Avery Hi-Liter® Smear-Safe Highlighters"/>
        <s v="Avery Legal 4-Ring Binder"/>
        <s v="Avery Premier Heavy-Duty Binder with Round Locking Rings"/>
        <s v="Avery Printable Repositionable Plastic Tabs"/>
        <s v="Avery Reinforcements for Hole-Punch Pages"/>
        <s v="Avery Trapezoid Extra Heavy Duty 4&quot; Binders"/>
        <s v="Avery Trapezoid Ring Binder, 3&quot; Capacity, Black, 1040 sheets"/>
        <s v="Avery White Multi-Purpose Labels"/>
        <s v="Avery® 3 1/2&quot; Diskette Storage Pages, 10/Pack"/>
        <s v="Avery® Durable Slant Ring Binders With Label Holder"/>
        <s v="Bagged Rubber Bands"/>
        <s v="Balt Solid Wood Rectangular Table"/>
        <s v="Balt Split Level Computer Training Table"/>
        <s v="Barrel Sharpener"/>
        <s v="BASF Silver 74 Minute CD-R"/>
        <s v="Belkin 105-Key Black Keyboard"/>
        <s v="Belkin 107-key enhanced keyboard, USB/PS/2 interface"/>
        <s v="Belkin 325VA UPS Surge Protector, 6'"/>
        <s v="Belkin 6 Outlet Metallic Surge Strip"/>
        <s v="Belkin 8 Outlet SurgeMaster II Gold Surge Protector"/>
        <s v="Belkin ErgoBoard™ Keyboard"/>
        <s v="Belkin F9M820V08 8 Outlet Surge"/>
        <s v="Belkin MediaBoard 104- Keyboard"/>
        <s v="Belkin Premiere Surge Master II 8-outlet surge protector"/>
        <s v="Bell Sonecor JB700 Caller ID"/>
        <s v="Bevis 36 x 72 Conference Tables"/>
        <s v="Bevis Boat-Shaped Conference Table"/>
        <s v="Bevis Rectangular Conference Tables"/>
        <s v="Bevis Round Bullnose 29&quot; High Table Top"/>
        <s v="Bevis Round Conference Table Top &amp; Single Column Base"/>
        <s v="Bevis Round Conference Table Top, X-Base"/>
        <s v="Bevis Steel Folding Chairs"/>
        <s v="Binder Clips by OIC"/>
        <s v="Binder Posts"/>
        <s v="Binding Machine Supplies"/>
        <s v="Binney &amp; Smith inkTank™ Erasable Pocket Highlighter, Chisel Tip, Yellow"/>
        <s v="Bionaire 99.97% HEPA Air Cleaner"/>
        <s v="Bionaire Personal Warm Mist Humidifier/Vaporizer"/>
        <s v="Black Print Carbonless Snap-Off® Rapid Letter, 8 1/2&quot; x 7&quot;"/>
        <s v="Boston 1645 Deluxe Heavier-Duty Electric Pencil Sharpener"/>
        <s v="Boston 16701 Slimline Battery Pencil Sharpener"/>
        <s v="Boston 16765 Mini Stand Up Battery Pencil Sharpener"/>
        <s v="Boston 16801 Nautilus™ Battery Pencil Sharpener"/>
        <s v="Boston 1730 StandUp Electric Pencil Sharpener"/>
        <s v="Boston 1799 Powerhouse™ Electric Pencil Sharpener"/>
        <s v="Boston KS Multi-Size Manual Pencil Sharpener"/>
        <s v="Boston Model 1800 Electric Pencil Sharpener, Gray"/>
        <s v="Boston School Pro Electric Pencil Sharpener, 1670"/>
        <s v="BOSTON® Ranger® #55 Pencil Sharpener, Black"/>
        <s v="BoxOffice By Design Rectangular and Half-Moon Meeting Room Tables"/>
        <s v="BPI Conference Tables"/>
        <s v="Bravo II™ Megaboss® 12-Amp Hard Body Upright, Replacement Belts, 2 Belts per Pack"/>
        <s v="Bretford “Just In Time” Height-Adjustable Multi-Task Work Tables"/>
        <s v="Bretford CR4500 Series Slim Rectangular Table"/>
        <s v="Bretford CR8500 Series Meeting Room Furniture"/>
        <s v="Bretford Rectangular Conference Table Tops"/>
        <s v="Brites Rubber Bands, 1 1/2 oz. Box"/>
        <s v="Brother DCP1000 Digital 3 in 1 Multifunction Machine"/>
        <s v="Brown Kraft Recycled Envelopes"/>
        <s v="Bush Advantage Collection® Racetrack Conference Table"/>
        <s v="Bush Advantage Collection® Round Conference Table"/>
        <s v="Bush Cubix Collection Bookcases, Fully Assembled"/>
        <s v="Bush Heritage Pine Collection 5-Shelf Bookcase, Albany Pine Finish, *Special Order"/>
        <s v="Bush Mission Pointe Library"/>
        <s v="Bush Westfield Collection Bookcases, Dark Cherry Finish, Fully Assembled"/>
        <s v="Bush Westfield Collection Bookcases, Fully Assembled"/>
        <s v="Bush® Cubix Conference Tables, Fully Assembled"/>
        <s v="Canon BP1200DH 12-Digit Bubble Jet Printing Calculator"/>
        <s v="Canon Image Class D660 Copier"/>
        <s v="Canon imageCLASS 2200 Advanced Copier"/>
        <s v="Canon Imageclass D680 Copier / Fax"/>
        <s v="Canon MP25DIII Desktop Whisper-Quiet Printing Calculator"/>
        <s v="Canon MP41DH Printing Calculator"/>
        <s v="Canon P1-DHIII Palm Printing Calculator"/>
        <s v="Canon PC1060 Personal Laser Copier"/>
        <s v="Canon PC1080F Personal Copier"/>
        <s v="Canon PC-428 Personal Copier"/>
        <s v="Canon PC940 Copier"/>
        <s v="Canon S750 Color Inkjet Printer"/>
        <s v="Cardinal Holdit Business Card Pockets"/>
        <s v="Cardinal Poly Pocket Divider Pockets for Ring Binders"/>
        <s v="Career Cubicle Clock, 8 1/4&quot;, Black"/>
        <s v="Carina 42&quot;Hx23 3/4&quot;W Media Storage Unit"/>
        <s v="Carina Double Wide Media Storage Towers in Natural &amp; Black"/>
        <s v="Catalog Binders with Expanding Posts"/>
        <s v="CF 688"/>
        <s v="Chromcraft 48&quot; x 96&quot; Racetrack Double Pedestal Table"/>
        <s v="Chromcraft Bull-Nose Wood Oval Conference Tables &amp; Bases"/>
        <s v="Chromcraft Bull-Nose Wood Round Conference Table Top, Wood Base"/>
        <s v="Chromcraft Rectangular Conference Tables"/>
        <s v="C-Line Peel &amp; Stick Add-On Filing Pockets, 8-3/4 x 5-1/8, 10/Pack"/>
        <s v="Colored Envelopes"/>
        <s v="Coloredge Poster Frame"/>
        <s v="Companion Letter/Legal File, Black"/>
        <s v="Computer Printout Paper with Letter-Trim Perforations"/>
        <s v="Crate-A-Files™"/>
        <s v="Dana Fluorescent Magnifying Lamp, White, 36&quot;"/>
        <s v="Dana Swing-Arm Lamps"/>
        <s v="DAX Clear Channel Poster Frame"/>
        <s v="DAX Copper Panel Document Frame, 5 x 7 Size"/>
        <s v="DAX Cubicle Frames - 8x10"/>
        <s v="DAX Natural Wood-Tone Poster Frame"/>
        <s v="DAX Solid Wood Frames"/>
        <s v="DAX Two-Tone Rosewood/Black Document Frame, Desktop, 5 x 7"/>
        <s v="DAX Value U-Channel Document Frames, Easel Back"/>
        <s v="DAX Wood Document Frame."/>
        <s v="Decoflex Hanging Personal Folder File"/>
        <s v="Decoflex Hanging Personal Folder File, Blue"/>
        <s v="Deflect-o DuraMat Antistatic Studded Beveled Mat for Medium Pile Carpeting"/>
        <s v="Deflect-o EconoMat Nonstudded, No Bevel Mat"/>
        <s v="Deflect-o EconoMat Studded, No Bevel Mat for Low Pile Carpeting"/>
        <s v="Deflect-o Glass Clear Studded Chair Mats"/>
        <s v="Deflect-o RollaMat Studded, Beveled Mat for Medium Pile Carpeting"/>
        <s v="Deflect-o SuperTray™ Unbreakable Stackable Tray, Letter, Black"/>
        <s v="Deflect-O® Glasstique™ Clear Desk Accessories"/>
        <s v="Deluxe Rollaway Locking File with Drawer"/>
        <s v="Desktop 3-Pocket Hot File®"/>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MI Eclipse Executive Suite Bookcases"/>
        <s v="Document Clip Frames"/>
        <s v="DS/HD IBM Formatted Diskettes, 200/Pack - Staples"/>
        <s v="Dual Level, Single-Width Filing Carts"/>
        <s v="Durable Pressboard Binders"/>
        <s v="Eaton Premium Continuous-Feed Paper, 25% Cotton, Letter Size, White, 1000 Shts/Box"/>
        <s v="Economy Binders"/>
        <s v="Economy Rollaway Files"/>
        <s v="EcoTones® Memo Sheets"/>
        <s v="Eldon Antistatic Chair Mats for Low to Medium Pile Carpets"/>
        <s v="Eldon Cleatmat Plus™ Chair Mats for High Pile Carpets"/>
        <s v="Eldon Cleatmat® Chair Mats for Medium Pile Carpets"/>
        <s v="Eldon ClusterMat Chair Mat with Cordless Antistatic Protection"/>
        <s v="Eldon Executive Woodline II Cherry Finish Desk Accessories"/>
        <s v="Eldon Expressions Mahogany Wood Desk Collection"/>
        <s v="Eldon Expressions Punched Metal &amp; Wood Desk Accessories, Black &amp; Cherry"/>
        <s v="Eldon Expressions Punched Metal &amp; Wood Desk Accessories, Pewter &amp; Cherry"/>
        <s v="Eldon Expressions™ Desk Accessory, Wood Pencil Holder, Oak"/>
        <s v="Eldon Expressions™ Desk Accessory, Wood Photo Frame, Mahogany"/>
        <s v="Eldon Image Series Black Desk Accessories"/>
        <s v="Eldon Jumbo ProFile™ Portable File Boxes Graphite/Black"/>
        <s v="Eldon Pizzaz™ Desk Accessories"/>
        <s v="Eldon Portable Mobile Manager"/>
        <s v="Eldon Radial Chair Mat for Low to Medium Pile Carpets"/>
        <s v="Eldon Regeneration Recycled Desk Accessories, Smoke"/>
        <s v="Eldon Shelf Savers™ Cubes and Bins"/>
        <s v="Eldon Simplefile® Box Office®"/>
        <s v="Eldon Spacemaker® Box, Quick-Snap Lid, Clear"/>
        <s v="Eldon® 200 Class™ Desk Accessories"/>
        <s v="Eldon® 200 Class™ Desk Accessories, Burgundy"/>
        <s v="Eldon® Expressions™ Wood and Plastic Desk Accessories, Oak"/>
        <s v="Eldon® Expressions™ Wood Desk Accessories, Oak"/>
        <s v="Eldon® Gobal File Keepers"/>
        <s v="Eldon® Wave Desk Accessories"/>
        <s v="Electrix 20W Halogen Replacement Bulb for Zoom-In Desk Lamp"/>
        <s v="Electrix Fluorescent Magnifier Lamps &amp; Weighted Base"/>
        <s v="Electrix Halogen Magnifier Lamp"/>
        <s v="Epson C62 Color Inkjet Printer"/>
        <s v="Epson C82 Color Inkjet Printer"/>
        <s v="Epson DFX5000+ Dot Matrix Printer"/>
        <s v="Epson DFX-8500 Dot Matrix Printer"/>
        <s v="Epson LQ-570e Dot Matrix Printer"/>
        <s v="Epson LQ-870 Dot Matrix Printer"/>
        <s v="Eureka Disposable Bags for Sanitaire® Vibra Groomer I® Upright Vac"/>
        <s v="Eureka Hand Vacuum, Bagless"/>
        <s v="Eureka Sanitaire ® Multi-Pro Heavy-Duty Upright, Disposable Bags"/>
        <s v="Eureka The Boss® Cordless Rechargeable Stick Vac"/>
        <s v="Euro Pro Shark Stick Mini Vacuum"/>
        <s v="Executive Impressions 12&quot; Wall Clock"/>
        <s v="Executive Impressions 13&quot; Chairman Wall Clock"/>
        <s v="Executive Impressions 13&quot; Clairmont Wall Clock"/>
        <s v="Executive Impressions 13-1/2&quot; Indoor/Outdoor Wall Clock"/>
        <s v="Executive Impressions 14&quot; Contract Wall Clock"/>
        <s v="Executive Impressions 14&quot; Two-Color Numerals Wall Clock"/>
        <s v="Executive Impressions 8-1/2&quot; Career Panel/Partition Cubicle Clock"/>
        <s v="Fellowes 17-key keypad for PS/2 interface"/>
        <s v="Fellowes Bases and Tops For Staxonsteel®/High-Stak® Systems"/>
        <s v="Fellowes Basic 104-Key Keyboard, Platinum"/>
        <s v="Fellowes Binding Cases"/>
        <s v="Fellowes Black Plastic Comb Bindings"/>
        <s v="Fellowes Command Center 5-outlet power strip"/>
        <s v="Fellowes EZ Multi-Media Keyboard"/>
        <s v="Fellowes High-Stak® Drawer Files"/>
        <s v="Fellowes Internet Keyboard, Platinum"/>
        <s v="Fellowes Mighty 8 Compact Surge Protector"/>
        <s v="Fellowes Mobile Numeric Keypad, Graphite"/>
        <s v="Fellowes Neat Ideas® Storage Cubes"/>
        <s v="Fellowes Officeware™ Wire Shelving"/>
        <s v="Fellowes PB300 Plastic Comb Binding Machine"/>
        <s v="Fellowes PB500 Electric Punch Plastic Comb Binding Machine with Manual Bind"/>
        <s v="Fellowes Personal Hanging Folder Files, Navy"/>
        <s v="Fellowes Recycled Storage Drawers"/>
        <s v="Fellowes Smart Design 104-Key Enhanced Keyboard, PS/2 Adapter, Platinum"/>
        <s v="Fellowes Smart Surge Ten-Outlet Protector, Platinum"/>
        <s v="Fellowes Staxonsteel® Drawer Files"/>
        <s v="Fellowes Stor/Drawer® Steel Plus™ Storage Drawers"/>
        <s v="Fellowes Strictly Business® Drawer File, Letter/Legal Size"/>
        <s v="Fellowes Super Stor/Drawer®"/>
        <s v="Fellowes Super Stor/Drawer® Files"/>
        <s v="Fellowes Superior 10 Outlet Split Surge Protector"/>
        <s v="Fellowes Twister Kit, Gray/Clear, 3/pkg"/>
        <s v="File Shuttle II and Handi-File, Black"/>
        <s v="Filing/Storage Totes and Swivel Casters"/>
        <s v="Fiskars 8&quot; Scissors, 2/Pack"/>
        <s v="Fiskars® Softgrip Scissors"/>
        <s v="Fluorescent Highlighters by Dixon"/>
        <s v="Fuji Slim Jewel Case CD-R"/>
        <s v="G.E. Halogen Desk Lamp Bulbs"/>
        <s v="G.E. Longer-Life Indoor Recessed Floodlight Bulbs"/>
        <s v="g520"/>
        <s v="GBC Binding covers"/>
        <s v="GBC Clear Cover, 8-1/2 x 11, unpunched, 25 covers per pack"/>
        <s v="GBC DocuBind 200 Manual Binding Machine"/>
        <s v="GBC DocuBind 300 Electric Binding Machine"/>
        <s v="GBC DocuBind TL200 Manual Binding Machine"/>
        <s v="GBC DocuBind TL300 Electric Binding System"/>
        <s v="GBC Instant Index™ System for Binding Systems"/>
        <s v="GBC Laser Imprintable Binding System Covers, Desert Sand"/>
        <s v="GBC Plastic Binding Combs"/>
        <s v="GBC Pre-Punched Binding Paper, Plastic, White, 8-1/2&quot; x 11&quot;"/>
        <s v="GBC Prepunched Paper, 19-Hole, for Binding Systems, 24-lb"/>
        <s v="GBC ProClick Spines for 32-Hole Punch"/>
        <s v="GBC ProClick™ 150 Presentation Binding System"/>
        <s v="GBC Recycled Grain Textured Covers"/>
        <s v="GBC Recycled Regency Composition Covers"/>
        <s v="GBC Standard Plastic Binding Systems Combs"/>
        <s v="GBC Standard Plastic Binding Systems' Combs"/>
        <s v="GBC Standard Therm-A-Bind Covers"/>
        <s v="GBC Therma-A-Bind 250T Electric Binding System"/>
        <s v="GBC Twin Loop™ Wire Binding Elements, 9/16&quot; Spine, Black"/>
        <s v="GBC VeloBinder Electric Binding Machine"/>
        <s v="GBC VeloBinder Strips"/>
        <s v="GBC White Gloss Covers, Plain Front"/>
        <s v="GBC Wire Binding Strips"/>
        <s v="GE 4 Foot Flourescent Tube, 40 Watt"/>
        <s v="GE 48&quot; Fluorescent Tube, Cool White Energy Saver, 34 Watts, 30/Box"/>
        <s v="Global Adaptabilities™ Conference Tables"/>
        <s v="Global Airflow Leather Mesh Back Chair, Black"/>
        <s v="Global Commerce™ Series High-Back Swivel/Tilt Chairs"/>
        <s v="Global Enterprise Series Seating High-Back Swivel/Tilt Chairs"/>
        <s v="Global Ergonomic Managers Chair"/>
        <s v="Global High-Back Leather Tilter, Burgundy"/>
        <s v="Global Leather &amp; Oak Executive Chair, Burgundy"/>
        <s v="Global Leather and Oak Executive Chair, Black"/>
        <s v="Global Leather Executive Chair"/>
        <s v="Global Leather Highback Executive Chair with Pneumatic Height Adjustment, Black"/>
        <s v="Global Leather Task Chair, Black"/>
        <s v="Global Push Button Manager's Chair, Indigo"/>
        <s v="Global Stack Chair without Arms, Black"/>
        <s v="Global Troy™ Executive Leather Low-Back Tilter"/>
        <s v="Gould Plastics 9-Pocket Panel Bin, 18-3/8w x 5-1/4d x 20-1/2h, Black"/>
        <s v="Grip Seal Envelopes"/>
        <s v="Gyration RF Keyboard"/>
        <s v="Gyration Ultra Cordless Optical Suite"/>
        <s v="Gyration Ultra Professional Cordless Optical Suite"/>
        <s v="Hammermill Color Copier Paper (28Lb. and 96 Bright)"/>
        <s v="Hammermill CopyPlus Copy Paper (20Lb. and 84 Bright)"/>
        <s v="Hand-Finished Solid Wood Document Frame"/>
        <s v="Hanging Personal Folder File"/>
        <s v="Harmony HEPA Quiet Air Purifiers"/>
        <s v="Hayes Optima 56K V.90 Internal Voice Modem"/>
        <s v="Heavy-Duty E-Z-D® Binders"/>
        <s v="Hewlett Packard 6S Scientific Calculator"/>
        <s v="Hewlett Packard LaserJet 3310 Copier"/>
        <s v="Hewlett-Packard 2600DN Business Color Inkjet Printer"/>
        <s v="Hewlett-Packard 4.7GB DVD+R Discs"/>
        <s v="Hewlett-Packard Business Color Inkjet 3000 [N, DTN] Series Printers"/>
        <s v="Hewlett-Packard cp1700 [D, PS] Series Color Inkjet Printers"/>
        <s v="Hewlett-Packard Deskjet 1220Cse Color Inkjet Printer"/>
        <s v="Hewlett-Packard Deskjet 3820 Color Inkjet Printer"/>
        <s v="Hewlett-Packard Deskjet 5550 Color Inkjet Printer"/>
        <s v="Hewlett-Packard Deskjet 6122 Color Inkjet Printer"/>
        <s v="Hewlett-Packard Deskjet 940 REFURBISHED Color Inkjet Printer"/>
        <s v="High Speed Automatic Electric Letter Opener"/>
        <s v="Holmes Cool Mist Humidifier for the Whole House with 8-Gallon Output per Day, Extended Life Filter"/>
        <s v="Holmes Harmony HEPA Air Purifier for 17 x 20 Room"/>
        <s v="Holmes HEPA Air Purifier"/>
        <s v="Holmes Odor Grabber"/>
        <s v="Holmes Replacement Filter for HEPA Air Cleaner, Large Room"/>
        <s v="Holmes Replacement Filter for HEPA Air Cleaner, Medium Room"/>
        <s v="Holmes Replacement Filter for HEPA Air Cleaner, Very Large Room, HEPA Filter"/>
        <s v="Home/Office Personal File Carts"/>
        <s v="Hon 2090 “Pillow Soft” Series Mid Back Swivel/Tilt Chairs"/>
        <s v="Hon 2111 Invitation™ Series Corner Table"/>
        <s v="Hon 4070 Series Pagoda™ Armless Upholstered Stacking Chairs"/>
        <s v="Hon 4070 Series Pagoda™ Round Back Stacking Chairs"/>
        <s v="Hon 4700 Series Mobuis™ Mid-Back Task Chairs with Adjustable Arms"/>
        <s v="Hon 94000 Series Round Tables"/>
        <s v="Hon Comfortask® Task/Swivel Chairs"/>
        <s v="Hon Deluxe Fabric Upholstered Stacking Chairs, Rounded Back"/>
        <s v="Hon Every-Day® Chair Series Swivel Task Chairs"/>
        <s v="Hon GuestStacker Chair"/>
        <s v="Hon iLevel™ Computer Training Table"/>
        <s v="Hon Metal Bookcases, Black"/>
        <s v="Hon Metal Bookcases, Putty"/>
        <s v="Hon Non-Folding Utility Tables"/>
        <s v="Hon Olson Stacker Stools"/>
        <s v="Hon Pagoda™ Stacking Chairs"/>
        <s v="Hon Rectangular Conference Tables"/>
        <s v="Hon Valutask™ Swivel Chairs"/>
        <s v="Honeywell Enviracaire Portable HEPA Air Cleaner for 17' x 22' Room"/>
        <s v="Honeywell Quietcare HEPA Air Cleaner"/>
        <s v="Hoover Commercial Soft Guard Upright Vacuum And Disposable Filtration Bags"/>
        <s v="Hoover Portapower™ Portable Vacuum"/>
        <s v="Hoover Replacement Belt for Commercial Guardsman Heavy-Duty Upright Vacuum"/>
        <s v="Hoover Replacement Belts For Soft Guard™ &amp; Commercial Ltweight Upright Vacs, 2/Pk"/>
        <s v="Hoover WindTunnel™ Plus Canister Vacuum"/>
        <s v="Hot File® 7-Pocket, Floor Stand"/>
        <s v="Howard Miller 12-3/4 Diameter Accuwave DS ™ Wall Clock"/>
        <s v="Howard Miller 13&quot; Diameter Goldtone Round Wall Clock"/>
        <s v="Howard Miller 13-3/4&quot; Diameter Brushed Chrome Round Wall Clock"/>
        <s v="Howard Miller 16&quot; Diameter Gallery Wall Clock"/>
        <s v="HP Office Paper (20Lb. and 87 Bright)"/>
        <s v="HP Office Recycled Paper (20Lb. and 87 Bright)"/>
        <s v="Hunt Boston® Vacuum Mount KS Pencil Sharpener"/>
        <s v="Hunt BOSTON® Vista® Battery-Operated Pencil Sharpener, Black"/>
        <s v="i1000"/>
        <s v="i1000plus"/>
        <s v="i2000"/>
        <s v="i270"/>
        <s v="i470"/>
        <s v="i500plus"/>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resentation Index for Binding Systems"/>
        <s v="Ibico Recycled Linen-Style Covers"/>
        <s v="IBM 80 Minute CD-R Spindle, 50/Pack"/>
        <s v="IBM Multi-Purpose Copy Paper, 8 1/2 x 11&quot;, Case"/>
        <s v="Iceberg OfficeWorks 42&quot; Round Tables"/>
        <s v="Imation 3.5 IBM Diskettes, 10/Box"/>
        <s v="Imation 3.5 IBM Formatted Diskettes, 10/Box"/>
        <s v="Imation 3.5&quot; DS/HD IBM Formatted Diskettes, 10/Pack"/>
        <s v="Imation 3.5&quot; DS/HD IBM Formatted Diskettes, 50/Pack"/>
        <s v="Imation 3.5&quot; DS-HD Macintosh Formatted Diskettes, 10/Pack"/>
        <s v="Imation 3.5&quot; IBM-Formatted Diskettes, 10/Pack"/>
        <s v="Imation 3.5&quot; Unformatted DS/HD Diskettes, 10/Box"/>
        <s v="Imation 3.5&quot;, DISKETTE 44766 HGHLD3.52HD/FM, 10/Pack"/>
        <s v="Imation 3.5, DISKETTE 44766 HGHLD3.52HD/FM, 10/Pack"/>
        <s v="Imation 5.2GB DVD-RAM"/>
        <s v="Imation DVD-RAM discs"/>
        <s v="Imation Neon 80 Minute CD-R Spindle, 50/Pack"/>
        <s v="Imation Neon Mac Format Diskettes, 10/Pack"/>
        <s v="Imation Primaris 3.5&quot; 2HD Unformatted Diskettes, 10/Pack"/>
        <s v="Important Message Pads, 50 4-1/4 x 5-1/2 Forms per Pad"/>
        <s v="Iris Project Case"/>
        <s v="Iris® 3-Drawer Stacking Bin, Black"/>
        <s v="Jet-Pak Recycled Peel 'N' Seal Padded Mailers"/>
        <s v="Kensington 6 Outlet Guardian Standard Surge Protector"/>
        <s v="Kensington 6 Outlet MasterPiece® HOMEOFFICE Power Control Center"/>
        <s v="Kensington 6 Outlet SmartSocket Surge Protector"/>
        <s v="Kensington 7 Outlet MasterPiece Power Center"/>
        <s v="Kensington 7 Outlet MasterPiece Power Center with Fax/Phone Line Protection"/>
        <s v="Keytronic 105-Key Spanish Keyboard"/>
        <s v="Keytronic Designer 104- Key Black Keyboard"/>
        <s v="Keytronic French Keyboard"/>
        <s v="KF 788"/>
        <s v="KH 688"/>
        <s v="KI Conference Tables"/>
        <s v="Kleencut® Forged Office Shears by Acme United Corporation"/>
        <s v="Laminate Occasional Tables"/>
        <s v="Large Capacity Hanging Post Binders"/>
        <s v="Lesro Sheffield Collection Coffee Table, End Table, Center Table, Corner Table"/>
        <s v="Letter Size Cart"/>
        <s v="Letter Slitter"/>
        <s v="Letter/Legal File Tote with Clear Snap-On Lid, Black Granite"/>
        <s v="Lexmark 4227 Plus Dot Matrix Printer"/>
        <s v="Lexmark Z25 Color Inkjet Printer"/>
        <s v="Lexmark Z54se Color Inkjet Printer"/>
        <s v="Lexmark Z55se Color Inkjet Printer"/>
        <s v="Lifetime Advantage™ Folding Chairs, 4/Carton"/>
        <s v="Linden® 12&quot; Wall Clock With Oak Frame"/>
        <s v="Lock-Up Easel 'Spel-Binder'"/>
        <s v="Logitech Access Keyboard"/>
        <s v="Logitech Cordless Elite Duo"/>
        <s v="Logitech Cordless Navigator Duo"/>
        <s v="Logitech Internet Navigator Keyboard"/>
        <s v="Lumber Crayons"/>
        <s v="Luxo Professional Fluorescent Magnifier Lamp with Clamp-Mount Base"/>
        <s v="LX 677"/>
        <s v="M70"/>
        <s v="Manila Recycled Extra-Heavyweight Clasp Envelopes, 6&quot; x 9&quot;"/>
        <s v="Martin-Yale Premier Letter Opener"/>
        <s v="Master Caster Door Stop, Brown"/>
        <s v="Master Giant Foot® Doorstop, Safety Yellow"/>
        <s v="Maxell 3.5&quot; DS/HD IBM-Formatted Diskettes, 10/Pack"/>
        <s v="Maxell DVD-RAM Discs"/>
        <s v="Maxell Pro 80 Minute CD-R, 10/Pack"/>
        <s v="Mead 1st Gear 2&quot; Zipper Binder, Asst. Colors"/>
        <s v="Memo Book, 100 Message Capacity, 5 3/8” x 11”"/>
        <s v="Memorex 4.7GB DVD+R, 3/Pack"/>
        <s v="Memorex 4.7GB DVD+RW, 3/Pack"/>
        <s v="Memorex 4.7GB DVD-RAM, 3/Pack"/>
        <s v="Memorex 80 Minute CD-R Spindle, 100/Pack"/>
        <s v="Memorex Slim 80 Minute CD-R, 10/Pack"/>
        <s v="Metal Folding Chairs, Beige, 4/Carton"/>
        <s v="Micro Innovations 104 Keyboard"/>
        <s v="Micro Innovations Media Access Pro Keyboard"/>
        <s v="Micro Innovations Micro Digital Wireless Keyboard and Mouse, Gray"/>
        <s v="Microsoft Multimedia Keyboard"/>
        <s v="Microsoft Natural Keyboard Elite"/>
        <s v="Microsoft Natural Multimedia Keyboard"/>
        <s v="MicroTAC 650"/>
        <s v="Model L Table or Wall-Mount Pencil Sharpener"/>
        <s v="Motorola SB4200 Cable Modem"/>
        <s v="Multimedia Mailers"/>
        <s v="Multi-Use Personal File Cart and Caster Set, Three Stacking Bins"/>
        <s v="Newell 307"/>
        <s v="Newell 308"/>
        <s v="Newell 309"/>
        <s v="Newell 31"/>
        <s v="Newell 310"/>
        <s v="Newell 312"/>
        <s v="Newell 315"/>
        <s v="Newell 318"/>
        <s v="Newell 320"/>
        <s v="Newell 321"/>
        <s v="Newell 323"/>
        <s v="Newell 326"/>
        <s v="Newell 329"/>
        <s v="Newell 333"/>
        <s v="Newell 335"/>
        <s v="Newell 336"/>
        <s v="Newell 337"/>
        <s v="Newell 338"/>
        <s v="Newell 339"/>
        <s v="Newell 340"/>
        <s v="Newell 342"/>
        <s v="Newell 343"/>
        <s v="Newell 346"/>
        <s v="Newell 351"/>
        <s v="Newell® 3-Hole Punched Plastic Slotted Magazine Holders for Binders"/>
        <s v="Novimex Fabric Task Chair"/>
        <s v="Novimex Swivel Fabric Task Chair"/>
        <s v="Novimex Turbo Task Chair"/>
        <s v="Nu-Dell Executive Frame"/>
        <s v="Nu-Dell Leatherette Frames"/>
        <s v="Nu-Form 106-Key Ergonomic Keyboard w/ Touchpad"/>
        <s v="Office Star - Contemporary Task Swivel chair with 2-way adjustable arms, Plum"/>
        <s v="Office Star - Ergonomic Mid Back Chair with 2-Way Adjustable Arms"/>
        <s v="Office Star - Mid Back Dual function Ergonomic High Back Chair with 2-Way Adjustable Arms"/>
        <s v="Office Star - Professional Matrix Back Chair with 2-to-1 Synchro Tilt and Mesh Fabric Seat"/>
        <s v="Office Star Flex Back Scooter Chair with Aluminum Finish Frame"/>
        <s v="OIC Colored Binder Clips, Assorted Sizes"/>
        <s v="OIC Thumb-Tacks"/>
        <s v="Okidata ML320 Series Turbo Dot Matrix Printers"/>
        <s v="Okidata ML390 Turbo Dot Matrix Printers"/>
        <s v="Okidata ML395C Color Dot Matrix Printer"/>
        <s v="Okidata ML520 Series Dot Matrix Printers"/>
        <s v="Okidata Pacemark 4410N Wide Format Dot Matrix Printer"/>
        <s v="O'Sullivan 3-Shelf Heavy-Duty Bookcases"/>
        <s v="O'Sullivan Cherrywood Estates Traditional Barrister Bookcase"/>
        <s v="O'Sullivan Elevations Bookcase, Cherry Finish"/>
        <s v="O'Sullivan Living Dimensions 2-Shelf Bookcases"/>
        <s v="O'Sullivan Living Dimensions 3-Shelf Bookcases"/>
        <s v="Panasonic KP-310 Heavy-Duty Electric Pencil Sharpener"/>
        <s v="Panasonic KP-350BK Electric Pencil Sharpener with Auto Stop"/>
        <s v="Panasonic KX-P1150 Dot Matrix Printer"/>
        <s v="Panasonic KX-P2130 Dot Matrix Printer"/>
        <s v="Panasonic KX-P3200 Dot Matrix Printer"/>
        <s v="Panasonic KX-P3626 Dot Matrix Printer"/>
        <s v="Park Ridge™ Embossed Executive Business Envelopes"/>
        <s v="PC Concepts 116 Key Quantum 3000 Keyboard"/>
        <s v="Peel &amp; Seel® Recycled Catalog Envelopes, Brown"/>
        <s v="Peel &amp; Stick Add-On Corner Pockets"/>
        <s v="Peel-Off® China Markers"/>
        <s v="Perma STOR-ALL™ Hanging File Box, 13 1/8&quot;W x 12 1/4&quot;D x 10 1/2&quot;H"/>
        <s v="Personal Creations™ Ink Jet Cards and Labels"/>
        <s v="Phone 918"/>
        <s v="Plymouth Boxed Rubber Bands by Plymouth"/>
        <s v="Polycom Soundstation EX Audio-Conferencing Telephone, Black"/>
        <s v="Polycom ViaVideo™ Desktop Video Communications Unit"/>
        <s v="Polycom ViewStation™ ISDN Videoconferencing Unit"/>
        <s v="Polycom VoiceStation 100"/>
        <s v="Portfile® Personal File Boxes"/>
        <s v="Post-it® “Important Message” Note Pad, Neon Colors, 50 Sheets/Pad"/>
        <s v="Prang Colored Pencils"/>
        <s v="Prang Drawing Pencil Set"/>
        <s v="Prang Dustless Chalk Sticks"/>
        <s v="Premier Elliptical Ring Binder, Black"/>
        <s v="Premium Writing Pencils, Soft, #2 by Central Association for the Blind"/>
        <s v="Pressboard Covers with Storage Hooks, 9 1/2&quot; x 11&quot;, Light Blue"/>
        <s v="Pressboard Data Binder, Crimson, 12&quot; X 8 1/2&quot;"/>
        <s v="Presstex Flexible Ring Binders"/>
        <s v="Prismacolor Color Pencil Set"/>
        <s v="Quality Park Security Envelopes"/>
        <s v="Quartet Alpha® White Chalk, 12/Pack"/>
        <s v="Quartet Omega® Colored Chalk, 12/Pack"/>
        <s v="R380"/>
        <s v="Recycled Desk Saver Line &quot;While You Were Out&quot; Book, 5 1/2&quot; X 4&quot;"/>
        <s v="Recycled Eldon Regeneration Jumbo File"/>
        <s v="Recycled Premium Regency Composition Covers"/>
        <s v="REDIFORM Incoming/Outgoing Call Register, 11&quot; X 8 1/2&quot;, 100 Messages"/>
        <s v="Rediform S.O.S. Phone Message Books"/>
        <s v="Rediform Wirebound &quot;Phone Memo&quot; Message Book, 11 x 5-3/4"/>
        <s v="Regeneration Desk Collection"/>
        <s v="Revere Boxed Rubber Bands by Revere"/>
        <s v="Riverleaf Stik-Withit® Designer Note Cubes®"/>
        <s v="Riverside Palais Royal Lawyers Bookcase, Royale Cherry Finish"/>
        <s v="Rogers® Profile Extra Capacity Storage Tub"/>
        <s v="Round Specialty Laser Printer Labels"/>
        <s v="Rubber Band Ball"/>
        <s v="Rubbermaid ClusterMat Chairmats, Mat Size- 66&quot; x 60&quot;, Lip 20&quot; x 11&quot; -90 Degree Angle"/>
        <s v="Rush Hierlooms Collection 1&quot; Thick Stackable Bookcases"/>
        <s v="Rush Hierlooms Collection Rich Wood Bookcases"/>
        <s v="SAFCO Arco Folding Chair"/>
        <s v="SAFCO Commercial Wire Shelving, Black"/>
        <s v="Safco Contoured Stacking Chairs"/>
        <s v="SAFCO Folding Chair Trolley"/>
        <s v="Safco Industrial Wire Shelving"/>
        <s v="SAFCO PlanMaster Heigh-Adjustable Drafting Table Base, 43w x 30d x 30-37h, Black"/>
        <s v="Sanford 52201 APSCO Electric Pencil Sharpener"/>
        <s v="Sanford Colorific Colored Pencils, 12/Box"/>
        <s v="Sanford EarthWrite® Recycled Pencils, Medium Soft, #2"/>
        <s v="Sanford Liquid Accent Highlighters"/>
        <s v="SANFORD Liquid Accent™ Tank-Style Highlighters"/>
        <s v="SANFORD Major Accent™ Highlighters"/>
        <s v="Sanford Pocket Accent® Highlighters"/>
        <s v="Sanyo 2.5 Cubic Foot Mid-Size Office Refrigerators"/>
        <s v="Sanyo Counter Height Refrigerator with Crisper, 3.6 Cubic Foot, Stainless Steel/Black"/>
        <s v="Sauder Facets Collection Locker/File Cabinet, Sky Alder Finish"/>
        <s v="Sauder Forest Hills Library, Woodland Oak Finish"/>
        <s v="SC7868i"/>
        <s v="Security-Tint Envelopes"/>
        <s v="Self-Adhesive Address Labels for Typewriters by Universal"/>
        <s v="Self-Adhesive Removable Labels"/>
        <s v="Self-Adhesive Ring Binder Labels"/>
        <s v="Serrated Blade or Curved Handle Hand Letter Openers"/>
        <s v="Seth Thomas 13 1/2&quot; Wall Clock"/>
        <s v="Seth Thomas 14&quot; Putty-Colored Wall Clock"/>
        <s v="Seth Thomas 8 1/2&quot; Cubicle Clock"/>
        <s v="Sharp 1540cs Digital Laser Copier"/>
        <s v="Sharp AL-1530CS Digital Copier"/>
        <s v="Sharp EL500L Fraction Calculator"/>
        <s v="Sharp EL501VB Scientific Calculator, Battery Operated, 10-Digit Display, Hard Case"/>
        <s v="Smead Adjustable Mobile File Trolley with Lockable Top"/>
        <s v="Snap-A-Way® Black Print Carbonless Ruled Speed Letter, Triplicate"/>
        <s v="Snap-A-Way® Black Print Carbonless Speed Message, No Reply Area, Duplicate"/>
        <s v="Sony MFD2HD Formatted Diskettes, 10/Pack"/>
        <s v="Soundgear Copyboard Conference Phone, Optional Battery"/>
        <s v="SouthWestern Bell FA970 Digital Answering Machine with Time/Day Stamp"/>
        <s v="Southworth 25% Cotton Antique Laid Paper &amp; Envelopes"/>
        <s v="Southworth 25% Cotton Linen-Finish Paper &amp; Envelopes"/>
        <s v="Southworth 25% Cotton Premium Laser Paper and Envelopes"/>
        <s v="Southworth Structures Collection™"/>
        <s v="Space Solutions Commercial Steel Shelving"/>
        <s v="Space Solutions™ Industrial Galvanized Steel Shelving."/>
        <s v="Speediset Carbonless Redi-Letter® 7&quot; x 8 1/2&quot;"/>
        <s v="Stanley Bostitch Contemporary Electric Pencil Sharpeners"/>
        <s v="Staples #10 Laser &amp; Inkjet Envelopes, 4 1/8&quot; x 9 1/2&quot;, 100/Box"/>
        <s v="Staples 1 Part Blank Computer Paper"/>
        <s v="Staples 6 Outlet Surge"/>
        <s v="Staples Battery-Operated Desktop Pencil Sharpener"/>
        <s v="Staples Brown Kraft Recycled Clasp Envelopes"/>
        <s v="Staples Bulldog Clip"/>
        <s v="Staples Colored Interoffice Envelopes"/>
        <s v="Staples Copy Paper (20Lb. and 84 Bright)"/>
        <s v="Staples Gold Paper Clips"/>
        <s v="Staples Metal Binder Clips"/>
        <s v="Staples Pen Style Liquid Stix; Assorted (yellow, pink, green, blue, orange), 5/Pack"/>
        <s v="Staples Plastic Wall Frames"/>
        <s v="Staples Premium Bright 1-Part Blank Computer Paper"/>
        <s v="Staples SlimLine Pencil Sharpener"/>
        <s v="Staples Standard Envelopes"/>
        <s v="Staples Surge Protector 6 outlet"/>
        <s v="Staples Vinyl Coated Paper Clips"/>
        <s v="Staples Vinyl Coated Paper Clips, 800/Box"/>
        <s v="Staples Wirebound Steno Books, 6&quot; x 9&quot;, 12/Pack"/>
        <s v="Staples® General Use 3-Ring Binders"/>
        <s v="StarTAC 3000"/>
        <s v="StarTAC 6500"/>
        <s v="StarTAC 7760"/>
        <s v="StarTAC 7797"/>
        <s v="StarTAC 8000"/>
        <s v="StarTAC Analog"/>
        <s v="StarTAC Series"/>
        <s v="StarTAC ST7762"/>
        <s v="Steel Personal Filing/Posting Tote"/>
        <s v="Stockwell Push Pins"/>
        <s v="Storex Dura Pro™ Binders"/>
        <s v="Storex DuraTech Recycled Plastic Frosted Binders"/>
        <s v="Super Bands, 12/Pack"/>
        <s v="Super Decoflex Portable Personal File"/>
        <s v="Surelock™ Post Binders"/>
        <s v="T18"/>
        <s v="T28 WORLD"/>
        <s v="T60"/>
        <s v="T65"/>
        <s v="Talkabout T8097"/>
        <s v="Talkabout T8367"/>
        <s v="Targus USB Numeric Keypad"/>
        <s v="TDK 4.7GB DVD-R"/>
        <s v="TDK 4.7GB DVD-R Spindle, 15/Pack"/>
        <s v="Telephone Message Books with Fax/Mobile Section, 4 1/4&quot; x 6&quot;"/>
        <s v="Telephone Message Books with Fax/Mobile Section, 5 1/2&quot; x 3 3/16&quot;"/>
        <s v="Telescoping Adjustable Floor Lamp"/>
        <s v="Tenex 46&quot; x 60&quot; Computer Anti-Static Chairmat, Rectangular Shaped"/>
        <s v="Tenex Antistatic Computer Chair Mats"/>
        <s v="Tenex B1-RE Series Chair Mats for Low Pile Carpets"/>
        <s v="Tenex Contemporary Contur Chairmats for Low and Medium Pile Carpet, Computer, 39&quot; x 49&quot;"/>
        <s v="Tenex File Box, Personal Filing Tote with Lid, Black"/>
        <s v="Tenex Personal Project File with Scoop Front Design, Black"/>
        <s v="Tenex Personal Self-Stacking Standard File Box, Black/Gray"/>
        <s v="Tenex Traditional Chairmats for Medium Pile Carpet, Standard Lip, 36&quot; x 48&quot;"/>
        <s v="Tennsco Commercial Shelving"/>
        <s v="Tennsco Double-Tier Lockers"/>
        <s v="Tennsco Industrial Shelving"/>
        <s v="Tennsco Lockers, Gray"/>
        <s v="Tennsco Lockers, Sand"/>
        <s v="Tennsco Regal Shelving Units"/>
        <s v="Tennsco Snap-Together Open Shelving Units, Starter Sets and Add-On Units"/>
        <s v="Tensor &quot;Hersey Kiss&quot; Styled Floor Lamp"/>
        <s v="Tensor Computer Mounted Lamp"/>
        <s v="TI 30X Scientific Calculator"/>
        <s v="TI 36X Solar Scientific Calculator"/>
        <s v="Timeport L7089"/>
        <s v="TimeportP7382"/>
        <s v="TOPS Money Receipt Book, Consecutively Numbered in Red,"/>
        <s v="TOPS Voice Message Log Book, Flash Format"/>
        <s v="Trav-L-File Heavy-Duty Shuttle II, Black"/>
        <s v="Tripp Lite Isotel 6 Outlet Surge Protector with Fax/Modem Protection"/>
        <s v="Tripp Lite Isotel 8 Ultra 8 Outlet Metal Surge"/>
        <s v="Turquoise Lead Holder with Pocket Clip"/>
        <s v="Tyvek ® Top-Opening Peel &amp; Seel ® Envelopes, Gray"/>
        <s v="Tyvek ® Top-Opening Peel &amp; Seel Envelopes, Plain White"/>
        <s v="Tyvek® Side-Opening Peel &amp; Seel® Expanding Envelopes"/>
        <s v="Ultra Commercial Grade Dual Valve Door Closer"/>
        <s v="Ultra Door Pull Handle"/>
        <s v="Universal Premium White Copier/Laser Paper (20Lb. and 87 Bright)"/>
        <s v="Unpadded Memo Slips"/>
        <s v="US Robotics 56K V.92 External Faxmodem"/>
        <s v="US Robotics 56K V.92 Internal PCI Faxmodem"/>
        <s v="V 3600 Series"/>
        <s v="V3682"/>
        <s v="V70"/>
        <s v="Verbatim DVD-R, 3.95GB, SR, Mitsubishi Branded, Jewel"/>
        <s v="Verbatim DVD-R, 4.7GB, Spindle, WE, Blank, Ink Jet/Thermal, 20/Spindle"/>
        <s v="Verbatim DVD-RAM, 5.2GB, Rewritable, Type 1, DS"/>
        <s v="Verbatim DVD-RAM, 9.4GB, Rewritable, Type 1, DS, DataLife Plus"/>
        <s v="Vinyl Sectional Post Binders"/>
        <s v="VTech VT20-2481 2.4GHz Two-Line Phone System w/Answering Machine"/>
        <s v="Wausau Papers Astrobrights® Colored Envelopes"/>
        <s v="Westinghouse Clip-On Gooseneck Lamps"/>
        <s v="Westinghouse Floor Lamp with Metal Mesh Shade, Black"/>
        <s v="White Dual Perf Computer Printout Paper, 2700 Sheets, 1 Part, Heavyweight, 20 lbs., 14 7/8 x 11"/>
        <s v="White GlueTop Scratch Pads"/>
        <s v="Wilson Jones 14 Line Acrylic Coated Pressboard Data Binders"/>
        <s v="Wilson Jones Custom Binder Spines &amp; Labels"/>
        <s v="Wilson Jones DublLock® D-Ring Binders"/>
        <s v="Wilson Jones Elliptical Ring 3 1/2&quot; Capacity Binders, 800 sheets"/>
        <s v="Wilson Jones Hanging View Binder, White, 1&quot;"/>
        <s v="Wilson Jones Impact Binders"/>
        <s v="Wilson Jones Ledger-Size, Piano-Hinge Binder, 2&quot;, Blue"/>
        <s v="Wilson Jones Suede Grain Vinyl Binders"/>
        <s v="Wilson Jones® Four-Pocket Poly Binders"/>
        <s v="Wirebound Four 2-3/4 x 5 Forms per Page, 400 Sets per Book"/>
        <s v="Wirebound Message Book, 4 per Page"/>
        <s v="Wirebound Message Books, 2 7/8&quot; x 5&quot;, 3 Forms per Page"/>
        <s v="Wirebound Message Books, Four 2 3/4&quot; x 5&quot; Forms per Page, 600 Sets per Book"/>
        <s v="Wirebound Message Forms, Four 2 3/4 x 5 Forms per Page, Pink Paper"/>
        <s v="Wirebound Service Call Books, 5 1/2&quot; x 4&quot;"/>
        <s v="Wirebound Voice Message Log Book"/>
        <s v="Xerox 188"/>
        <s v="Xerox 1880"/>
        <s v="Xerox 1881"/>
        <s v="Xerox 1882"/>
        <s v="Xerox 1883"/>
        <s v="Xerox 1888"/>
        <s v="Xerox 1891"/>
        <s v="Xerox 1892"/>
        <s v="Xerox 1893"/>
        <s v="Xerox 1894"/>
        <s v="Xerox 1896"/>
        <s v="Xerox 1897"/>
        <s v="Xerox 1898"/>
        <s v="Xerox 19"/>
        <s v="Xerox 1903"/>
        <s v="Xerox 1905"/>
        <s v="Xerox 1906"/>
        <s v="Xerox 1908"/>
        <s v="Xerox 1910"/>
        <s v="Xerox 1916"/>
        <s v="Xerox 1917"/>
        <s v="Xerox 1920"/>
        <s v="Xerox 1922"/>
        <s v="Xerox 1923"/>
        <s v="Xerox 1928"/>
        <s v="Xerox 1929"/>
        <s v="Xerox 193"/>
        <s v="Xerox 1930"/>
        <s v="Xerox 1932"/>
        <s v="Xerox 1933"/>
        <s v="Xerox 1936"/>
        <s v="Xerox 1937"/>
        <s v="Xerox 1938"/>
        <s v="Xerox 1939"/>
        <s v="Xerox 194"/>
        <s v="Xerox 1941"/>
        <s v="Xerox 1947"/>
        <s v="Xerox 1950"/>
        <s v="Xerox 1951"/>
        <s v="Xerox 1952"/>
        <s v="Xerox 1954"/>
        <s v="Xerox 196"/>
        <s v="Xerox 1961"/>
        <s v="Xerox 1962"/>
        <s v="Xerox 1964"/>
        <s v="Xerox 197"/>
        <s v="Xerox 1971"/>
        <s v="Xerox 1973"/>
        <s v="Xerox 1974"/>
        <s v="Xerox 1976"/>
        <s v="Xerox 1978"/>
        <s v="Xerox 1979"/>
        <s v="Xerox 1982"/>
        <s v="Xerox 1983"/>
        <s v="Xerox 1984"/>
        <s v="Xerox 1985"/>
        <s v="Xerox 1986"/>
        <s v="Xerox 1989"/>
        <s v="Xerox 199"/>
        <s v="Xerox 1991"/>
        <s v="Xerox 1993"/>
        <s v="Xerox 1994"/>
        <s v="Xerox 1995"/>
        <s v="Xerox 1996"/>
        <s v="Xerox 1997"/>
        <s v="Xerox 20"/>
        <s v="Xerox 200"/>
        <s v="Xerox 204"/>
        <s v="Xerox 207"/>
        <s v="Xerox 21"/>
        <s v="Xerox 210"/>
        <s v="Xerox 212"/>
        <s v="Xerox 213"/>
        <s v="Xerox 214"/>
        <s v="Xerox 216"/>
        <s v="Xerox 217"/>
        <s v="Xerox 220"/>
        <s v="Xerox 224"/>
        <s v="Xerox 227"/>
        <s v="Xerox 23"/>
        <s v="Xerox 231"/>
        <s v="Xerox 4200 Series MultiUse Premium Copy Paper (20Lb. and 84 Bright)"/>
        <s v="Xerox Blank Computer Paper"/>
        <s v="X-Rack™ File for Hanging Folders"/>
        <s v="XtraLife® ClearVue™ Slant-D® Ring Binders by Cardinal"/>
        <s v="Zebra Zazzle Fluorescent Highlighters"/>
        <s v="Zoom V.92 USB External Faxmodem"/>
        <s v="Zoom V.92 V.44 PCI Internal Controllerless FaxModem"/>
      </sharedItems>
    </cacheField>
    <cacheField name="[Customers].[Customer Name].[Customer Name]" caption="Customer Name" numFmtId="0" hierarchy="15" level="1">
      <sharedItems count="1129">
        <s v="Aaron Day"/>
        <s v="Aaron Dillon"/>
        <s v="Aaron Riggs"/>
        <s v="Aaron Shaffer"/>
        <s v="Adam G Sawyer"/>
        <s v="Adam Saunders Gray"/>
        <s v="Albert Frost"/>
        <s v="Albert Maxwell"/>
        <s v="Albert Tyson"/>
        <s v="Alex Harrell"/>
        <s v="Alex Nicholson"/>
        <s v="Alex Watkins"/>
        <s v="Alexander O'Brien"/>
        <s v="Alexandra Wise"/>
        <s v="Alfred Barber"/>
        <s v="Alfred Harmon"/>
        <s v="Alfred Singh"/>
        <s v="Alice Berger McIntyre"/>
        <s v="Alice Coley"/>
        <s v="Alicia Curtis"/>
        <s v="Alicia Maynard"/>
        <s v="Alicia Wood Shah"/>
        <s v="Alison Jones"/>
        <s v="Alison Peters Wooten"/>
        <s v="Alison Sharp"/>
        <s v="Alison Stewart"/>
        <s v="Allan Dickinson"/>
        <s v="Allan Shields"/>
        <s v="Allen Nash"/>
        <s v="Allison Kirby"/>
        <s v="Alvin Hoover"/>
        <s v="Alvin Mullins"/>
        <s v="Amanda Conner"/>
        <s v="Amy Ellis Holder"/>
        <s v="Amy Hall"/>
        <s v="Amy Hamrick Melvin"/>
        <s v="Amy Shea"/>
        <s v="Amy York"/>
        <s v="Andrea Shaw"/>
        <s v="Andrew Gonzalez"/>
        <s v="Andrew Levine"/>
        <s v="Andrew Pearce"/>
        <s v="Angela Howe"/>
        <s v="Angela Rose"/>
        <s v="Anita Hahn"/>
        <s v="Anita Kang"/>
        <s v="Anita Kent"/>
        <s v="Ann Katz"/>
        <s v="Ann Steele"/>
        <s v="Anna Burgess"/>
        <s v="Anna Ellis"/>
        <s v="Anna Wood"/>
        <s v="Anne Armstrong"/>
        <s v="Anne Bland"/>
        <s v="Anne Schultz"/>
        <s v="Annette Boone"/>
        <s v="Annette McIntyre"/>
        <s v="Annie Horne"/>
        <s v="Annie Livingston"/>
        <s v="Annie Odom"/>
        <s v="Annie Sherrill"/>
        <s v="Anthony Foley"/>
        <s v="Anthony Stanley"/>
        <s v="April Bowers"/>
        <s v="April Henson"/>
        <s v="April Hu"/>
        <s v="Arlene Gibbons"/>
        <s v="Arlene Long"/>
        <s v="Arlene Weeks"/>
        <s v="Arlene Wiggins Dalton"/>
        <s v="Arnold Floyd Blair"/>
        <s v="Arnold Gay"/>
        <s v="Arnold Johnson"/>
        <s v="Arthur Brady"/>
        <s v="Arthur Gold"/>
        <s v="Arthur Lowe Nash"/>
        <s v="Ashley Reese"/>
        <s v="Barbara McNamara"/>
        <s v="Becky Farmer"/>
        <s v="Becky O'Brien"/>
        <s v="Becky Puckett"/>
        <s v="Benjamin Chan"/>
        <s v="Benjamin Gunter"/>
        <s v="Benjamin Kaufman"/>
        <s v="Benjamin Lam"/>
        <s v="Benjamin Porter"/>
        <s v="Benjamin Strauss"/>
        <s v="Bernard Thompson"/>
        <s v="Bernice F Day"/>
        <s v="Beth Dolan"/>
        <s v="Beth English"/>
        <s v="Betsy Gibson"/>
        <s v="Betsy Puckett"/>
        <s v="Betty Giles"/>
        <s v="Beverly Cameron"/>
        <s v="Beverly Cooke Brooks"/>
        <s v="Beverly Roberts"/>
        <s v="Billie Fowler"/>
        <s v="Billie Stern"/>
        <s v="Billy Hale"/>
        <s v="Billy Perry Browning"/>
        <s v="Bob Berg"/>
        <s v="Bob Gibson"/>
        <s v="Bobby Clements"/>
        <s v="Bobby Powell"/>
        <s v="Bonnie Chambers"/>
        <s v="Bonnie Matthews Rowland"/>
        <s v="Bonnie Potter"/>
        <s v="Brad H Blake"/>
        <s v="Brad Stark"/>
        <s v="Bradley Pollock"/>
        <s v="Bradley Schroeder"/>
        <s v="Brandon Beach"/>
        <s v="Brandon E Shepherd"/>
        <s v="Brenda Jain"/>
        <s v="Brenda May"/>
        <s v="Brenda Nelson Blanchard"/>
        <s v="Brenda Ross"/>
        <s v="Brett Hawkins"/>
        <s v="Brett Ingram"/>
        <s v="Brett Schultz"/>
        <s v="Brian Bennett"/>
        <s v="Brian Grady"/>
        <s v="Brian Leach"/>
        <s v="Brooke Lancaster"/>
        <s v="Brooke Shepherd"/>
        <s v="Brooke Weeks Taylor"/>
        <s v="Bruce Stark"/>
        <s v="Calvin Boyette"/>
        <s v="Calvin Conway"/>
        <s v="Calvin Parsons Walter"/>
        <s v="Cameron Kendall"/>
        <s v="Cameron Owens"/>
        <s v="Carla Hauser"/>
        <s v="Carlos Adkins"/>
        <s v="Carlos Byrd"/>
        <s v="Carlos Hanson"/>
        <s v="Carlos Hess"/>
        <s v="Carmen Elmore"/>
        <s v="Carmen McPherson"/>
        <s v="Carol Saunders"/>
        <s v="Carol Sherrill"/>
        <s v="Carol Wood"/>
        <s v="Carole Creech"/>
        <s v="Carole Miller"/>
        <s v="Carole Rosen"/>
        <s v="Caroline Johnston"/>
        <s v="Caroline Stone"/>
        <s v="Carolyn Bowling"/>
        <s v="Carolyn Fisher"/>
        <s v="Carolyn Greer"/>
        <s v="Carolyn Hoffman"/>
        <s v="Carolyn Proctor"/>
        <s v="Carrie Duke"/>
        <s v="Carrie High"/>
        <s v="Carrie Lewis"/>
        <s v="Carrie McIntosh"/>
        <s v="Catherine Dorsey Burnett"/>
        <s v="Catherine Mullins"/>
        <s v="Cathy Burgess"/>
        <s v="Cathy Simon"/>
        <s v="Chad Henson"/>
        <s v="Charles Cline"/>
        <s v="Charles Ward"/>
        <s v="Charlie Moore"/>
        <s v="Charlotte L Doyle"/>
        <s v="Charlotte Patterson"/>
        <s v="Cheryl Guthrie"/>
        <s v="Chris F Brandt"/>
        <s v="Chris Ford"/>
        <s v="Chris Pritchard"/>
        <s v="Christian Albright"/>
        <s v="Christina Hanna"/>
        <s v="Christina Matthews"/>
        <s v="Christina Zhu"/>
        <s v="Christopher Bryant"/>
        <s v="Christopher High"/>
        <s v="Christopher Meadows"/>
        <s v="Christopher Norton Patterson"/>
        <s v="Cindy Harvey"/>
        <s v="Cindy McLeod"/>
        <s v="Claire Warren"/>
        <s v="Clara Kaplan"/>
        <s v="Clarence Crowder"/>
        <s v="Claudia Boyle"/>
        <s v="Claudia Webb"/>
        <s v="Claudia White"/>
        <s v="Clifford Webb"/>
        <s v="Clyde Burnett"/>
        <s v="Colleen Andrews"/>
        <s v="Colleen Fletcher"/>
        <s v="Colleen Marsh"/>
        <s v="Connie Bunn"/>
        <s v="Constance Flowers"/>
        <s v="Constance Robertson"/>
        <s v="Courtney Boyd"/>
        <s v="Courtney Nelson"/>
        <s v="Craig Bennett"/>
        <s v="Craig Liu"/>
        <s v="Crystal Crabtree"/>
        <s v="Crystal Floyd"/>
        <s v="Curtis O'Connell"/>
        <s v="Cynthia Khan"/>
        <s v="Dale Gillespie"/>
        <s v="Dan Lamm"/>
        <s v="Dana Boyle"/>
        <s v="Dana Burgess"/>
        <s v="Dana Rankin"/>
        <s v="Dana Sharpe"/>
        <s v="Dana Teague"/>
        <s v="Dana Waller"/>
        <s v="Daniel Christian"/>
        <s v="Daniel Huff"/>
        <s v="Daniel Richmond"/>
        <s v="Danielle Baird"/>
        <s v="Danielle Daniel"/>
        <s v="Danielle Kramer"/>
        <s v="Danielle Myers"/>
        <s v="Danielle P Rao"/>
        <s v="Danielle Schneider"/>
        <s v="Danielle Watts"/>
        <s v="Danny Hong"/>
        <s v="Danny Richmond"/>
        <s v="Danny Vaughn"/>
        <s v="David Hoyle"/>
        <s v="David Powell"/>
        <s v="David Weaver"/>
        <s v="David Wrenn"/>
        <s v="Dawn Larson"/>
        <s v="Dean Solomon"/>
        <s v="Debbie Dillon"/>
        <s v="Debbie Hsu"/>
        <s v="Debbie Stevenson"/>
        <s v="Deborah Paul"/>
        <s v="Debra Batchelor"/>
        <s v="Debra Block"/>
        <s v="Debra P May"/>
        <s v="Debra Proctor"/>
        <s v="Denise Carver"/>
        <s v="Denise McIntosh"/>
        <s v="Denise Parks"/>
        <s v="Dennis Block Richardson"/>
        <s v="Dennis Bowen"/>
        <s v="Dennis Boykin Townsend"/>
        <s v="Dennis Welch"/>
        <s v="Derek Jernigan"/>
        <s v="Derek McCormick"/>
        <s v="Derek Sweeney"/>
        <s v="Diana Coble Hubbard"/>
        <s v="Diana Xu"/>
        <s v="Diane Barr"/>
        <s v="Diane Lu"/>
        <s v="Dolores Abrams"/>
        <s v="Don Beard"/>
        <s v="Don Cameron"/>
        <s v="Don Rogers"/>
        <s v="Donald Melton"/>
        <s v="Donna Block"/>
        <s v="Donna Braun"/>
        <s v="Donna Craven"/>
        <s v="Doris Fitzpatrick"/>
        <s v="Dorothy Buchanan"/>
        <s v="Dorothy Holt"/>
        <s v="Douglas Buck"/>
        <s v="Douglas Sutton"/>
        <s v="Dwight Albright Huffman"/>
        <s v="Dwight Bishop"/>
        <s v="Dwight M Carr"/>
        <s v="Dwight Robinson"/>
        <s v="Dwight Stephenson"/>
        <s v="Earl Alston"/>
        <s v="Earl Buck"/>
        <s v="Earl Donnelly"/>
        <s v="Earl Roy"/>
        <s v="Earl Watts"/>
        <s v="Eddie House Mueller"/>
        <s v="Eddie Walker"/>
        <s v="Edgar Kumar"/>
        <s v="Edgar McKenzie"/>
        <s v="Edgar Stone"/>
        <s v="Edith Forbes"/>
        <s v="Edith Reynolds"/>
        <s v="Edna Freeman"/>
        <s v="Edna Huang"/>
        <s v="Edna Michael"/>
        <s v="Edna Monroe Talley"/>
        <s v="Edna Pierce"/>
        <s v="Edna Thomas"/>
        <s v="Edward Bynum"/>
        <s v="Edward Lamm"/>
        <s v="Edward Leonard"/>
        <s v="Edward McKenzie"/>
        <s v="Edward Pugh"/>
        <s v="Edwin Blackburn"/>
        <s v="Edwin Chung"/>
        <s v="Edwin Coley"/>
        <s v="Eileen Cheek"/>
        <s v="Eileen Dalton"/>
        <s v="Eileen Fletcher"/>
        <s v="Eileen McDonald"/>
        <s v="Eileen Riddle"/>
        <s v="Eileen Schwartz"/>
        <s v="Eleanor Swain"/>
        <s v="Elisabeth Massey"/>
        <s v="Elisabeth Shaw"/>
        <s v="Ellen Beck"/>
        <s v="Ellen McCormick"/>
        <s v="Ellen Sparks"/>
        <s v="Elsie Boykin"/>
        <s v="Elsie Floyd"/>
        <s v="Elsie Hwang"/>
        <s v="Elsie Lane"/>
        <s v="Elsie Pridgen"/>
        <s v="Emily Sims"/>
        <s v="Emma Bloom"/>
        <s v="Emma Buckley"/>
        <s v="Eric West"/>
        <s v="Erica R Fuller"/>
        <s v="Erik Barr"/>
        <s v="Erika Clapp"/>
        <s v="Erika Fink"/>
        <s v="Erika Jordan"/>
        <s v="Erika Morgan"/>
        <s v="Erin Ballard"/>
        <s v="Ernest Barber"/>
        <s v="Ernest Oh"/>
        <s v="Ernest Peele"/>
        <s v="Esther Whitaker"/>
        <s v="Eugene Brewer Knox"/>
        <s v="Eugene Clayton"/>
        <s v="Eugene H Walsh"/>
        <s v="Eugene Kerr"/>
        <s v="Eva Decker"/>
        <s v="Eva Silverman"/>
        <s v="Eva Simpson"/>
        <s v="Evan Adkins"/>
        <s v="Evan K Bullard"/>
        <s v="Evan Kelley"/>
        <s v="Faye Dyer"/>
        <s v="Faye Hanna"/>
        <s v="Faye Manning"/>
        <s v="Faye Silver"/>
        <s v="Faye Wolf"/>
        <s v="Florence Gold"/>
        <s v="Floyd Dale"/>
        <s v="Frances Holt"/>
        <s v="Frances Jackson"/>
        <s v="Frances Johnson"/>
        <s v="Frances Powers"/>
        <s v="Frances Saunders"/>
        <s v="Francis Evans"/>
        <s v="Francis I Davis"/>
        <s v="Francis Kendall"/>
        <s v="Francis Sherrill"/>
        <s v="Francis Spivey"/>
        <s v="Frank Cross"/>
        <s v="Frank Hess"/>
        <s v="Franklin Spencer"/>
        <s v="Fred Barber"/>
        <s v="Gail Currin"/>
        <s v="Gail Rankin Cole"/>
        <s v="Gary Frazier"/>
        <s v="Gary Hester"/>
        <s v="Gary Koch"/>
        <s v="Gayle Pearson"/>
        <s v="Gene Gilliam"/>
        <s v="Gene Heath Cross"/>
        <s v="Geoffrey H Wong"/>
        <s v="Geoffrey Koch"/>
        <s v="Geoffrey Rivera"/>
        <s v="Geoffrey Saunders"/>
        <s v="Geoffrey Zhu"/>
        <s v="George McLamb"/>
        <s v="George Terry"/>
        <s v="Gerald Crabtree"/>
        <s v="Gerald Kearney"/>
        <s v="Gerald Love"/>
        <s v="Gerald Petty"/>
        <s v="Gerald Raynor"/>
        <s v="Geraldine Puckett"/>
        <s v="Gilbert Godfrey"/>
        <s v="Gilbert Scarborough"/>
        <s v="Gina B Hess"/>
        <s v="Gina Curry"/>
        <s v="Gina McKnight"/>
        <s v="Gladys Holloway"/>
        <s v="Glen Caldwell"/>
        <s v="Glen Newman"/>
        <s v="Glen Robertson"/>
        <s v="Glenda Herbert"/>
        <s v="Glenda Hunter"/>
        <s v="Glenda Simon"/>
        <s v="Gloria Jacobs"/>
        <s v="Gordon Boswell"/>
        <s v="Gordon Brandt"/>
        <s v="Gordon Lyon"/>
        <s v="Gordon Walker"/>
        <s v="Grace Black"/>
        <s v="Grace McNeill Hunt"/>
        <s v="Gregory Crane"/>
        <s v="Gregory Holden"/>
        <s v="Gregory R Snow"/>
        <s v="Gregory Rao"/>
        <s v="Gretchen Ball"/>
        <s v="Gretchen Best Wilkins"/>
        <s v="Gretchen Levine"/>
        <s v="Gretchen McKinney"/>
        <s v="Gretchen Orr"/>
        <s v="Guy Gallagher"/>
        <s v="Guy McDonald"/>
        <s v="Hannah Carver"/>
        <s v="Hannah Tyson"/>
        <s v="Harold Albright"/>
        <s v="Harriet Bowman"/>
        <s v="Harriet Hodges"/>
        <s v="Harriet Moore"/>
        <s v="Harriet Wooten"/>
        <s v="Harry Burns"/>
        <s v="Harry Sellers"/>
        <s v="Hazel Dale"/>
        <s v="Hazel Jennings"/>
        <s v="Hazel Jones"/>
        <s v="Hazel Khan"/>
        <s v="Heather Stern"/>
        <s v="Helen Dickerson"/>
        <s v="Helen Ferguson"/>
        <s v="Helen H Heller"/>
        <s v="Helen H Murphy"/>
        <s v="Helen Lyons"/>
        <s v="Helen Simpson"/>
        <s v="Helen Stein"/>
        <s v="Henry Ball"/>
        <s v="Henry O'Connell"/>
        <s v="Herbert Beard"/>
        <s v="Herbert Donnelly Swanson"/>
        <s v="Herbert Holden"/>
        <s v="Herbert Williamson"/>
        <s v="Hilda Bennett"/>
        <s v="Holly Osborne"/>
        <s v="Holly Pate"/>
        <s v="Howard Burnett"/>
        <s v="Howard Rogers"/>
        <s v="Ian Hall"/>
        <s v="Irene Li"/>
        <s v="Irene Murphy"/>
        <s v="Jack Hatcher"/>
        <s v="Jack Horn"/>
        <s v="Jack Morse"/>
        <s v="Jackie Burke"/>
        <s v="Jackie Capps"/>
        <s v="Jackie Flynn"/>
        <s v="Jackie McCullough"/>
        <s v="Jacob Burgess"/>
        <s v="Jacob Hirsch"/>
        <s v="Jacob Lanier"/>
        <s v="Jacob McNeill"/>
        <s v="Jacob Murray"/>
        <s v="Jacqueline Noble"/>
        <s v="James Beck"/>
        <s v="James Davenport"/>
        <s v="James Dickinson Ball"/>
        <s v="James Hunter"/>
        <s v="James Nicholson"/>
        <s v="Jamie Manning"/>
        <s v="Jamie Ward"/>
        <s v="Jane Shah"/>
        <s v="Janet McCullough"/>
        <s v="Janet Zhang"/>
        <s v="Janice Boswell"/>
        <s v="Janice Cole"/>
        <s v="Janice Frye"/>
        <s v="Jason Bray"/>
        <s v="Jay Hubbard"/>
        <s v="Jay Simon"/>
        <s v="Jean Khan"/>
        <s v="Jean Webster"/>
        <s v="Jean Weiss Diaz"/>
        <s v="Jeanette Davies"/>
        <s v="Jeanne Nguyen"/>
        <s v="Jeanne Walker"/>
        <s v="Jeanne Werner"/>
        <s v="Jeff Meadows"/>
        <s v="Jeff Spivey"/>
        <s v="Jeffrey Cheng"/>
        <s v="Jeffrey Lloyd"/>
        <s v="Jeffrey Mueller"/>
        <s v="Jeffrey Page"/>
        <s v="Jennifer Siegel"/>
        <s v="Jennifer Stanton"/>
        <s v="Jennifer Zimmerman"/>
        <s v="Jenny Gold"/>
        <s v="Jenny Hawkins"/>
        <s v="Jenny Petty"/>
        <s v="Jeremy Pratt"/>
        <s v="Jerome Burch"/>
        <s v="Jerome McIntosh"/>
        <s v="Jerry Ennis"/>
        <s v="Jerry Webster"/>
        <s v="Jesse Hutchinson"/>
        <s v="Jesse Williamson"/>
        <s v="Jessica Huffman"/>
        <s v="Jessie Houston"/>
        <s v="Jessie Kelly"/>
        <s v="Jill Clements"/>
        <s v="Jim Hinson"/>
        <s v="Jim Rodgers"/>
        <s v="Jimmy Alston Holder"/>
        <s v="Jimmy Wang"/>
        <s v="Jimmy Waters"/>
        <s v="Joan Beach"/>
        <s v="Joan Bowers"/>
        <s v="Joan Floyd"/>
        <s v="Joann Moser"/>
        <s v="Joanna Keith"/>
        <s v="Joanna Kenney"/>
        <s v="Joanne Chu"/>
        <s v="Joanne Church"/>
        <s v="Joanne Spivey"/>
        <s v="Joe Baldwin"/>
        <s v="Joe D Dean"/>
        <s v="Joe George"/>
        <s v="Joel Buckley"/>
        <s v="Joel Burnette"/>
        <s v="Joel Huffman"/>
        <s v="John Bray"/>
        <s v="John Merritt"/>
        <s v="John Morse"/>
        <s v="Johnny Reid"/>
        <s v="Jon Ayers"/>
        <s v="Jon Hale"/>
        <s v="Jon Kendall"/>
        <s v="Jon Ward"/>
        <s v="Jonathan Crabtree"/>
        <s v="Jordan Beard"/>
        <s v="Jordan Berry"/>
        <s v="Jordan Wilkinson"/>
        <s v="Jordan Womble"/>
        <s v="Joseph Dawson"/>
        <s v="Joseph Grossman"/>
        <s v="Joseph Hurst"/>
        <s v="Josephine Dalton"/>
        <s v="Josephine Rao"/>
        <s v="Joy Kaplan McNeill"/>
        <s v="Joy Maxwell"/>
        <s v="Joyce Kern"/>
        <s v="Joyce Knox"/>
        <s v="Joyce Murray"/>
        <s v="Juan Gold"/>
        <s v="Juan Justice"/>
        <s v="Juanita Ballard"/>
        <s v="Juanita Coley Knox"/>
        <s v="Judith Shepherd"/>
        <s v="Judy Barrett"/>
        <s v="Judy Frazier"/>
        <s v="Judy Hall"/>
        <s v="Judy Merritt"/>
        <s v="Judy Singer"/>
        <s v="Julia Reynolds"/>
        <s v="Julian F Wolfe"/>
        <s v="Julian Keith Mayer"/>
        <s v="Julie Edwards"/>
        <s v="Julie Porter"/>
        <s v="June Frank Hammond"/>
        <s v="June Herbert"/>
        <s v="June Roberts"/>
        <s v="Justin Frank"/>
        <s v="Kara Allison"/>
        <s v="Kara Foster"/>
        <s v="Kara Patton"/>
        <s v="Karen Hendricks"/>
        <s v="Karen O'Donnell"/>
        <s v="Karen Warren"/>
        <s v="Karl Knowles"/>
        <s v="Kate Lehman"/>
        <s v="Kate McKenna"/>
        <s v="Kate Peck"/>
        <s v="Katharine Bass"/>
        <s v="Katharine Hudson"/>
        <s v="Katherine Kearney"/>
        <s v="Katherine W Epstein"/>
        <s v="Kathleen Huang Hall"/>
        <s v="Kathleen P Bloom"/>
        <s v="Kathryn Patrick"/>
        <s v="Kathryn Tate"/>
        <s v="Kathryn Wolfe"/>
        <s v="Kathy Hinton"/>
        <s v="Kathy Shah"/>
        <s v="Kathy Turner"/>
        <s v="Katie Dougherty"/>
        <s v="Kay Schultz"/>
        <s v="Keith Hobbs"/>
        <s v="Keith Marsh"/>
        <s v="Keith R Atkinson"/>
        <s v="Kelly Byers"/>
        <s v="Kelly Collins"/>
        <s v="Kelly O'Connor"/>
        <s v="Kelly Sawyer"/>
        <s v="Kelly Shaw"/>
        <s v="Ken Cash"/>
        <s v="Ken H Frazier"/>
        <s v="Kenneth Capps"/>
        <s v="Kenneth Pollock"/>
        <s v="Kent Burton"/>
        <s v="Kent Gill"/>
        <s v="Kent Kerr"/>
        <s v="Kerry Beach"/>
        <s v="Kerry Green"/>
        <s v="Kerry Hardy"/>
        <s v="Kerry Jernigan"/>
        <s v="Kerry Wilkerson"/>
        <s v="Kevin Smith"/>
        <s v="Kevin Wolfe"/>
        <s v="Kim McCarthy"/>
        <s v="Kim Weiss"/>
        <s v="Kimberly McCarthy"/>
        <s v="Kimberly Reilly"/>
        <s v="Kristin George"/>
        <s v="Kristina Collier"/>
        <s v="Kristina Sanders"/>
        <s v="Kristine Connolly"/>
        <s v="Kristine Holden"/>
        <s v="Kristine Singleton"/>
        <s v="Kurt O'Connor"/>
        <s v="Kyle Fink"/>
        <s v="Kyle Kaufman"/>
        <s v="Larry Church"/>
        <s v="Larry Hall"/>
        <s v="Larry Langston"/>
        <s v="Laurence Cummings"/>
        <s v="Laurence Flowers"/>
        <s v="Laurence Hull"/>
        <s v="Laurence Poe"/>
        <s v="Laurence Simon"/>
        <s v="Laurie Case Daniel"/>
        <s v="Laurie Hanna"/>
        <s v="Laurie Howe"/>
        <s v="Laurie Moon"/>
        <s v="Laurie Petty"/>
        <s v="Lawrence Dennis"/>
        <s v="Lawrence Haas"/>
        <s v="Lawrence Hester"/>
        <s v="Leah Clapp"/>
        <s v="Leah Davenport"/>
        <s v="Leah Pollock"/>
        <s v="Lee Hancock"/>
        <s v="Lee McKenna Gregory"/>
        <s v="Lee Xu"/>
        <s v="Leigh Burnette Hurley"/>
        <s v="Leo E Underwood"/>
        <s v="Leo J Olson"/>
        <s v="Leo Kane"/>
        <s v="Leon Peele"/>
        <s v="Leonard Strauss"/>
        <s v="Leroy Blanchard"/>
        <s v="Leroy Field"/>
        <s v="Leslie Hawley"/>
        <s v="Leslie Jacobson"/>
        <s v="Leslie Rowland"/>
        <s v="Leslie Shannon"/>
        <s v="Leslie Woodard"/>
        <s v="Lester Copeland"/>
        <s v="Lester Sawyer"/>
        <s v="Lester Woodward Maynard"/>
        <s v="Lewis Baldwin"/>
        <s v="Lillian Day"/>
        <s v="Lillian Fischer"/>
        <s v="Linda Blake"/>
        <s v="Linda Weiss"/>
        <s v="Lindsay Link"/>
        <s v="Lindsay O'Connell"/>
        <s v="Lindsay P Ashley"/>
        <s v="Lindsay Tate"/>
        <s v="Lindsay Webb"/>
        <s v="Lisa Branch"/>
        <s v="Lisa Kim"/>
        <s v="Lloyd Cannon"/>
        <s v="Lloyd Dickson"/>
        <s v="Lloyd Dolan"/>
        <s v="Lloyd Fuller"/>
        <s v="Lloyd Levin"/>
        <s v="Lloyd Norris"/>
        <s v="Lloyd Spencer"/>
        <s v="Lois Hamilton"/>
        <s v="Lois Hansen"/>
        <s v="Lois Rowland"/>
        <s v="Lori Wolfe"/>
        <s v="Lorraine Boykin"/>
        <s v="Lorraine Kelly"/>
        <s v="Louis Parrish"/>
        <s v="Louise Webster Sharma"/>
        <s v="Lucille Buchanan"/>
        <s v="Lucille Gibbons"/>
        <s v="Lucille McGee"/>
        <s v="Lucille Rankin"/>
        <s v="Luis Kerr"/>
        <s v="Lynda Banks"/>
        <s v="Lynda Herman"/>
        <s v="Lynda Rosenthal"/>
        <s v="Lynn Bell"/>
        <s v="Lynn Epstein"/>
        <s v="Lynn Hines"/>
        <s v="Lynn Morrow"/>
        <s v="Lynn O'Donnell"/>
        <s v="Lynn Payne"/>
        <s v="Lynne Griffith"/>
        <s v="Lynne Reid"/>
        <s v="Lynne Wilcox"/>
        <s v="Malcolm Floyd"/>
        <s v="Malcolm French"/>
        <s v="Malcolm Robertson"/>
        <s v="Malcolm S Lanier"/>
        <s v="Marc Nash"/>
        <s v="Marc Ray"/>
        <s v="Marcia Feldman"/>
        <s v="Marcia Greenberg"/>
        <s v="Marcus Dunlap"/>
        <s v="Marguerite Moss"/>
        <s v="Marguerite Rodgers"/>
        <s v="Marguerite Yu"/>
        <s v="Maria Block"/>
        <s v="Maria Thomas"/>
        <s v="Marian Willis"/>
        <s v="Marianne Carey"/>
        <s v="Marianne Connor"/>
        <s v="Marianne Goldstein"/>
        <s v="Marianne Weiner Ennis"/>
        <s v="Marie Bass"/>
        <s v="Marie Pittman"/>
        <s v="Marion Bowling"/>
        <s v="Marion Lindsey"/>
        <s v="Marion Owens"/>
        <s v="Marion Wilcox"/>
        <s v="Marjorie Arthur"/>
        <s v="Marjorie Burnette"/>
        <s v="Marjorie Owens"/>
        <s v="Mark Ritchie"/>
        <s v="Marlene Abrams"/>
        <s v="Marlene Davidson"/>
        <s v="Marlene Gray"/>
        <s v="Marlene Harrison"/>
        <s v="Marlene Kirk"/>
        <s v="Marlene Phillips"/>
        <s v="Marsha P Joyner"/>
        <s v="Marsha Roy"/>
        <s v="Marshall Brandt Briggs"/>
        <s v="Marshall Sutherland"/>
        <s v="Martha Bowers"/>
        <s v="Martin Kirk"/>
        <s v="Marvin Hunt"/>
        <s v="Marvin MacDonald"/>
        <s v="Marvin Parrott"/>
        <s v="Marvin Patrick"/>
        <s v="Marvin Reid"/>
        <s v="Marvin Rollins"/>
        <s v="Marvin Yang"/>
        <s v="Mary Hewitt"/>
        <s v="Mary Norman"/>
        <s v="Mary Page"/>
        <s v="Matthew Berman"/>
        <s v="Matthew Conway"/>
        <s v="Maureen Herbert Hood"/>
        <s v="Maureen Stout"/>
        <s v="Maureen Whitley"/>
        <s v="Maurice Everett"/>
        <s v="Maurice Kelly"/>
        <s v="Max Hubbard"/>
        <s v="Max Hurley"/>
        <s v="Max McKenna"/>
        <s v="Max Small"/>
        <s v="Maxine Collier Grady"/>
        <s v="Megan Woods"/>
        <s v="Megan York"/>
        <s v="Melanie Burgess"/>
        <s v="Melanie Knight"/>
        <s v="Melanie Morrow"/>
        <s v="Melinda Rogers"/>
        <s v="Melinda Thornton"/>
        <s v="Melvin Benton"/>
        <s v="Melvin Duke"/>
        <s v="Melvin Kendall"/>
        <s v="Meredith Humphrey"/>
        <s v="Meredith Walters"/>
        <s v="Michael Robbins"/>
        <s v="Michael Shaffer"/>
        <s v="Michael Tanner"/>
        <s v="Michele Bradshaw"/>
        <s v="Michele Bullard"/>
        <s v="Michelle Bryant Phillips"/>
        <s v="Michelle Steele"/>
        <s v="Mike G Hartman"/>
        <s v="Mike Howard"/>
        <s v="Mildred Briggs"/>
        <s v="Mildred Chase"/>
        <s v="Milton Harrell"/>
        <s v="Milton Lindsay"/>
        <s v="Miriam Bowman"/>
        <s v="Miriam Greenberg"/>
        <s v="Miriam Mueller"/>
        <s v="Mitchell Goldberg"/>
        <s v="Mitchell Ross"/>
        <s v="Molly Browning"/>
        <s v="Molly Vincent"/>
        <s v="Molly Webster"/>
        <s v="Monica Harvey"/>
        <s v="Monica Howard"/>
        <s v="Monica Law Thompson"/>
        <s v="Monica McCormick"/>
        <s v="Monica Stuart"/>
        <s v="Nancy Holden"/>
        <s v="Natalie Aldridge"/>
        <s v="Natalie Watts"/>
        <s v="Nathan Fox"/>
        <s v="Nathan Jenkins"/>
        <s v="Nathan Newton"/>
        <s v="Nathan Wyatt"/>
        <s v="Neal Weber"/>
        <s v="Neal Wolfe"/>
        <s v="Neil Bailey"/>
        <s v="Neil Barbee"/>
        <s v="Neil Hogan"/>
        <s v="Neil Parker"/>
        <s v="Neil Song"/>
        <s v="Nelson Hensley"/>
        <s v="Nelson Hong"/>
        <s v="Nicholas Wallace"/>
        <s v="Nicole Goldstein"/>
        <s v="Nicole Pope"/>
        <s v="Nicole Reid"/>
        <s v="Nina Bowles"/>
        <s v="Nina Horne Kelly"/>
        <s v="Norman Adams"/>
        <s v="Norman Shields"/>
        <s v="Oscar Bowers"/>
        <s v="Oscar Ford"/>
        <s v="Oscar Kenney"/>
        <s v="Paige Jacobs"/>
        <s v="Paige Mason"/>
        <s v="Paige Powers"/>
        <s v="Pam Anthony"/>
        <s v="Pam Bennett"/>
        <s v="Pam Gilbert"/>
        <s v="Pam Patton"/>
        <s v="Pamela Wiley"/>
        <s v="Pat Baker"/>
        <s v="Pat Kinney"/>
        <s v="Patricia Cole Blair"/>
        <s v="Patrick Adcock"/>
        <s v="Patrick Byrne"/>
        <s v="Patrick Lowry"/>
        <s v="Patrick Rosenthal"/>
        <s v="Patsy Harmon"/>
        <s v="Patsy Shea"/>
        <s v="Paul Puckett"/>
        <s v="Paul Tate"/>
        <s v="Paul W French"/>
        <s v="Paula Hubbard"/>
        <s v="Pauline Boyette"/>
        <s v="Pauline Brooks"/>
        <s v="Pauline Denton"/>
        <s v="Pauline Finch"/>
        <s v="Peggy Chan"/>
        <s v="Peggy Lanier"/>
        <s v="Peggy Rowe"/>
        <s v="Penny Leach"/>
        <s v="Penny O Caldwell"/>
        <s v="Penny Rich"/>
        <s v="Penny Tuttle"/>
        <s v="Peter Adams"/>
        <s v="Peter Brooks"/>
        <s v="Peter Hardy"/>
        <s v="Peter McConnell"/>
        <s v="Philip Hawkins"/>
        <s v="Phillip Blum"/>
        <s v="Phillip Chappell"/>
        <s v="Phillip Holmes"/>
        <s v="Phillip Pollard"/>
        <s v="Phyllis Hull"/>
        <s v="Phyllis Little"/>
        <s v="Priscilla Allen"/>
        <s v="Priscilla Brandon"/>
        <s v="Priscilla Frank"/>
        <s v="Rachel Bates"/>
        <s v="Rachel Casey"/>
        <s v="Ralph Woods Scott"/>
        <s v="Randall Boykin"/>
        <s v="Randall Montgomery"/>
        <s v="Randy Jiang"/>
        <s v="Ray Grady"/>
        <s v="Ray Oakley"/>
        <s v="Ray Silverman"/>
        <s v="Rebecca Lindsey"/>
        <s v="Regina Langley"/>
        <s v="Renee Alston"/>
        <s v="Renee Huang"/>
        <s v="Renee McKenzie"/>
        <s v="Rhonda Bryant"/>
        <s v="Rhonda Ivey"/>
        <s v="Rhonda Schroeder"/>
        <s v="Rhonda Stein"/>
        <s v="Richard McClure"/>
        <s v="Richard Tan"/>
        <s v="Rick Ellis"/>
        <s v="Rick Foster Hawkins"/>
        <s v="Rick Houston"/>
        <s v="Ricky Allred"/>
        <s v="Ricky Garner"/>
        <s v="Ricky Hensley"/>
        <s v="Ricky Sanders"/>
        <s v="Ricky W Clements"/>
        <s v="Rita Barton"/>
        <s v="Robert Brantley"/>
        <s v="Robert Cowan"/>
        <s v="Robert Rollins"/>
        <s v="Roberta Daniel"/>
        <s v="Roberta Mitchell"/>
        <s v="Roberta Mullins Peters"/>
        <s v="Robin High"/>
        <s v="Robin Kramer Vaughn"/>
        <s v="Robin Tyler"/>
        <s v="Robyn Crawford"/>
        <s v="Robyn Garner"/>
        <s v="Robyn Hayes"/>
        <s v="Robyn Lyon"/>
        <s v="Robyn Zhou"/>
        <s v="Rodney Field"/>
        <s v="Rodney Kearney"/>
        <s v="Roger Blalock Cassidy"/>
        <s v="Roger Meyer"/>
        <s v="Roger Schwartz"/>
        <s v="Ron Newton"/>
        <s v="Ronald O'Neill"/>
        <s v="Ronnie Creech"/>
        <s v="Ronnie Nolan"/>
        <s v="Ronnie Proctor"/>
        <s v="Rosemary Branch"/>
        <s v="Rosemary English"/>
        <s v="Rosemary O'Brien"/>
        <s v="Rosemary Stark"/>
        <s v="Ross Frederick"/>
        <s v="Ross Simpson"/>
        <s v="Roy Hardison"/>
        <s v="Roy Rouse"/>
        <s v="Ruby Gibbons"/>
        <s v="Russell Chan"/>
        <s v="Russell W Melton"/>
        <s v="Ruth Dudley"/>
        <s v="Ruth Lamm"/>
        <s v="Ryan Foster"/>
        <s v="Ryan Herman"/>
        <s v="Sally Dunn"/>
        <s v="Sally House"/>
        <s v="Sally Liu"/>
        <s v="Sam Oh"/>
        <s v="Sam Rouse"/>
        <s v="Sam Woodward"/>
        <s v="Samantha Koch"/>
        <s v="Samantha Weaver"/>
        <s v="Samuel Newman"/>
        <s v="Sandra Berry"/>
        <s v="Sandra Faulkner"/>
        <s v="Sandra Sharma"/>
        <s v="Sandy Cannon"/>
        <s v="Sandy Ellington"/>
        <s v="Sandy Hunt"/>
        <s v="Sandy Mueller"/>
        <s v="Sara Faulkner"/>
        <s v="Sara O'Connor"/>
        <s v="Sarah N Becker"/>
        <s v="Sarah Ramsey"/>
        <s v="Scott Bunn"/>
        <s v="Scott Feldman"/>
        <s v="Scott McKenna"/>
        <s v="Scott Moore"/>
        <s v="Sean Burton"/>
        <s v="Sean Herbert"/>
        <s v="Sean McKenna"/>
        <s v="Sean N Boyer"/>
        <s v="Sean Pugh"/>
        <s v="Sean Stephenson"/>
        <s v="Seth Matthews"/>
        <s v="Seth Merrill"/>
        <s v="Shannon Aldridge"/>
        <s v="Sharon Ellis"/>
        <s v="Sharon Kessler"/>
        <s v="Sharon Long"/>
        <s v="Sharon Marcus"/>
        <s v="Sharon Thomas"/>
        <s v="Shawn Combs"/>
        <s v="Shawn McIntyre"/>
        <s v="Shawn Meyer"/>
        <s v="Shawn Stern"/>
        <s v="Sherri F Vogel"/>
        <s v="Sherri Kramer"/>
        <s v="Sherri McIntosh"/>
        <s v="Sherri P Stephens"/>
        <s v="Sherry Hurley"/>
        <s v="Sheryl Marsh"/>
        <s v="Sheryl Reese"/>
        <s v="Shirley Riley"/>
        <s v="Sidney Bowling"/>
        <s v="Sidney Brewer"/>
        <s v="Sidney Gilliam"/>
        <s v="Sidney Greenberg"/>
        <s v="Sidney Larson"/>
        <s v="Sidney Russell Austin"/>
        <s v="Sidney Scarborough"/>
        <s v="Stacey Hale"/>
        <s v="Stacey Lucas"/>
        <s v="Stacy Byrne"/>
        <s v="Stacy Chang"/>
        <s v="Stacy Gould"/>
        <s v="Stanley Steele"/>
        <s v="Stephanie Hawkins"/>
        <s v="Stephanie Sun Perry"/>
        <s v="Stephen Lam"/>
        <s v="Steve McKee"/>
        <s v="Steve O'Brien"/>
        <s v="Steve Raynor"/>
        <s v="Steven Long"/>
        <s v="Stuart C Robinson"/>
        <s v="Stuart Holloway"/>
        <s v="Stuart Sharma"/>
        <s v="Sue Drake"/>
        <s v="Susan Carroll Berman"/>
        <s v="Suzanne Cochran"/>
        <s v="Sylvia Bush"/>
        <s v="Sylvia Kumar"/>
        <s v="Tamara Dickinson"/>
        <s v="Tammy Buckley"/>
        <s v="Tammy Goldman"/>
        <s v="Tammy Raynor"/>
        <s v="Tara Gold"/>
        <s v="Tara Powers Underwood"/>
        <s v="Ted Crowder"/>
        <s v="Ted Dunlap"/>
        <s v="Ted Durham"/>
        <s v="Teresa Bishop"/>
        <s v="Teresa Hill"/>
        <s v="Teresa Wallace"/>
        <s v="Teresa Watts"/>
        <s v="Terry Klein"/>
        <s v="Thelma Abrams"/>
        <s v="Thelma Murray"/>
        <s v="Theodore Moran"/>
        <s v="Theodore Rubin"/>
        <s v="Theodore Tyson"/>
        <s v="Theresa Winters"/>
        <s v="Thomas McAllister"/>
        <s v="Thomas Spence"/>
        <s v="Tiffany Grossman Hardin"/>
        <s v="Tiffany Merrill"/>
        <s v="Tim Connolly"/>
        <s v="Timothy Currie"/>
        <s v="Timothy Reese"/>
        <s v="Timothy Ross"/>
        <s v="Tina Evans"/>
        <s v="Tina Monroe"/>
        <s v="Todd D Norris"/>
        <s v="Tom Hoyle Honeycutt"/>
        <s v="Tom McFarland"/>
        <s v="Tommy Ellis Ritchie"/>
        <s v="Tommy Honeycutt"/>
        <s v="Tommy Lutz"/>
        <s v="Toni Owens Poe"/>
        <s v="Toni Swanson"/>
        <s v="Tony Chandler"/>
        <s v="Tony Doyle"/>
        <s v="Tony Wilkins Winters"/>
        <s v="Tonya Miller"/>
        <s v="Tonya Proctor"/>
        <s v="Tracy Buckley"/>
        <s v="Tracy Dyer"/>
        <s v="Tracy G Starr"/>
        <s v="Tracy Livingston"/>
        <s v="Tracy Schultz"/>
        <s v="Troy Casey"/>
        <s v="Troy Cassidy"/>
        <s v="Troy Moon"/>
        <s v="Valerie Moon"/>
        <s v="Valerie Siegel"/>
        <s v="Vanessa Boyer"/>
        <s v="Vanessa Day"/>
        <s v="Vanessa Winstead"/>
        <s v="Vernon Hirsch Singleton"/>
        <s v="Veronica Peck"/>
        <s v="Vicki Bond"/>
        <s v="Vicki Hauser"/>
        <s v="Vicki Womble"/>
        <s v="Vicki Zhu Daniels"/>
        <s v="Vickie Andrews"/>
        <s v="Vickie Coates"/>
        <s v="Vickie Gonzalez"/>
        <s v="Vickie Martinez"/>
        <s v="Vickie Morse"/>
        <s v="Victor Cherry"/>
        <s v="Victoria Baker Hoover"/>
        <s v="Vincent Daniel"/>
        <s v="Vincent Hale"/>
        <s v="Virginia Gay"/>
        <s v="Virginia McNeill"/>
        <s v="Vivian Clarke"/>
        <s v="Vivian Goldstein"/>
        <s v="Wallace Pugh"/>
        <s v="Wallace Werner"/>
        <s v="Walter Young"/>
        <s v="Wanda Harris"/>
        <s v="Wayne Bass"/>
        <s v="Wayne Bean"/>
        <s v="Wayne English"/>
        <s v="Wayne Lutz"/>
        <s v="Wayne Sutherland"/>
        <s v="Wendy Pridgen Pearce"/>
        <s v="Wesley Cho"/>
        <s v="Wesley Corbett"/>
        <s v="Wesley Field"/>
        <s v="Wesley Reid"/>
        <s v="Wesley Tate"/>
        <s v="Wesley Waller"/>
        <s v="William Crawford"/>
        <s v="William Larson"/>
        <s v="William Sharma"/>
        <s v="William Woodard"/>
        <s v="Willie Robinson"/>
        <s v="Yvonne Clarke"/>
        <s v="Yvonne Collier"/>
        <s v="Yvonne Fox"/>
        <s v="Yvonne Mann"/>
        <s v="Yvonne Stephens"/>
        <s v="Zachary Maynard"/>
      </sharedItems>
    </cacheField>
    <cacheField name="[Customers].[Region].[Region]" caption="Region" numFmtId="0" hierarchy="18" level="1">
      <sharedItems containsSemiMixedTypes="0" containsNonDate="0" containsString="0"/>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2" memberValueDatatype="130" unbalanced="0">
      <fieldsUsage count="2">
        <fieldUsage x="-1"/>
        <fieldUsage x="2"/>
      </fieldsUsage>
    </cacheHierarchy>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3"/>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89930553" backgroundQuery="1" createdVersion="8" refreshedVersion="8" minRefreshableVersion="3" recordCount="0" supportSubquery="1" supportAdvancedDrill="1" xr:uid="{D7A048DC-76DC-4497-A103-9ACCFCF90F2B}">
  <cacheSource type="external" connectionId="8"/>
  <cacheFields count="4">
    <cacheField name="[Customers].[Customer Name].[Customer Name]" caption="Customer Name" numFmtId="0" hierarchy="15" level="1">
      <sharedItems count="1129">
        <s v="Aaron Day"/>
        <s v="Aaron Dillon"/>
        <s v="Aaron Riggs"/>
        <s v="Aaron Shaffer"/>
        <s v="Adam G Sawyer"/>
        <s v="Adam Saunders Gray"/>
        <s v="Albert Frost"/>
        <s v="Albert Maxwell"/>
        <s v="Albert Tyson"/>
        <s v="Alex Harrell"/>
        <s v="Alex Nicholson"/>
        <s v="Alex Watkins"/>
        <s v="Alexander O'Brien"/>
        <s v="Alexandra Wise"/>
        <s v="Alfred Barber"/>
        <s v="Alfred Harmon"/>
        <s v="Alfred Singh"/>
        <s v="Alice Berger McIntyre"/>
        <s v="Alice Coley"/>
        <s v="Alicia Curtis"/>
        <s v="Alicia Maynard"/>
        <s v="Alicia Wood Shah"/>
        <s v="Alison Jones"/>
        <s v="Alison Peters Wooten"/>
        <s v="Alison Sharp"/>
        <s v="Alison Stewart"/>
        <s v="Allan Dickinson"/>
        <s v="Allan Shields"/>
        <s v="Allen Nash"/>
        <s v="Allison Kirby"/>
        <s v="Alvin Hoover"/>
        <s v="Alvin Mullins"/>
        <s v="Amanda Conner"/>
        <s v="Amy Ellis Holder"/>
        <s v="Amy Hall"/>
        <s v="Amy Hamrick Melvin"/>
        <s v="Amy Shea"/>
        <s v="Amy York"/>
        <s v="Andrea Shaw"/>
        <s v="Andrew Gonzalez"/>
        <s v="Andrew Levine"/>
        <s v="Andrew Pearce"/>
        <s v="Angela Howe"/>
        <s v="Angela Rose"/>
        <s v="Anita Hahn"/>
        <s v="Anita Kang"/>
        <s v="Anita Kent"/>
        <s v="Ann Katz"/>
        <s v="Ann Steele"/>
        <s v="Anna Burgess"/>
        <s v="Anna Ellis"/>
        <s v="Anna Wood"/>
        <s v="Anne Armstrong"/>
        <s v="Anne Bland"/>
        <s v="Anne Schultz"/>
        <s v="Annette Boone"/>
        <s v="Annette McIntyre"/>
        <s v="Annie Horne"/>
        <s v="Annie Livingston"/>
        <s v="Annie Odom"/>
        <s v="Annie Sherrill"/>
        <s v="Anthony Foley"/>
        <s v="Anthony Stanley"/>
        <s v="April Bowers"/>
        <s v="April Henson"/>
        <s v="April Hu"/>
        <s v="Arlene Gibbons"/>
        <s v="Arlene Long"/>
        <s v="Arlene Weeks"/>
        <s v="Arlene Wiggins Dalton"/>
        <s v="Arnold Floyd Blair"/>
        <s v="Arnold Gay"/>
        <s v="Arnold Johnson"/>
        <s v="Arthur Brady"/>
        <s v="Arthur Gold"/>
        <s v="Arthur Lowe Nash"/>
        <s v="Ashley Reese"/>
        <s v="Barbara McNamara"/>
        <s v="Becky Farmer"/>
        <s v="Becky O'Brien"/>
        <s v="Becky Puckett"/>
        <s v="Benjamin Chan"/>
        <s v="Benjamin Gunter"/>
        <s v="Benjamin Kaufman"/>
        <s v="Benjamin Lam"/>
        <s v="Benjamin Porter"/>
        <s v="Benjamin Strauss"/>
        <s v="Bernard Thompson"/>
        <s v="Bernice F Day"/>
        <s v="Beth Dolan"/>
        <s v="Beth English"/>
        <s v="Betsy Gibson"/>
        <s v="Betsy Puckett"/>
        <s v="Betty Giles"/>
        <s v="Beverly Cameron"/>
        <s v="Beverly Cooke Brooks"/>
        <s v="Beverly Roberts"/>
        <s v="Billie Fowler"/>
        <s v="Billie Stern"/>
        <s v="Billy Hale"/>
        <s v="Billy Perry Browning"/>
        <s v="Bob Berg"/>
        <s v="Bob Gibson"/>
        <s v="Bobby Clements"/>
        <s v="Bobby Powell"/>
        <s v="Bonnie Chambers"/>
        <s v="Bonnie Matthews Rowland"/>
        <s v="Bonnie Potter"/>
        <s v="Brad H Blake"/>
        <s v="Brad Stark"/>
        <s v="Bradley Pollock"/>
        <s v="Bradley Schroeder"/>
        <s v="Brandon Beach"/>
        <s v="Brandon E Shepherd"/>
        <s v="Brenda Jain"/>
        <s v="Brenda May"/>
        <s v="Brenda Nelson Blanchard"/>
        <s v="Brenda Ross"/>
        <s v="Brett Hawkins"/>
        <s v="Brett Ingram"/>
        <s v="Brett Schultz"/>
        <s v="Brian Bennett"/>
        <s v="Brian Grady"/>
        <s v="Brian Leach"/>
        <s v="Brooke Lancaster"/>
        <s v="Brooke Shepherd"/>
        <s v="Brooke Weeks Taylor"/>
        <s v="Bruce Stark"/>
        <s v="Calvin Boyette"/>
        <s v="Calvin Conway"/>
        <s v="Calvin Parsons Walter"/>
        <s v="Cameron Kendall"/>
        <s v="Cameron Owens"/>
        <s v="Carla Hauser"/>
        <s v="Carlos Adkins"/>
        <s v="Carlos Byrd"/>
        <s v="Carlos Hanson"/>
        <s v="Carlos Hess"/>
        <s v="Carmen Elmore"/>
        <s v="Carmen McPherson"/>
        <s v="Carol Saunders"/>
        <s v="Carol Sherrill"/>
        <s v="Carol Wood"/>
        <s v="Carole Creech"/>
        <s v="Carole Miller"/>
        <s v="Carole Rosen"/>
        <s v="Caroline Johnston"/>
        <s v="Caroline Stone"/>
        <s v="Carolyn Bowling"/>
        <s v="Carolyn Fisher"/>
        <s v="Carolyn Greer"/>
        <s v="Carolyn Hoffman"/>
        <s v="Carolyn Proctor"/>
        <s v="Carrie Duke"/>
        <s v="Carrie High"/>
        <s v="Carrie Lewis"/>
        <s v="Carrie McIntosh"/>
        <s v="Catherine Dorsey Burnett"/>
        <s v="Catherine Mullins"/>
        <s v="Cathy Burgess"/>
        <s v="Cathy Simon"/>
        <s v="Chad Henson"/>
        <s v="Charles Cline"/>
        <s v="Charles Ward"/>
        <s v="Charlie Moore"/>
        <s v="Charlotte L Doyle"/>
        <s v="Charlotte Patterson"/>
        <s v="Cheryl Guthrie"/>
        <s v="Chris F Brandt"/>
        <s v="Chris Ford"/>
        <s v="Chris Pritchard"/>
        <s v="Christian Albright"/>
        <s v="Christina Hanna"/>
        <s v="Christina Matthews"/>
        <s v="Christina Zhu"/>
        <s v="Christopher Bryant"/>
        <s v="Christopher High"/>
        <s v="Christopher Meadows"/>
        <s v="Christopher Norton Patterson"/>
        <s v="Cindy Harvey"/>
        <s v="Cindy McLeod"/>
        <s v="Claire Warren"/>
        <s v="Clara Kaplan"/>
        <s v="Clarence Crowder"/>
        <s v="Claudia Boyle"/>
        <s v="Claudia Webb"/>
        <s v="Claudia White"/>
        <s v="Clifford Webb"/>
        <s v="Clyde Burnett"/>
        <s v="Colleen Andrews"/>
        <s v="Colleen Fletcher"/>
        <s v="Colleen Marsh"/>
        <s v="Connie Bunn"/>
        <s v="Constance Flowers"/>
        <s v="Constance Robertson"/>
        <s v="Courtney Boyd"/>
        <s v="Courtney Nelson"/>
        <s v="Craig Bennett"/>
        <s v="Craig Liu"/>
        <s v="Crystal Crabtree"/>
        <s v="Crystal Floyd"/>
        <s v="Curtis O'Connell"/>
        <s v="Cynthia Khan"/>
        <s v="Dale Gillespie"/>
        <s v="Dan Lamm"/>
        <s v="Dana Boyle"/>
        <s v="Dana Burgess"/>
        <s v="Dana Rankin"/>
        <s v="Dana Sharpe"/>
        <s v="Dana Teague"/>
        <s v="Dana Waller"/>
        <s v="Daniel Christian"/>
        <s v="Daniel Huff"/>
        <s v="Daniel Richmond"/>
        <s v="Danielle Baird"/>
        <s v="Danielle Daniel"/>
        <s v="Danielle Kramer"/>
        <s v="Danielle Myers"/>
        <s v="Danielle P Rao"/>
        <s v="Danielle Schneider"/>
        <s v="Danielle Watts"/>
        <s v="Danny Hong"/>
        <s v="Danny Richmond"/>
        <s v="Danny Vaughn"/>
        <s v="David Hoyle"/>
        <s v="David Powell"/>
        <s v="David Weaver"/>
        <s v="David Wrenn"/>
        <s v="Dawn Larson"/>
        <s v="Dean Solomon"/>
        <s v="Debbie Dillon"/>
        <s v="Debbie Hsu"/>
        <s v="Debbie Stevenson"/>
        <s v="Deborah Paul"/>
        <s v="Debra Batchelor"/>
        <s v="Debra Block"/>
        <s v="Debra P May"/>
        <s v="Debra Proctor"/>
        <s v="Denise Carver"/>
        <s v="Denise McIntosh"/>
        <s v="Denise Parks"/>
        <s v="Dennis Block Richardson"/>
        <s v="Dennis Bowen"/>
        <s v="Dennis Boykin Townsend"/>
        <s v="Dennis Welch"/>
        <s v="Derek Jernigan"/>
        <s v="Derek McCormick"/>
        <s v="Derek Sweeney"/>
        <s v="Diana Coble Hubbard"/>
        <s v="Diana Xu"/>
        <s v="Diane Barr"/>
        <s v="Diane Lu"/>
        <s v="Dolores Abrams"/>
        <s v="Don Beard"/>
        <s v="Don Cameron"/>
        <s v="Don Rogers"/>
        <s v="Donald Melton"/>
        <s v="Donna Block"/>
        <s v="Donna Braun"/>
        <s v="Donna Craven"/>
        <s v="Doris Fitzpatrick"/>
        <s v="Dorothy Buchanan"/>
        <s v="Dorothy Holt"/>
        <s v="Douglas Buck"/>
        <s v="Douglas Sutton"/>
        <s v="Dwight Albright Huffman"/>
        <s v="Dwight Bishop"/>
        <s v="Dwight M Carr"/>
        <s v="Dwight Robinson"/>
        <s v="Dwight Stephenson"/>
        <s v="Earl Alston"/>
        <s v="Earl Buck"/>
        <s v="Earl Donnelly"/>
        <s v="Earl Roy"/>
        <s v="Earl Watts"/>
        <s v="Eddie House Mueller"/>
        <s v="Eddie Walker"/>
        <s v="Edgar Kumar"/>
        <s v="Edgar McKenzie"/>
        <s v="Edgar Stone"/>
        <s v="Edith Forbes"/>
        <s v="Edith Reynolds"/>
        <s v="Edna Freeman"/>
        <s v="Edna Huang"/>
        <s v="Edna Michael"/>
        <s v="Edna Monroe Talley"/>
        <s v="Edna Pierce"/>
        <s v="Edna Thomas"/>
        <s v="Edward Bynum"/>
        <s v="Edward Lamm"/>
        <s v="Edward Leonard"/>
        <s v="Edward McKenzie"/>
        <s v="Edward Pugh"/>
        <s v="Edwin Blackburn"/>
        <s v="Edwin Chung"/>
        <s v="Edwin Coley"/>
        <s v="Eileen Cheek"/>
        <s v="Eileen Dalton"/>
        <s v="Eileen Fletcher"/>
        <s v="Eileen McDonald"/>
        <s v="Eileen Riddle"/>
        <s v="Eileen Schwartz"/>
        <s v="Eleanor Swain"/>
        <s v="Elisabeth Massey"/>
        <s v="Elisabeth Shaw"/>
        <s v="Ellen Beck"/>
        <s v="Ellen McCormick"/>
        <s v="Ellen Sparks"/>
        <s v="Elsie Boykin"/>
        <s v="Elsie Floyd"/>
        <s v="Elsie Hwang"/>
        <s v="Elsie Lane"/>
        <s v="Elsie Pridgen"/>
        <s v="Emily Sims"/>
        <s v="Emma Bloom"/>
        <s v="Emma Buckley"/>
        <s v="Eric West"/>
        <s v="Erica R Fuller"/>
        <s v="Erik Barr"/>
        <s v="Erika Clapp"/>
        <s v="Erika Fink"/>
        <s v="Erika Jordan"/>
        <s v="Erika Morgan"/>
        <s v="Erin Ballard"/>
        <s v="Ernest Barber"/>
        <s v="Ernest Oh"/>
        <s v="Ernest Peele"/>
        <s v="Esther Whitaker"/>
        <s v="Eugene Brewer Knox"/>
        <s v="Eugene Clayton"/>
        <s v="Eugene H Walsh"/>
        <s v="Eugene Kerr"/>
        <s v="Eva Decker"/>
        <s v="Eva Silverman"/>
        <s v="Eva Simpson"/>
        <s v="Evan Adkins"/>
        <s v="Evan K Bullard"/>
        <s v="Evan Kelley"/>
        <s v="Faye Dyer"/>
        <s v="Faye Hanna"/>
        <s v="Faye Manning"/>
        <s v="Faye Silver"/>
        <s v="Faye Wolf"/>
        <s v="Florence Gold"/>
        <s v="Floyd Dale"/>
        <s v="Frances Holt"/>
        <s v="Frances Jackson"/>
        <s v="Frances Johnson"/>
        <s v="Frances Powers"/>
        <s v="Frances Saunders"/>
        <s v="Francis Evans"/>
        <s v="Francis I Davis"/>
        <s v="Francis Kendall"/>
        <s v="Francis Sherrill"/>
        <s v="Francis Spivey"/>
        <s v="Frank Cross"/>
        <s v="Frank Hess"/>
        <s v="Franklin Spencer"/>
        <s v="Fred Barber"/>
        <s v="Gail Currin"/>
        <s v="Gail Rankin Cole"/>
        <s v="Gary Frazier"/>
        <s v="Gary Hester"/>
        <s v="Gary Koch"/>
        <s v="Gayle Pearson"/>
        <s v="Gene Gilliam"/>
        <s v="Gene Heath Cross"/>
        <s v="Geoffrey H Wong"/>
        <s v="Geoffrey Koch"/>
        <s v="Geoffrey Rivera"/>
        <s v="Geoffrey Saunders"/>
        <s v="Geoffrey Zhu"/>
        <s v="George McLamb"/>
        <s v="George Terry"/>
        <s v="Gerald Crabtree"/>
        <s v="Gerald Kearney"/>
        <s v="Gerald Love"/>
        <s v="Gerald Petty"/>
        <s v="Gerald Raynor"/>
        <s v="Geraldine Puckett"/>
        <s v="Gilbert Godfrey"/>
        <s v="Gilbert Scarborough"/>
        <s v="Gina B Hess"/>
        <s v="Gina Curry"/>
        <s v="Gina McKnight"/>
        <s v="Gladys Holloway"/>
        <s v="Glen Caldwell"/>
        <s v="Glen Newman"/>
        <s v="Glen Robertson"/>
        <s v="Glenda Herbert"/>
        <s v="Glenda Hunter"/>
        <s v="Glenda Simon"/>
        <s v="Gloria Jacobs"/>
        <s v="Gordon Boswell"/>
        <s v="Gordon Brandt"/>
        <s v="Gordon Lyon"/>
        <s v="Gordon Walker"/>
        <s v="Grace Black"/>
        <s v="Grace McNeill Hunt"/>
        <s v="Gregory Crane"/>
        <s v="Gregory Holden"/>
        <s v="Gregory R Snow"/>
        <s v="Gregory Rao"/>
        <s v="Gretchen Ball"/>
        <s v="Gretchen Best Wilkins"/>
        <s v="Gretchen Levine"/>
        <s v="Gretchen McKinney"/>
        <s v="Gretchen Orr"/>
        <s v="Guy Gallagher"/>
        <s v="Guy McDonald"/>
        <s v="Hannah Carver"/>
        <s v="Hannah Tyson"/>
        <s v="Harold Albright"/>
        <s v="Harriet Bowman"/>
        <s v="Harriet Hodges"/>
        <s v="Harriet Moore"/>
        <s v="Harriet Wooten"/>
        <s v="Harry Burns"/>
        <s v="Harry Sellers"/>
        <s v="Hazel Dale"/>
        <s v="Hazel Jennings"/>
        <s v="Hazel Jones"/>
        <s v="Hazel Khan"/>
        <s v="Heather Stern"/>
        <s v="Helen Dickerson"/>
        <s v="Helen Ferguson"/>
        <s v="Helen H Heller"/>
        <s v="Helen H Murphy"/>
        <s v="Helen Lyons"/>
        <s v="Helen Simpson"/>
        <s v="Helen Stein"/>
        <s v="Henry Ball"/>
        <s v="Henry O'Connell"/>
        <s v="Herbert Beard"/>
        <s v="Herbert Donnelly Swanson"/>
        <s v="Herbert Holden"/>
        <s v="Herbert Williamson"/>
        <s v="Hilda Bennett"/>
        <s v="Holly Osborne"/>
        <s v="Holly Pate"/>
        <s v="Howard Burnett"/>
        <s v="Howard Rogers"/>
        <s v="Ian Hall"/>
        <s v="Irene Li"/>
        <s v="Irene Murphy"/>
        <s v="Jack Hatcher"/>
        <s v="Jack Horn"/>
        <s v="Jack Morse"/>
        <s v="Jackie Burke"/>
        <s v="Jackie Capps"/>
        <s v="Jackie Flynn"/>
        <s v="Jackie McCullough"/>
        <s v="Jacob Burgess"/>
        <s v="Jacob Hirsch"/>
        <s v="Jacob Lanier"/>
        <s v="Jacob McNeill"/>
        <s v="Jacob Murray"/>
        <s v="Jacqueline Noble"/>
        <s v="James Beck"/>
        <s v="James Davenport"/>
        <s v="James Dickinson Ball"/>
        <s v="James Hunter"/>
        <s v="James Nicholson"/>
        <s v="Jamie Manning"/>
        <s v="Jamie Ward"/>
        <s v="Jane Shah"/>
        <s v="Janet McCullough"/>
        <s v="Janet Zhang"/>
        <s v="Janice Boswell"/>
        <s v="Janice Cole"/>
        <s v="Janice Frye"/>
        <s v="Jason Bray"/>
        <s v="Jay Hubbard"/>
        <s v="Jay Simon"/>
        <s v="Jean Khan"/>
        <s v="Jean Webster"/>
        <s v="Jean Weiss Diaz"/>
        <s v="Jeanette Davies"/>
        <s v="Jeanne Nguyen"/>
        <s v="Jeanne Walker"/>
        <s v="Jeanne Werner"/>
        <s v="Jeff Meadows"/>
        <s v="Jeff Spivey"/>
        <s v="Jeffrey Cheng"/>
        <s v="Jeffrey Lloyd"/>
        <s v="Jeffrey Mueller"/>
        <s v="Jeffrey Page"/>
        <s v="Jennifer Siegel"/>
        <s v="Jennifer Stanton"/>
        <s v="Jennifer Zimmerman"/>
        <s v="Jenny Gold"/>
        <s v="Jenny Hawkins"/>
        <s v="Jenny Petty"/>
        <s v="Jeremy Pratt"/>
        <s v="Jerome Burch"/>
        <s v="Jerome McIntosh"/>
        <s v="Jerry Ennis"/>
        <s v="Jerry Webster"/>
        <s v="Jesse Hutchinson"/>
        <s v="Jesse Williamson"/>
        <s v="Jessica Huffman"/>
        <s v="Jessie Houston"/>
        <s v="Jessie Kelly"/>
        <s v="Jill Clements"/>
        <s v="Jim Hinson"/>
        <s v="Jim Rodgers"/>
        <s v="Jimmy Alston Holder"/>
        <s v="Jimmy Wang"/>
        <s v="Jimmy Waters"/>
        <s v="Joan Beach"/>
        <s v="Joan Bowers"/>
        <s v="Joan Floyd"/>
        <s v="Joann Moser"/>
        <s v="Joanna Keith"/>
        <s v="Joanna Kenney"/>
        <s v="Joanne Chu"/>
        <s v="Joanne Church"/>
        <s v="Joanne Spivey"/>
        <s v="Joe Baldwin"/>
        <s v="Joe D Dean"/>
        <s v="Joe George"/>
        <s v="Joel Buckley"/>
        <s v="Joel Burnette"/>
        <s v="Joel Huffman"/>
        <s v="John Bray"/>
        <s v="John Merritt"/>
        <s v="John Morse"/>
        <s v="Johnny Reid"/>
        <s v="Jon Ayers"/>
        <s v="Jon Hale"/>
        <s v="Jon Kendall"/>
        <s v="Jon Ward"/>
        <s v="Jonathan Crabtree"/>
        <s v="Jordan Beard"/>
        <s v="Jordan Berry"/>
        <s v="Jordan Wilkinson"/>
        <s v="Jordan Womble"/>
        <s v="Joseph Dawson"/>
        <s v="Joseph Grossman"/>
        <s v="Joseph Hurst"/>
        <s v="Josephine Dalton"/>
        <s v="Josephine Rao"/>
        <s v="Joy Kaplan McNeill"/>
        <s v="Joy Maxwell"/>
        <s v="Joyce Kern"/>
        <s v="Joyce Knox"/>
        <s v="Joyce Murray"/>
        <s v="Juan Gold"/>
        <s v="Juan Justice"/>
        <s v="Juanita Ballard"/>
        <s v="Juanita Coley Knox"/>
        <s v="Judith Shepherd"/>
        <s v="Judy Barrett"/>
        <s v="Judy Frazier"/>
        <s v="Judy Hall"/>
        <s v="Judy Merritt"/>
        <s v="Judy Singer"/>
        <s v="Julia Reynolds"/>
        <s v="Julian F Wolfe"/>
        <s v="Julian Keith Mayer"/>
        <s v="Julie Edwards"/>
        <s v="Julie Porter"/>
        <s v="June Frank Hammond"/>
        <s v="June Herbert"/>
        <s v="June Roberts"/>
        <s v="Justin Frank"/>
        <s v="Kara Allison"/>
        <s v="Kara Foster"/>
        <s v="Kara Patton"/>
        <s v="Karen Hendricks"/>
        <s v="Karen O'Donnell"/>
        <s v="Karen Warren"/>
        <s v="Karl Knowles"/>
        <s v="Kate Lehman"/>
        <s v="Kate McKenna"/>
        <s v="Kate Peck"/>
        <s v="Katharine Bass"/>
        <s v="Katharine Hudson"/>
        <s v="Katherine Kearney"/>
        <s v="Katherine W Epstein"/>
        <s v="Kathleen Huang Hall"/>
        <s v="Kathleen P Bloom"/>
        <s v="Kathryn Patrick"/>
        <s v="Kathryn Tate"/>
        <s v="Kathryn Wolfe"/>
        <s v="Kathy Hinton"/>
        <s v="Kathy Shah"/>
        <s v="Kathy Turner"/>
        <s v="Katie Dougherty"/>
        <s v="Kay Schultz"/>
        <s v="Keith Hobbs"/>
        <s v="Keith Marsh"/>
        <s v="Keith R Atkinson"/>
        <s v="Kelly Byers"/>
        <s v="Kelly Collins"/>
        <s v="Kelly O'Connor"/>
        <s v="Kelly Sawyer"/>
        <s v="Kelly Shaw"/>
        <s v="Ken Cash"/>
        <s v="Ken H Frazier"/>
        <s v="Kenneth Capps"/>
        <s v="Kenneth Pollock"/>
        <s v="Kent Burton"/>
        <s v="Kent Gill"/>
        <s v="Kent Kerr"/>
        <s v="Kerry Beach"/>
        <s v="Kerry Green"/>
        <s v="Kerry Hardy"/>
        <s v="Kerry Jernigan"/>
        <s v="Kerry Wilkerson"/>
        <s v="Kevin Smith"/>
        <s v="Kevin Wolfe"/>
        <s v="Kim McCarthy"/>
        <s v="Kim Weiss"/>
        <s v="Kimberly McCarthy"/>
        <s v="Kimberly Reilly"/>
        <s v="Kristin George"/>
        <s v="Kristina Collier"/>
        <s v="Kristina Sanders"/>
        <s v="Kristine Connolly"/>
        <s v="Kristine Holden"/>
        <s v="Kristine Singleton"/>
        <s v="Kurt O'Connor"/>
        <s v="Kyle Fink"/>
        <s v="Kyle Kaufman"/>
        <s v="Larry Church"/>
        <s v="Larry Hall"/>
        <s v="Larry Langston"/>
        <s v="Laurence Cummings"/>
        <s v="Laurence Flowers"/>
        <s v="Laurence Hull"/>
        <s v="Laurence Poe"/>
        <s v="Laurence Simon"/>
        <s v="Laurie Case Daniel"/>
        <s v="Laurie Hanna"/>
        <s v="Laurie Howe"/>
        <s v="Laurie Moon"/>
        <s v="Laurie Petty"/>
        <s v="Lawrence Dennis"/>
        <s v="Lawrence Haas"/>
        <s v="Lawrence Hester"/>
        <s v="Leah Clapp"/>
        <s v="Leah Davenport"/>
        <s v="Leah Pollock"/>
        <s v="Lee Hancock"/>
        <s v="Lee McKenna Gregory"/>
        <s v="Lee Xu"/>
        <s v="Leigh Burnette Hurley"/>
        <s v="Leo E Underwood"/>
        <s v="Leo J Olson"/>
        <s v="Leo Kane"/>
        <s v="Leon Peele"/>
        <s v="Leonard Strauss"/>
        <s v="Leroy Blanchard"/>
        <s v="Leroy Field"/>
        <s v="Leslie Hawley"/>
        <s v="Leslie Jacobson"/>
        <s v="Leslie Rowland"/>
        <s v="Leslie Shannon"/>
        <s v="Leslie Woodard"/>
        <s v="Lester Copeland"/>
        <s v="Lester Sawyer"/>
        <s v="Lester Woodward Maynard"/>
        <s v="Lewis Baldwin"/>
        <s v="Lillian Day"/>
        <s v="Lillian Fischer"/>
        <s v="Linda Blake"/>
        <s v="Linda Weiss"/>
        <s v="Lindsay Link"/>
        <s v="Lindsay O'Connell"/>
        <s v="Lindsay P Ashley"/>
        <s v="Lindsay Tate"/>
        <s v="Lindsay Webb"/>
        <s v="Lisa Branch"/>
        <s v="Lisa Kim"/>
        <s v="Lloyd Cannon"/>
        <s v="Lloyd Dickson"/>
        <s v="Lloyd Dolan"/>
        <s v="Lloyd Fuller"/>
        <s v="Lloyd Levin"/>
        <s v="Lloyd Norris"/>
        <s v="Lloyd Spencer"/>
        <s v="Lois Hamilton"/>
        <s v="Lois Hansen"/>
        <s v="Lois Rowland"/>
        <s v="Lori Wolfe"/>
        <s v="Lorraine Boykin"/>
        <s v="Lorraine Kelly"/>
        <s v="Louis Parrish"/>
        <s v="Louise Webster Sharma"/>
        <s v="Lucille Buchanan"/>
        <s v="Lucille Gibbons"/>
        <s v="Lucille McGee"/>
        <s v="Lucille Rankin"/>
        <s v="Luis Kerr"/>
        <s v="Lynda Banks"/>
        <s v="Lynda Herman"/>
        <s v="Lynda Rosenthal"/>
        <s v="Lynn Bell"/>
        <s v="Lynn Epstein"/>
        <s v="Lynn Hines"/>
        <s v="Lynn Morrow"/>
        <s v="Lynn O'Donnell"/>
        <s v="Lynn Payne"/>
        <s v="Lynne Griffith"/>
        <s v="Lynne Reid"/>
        <s v="Lynne Wilcox"/>
        <s v="Malcolm Floyd"/>
        <s v="Malcolm French"/>
        <s v="Malcolm Robertson"/>
        <s v="Malcolm S Lanier"/>
        <s v="Marc Nash"/>
        <s v="Marc Ray"/>
        <s v="Marcia Feldman"/>
        <s v="Marcia Greenberg"/>
        <s v="Marcus Dunlap"/>
        <s v="Marguerite Moss"/>
        <s v="Marguerite Rodgers"/>
        <s v="Marguerite Yu"/>
        <s v="Maria Block"/>
        <s v="Maria Thomas"/>
        <s v="Marian Willis"/>
        <s v="Marianne Carey"/>
        <s v="Marianne Connor"/>
        <s v="Marianne Goldstein"/>
        <s v="Marianne Weiner Ennis"/>
        <s v="Marie Bass"/>
        <s v="Marie Pittman"/>
        <s v="Marion Bowling"/>
        <s v="Marion Lindsey"/>
        <s v="Marion Owens"/>
        <s v="Marion Wilcox"/>
        <s v="Marjorie Arthur"/>
        <s v="Marjorie Burnette"/>
        <s v="Marjorie Owens"/>
        <s v="Mark Ritchie"/>
        <s v="Marlene Abrams"/>
        <s v="Marlene Davidson"/>
        <s v="Marlene Gray"/>
        <s v="Marlene Harrison"/>
        <s v="Marlene Kirk"/>
        <s v="Marlene Phillips"/>
        <s v="Marsha P Joyner"/>
        <s v="Marsha Roy"/>
        <s v="Marshall Brandt Briggs"/>
        <s v="Marshall Sutherland"/>
        <s v="Martha Bowers"/>
        <s v="Martin Kirk"/>
        <s v="Marvin Hunt"/>
        <s v="Marvin MacDonald"/>
        <s v="Marvin Parrott"/>
        <s v="Marvin Patrick"/>
        <s v="Marvin Reid"/>
        <s v="Marvin Rollins"/>
        <s v="Marvin Yang"/>
        <s v="Mary Hewitt"/>
        <s v="Mary Norman"/>
        <s v="Mary Page"/>
        <s v="Matthew Berman"/>
        <s v="Matthew Conway"/>
        <s v="Maureen Herbert Hood"/>
        <s v="Maureen Stout"/>
        <s v="Maureen Whitley"/>
        <s v="Maurice Everett"/>
        <s v="Maurice Kelly"/>
        <s v="Max Hubbard"/>
        <s v="Max Hurley"/>
        <s v="Max McKenna"/>
        <s v="Max Small"/>
        <s v="Maxine Collier Grady"/>
        <s v="Megan Woods"/>
        <s v="Megan York"/>
        <s v="Melanie Burgess"/>
        <s v="Melanie Knight"/>
        <s v="Melanie Morrow"/>
        <s v="Melinda Rogers"/>
        <s v="Melinda Thornton"/>
        <s v="Melvin Benton"/>
        <s v="Melvin Duke"/>
        <s v="Melvin Kendall"/>
        <s v="Meredith Humphrey"/>
        <s v="Meredith Walters"/>
        <s v="Michael Robbins"/>
        <s v="Michael Shaffer"/>
        <s v="Michael Tanner"/>
        <s v="Michele Bradshaw"/>
        <s v="Michele Bullard"/>
        <s v="Michelle Bryant Phillips"/>
        <s v="Michelle Steele"/>
        <s v="Mike G Hartman"/>
        <s v="Mike Howard"/>
        <s v="Mildred Briggs"/>
        <s v="Mildred Chase"/>
        <s v="Milton Harrell"/>
        <s v="Milton Lindsay"/>
        <s v="Miriam Bowman"/>
        <s v="Miriam Greenberg"/>
        <s v="Miriam Mueller"/>
        <s v="Mitchell Goldberg"/>
        <s v="Mitchell Ross"/>
        <s v="Molly Browning"/>
        <s v="Molly Vincent"/>
        <s v="Molly Webster"/>
        <s v="Monica Harvey"/>
        <s v="Monica Howard"/>
        <s v="Monica Law Thompson"/>
        <s v="Monica McCormick"/>
        <s v="Monica Stuart"/>
        <s v="Nancy Holden"/>
        <s v="Natalie Aldridge"/>
        <s v="Natalie Watts"/>
        <s v="Nathan Fox"/>
        <s v="Nathan Jenkins"/>
        <s v="Nathan Newton"/>
        <s v="Nathan Wyatt"/>
        <s v="Neal Weber"/>
        <s v="Neal Wolfe"/>
        <s v="Neil Bailey"/>
        <s v="Neil Barbee"/>
        <s v="Neil Hogan"/>
        <s v="Neil Parker"/>
        <s v="Neil Song"/>
        <s v="Nelson Hensley"/>
        <s v="Nelson Hong"/>
        <s v="Nicholas Wallace"/>
        <s v="Nicole Goldstein"/>
        <s v="Nicole Pope"/>
        <s v="Nicole Reid"/>
        <s v="Nina Bowles"/>
        <s v="Nina Horne Kelly"/>
        <s v="Norman Adams"/>
        <s v="Norman Shields"/>
        <s v="Oscar Bowers"/>
        <s v="Oscar Ford"/>
        <s v="Oscar Kenney"/>
        <s v="Paige Jacobs"/>
        <s v="Paige Mason"/>
        <s v="Paige Powers"/>
        <s v="Pam Anthony"/>
        <s v="Pam Bennett"/>
        <s v="Pam Gilbert"/>
        <s v="Pam Patton"/>
        <s v="Pamela Wiley"/>
        <s v="Pat Baker"/>
        <s v="Pat Kinney"/>
        <s v="Patricia Cole Blair"/>
        <s v="Patrick Adcock"/>
        <s v="Patrick Byrne"/>
        <s v="Patrick Lowry"/>
        <s v="Patrick Rosenthal"/>
        <s v="Patsy Harmon"/>
        <s v="Patsy Shea"/>
        <s v="Paul Puckett"/>
        <s v="Paul Tate"/>
        <s v="Paul W French"/>
        <s v="Paula Hubbard"/>
        <s v="Pauline Boyette"/>
        <s v="Pauline Brooks"/>
        <s v="Pauline Denton"/>
        <s v="Pauline Finch"/>
        <s v="Peggy Chan"/>
        <s v="Peggy Lanier"/>
        <s v="Peggy Rowe"/>
        <s v="Penny Leach"/>
        <s v="Penny O Caldwell"/>
        <s v="Penny Rich"/>
        <s v="Penny Tuttle"/>
        <s v="Peter Adams"/>
        <s v="Peter Brooks"/>
        <s v="Peter Hardy"/>
        <s v="Peter McConnell"/>
        <s v="Philip Hawkins"/>
        <s v="Phillip Blum"/>
        <s v="Phillip Chappell"/>
        <s v="Phillip Holmes"/>
        <s v="Phillip Pollard"/>
        <s v="Phyllis Hull"/>
        <s v="Phyllis Little"/>
        <s v="Priscilla Allen"/>
        <s v="Priscilla Brandon"/>
        <s v="Priscilla Frank"/>
        <s v="Rachel Bates"/>
        <s v="Rachel Casey"/>
        <s v="Ralph Woods Scott"/>
        <s v="Randall Boykin"/>
        <s v="Randall Montgomery"/>
        <s v="Randy Jiang"/>
        <s v="Ray Grady"/>
        <s v="Ray Oakley"/>
        <s v="Ray Silverman"/>
        <s v="Rebecca Lindsey"/>
        <s v="Regina Langley"/>
        <s v="Renee Alston"/>
        <s v="Renee Huang"/>
        <s v="Renee McKenzie"/>
        <s v="Rhonda Bryant"/>
        <s v="Rhonda Ivey"/>
        <s v="Rhonda Schroeder"/>
        <s v="Rhonda Stein"/>
        <s v="Richard McClure"/>
        <s v="Richard Tan"/>
        <s v="Rick Ellis"/>
        <s v="Rick Foster Hawkins"/>
        <s v="Rick Houston"/>
        <s v="Ricky Allred"/>
        <s v="Ricky Garner"/>
        <s v="Ricky Hensley"/>
        <s v="Ricky Sanders"/>
        <s v="Ricky W Clements"/>
        <s v="Rita Barton"/>
        <s v="Robert Brantley"/>
        <s v="Robert Cowan"/>
        <s v="Robert Rollins"/>
        <s v="Roberta Daniel"/>
        <s v="Roberta Mitchell"/>
        <s v="Roberta Mullins Peters"/>
        <s v="Robin High"/>
        <s v="Robin Kramer Vaughn"/>
        <s v="Robin Tyler"/>
        <s v="Robyn Crawford"/>
        <s v="Robyn Garner"/>
        <s v="Robyn Hayes"/>
        <s v="Robyn Lyon"/>
        <s v="Robyn Zhou"/>
        <s v="Rodney Field"/>
        <s v="Rodney Kearney"/>
        <s v="Roger Blalock Cassidy"/>
        <s v="Roger Meyer"/>
        <s v="Roger Schwartz"/>
        <s v="Ron Newton"/>
        <s v="Ronald O'Neill"/>
        <s v="Ronnie Creech"/>
        <s v="Ronnie Nolan"/>
        <s v="Ronnie Proctor"/>
        <s v="Rosemary Branch"/>
        <s v="Rosemary English"/>
        <s v="Rosemary O'Brien"/>
        <s v="Rosemary Stark"/>
        <s v="Ross Frederick"/>
        <s v="Ross Simpson"/>
        <s v="Roy Hardison"/>
        <s v="Roy Rouse"/>
        <s v="Ruby Gibbons"/>
        <s v="Russell Chan"/>
        <s v="Russell W Melton"/>
        <s v="Ruth Dudley"/>
        <s v="Ruth Lamm"/>
        <s v="Ryan Foster"/>
        <s v="Ryan Herman"/>
        <s v="Sally Dunn"/>
        <s v="Sally House"/>
        <s v="Sally Liu"/>
        <s v="Sam Oh"/>
        <s v="Sam Rouse"/>
        <s v="Sam Woodward"/>
        <s v="Samantha Koch"/>
        <s v="Samantha Weaver"/>
        <s v="Samuel Newman"/>
        <s v="Sandra Berry"/>
        <s v="Sandra Faulkner"/>
        <s v="Sandra Sharma"/>
        <s v="Sandy Cannon"/>
        <s v="Sandy Ellington"/>
        <s v="Sandy Hunt"/>
        <s v="Sandy Mueller"/>
        <s v="Sara Faulkner"/>
        <s v="Sara O'Connor"/>
        <s v="Sarah N Becker"/>
        <s v="Sarah Ramsey"/>
        <s v="Scott Bunn"/>
        <s v="Scott Feldman"/>
        <s v="Scott McKenna"/>
        <s v="Scott Moore"/>
        <s v="Sean Burton"/>
        <s v="Sean Herbert"/>
        <s v="Sean McKenna"/>
        <s v="Sean N Boyer"/>
        <s v="Sean Pugh"/>
        <s v="Sean Stephenson"/>
        <s v="Seth Matthews"/>
        <s v="Seth Merrill"/>
        <s v="Shannon Aldridge"/>
        <s v="Sharon Ellis"/>
        <s v="Sharon Kessler"/>
        <s v="Sharon Long"/>
        <s v="Sharon Marcus"/>
        <s v="Sharon Thomas"/>
        <s v="Shawn Combs"/>
        <s v="Shawn McIntyre"/>
        <s v="Shawn Meyer"/>
        <s v="Shawn Stern"/>
        <s v="Sherri F Vogel"/>
        <s v="Sherri Kramer"/>
        <s v="Sherri McIntosh"/>
        <s v="Sherri P Stephens"/>
        <s v="Sherry Hurley"/>
        <s v="Sheryl Marsh"/>
        <s v="Sheryl Reese"/>
        <s v="Shirley Riley"/>
        <s v="Sidney Bowling"/>
        <s v="Sidney Brewer"/>
        <s v="Sidney Gilliam"/>
        <s v="Sidney Greenberg"/>
        <s v="Sidney Larson"/>
        <s v="Sidney Russell Austin"/>
        <s v="Sidney Scarborough"/>
        <s v="Stacey Hale"/>
        <s v="Stacey Lucas"/>
        <s v="Stacy Byrne"/>
        <s v="Stacy Chang"/>
        <s v="Stacy Gould"/>
        <s v="Stanley Steele"/>
        <s v="Stephanie Hawkins"/>
        <s v="Stephanie Sun Perry"/>
        <s v="Stephen Lam"/>
        <s v="Steve McKee"/>
        <s v="Steve O'Brien"/>
        <s v="Steve Raynor"/>
        <s v="Steven Long"/>
        <s v="Stuart C Robinson"/>
        <s v="Stuart Holloway"/>
        <s v="Stuart Sharma"/>
        <s v="Sue Drake"/>
        <s v="Susan Carroll Berman"/>
        <s v="Suzanne Cochran"/>
        <s v="Sylvia Bush"/>
        <s v="Sylvia Kumar"/>
        <s v="Tamara Dickinson"/>
        <s v="Tammy Buckley"/>
        <s v="Tammy Goldman"/>
        <s v="Tammy Raynor"/>
        <s v="Tara Gold"/>
        <s v="Tara Powers Underwood"/>
        <s v="Ted Crowder"/>
        <s v="Ted Dunlap"/>
        <s v="Ted Durham"/>
        <s v="Teresa Bishop"/>
        <s v="Teresa Hill"/>
        <s v="Teresa Wallace"/>
        <s v="Teresa Watts"/>
        <s v="Terry Klein"/>
        <s v="Thelma Abrams"/>
        <s v="Thelma Murray"/>
        <s v="Theodore Moran"/>
        <s v="Theodore Rubin"/>
        <s v="Theodore Tyson"/>
        <s v="Theresa Winters"/>
        <s v="Thomas McAllister"/>
        <s v="Thomas Spence"/>
        <s v="Tiffany Grossman Hardin"/>
        <s v="Tiffany Merrill"/>
        <s v="Tim Connolly"/>
        <s v="Timothy Currie"/>
        <s v="Timothy Reese"/>
        <s v="Timothy Ross"/>
        <s v="Tina Evans"/>
        <s v="Tina Monroe"/>
        <s v="Todd D Norris"/>
        <s v="Tom Hoyle Honeycutt"/>
        <s v="Tom McFarland"/>
        <s v="Tommy Ellis Ritchie"/>
        <s v="Tommy Honeycutt"/>
        <s v="Tommy Lutz"/>
        <s v="Toni Owens Poe"/>
        <s v="Toni Swanson"/>
        <s v="Tony Chandler"/>
        <s v="Tony Doyle"/>
        <s v="Tony Wilkins Winters"/>
        <s v="Tonya Miller"/>
        <s v="Tonya Proctor"/>
        <s v="Tracy Buckley"/>
        <s v="Tracy Dyer"/>
        <s v="Tracy G Starr"/>
        <s v="Tracy Livingston"/>
        <s v="Tracy Schultz"/>
        <s v="Troy Casey"/>
        <s v="Troy Cassidy"/>
        <s v="Troy Moon"/>
        <s v="Valerie Moon"/>
        <s v="Valerie Siegel"/>
        <s v="Vanessa Boyer"/>
        <s v="Vanessa Day"/>
        <s v="Vanessa Winstead"/>
        <s v="Vernon Hirsch Singleton"/>
        <s v="Veronica Peck"/>
        <s v="Vicki Bond"/>
        <s v="Vicki Hauser"/>
        <s v="Vicki Womble"/>
        <s v="Vicki Zhu Daniels"/>
        <s v="Vickie Andrews"/>
        <s v="Vickie Coates"/>
        <s v="Vickie Gonzalez"/>
        <s v="Vickie Martinez"/>
        <s v="Vickie Morse"/>
        <s v="Victor Cherry"/>
        <s v="Victoria Baker Hoover"/>
        <s v="Vincent Daniel"/>
        <s v="Vincent Hale"/>
        <s v="Virginia Gay"/>
        <s v="Virginia McNeill"/>
        <s v="Vivian Clarke"/>
        <s v="Vivian Goldstein"/>
        <s v="Wallace Pugh"/>
        <s v="Wallace Werner"/>
        <s v="Walter Young"/>
        <s v="Wanda Harris"/>
        <s v="Wayne Bass"/>
        <s v="Wayne Bean"/>
        <s v="Wayne English"/>
        <s v="Wayne Lutz"/>
        <s v="Wayne Sutherland"/>
        <s v="Wendy Pridgen Pearce"/>
        <s v="Wesley Cho"/>
        <s v="Wesley Corbett"/>
        <s v="Wesley Field"/>
        <s v="Wesley Reid"/>
        <s v="Wesley Tate"/>
        <s v="Wesley Waller"/>
        <s v="William Crawford"/>
        <s v="William Larson"/>
        <s v="William Sharma"/>
        <s v="William Woodard"/>
        <s v="Willie Robinson"/>
        <s v="Yvonne Clarke"/>
        <s v="Yvonne Collier"/>
        <s v="Yvonne Fox"/>
        <s v="Yvonne Mann"/>
        <s v="Yvonne Stephens"/>
        <s v="Zachary Maynard"/>
      </sharedItems>
    </cacheField>
    <cacheField name="[Measures].[# of Customers]" caption="# of Customers" numFmtId="0" hierarchy="59" level="32767"/>
    <cacheField name="[Measures].[Average Customer age]" caption="Average Customer age" numFmtId="0" hierarchy="60" level="32767"/>
    <cacheField name="[Customers].[Region].[Region]" caption="Region" numFmtId="0" hierarchy="18" level="1">
      <sharedItems containsSemiMixedTypes="0" containsNonDate="0" containsString="0"/>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2" memberValueDatatype="130" unbalanced="0">
      <fieldsUsage count="2">
        <fieldUsage x="-1"/>
        <fieldUsage x="0"/>
      </fieldsUsage>
    </cacheHierarchy>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3"/>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oneField="1">
      <fieldsUsage count="1">
        <fieldUsage x="1"/>
      </fieldsUsage>
    </cacheHierarchy>
    <cacheHierarchy uniqueName="[Measures].[Average Customer age]" caption="Average Customer age" measure="1" displayFolder="" measureGroup="All Measures" count="0" oneField="1">
      <fieldsUsage count="1">
        <fieldUsage x="2"/>
      </fieldsUsage>
    </cacheHierarchy>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hidden="1">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90277776" backgroundQuery="1" createdVersion="8" refreshedVersion="8" minRefreshableVersion="3" recordCount="0" supportSubquery="1" supportAdvancedDrill="1" xr:uid="{A67747C7-994E-49DD-8A8F-ECFF576300D8}">
  <cacheSource type="external" connectionId="8"/>
  <cacheFields count="4">
    <cacheField name="[Customers].[Customer Name].[Customer Name]" caption="Customer Name" numFmtId="0" hierarchy="15" level="1">
      <sharedItems count="1129">
        <s v="Aaron Day"/>
        <s v="Aaron Dillon"/>
        <s v="Aaron Riggs"/>
        <s v="Aaron Shaffer"/>
        <s v="Adam G Sawyer"/>
        <s v="Adam Saunders Gray"/>
        <s v="Albert Frost"/>
        <s v="Albert Maxwell"/>
        <s v="Albert Tyson"/>
        <s v="Alex Harrell"/>
        <s v="Alex Nicholson"/>
        <s v="Alex Watkins"/>
        <s v="Alexander O'Brien"/>
        <s v="Alexandra Wise"/>
        <s v="Alfred Barber"/>
        <s v="Alfred Harmon"/>
        <s v="Alfred Singh"/>
        <s v="Alice Berger McIntyre"/>
        <s v="Alice Coley"/>
        <s v="Alicia Curtis"/>
        <s v="Alicia Maynard"/>
        <s v="Alicia Wood Shah"/>
        <s v="Alison Jones"/>
        <s v="Alison Peters Wooten"/>
        <s v="Alison Sharp"/>
        <s v="Alison Stewart"/>
        <s v="Allan Dickinson"/>
        <s v="Allan Shields"/>
        <s v="Allen Nash"/>
        <s v="Allison Kirby"/>
        <s v="Alvin Hoover"/>
        <s v="Alvin Mullins"/>
        <s v="Amanda Conner"/>
        <s v="Amy Ellis Holder"/>
        <s v="Amy Hall"/>
        <s v="Amy Hamrick Melvin"/>
        <s v="Amy Shea"/>
        <s v="Amy York"/>
        <s v="Andrea Shaw"/>
        <s v="Andrew Gonzalez"/>
        <s v="Andrew Levine"/>
        <s v="Andrew Pearce"/>
        <s v="Angela Howe"/>
        <s v="Angela Rose"/>
        <s v="Anita Hahn"/>
        <s v="Anita Kang"/>
        <s v="Anita Kent"/>
        <s v="Ann Katz"/>
        <s v="Ann Steele"/>
        <s v="Anna Burgess"/>
        <s v="Anna Ellis"/>
        <s v="Anna Wood"/>
        <s v="Anne Armstrong"/>
        <s v="Anne Bland"/>
        <s v="Anne Schultz"/>
        <s v="Annette Boone"/>
        <s v="Annette McIntyre"/>
        <s v="Annie Horne"/>
        <s v="Annie Livingston"/>
        <s v="Annie Odom"/>
        <s v="Annie Sherrill"/>
        <s v="Anthony Foley"/>
        <s v="Anthony Stanley"/>
        <s v="April Bowers"/>
        <s v="April Henson"/>
        <s v="April Hu"/>
        <s v="Arlene Gibbons"/>
        <s v="Arlene Long"/>
        <s v="Arlene Weeks"/>
        <s v="Arlene Wiggins Dalton"/>
        <s v="Arnold Floyd Blair"/>
        <s v="Arnold Gay"/>
        <s v="Arnold Johnson"/>
        <s v="Arthur Brady"/>
        <s v="Arthur Gold"/>
        <s v="Arthur Lowe Nash"/>
        <s v="Ashley Reese"/>
        <s v="Barbara McNamara"/>
        <s v="Becky Farmer"/>
        <s v="Becky O'Brien"/>
        <s v="Becky Puckett"/>
        <s v="Benjamin Chan"/>
        <s v="Benjamin Gunter"/>
        <s v="Benjamin Kaufman"/>
        <s v="Benjamin Lam"/>
        <s v="Benjamin Porter"/>
        <s v="Benjamin Strauss"/>
        <s v="Bernard Thompson"/>
        <s v="Bernice F Day"/>
        <s v="Beth Dolan"/>
        <s v="Beth English"/>
        <s v="Betsy Gibson"/>
        <s v="Betsy Puckett"/>
        <s v="Betty Giles"/>
        <s v="Beverly Cameron"/>
        <s v="Beverly Cooke Brooks"/>
        <s v="Beverly Roberts"/>
        <s v="Billie Fowler"/>
        <s v="Billie Stern"/>
        <s v="Billy Hale"/>
        <s v="Billy Perry Browning"/>
        <s v="Bob Berg"/>
        <s v="Bob Gibson"/>
        <s v="Bobby Clements"/>
        <s v="Bobby Powell"/>
        <s v="Bonnie Chambers"/>
        <s v="Bonnie Matthews Rowland"/>
        <s v="Bonnie Potter"/>
        <s v="Brad H Blake"/>
        <s v="Brad Stark"/>
        <s v="Bradley Pollock"/>
        <s v="Bradley Schroeder"/>
        <s v="Brandon Beach"/>
        <s v="Brandon E Shepherd"/>
        <s v="Brenda Jain"/>
        <s v="Brenda May"/>
        <s v="Brenda Nelson Blanchard"/>
        <s v="Brenda Ross"/>
        <s v="Brett Hawkins"/>
        <s v="Brett Ingram"/>
        <s v="Brett Schultz"/>
        <s v="Brian Bennett"/>
        <s v="Brian Grady"/>
        <s v="Brian Leach"/>
        <s v="Brooke Lancaster"/>
        <s v="Brooke Shepherd"/>
        <s v="Brooke Weeks Taylor"/>
        <s v="Bruce Stark"/>
        <s v="Calvin Boyette"/>
        <s v="Calvin Conway"/>
        <s v="Calvin Parsons Walter"/>
        <s v="Cameron Kendall"/>
        <s v="Cameron Owens"/>
        <s v="Carla Hauser"/>
        <s v="Carlos Adkins"/>
        <s v="Carlos Byrd"/>
        <s v="Carlos Hanson"/>
        <s v="Carlos Hess"/>
        <s v="Carmen Elmore"/>
        <s v="Carmen McPherson"/>
        <s v="Carol Saunders"/>
        <s v="Carol Sherrill"/>
        <s v="Carol Wood"/>
        <s v="Carole Creech"/>
        <s v="Carole Miller"/>
        <s v="Carole Rosen"/>
        <s v="Caroline Johnston"/>
        <s v="Caroline Stone"/>
        <s v="Carolyn Bowling"/>
        <s v="Carolyn Fisher"/>
        <s v="Carolyn Greer"/>
        <s v="Carolyn Hoffman"/>
        <s v="Carolyn Proctor"/>
        <s v="Carrie Duke"/>
        <s v="Carrie High"/>
        <s v="Carrie Lewis"/>
        <s v="Carrie McIntosh"/>
        <s v="Catherine Dorsey Burnett"/>
        <s v="Catherine Mullins"/>
        <s v="Cathy Burgess"/>
        <s v="Cathy Simon"/>
        <s v="Chad Henson"/>
        <s v="Charles Cline"/>
        <s v="Charles Ward"/>
        <s v="Charlie Moore"/>
        <s v="Charlotte L Doyle"/>
        <s v="Charlotte Patterson"/>
        <s v="Cheryl Guthrie"/>
        <s v="Chris F Brandt"/>
        <s v="Chris Ford"/>
        <s v="Chris Pritchard"/>
        <s v="Christian Albright"/>
        <s v="Christina Hanna"/>
        <s v="Christina Matthews"/>
        <s v="Christina Zhu"/>
        <s v="Christopher Bryant"/>
        <s v="Christopher High"/>
        <s v="Christopher Meadows"/>
        <s v="Christopher Norton Patterson"/>
        <s v="Cindy Harvey"/>
        <s v="Cindy McLeod"/>
        <s v="Claire Warren"/>
        <s v="Clara Kaplan"/>
        <s v="Clarence Crowder"/>
        <s v="Claudia Boyle"/>
        <s v="Claudia Webb"/>
        <s v="Claudia White"/>
        <s v="Clifford Webb"/>
        <s v="Clyde Burnett"/>
        <s v="Colleen Andrews"/>
        <s v="Colleen Fletcher"/>
        <s v="Colleen Marsh"/>
        <s v="Connie Bunn"/>
        <s v="Constance Flowers"/>
        <s v="Constance Robertson"/>
        <s v="Courtney Boyd"/>
        <s v="Courtney Nelson"/>
        <s v="Craig Bennett"/>
        <s v="Craig Liu"/>
        <s v="Crystal Crabtree"/>
        <s v="Crystal Floyd"/>
        <s v="Curtis O'Connell"/>
        <s v="Cynthia Khan"/>
        <s v="Dale Gillespie"/>
        <s v="Dan Lamm"/>
        <s v="Dana Boyle"/>
        <s v="Dana Burgess"/>
        <s v="Dana Rankin"/>
        <s v="Dana Sharpe"/>
        <s v="Dana Teague"/>
        <s v="Dana Waller"/>
        <s v="Daniel Christian"/>
        <s v="Daniel Huff"/>
        <s v="Daniel Richmond"/>
        <s v="Danielle Baird"/>
        <s v="Danielle Daniel"/>
        <s v="Danielle Kramer"/>
        <s v="Danielle Myers"/>
        <s v="Danielle P Rao"/>
        <s v="Danielle Schneider"/>
        <s v="Danielle Watts"/>
        <s v="Danny Hong"/>
        <s v="Danny Richmond"/>
        <s v="Danny Vaughn"/>
        <s v="David Hoyle"/>
        <s v="David Powell"/>
        <s v="David Weaver"/>
        <s v="David Wrenn"/>
        <s v="Dawn Larson"/>
        <s v="Dean Solomon"/>
        <s v="Debbie Dillon"/>
        <s v="Debbie Hsu"/>
        <s v="Debbie Stevenson"/>
        <s v="Deborah Paul"/>
        <s v="Debra Batchelor"/>
        <s v="Debra Block"/>
        <s v="Debra P May"/>
        <s v="Debra Proctor"/>
        <s v="Denise Carver"/>
        <s v="Denise McIntosh"/>
        <s v="Denise Parks"/>
        <s v="Dennis Block Richardson"/>
        <s v="Dennis Bowen"/>
        <s v="Dennis Boykin Townsend"/>
        <s v="Dennis Welch"/>
        <s v="Derek Jernigan"/>
        <s v="Derek McCormick"/>
        <s v="Derek Sweeney"/>
        <s v="Diana Coble Hubbard"/>
        <s v="Diana Xu"/>
        <s v="Diane Barr"/>
        <s v="Diane Lu"/>
        <s v="Dolores Abrams"/>
        <s v="Don Beard"/>
        <s v="Don Cameron"/>
        <s v="Don Rogers"/>
        <s v="Donald Melton"/>
        <s v="Donna Block"/>
        <s v="Donna Braun"/>
        <s v="Donna Craven"/>
        <s v="Doris Fitzpatrick"/>
        <s v="Dorothy Buchanan"/>
        <s v="Dorothy Holt"/>
        <s v="Douglas Buck"/>
        <s v="Douglas Sutton"/>
        <s v="Dwight Albright Huffman"/>
        <s v="Dwight Bishop"/>
        <s v="Dwight M Carr"/>
        <s v="Dwight Robinson"/>
        <s v="Dwight Stephenson"/>
        <s v="Earl Alston"/>
        <s v="Earl Buck"/>
        <s v="Earl Donnelly"/>
        <s v="Earl Roy"/>
        <s v="Earl Watts"/>
        <s v="Eddie House Mueller"/>
        <s v="Eddie Walker"/>
        <s v="Edgar Kumar"/>
        <s v="Edgar McKenzie"/>
        <s v="Edgar Stone"/>
        <s v="Edith Forbes"/>
        <s v="Edith Reynolds"/>
        <s v="Edna Freeman"/>
        <s v="Edna Huang"/>
        <s v="Edna Michael"/>
        <s v="Edna Monroe Talley"/>
        <s v="Edna Pierce"/>
        <s v="Edna Thomas"/>
        <s v="Edward Bynum"/>
        <s v="Edward Lamm"/>
        <s v="Edward Leonard"/>
        <s v="Edward McKenzie"/>
        <s v="Edward Pugh"/>
        <s v="Edwin Blackburn"/>
        <s v="Edwin Chung"/>
        <s v="Edwin Coley"/>
        <s v="Eileen Cheek"/>
        <s v="Eileen Dalton"/>
        <s v="Eileen Fletcher"/>
        <s v="Eileen McDonald"/>
        <s v="Eileen Riddle"/>
        <s v="Eileen Schwartz"/>
        <s v="Eleanor Swain"/>
        <s v="Elisabeth Massey"/>
        <s v="Elisabeth Shaw"/>
        <s v="Ellen Beck"/>
        <s v="Ellen McCormick"/>
        <s v="Ellen Sparks"/>
        <s v="Elsie Boykin"/>
        <s v="Elsie Floyd"/>
        <s v="Elsie Hwang"/>
        <s v="Elsie Lane"/>
        <s v="Elsie Pridgen"/>
        <s v="Emily Sims"/>
        <s v="Emma Bloom"/>
        <s v="Emma Buckley"/>
        <s v="Eric West"/>
        <s v="Erica R Fuller"/>
        <s v="Erik Barr"/>
        <s v="Erika Clapp"/>
        <s v="Erika Fink"/>
        <s v="Erika Jordan"/>
        <s v="Erika Morgan"/>
        <s v="Erin Ballard"/>
        <s v="Ernest Barber"/>
        <s v="Ernest Oh"/>
        <s v="Ernest Peele"/>
        <s v="Esther Whitaker"/>
        <s v="Eugene Brewer Knox"/>
        <s v="Eugene Clayton"/>
        <s v="Eugene H Walsh"/>
        <s v="Eugene Kerr"/>
        <s v="Eva Decker"/>
        <s v="Eva Silverman"/>
        <s v="Eva Simpson"/>
        <s v="Evan Adkins"/>
        <s v="Evan K Bullard"/>
        <s v="Evan Kelley"/>
        <s v="Faye Dyer"/>
        <s v="Faye Hanna"/>
        <s v="Faye Manning"/>
        <s v="Faye Silver"/>
        <s v="Faye Wolf"/>
        <s v="Florence Gold"/>
        <s v="Floyd Dale"/>
        <s v="Frances Holt"/>
        <s v="Frances Jackson"/>
        <s v="Frances Johnson"/>
        <s v="Frances Powers"/>
        <s v="Frances Saunders"/>
        <s v="Francis Evans"/>
        <s v="Francis I Davis"/>
        <s v="Francis Kendall"/>
        <s v="Francis Sherrill"/>
        <s v="Francis Spivey"/>
        <s v="Frank Cross"/>
        <s v="Frank Hess"/>
        <s v="Franklin Spencer"/>
        <s v="Fred Barber"/>
        <s v="Gail Currin"/>
        <s v="Gail Rankin Cole"/>
        <s v="Gary Frazier"/>
        <s v="Gary Hester"/>
        <s v="Gary Koch"/>
        <s v="Gayle Pearson"/>
        <s v="Gene Gilliam"/>
        <s v="Gene Heath Cross"/>
        <s v="Geoffrey H Wong"/>
        <s v="Geoffrey Koch"/>
        <s v="Geoffrey Rivera"/>
        <s v="Geoffrey Saunders"/>
        <s v="Geoffrey Zhu"/>
        <s v="George McLamb"/>
        <s v="George Terry"/>
        <s v="Gerald Crabtree"/>
        <s v="Gerald Kearney"/>
        <s v="Gerald Love"/>
        <s v="Gerald Petty"/>
        <s v="Gerald Raynor"/>
        <s v="Geraldine Puckett"/>
        <s v="Gilbert Godfrey"/>
        <s v="Gilbert Scarborough"/>
        <s v="Gina B Hess"/>
        <s v="Gina Curry"/>
        <s v="Gina McKnight"/>
        <s v="Gladys Holloway"/>
        <s v="Glen Caldwell"/>
        <s v="Glen Newman"/>
        <s v="Glen Robertson"/>
        <s v="Glenda Herbert"/>
        <s v="Glenda Hunter"/>
        <s v="Glenda Simon"/>
        <s v="Gloria Jacobs"/>
        <s v="Gordon Boswell"/>
        <s v="Gordon Brandt"/>
        <s v="Gordon Lyon"/>
        <s v="Gordon Walker"/>
        <s v="Grace Black"/>
        <s v="Grace McNeill Hunt"/>
        <s v="Gregory Crane"/>
        <s v="Gregory Holden"/>
        <s v="Gregory R Snow"/>
        <s v="Gregory Rao"/>
        <s v="Gretchen Ball"/>
        <s v="Gretchen Best Wilkins"/>
        <s v="Gretchen Levine"/>
        <s v="Gretchen McKinney"/>
        <s v="Gretchen Orr"/>
        <s v="Guy Gallagher"/>
        <s v="Guy McDonald"/>
        <s v="Hannah Carver"/>
        <s v="Hannah Tyson"/>
        <s v="Harold Albright"/>
        <s v="Harriet Bowman"/>
        <s v="Harriet Hodges"/>
        <s v="Harriet Moore"/>
        <s v="Harriet Wooten"/>
        <s v="Harry Burns"/>
        <s v="Harry Sellers"/>
        <s v="Hazel Dale"/>
        <s v="Hazel Jennings"/>
        <s v="Hazel Jones"/>
        <s v="Hazel Khan"/>
        <s v="Heather Stern"/>
        <s v="Helen Dickerson"/>
        <s v="Helen Ferguson"/>
        <s v="Helen H Heller"/>
        <s v="Helen H Murphy"/>
        <s v="Helen Lyons"/>
        <s v="Helen Simpson"/>
        <s v="Helen Stein"/>
        <s v="Henry Ball"/>
        <s v="Henry O'Connell"/>
        <s v="Herbert Beard"/>
        <s v="Herbert Donnelly Swanson"/>
        <s v="Herbert Holden"/>
        <s v="Herbert Williamson"/>
        <s v="Hilda Bennett"/>
        <s v="Holly Osborne"/>
        <s v="Holly Pate"/>
        <s v="Howard Burnett"/>
        <s v="Howard Rogers"/>
        <s v="Ian Hall"/>
        <s v="Irene Li"/>
        <s v="Irene Murphy"/>
        <s v="Jack Hatcher"/>
        <s v="Jack Horn"/>
        <s v="Jack Morse"/>
        <s v="Jackie Burke"/>
        <s v="Jackie Capps"/>
        <s v="Jackie Flynn"/>
        <s v="Jackie McCullough"/>
        <s v="Jacob Burgess"/>
        <s v="Jacob Hirsch"/>
        <s v="Jacob Lanier"/>
        <s v="Jacob McNeill"/>
        <s v="Jacob Murray"/>
        <s v="Jacqueline Noble"/>
        <s v="James Beck"/>
        <s v="James Davenport"/>
        <s v="James Dickinson Ball"/>
        <s v="James Hunter"/>
        <s v="James Nicholson"/>
        <s v="Jamie Manning"/>
        <s v="Jamie Ward"/>
        <s v="Jane Shah"/>
        <s v="Janet McCullough"/>
        <s v="Janet Zhang"/>
        <s v="Janice Boswell"/>
        <s v="Janice Cole"/>
        <s v="Janice Frye"/>
        <s v="Jason Bray"/>
        <s v="Jay Hubbard"/>
        <s v="Jay Simon"/>
        <s v="Jean Khan"/>
        <s v="Jean Webster"/>
        <s v="Jean Weiss Diaz"/>
        <s v="Jeanette Davies"/>
        <s v="Jeanne Nguyen"/>
        <s v="Jeanne Walker"/>
        <s v="Jeanne Werner"/>
        <s v="Jeff Meadows"/>
        <s v="Jeff Spivey"/>
        <s v="Jeffrey Cheng"/>
        <s v="Jeffrey Lloyd"/>
        <s v="Jeffrey Mueller"/>
        <s v="Jeffrey Page"/>
        <s v="Jennifer Siegel"/>
        <s v="Jennifer Stanton"/>
        <s v="Jennifer Zimmerman"/>
        <s v="Jenny Gold"/>
        <s v="Jenny Hawkins"/>
        <s v="Jenny Petty"/>
        <s v="Jeremy Pratt"/>
        <s v="Jerome Burch"/>
        <s v="Jerome McIntosh"/>
        <s v="Jerry Ennis"/>
        <s v="Jerry Webster"/>
        <s v="Jesse Hutchinson"/>
        <s v="Jesse Williamson"/>
        <s v="Jessica Huffman"/>
        <s v="Jessie Houston"/>
        <s v="Jessie Kelly"/>
        <s v="Jill Clements"/>
        <s v="Jim Hinson"/>
        <s v="Jim Rodgers"/>
        <s v="Jimmy Alston Holder"/>
        <s v="Jimmy Wang"/>
        <s v="Jimmy Waters"/>
        <s v="Joan Beach"/>
        <s v="Joan Bowers"/>
        <s v="Joan Floyd"/>
        <s v="Joann Moser"/>
        <s v="Joanna Keith"/>
        <s v="Joanna Kenney"/>
        <s v="Joanne Chu"/>
        <s v="Joanne Church"/>
        <s v="Joanne Spivey"/>
        <s v="Joe Baldwin"/>
        <s v="Joe D Dean"/>
        <s v="Joe George"/>
        <s v="Joel Buckley"/>
        <s v="Joel Burnette"/>
        <s v="Joel Huffman"/>
        <s v="John Bray"/>
        <s v="John Merritt"/>
        <s v="John Morse"/>
        <s v="Johnny Reid"/>
        <s v="Jon Ayers"/>
        <s v="Jon Hale"/>
        <s v="Jon Kendall"/>
        <s v="Jon Ward"/>
        <s v="Jonathan Crabtree"/>
        <s v="Jordan Beard"/>
        <s v="Jordan Berry"/>
        <s v="Jordan Wilkinson"/>
        <s v="Jordan Womble"/>
        <s v="Joseph Dawson"/>
        <s v="Joseph Grossman"/>
        <s v="Joseph Hurst"/>
        <s v="Josephine Dalton"/>
        <s v="Josephine Rao"/>
        <s v="Joy Kaplan McNeill"/>
        <s v="Joy Maxwell"/>
        <s v="Joyce Kern"/>
        <s v="Joyce Knox"/>
        <s v="Joyce Murray"/>
        <s v="Juan Gold"/>
        <s v="Juan Justice"/>
        <s v="Juanita Ballard"/>
        <s v="Juanita Coley Knox"/>
        <s v="Judith Shepherd"/>
        <s v="Judy Barrett"/>
        <s v="Judy Frazier"/>
        <s v="Judy Hall"/>
        <s v="Judy Merritt"/>
        <s v="Judy Singer"/>
        <s v="Julia Reynolds"/>
        <s v="Julian F Wolfe"/>
        <s v="Julian Keith Mayer"/>
        <s v="Julie Edwards"/>
        <s v="Julie Porter"/>
        <s v="June Frank Hammond"/>
        <s v="June Herbert"/>
        <s v="June Roberts"/>
        <s v="Justin Frank"/>
        <s v="Kara Allison"/>
        <s v="Kara Foster"/>
        <s v="Kara Patton"/>
        <s v="Karen Hendricks"/>
        <s v="Karen O'Donnell"/>
        <s v="Karen Warren"/>
        <s v="Karl Knowles"/>
        <s v="Kate Lehman"/>
        <s v="Kate McKenna"/>
        <s v="Kate Peck"/>
        <s v="Katharine Bass"/>
        <s v="Katharine Hudson"/>
        <s v="Katherine Kearney"/>
        <s v="Katherine W Epstein"/>
        <s v="Kathleen Huang Hall"/>
        <s v="Kathleen P Bloom"/>
        <s v="Kathryn Patrick"/>
        <s v="Kathryn Tate"/>
        <s v="Kathryn Wolfe"/>
        <s v="Kathy Hinton"/>
        <s v="Kathy Shah"/>
        <s v="Kathy Turner"/>
        <s v="Katie Dougherty"/>
        <s v="Kay Schultz"/>
        <s v="Keith Hobbs"/>
        <s v="Keith Marsh"/>
        <s v="Keith R Atkinson"/>
        <s v="Kelly Byers"/>
        <s v="Kelly Collins"/>
        <s v="Kelly O'Connor"/>
        <s v="Kelly Sawyer"/>
        <s v="Kelly Shaw"/>
        <s v="Ken Cash"/>
        <s v="Ken H Frazier"/>
        <s v="Kenneth Capps"/>
        <s v="Kenneth Pollock"/>
        <s v="Kent Burton"/>
        <s v="Kent Gill"/>
        <s v="Kent Kerr"/>
        <s v="Kerry Beach"/>
        <s v="Kerry Green"/>
        <s v="Kerry Hardy"/>
        <s v="Kerry Jernigan"/>
        <s v="Kerry Wilkerson"/>
        <s v="Kevin Smith"/>
        <s v="Kevin Wolfe"/>
        <s v="Kim McCarthy"/>
        <s v="Kim Weiss"/>
        <s v="Kimberly McCarthy"/>
        <s v="Kimberly Reilly"/>
        <s v="Kristin George"/>
        <s v="Kristina Collier"/>
        <s v="Kristina Sanders"/>
        <s v="Kristine Connolly"/>
        <s v="Kristine Holden"/>
        <s v="Kristine Singleton"/>
        <s v="Kurt O'Connor"/>
        <s v="Kyle Fink"/>
        <s v="Kyle Kaufman"/>
        <s v="Larry Church"/>
        <s v="Larry Hall"/>
        <s v="Larry Langston"/>
        <s v="Laurence Cummings"/>
        <s v="Laurence Flowers"/>
        <s v="Laurence Hull"/>
        <s v="Laurence Poe"/>
        <s v="Laurence Simon"/>
        <s v="Laurie Case Daniel"/>
        <s v="Laurie Hanna"/>
        <s v="Laurie Howe"/>
        <s v="Laurie Moon"/>
        <s v="Laurie Petty"/>
        <s v="Lawrence Dennis"/>
        <s v="Lawrence Haas"/>
        <s v="Lawrence Hester"/>
        <s v="Leah Clapp"/>
        <s v="Leah Davenport"/>
        <s v="Leah Pollock"/>
        <s v="Lee Hancock"/>
        <s v="Lee McKenna Gregory"/>
        <s v="Lee Xu"/>
        <s v="Leigh Burnette Hurley"/>
        <s v="Leo E Underwood"/>
        <s v="Leo J Olson"/>
        <s v="Leo Kane"/>
        <s v="Leon Peele"/>
        <s v="Leonard Strauss"/>
        <s v="Leroy Blanchard"/>
        <s v="Leroy Field"/>
        <s v="Leslie Hawley"/>
        <s v="Leslie Jacobson"/>
        <s v="Leslie Rowland"/>
        <s v="Leslie Shannon"/>
        <s v="Leslie Woodard"/>
        <s v="Lester Copeland"/>
        <s v="Lester Sawyer"/>
        <s v="Lester Woodward Maynard"/>
        <s v="Lewis Baldwin"/>
        <s v="Lillian Day"/>
        <s v="Lillian Fischer"/>
        <s v="Linda Blake"/>
        <s v="Linda Weiss"/>
        <s v="Lindsay Link"/>
        <s v="Lindsay O'Connell"/>
        <s v="Lindsay P Ashley"/>
        <s v="Lindsay Tate"/>
        <s v="Lindsay Webb"/>
        <s v="Lisa Branch"/>
        <s v="Lisa Kim"/>
        <s v="Lloyd Cannon"/>
        <s v="Lloyd Dickson"/>
        <s v="Lloyd Dolan"/>
        <s v="Lloyd Fuller"/>
        <s v="Lloyd Levin"/>
        <s v="Lloyd Norris"/>
        <s v="Lloyd Spencer"/>
        <s v="Lois Hamilton"/>
        <s v="Lois Hansen"/>
        <s v="Lois Rowland"/>
        <s v="Lori Wolfe"/>
        <s v="Lorraine Boykin"/>
        <s v="Lorraine Kelly"/>
        <s v="Louis Parrish"/>
        <s v="Louise Webster Sharma"/>
        <s v="Lucille Buchanan"/>
        <s v="Lucille Gibbons"/>
        <s v="Lucille McGee"/>
        <s v="Lucille Rankin"/>
        <s v="Luis Kerr"/>
        <s v="Lynda Banks"/>
        <s v="Lynda Herman"/>
        <s v="Lynda Rosenthal"/>
        <s v="Lynn Bell"/>
        <s v="Lynn Epstein"/>
        <s v="Lynn Hines"/>
        <s v="Lynn Morrow"/>
        <s v="Lynn O'Donnell"/>
        <s v="Lynn Payne"/>
        <s v="Lynne Griffith"/>
        <s v="Lynne Reid"/>
        <s v="Lynne Wilcox"/>
        <s v="Malcolm Floyd"/>
        <s v="Malcolm French"/>
        <s v="Malcolm Robertson"/>
        <s v="Malcolm S Lanier"/>
        <s v="Marc Nash"/>
        <s v="Marc Ray"/>
        <s v="Marcia Feldman"/>
        <s v="Marcia Greenberg"/>
        <s v="Marcus Dunlap"/>
        <s v="Marguerite Moss"/>
        <s v="Marguerite Rodgers"/>
        <s v="Marguerite Yu"/>
        <s v="Maria Block"/>
        <s v="Maria Thomas"/>
        <s v="Marian Willis"/>
        <s v="Marianne Carey"/>
        <s v="Marianne Connor"/>
        <s v="Marianne Goldstein"/>
        <s v="Marianne Weiner Ennis"/>
        <s v="Marie Bass"/>
        <s v="Marie Pittman"/>
        <s v="Marion Bowling"/>
        <s v="Marion Lindsey"/>
        <s v="Marion Owens"/>
        <s v="Marion Wilcox"/>
        <s v="Marjorie Arthur"/>
        <s v="Marjorie Burnette"/>
        <s v="Marjorie Owens"/>
        <s v="Mark Ritchie"/>
        <s v="Marlene Abrams"/>
        <s v="Marlene Davidson"/>
        <s v="Marlene Gray"/>
        <s v="Marlene Harrison"/>
        <s v="Marlene Kirk"/>
        <s v="Marlene Phillips"/>
        <s v="Marsha P Joyner"/>
        <s v="Marsha Roy"/>
        <s v="Marshall Brandt Briggs"/>
        <s v="Marshall Sutherland"/>
        <s v="Martha Bowers"/>
        <s v="Martin Kirk"/>
        <s v="Marvin Hunt"/>
        <s v="Marvin MacDonald"/>
        <s v="Marvin Parrott"/>
        <s v="Marvin Patrick"/>
        <s v="Marvin Reid"/>
        <s v="Marvin Rollins"/>
        <s v="Marvin Yang"/>
        <s v="Mary Hewitt"/>
        <s v="Mary Norman"/>
        <s v="Mary Page"/>
        <s v="Matthew Berman"/>
        <s v="Matthew Conway"/>
        <s v="Maureen Herbert Hood"/>
        <s v="Maureen Stout"/>
        <s v="Maureen Whitley"/>
        <s v="Maurice Everett"/>
        <s v="Maurice Kelly"/>
        <s v="Max Hubbard"/>
        <s v="Max Hurley"/>
        <s v="Max McKenna"/>
        <s v="Max Small"/>
        <s v="Maxine Collier Grady"/>
        <s v="Megan Woods"/>
        <s v="Megan York"/>
        <s v="Melanie Burgess"/>
        <s v="Melanie Knight"/>
        <s v="Melanie Morrow"/>
        <s v="Melinda Rogers"/>
        <s v="Melinda Thornton"/>
        <s v="Melvin Benton"/>
        <s v="Melvin Duke"/>
        <s v="Melvin Kendall"/>
        <s v="Meredith Humphrey"/>
        <s v="Meredith Walters"/>
        <s v="Michael Robbins"/>
        <s v="Michael Shaffer"/>
        <s v="Michael Tanner"/>
        <s v="Michele Bradshaw"/>
        <s v="Michele Bullard"/>
        <s v="Michelle Bryant Phillips"/>
        <s v="Michelle Steele"/>
        <s v="Mike G Hartman"/>
        <s v="Mike Howard"/>
        <s v="Mildred Briggs"/>
        <s v="Mildred Chase"/>
        <s v="Milton Harrell"/>
        <s v="Milton Lindsay"/>
        <s v="Miriam Bowman"/>
        <s v="Miriam Greenberg"/>
        <s v="Miriam Mueller"/>
        <s v="Mitchell Goldberg"/>
        <s v="Mitchell Ross"/>
        <s v="Molly Browning"/>
        <s v="Molly Vincent"/>
        <s v="Molly Webster"/>
        <s v="Monica Harvey"/>
        <s v="Monica Howard"/>
        <s v="Monica Law Thompson"/>
        <s v="Monica McCormick"/>
        <s v="Monica Stuart"/>
        <s v="Nancy Holden"/>
        <s v="Natalie Aldridge"/>
        <s v="Natalie Watts"/>
        <s v="Nathan Fox"/>
        <s v="Nathan Jenkins"/>
        <s v="Nathan Newton"/>
        <s v="Nathan Wyatt"/>
        <s v="Neal Weber"/>
        <s v="Neal Wolfe"/>
        <s v="Neil Bailey"/>
        <s v="Neil Barbee"/>
        <s v="Neil Hogan"/>
        <s v="Neil Parker"/>
        <s v="Neil Song"/>
        <s v="Nelson Hensley"/>
        <s v="Nelson Hong"/>
        <s v="Nicholas Wallace"/>
        <s v="Nicole Goldstein"/>
        <s v="Nicole Pope"/>
        <s v="Nicole Reid"/>
        <s v="Nina Bowles"/>
        <s v="Nina Horne Kelly"/>
        <s v="Norman Adams"/>
        <s v="Norman Shields"/>
        <s v="Oscar Bowers"/>
        <s v="Oscar Ford"/>
        <s v="Oscar Kenney"/>
        <s v="Paige Jacobs"/>
        <s v="Paige Mason"/>
        <s v="Paige Powers"/>
        <s v="Pam Anthony"/>
        <s v="Pam Bennett"/>
        <s v="Pam Gilbert"/>
        <s v="Pam Patton"/>
        <s v="Pamela Wiley"/>
        <s v="Pat Baker"/>
        <s v="Pat Kinney"/>
        <s v="Patricia Cole Blair"/>
        <s v="Patrick Adcock"/>
        <s v="Patrick Byrne"/>
        <s v="Patrick Lowry"/>
        <s v="Patrick Rosenthal"/>
        <s v="Patsy Harmon"/>
        <s v="Patsy Shea"/>
        <s v="Paul Puckett"/>
        <s v="Paul Tate"/>
        <s v="Paul W French"/>
        <s v="Paula Hubbard"/>
        <s v="Pauline Boyette"/>
        <s v="Pauline Brooks"/>
        <s v="Pauline Denton"/>
        <s v="Pauline Finch"/>
        <s v="Peggy Chan"/>
        <s v="Peggy Lanier"/>
        <s v="Peggy Rowe"/>
        <s v="Penny Leach"/>
        <s v="Penny O Caldwell"/>
        <s v="Penny Rich"/>
        <s v="Penny Tuttle"/>
        <s v="Peter Adams"/>
        <s v="Peter Brooks"/>
        <s v="Peter Hardy"/>
        <s v="Peter McConnell"/>
        <s v="Philip Hawkins"/>
        <s v="Phillip Blum"/>
        <s v="Phillip Chappell"/>
        <s v="Phillip Holmes"/>
        <s v="Phillip Pollard"/>
        <s v="Phyllis Hull"/>
        <s v="Phyllis Little"/>
        <s v="Priscilla Allen"/>
        <s v="Priscilla Brandon"/>
        <s v="Priscilla Frank"/>
        <s v="Rachel Bates"/>
        <s v="Rachel Casey"/>
        <s v="Ralph Woods Scott"/>
        <s v="Randall Boykin"/>
        <s v="Randall Montgomery"/>
        <s v="Randy Jiang"/>
        <s v="Ray Grady"/>
        <s v="Ray Oakley"/>
        <s v="Ray Silverman"/>
        <s v="Rebecca Lindsey"/>
        <s v="Regina Langley"/>
        <s v="Renee Alston"/>
        <s v="Renee Huang"/>
        <s v="Renee McKenzie"/>
        <s v="Rhonda Bryant"/>
        <s v="Rhonda Ivey"/>
        <s v="Rhonda Schroeder"/>
        <s v="Rhonda Stein"/>
        <s v="Richard McClure"/>
        <s v="Richard Tan"/>
        <s v="Rick Ellis"/>
        <s v="Rick Foster Hawkins"/>
        <s v="Rick Houston"/>
        <s v="Ricky Allred"/>
        <s v="Ricky Garner"/>
        <s v="Ricky Hensley"/>
        <s v="Ricky Sanders"/>
        <s v="Ricky W Clements"/>
        <s v="Rita Barton"/>
        <s v="Robert Brantley"/>
        <s v="Robert Cowan"/>
        <s v="Robert Rollins"/>
        <s v="Roberta Daniel"/>
        <s v="Roberta Mitchell"/>
        <s v="Roberta Mullins Peters"/>
        <s v="Robin High"/>
        <s v="Robin Kramer Vaughn"/>
        <s v="Robin Tyler"/>
        <s v="Robyn Crawford"/>
        <s v="Robyn Garner"/>
        <s v="Robyn Hayes"/>
        <s v="Robyn Lyon"/>
        <s v="Robyn Zhou"/>
        <s v="Rodney Field"/>
        <s v="Rodney Kearney"/>
        <s v="Roger Blalock Cassidy"/>
        <s v="Roger Meyer"/>
        <s v="Roger Schwartz"/>
        <s v="Ron Newton"/>
        <s v="Ronald O'Neill"/>
        <s v="Ronnie Creech"/>
        <s v="Ronnie Nolan"/>
        <s v="Ronnie Proctor"/>
        <s v="Rosemary Branch"/>
        <s v="Rosemary English"/>
        <s v="Rosemary O'Brien"/>
        <s v="Rosemary Stark"/>
        <s v="Ross Frederick"/>
        <s v="Ross Simpson"/>
        <s v="Roy Hardison"/>
        <s v="Roy Rouse"/>
        <s v="Ruby Gibbons"/>
        <s v="Russell Chan"/>
        <s v="Russell W Melton"/>
        <s v="Ruth Dudley"/>
        <s v="Ruth Lamm"/>
        <s v="Ryan Foster"/>
        <s v="Ryan Herman"/>
        <s v="Sally Dunn"/>
        <s v="Sally House"/>
        <s v="Sally Liu"/>
        <s v="Sam Oh"/>
        <s v="Sam Rouse"/>
        <s v="Sam Woodward"/>
        <s v="Samantha Koch"/>
        <s v="Samantha Weaver"/>
        <s v="Samuel Newman"/>
        <s v="Sandra Berry"/>
        <s v="Sandra Faulkner"/>
        <s v="Sandra Sharma"/>
        <s v="Sandy Cannon"/>
        <s v="Sandy Ellington"/>
        <s v="Sandy Hunt"/>
        <s v="Sandy Mueller"/>
        <s v="Sara Faulkner"/>
        <s v="Sara O'Connor"/>
        <s v="Sarah N Becker"/>
        <s v="Sarah Ramsey"/>
        <s v="Scott Bunn"/>
        <s v="Scott Feldman"/>
        <s v="Scott McKenna"/>
        <s v="Scott Moore"/>
        <s v="Sean Burton"/>
        <s v="Sean Herbert"/>
        <s v="Sean McKenna"/>
        <s v="Sean N Boyer"/>
        <s v="Sean Pugh"/>
        <s v="Sean Stephenson"/>
        <s v="Seth Matthews"/>
        <s v="Seth Merrill"/>
        <s v="Shannon Aldridge"/>
        <s v="Sharon Ellis"/>
        <s v="Sharon Kessler"/>
        <s v="Sharon Long"/>
        <s v="Sharon Marcus"/>
        <s v="Sharon Thomas"/>
        <s v="Shawn Combs"/>
        <s v="Shawn McIntyre"/>
        <s v="Shawn Meyer"/>
        <s v="Shawn Stern"/>
        <s v="Sherri F Vogel"/>
        <s v="Sherri Kramer"/>
        <s v="Sherri McIntosh"/>
        <s v="Sherri P Stephens"/>
        <s v="Sherry Hurley"/>
        <s v="Sheryl Marsh"/>
        <s v="Sheryl Reese"/>
        <s v="Shirley Riley"/>
        <s v="Sidney Bowling"/>
        <s v="Sidney Brewer"/>
        <s v="Sidney Gilliam"/>
        <s v="Sidney Greenberg"/>
        <s v="Sidney Larson"/>
        <s v="Sidney Russell Austin"/>
        <s v="Sidney Scarborough"/>
        <s v="Stacey Hale"/>
        <s v="Stacey Lucas"/>
        <s v="Stacy Byrne"/>
        <s v="Stacy Chang"/>
        <s v="Stacy Gould"/>
        <s v="Stanley Steele"/>
        <s v="Stephanie Hawkins"/>
        <s v="Stephanie Sun Perry"/>
        <s v="Stephen Lam"/>
        <s v="Steve McKee"/>
        <s v="Steve O'Brien"/>
        <s v="Steve Raynor"/>
        <s v="Steven Long"/>
        <s v="Stuart C Robinson"/>
        <s v="Stuart Holloway"/>
        <s v="Stuart Sharma"/>
        <s v="Sue Drake"/>
        <s v="Susan Carroll Berman"/>
        <s v="Suzanne Cochran"/>
        <s v="Sylvia Bush"/>
        <s v="Sylvia Kumar"/>
        <s v="Tamara Dickinson"/>
        <s v="Tammy Buckley"/>
        <s v="Tammy Goldman"/>
        <s v="Tammy Raynor"/>
        <s v="Tara Gold"/>
        <s v="Tara Powers Underwood"/>
        <s v="Ted Crowder"/>
        <s v="Ted Dunlap"/>
        <s v="Ted Durham"/>
        <s v="Teresa Bishop"/>
        <s v="Teresa Hill"/>
        <s v="Teresa Wallace"/>
        <s v="Teresa Watts"/>
        <s v="Terry Klein"/>
        <s v="Thelma Abrams"/>
        <s v="Thelma Murray"/>
        <s v="Theodore Moran"/>
        <s v="Theodore Rubin"/>
        <s v="Theodore Tyson"/>
        <s v="Theresa Winters"/>
        <s v="Thomas McAllister"/>
        <s v="Thomas Spence"/>
        <s v="Tiffany Grossman Hardin"/>
        <s v="Tiffany Merrill"/>
        <s v="Tim Connolly"/>
        <s v="Timothy Currie"/>
        <s v="Timothy Reese"/>
        <s v="Timothy Ross"/>
        <s v="Tina Evans"/>
        <s v="Tina Monroe"/>
        <s v="Todd D Norris"/>
        <s v="Tom Hoyle Honeycutt"/>
        <s v="Tom McFarland"/>
        <s v="Tommy Ellis Ritchie"/>
        <s v="Tommy Honeycutt"/>
        <s v="Tommy Lutz"/>
        <s v="Toni Owens Poe"/>
        <s v="Toni Swanson"/>
        <s v="Tony Chandler"/>
        <s v="Tony Doyle"/>
        <s v="Tony Wilkins Winters"/>
        <s v="Tonya Miller"/>
        <s v="Tonya Proctor"/>
        <s v="Tracy Buckley"/>
        <s v="Tracy Dyer"/>
        <s v="Tracy G Starr"/>
        <s v="Tracy Livingston"/>
        <s v="Tracy Schultz"/>
        <s v="Troy Casey"/>
        <s v="Troy Cassidy"/>
        <s v="Troy Moon"/>
        <s v="Valerie Moon"/>
        <s v="Valerie Siegel"/>
        <s v="Vanessa Boyer"/>
        <s v="Vanessa Day"/>
        <s v="Vanessa Winstead"/>
        <s v="Vernon Hirsch Singleton"/>
        <s v="Veronica Peck"/>
        <s v="Vicki Bond"/>
        <s v="Vicki Hauser"/>
        <s v="Vicki Womble"/>
        <s v="Vicki Zhu Daniels"/>
        <s v="Vickie Andrews"/>
        <s v="Vickie Coates"/>
        <s v="Vickie Gonzalez"/>
        <s v="Vickie Martinez"/>
        <s v="Vickie Morse"/>
        <s v="Victor Cherry"/>
        <s v="Victoria Baker Hoover"/>
        <s v="Vincent Daniel"/>
        <s v="Vincent Hale"/>
        <s v="Virginia Gay"/>
        <s v="Virginia McNeill"/>
        <s v="Vivian Clarke"/>
        <s v="Vivian Goldstein"/>
        <s v="Wallace Pugh"/>
        <s v="Wallace Werner"/>
        <s v="Walter Young"/>
        <s v="Wanda Harris"/>
        <s v="Wayne Bass"/>
        <s v="Wayne Bean"/>
        <s v="Wayne English"/>
        <s v="Wayne Lutz"/>
        <s v="Wayne Sutherland"/>
        <s v="Wendy Pridgen Pearce"/>
        <s v="Wesley Cho"/>
        <s v="Wesley Corbett"/>
        <s v="Wesley Field"/>
        <s v="Wesley Reid"/>
        <s v="Wesley Tate"/>
        <s v="Wesley Waller"/>
        <s v="William Crawford"/>
        <s v="William Larson"/>
        <s v="William Sharma"/>
        <s v="William Woodard"/>
        <s v="Willie Robinson"/>
        <s v="Yvonne Clarke"/>
        <s v="Yvonne Collier"/>
        <s v="Yvonne Fox"/>
        <s v="Yvonne Mann"/>
        <s v="Yvonne Stephens"/>
        <s v="Zachary Maynard"/>
      </sharedItems>
    </cacheField>
    <cacheField name="[Customers].[Age group].[Age group]" caption="Age group" numFmtId="0" hierarchy="24" level="1">
      <sharedItems count="4">
        <s v="15-25"/>
        <s v="25-30"/>
        <s v="30-40"/>
        <s v="50 plus"/>
      </sharedItems>
    </cacheField>
    <cacheField name="[Measures].[Sum of Profit]" caption="Sum of Profit" numFmtId="0" hierarchy="75" level="32767"/>
    <cacheField name="[Customers].[Region].[Region]" caption="Region" numFmtId="0" hierarchy="18" level="1">
      <sharedItems containsSemiMixedTypes="0" containsNonDate="0" containsString="0"/>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2" memberValueDatatype="130" unbalanced="0">
      <fieldsUsage count="2">
        <fieldUsage x="-1"/>
        <fieldUsage x="0"/>
      </fieldsUsage>
    </cacheHierarchy>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3"/>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2" memberValueDatatype="130" unbalanced="0">
      <fieldsUsage count="2">
        <fieldUsage x="-1"/>
        <fieldUsage x="1"/>
      </fieldsUsage>
    </cacheHierarchy>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90972223" backgroundQuery="1" createdVersion="8" refreshedVersion="8" minRefreshableVersion="3" recordCount="0" supportSubquery="1" supportAdvancedDrill="1" xr:uid="{BAD7E0E2-84FE-45B9-9C0F-61A20FE2495B}">
  <cacheSource type="external" connectionId="8"/>
  <cacheFields count="4">
    <cacheField name="[Customers].[Customer Name].[Customer Name]" caption="Customer Name" numFmtId="0" hierarchy="15" level="1">
      <sharedItems count="1129">
        <s v="Aaron Day"/>
        <s v="Aaron Dillon"/>
        <s v="Aaron Riggs"/>
        <s v="Aaron Shaffer"/>
        <s v="Adam G Sawyer"/>
        <s v="Adam Saunders Gray"/>
        <s v="Albert Frost"/>
        <s v="Albert Maxwell"/>
        <s v="Albert Tyson"/>
        <s v="Alex Harrell"/>
        <s v="Alex Nicholson"/>
        <s v="Alex Watkins"/>
        <s v="Alexander O'Brien"/>
        <s v="Alexandra Wise"/>
        <s v="Alfred Barber"/>
        <s v="Alfred Harmon"/>
        <s v="Alfred Singh"/>
        <s v="Alice Berger McIntyre"/>
        <s v="Alice Coley"/>
        <s v="Alicia Curtis"/>
        <s v="Alicia Maynard"/>
        <s v="Alicia Wood Shah"/>
        <s v="Alison Jones"/>
        <s v="Alison Peters Wooten"/>
        <s v="Alison Sharp"/>
        <s v="Alison Stewart"/>
        <s v="Allan Dickinson"/>
        <s v="Allan Shields"/>
        <s v="Allen Nash"/>
        <s v="Allison Kirby"/>
        <s v="Alvin Hoover"/>
        <s v="Alvin Mullins"/>
        <s v="Amanda Conner"/>
        <s v="Amy Ellis Holder"/>
        <s v="Amy Hall"/>
        <s v="Amy Hamrick Melvin"/>
        <s v="Amy Shea"/>
        <s v="Amy York"/>
        <s v="Andrea Shaw"/>
        <s v="Andrew Gonzalez"/>
        <s v="Andrew Levine"/>
        <s v="Andrew Pearce"/>
        <s v="Angela Howe"/>
        <s v="Angela Rose"/>
        <s v="Anita Hahn"/>
        <s v="Anita Kang"/>
        <s v="Anita Kent"/>
        <s v="Ann Katz"/>
        <s v="Ann Steele"/>
        <s v="Anna Burgess"/>
        <s v="Anna Ellis"/>
        <s v="Anna Wood"/>
        <s v="Anne Armstrong"/>
        <s v="Anne Bland"/>
        <s v="Anne Schultz"/>
        <s v="Annette Boone"/>
        <s v="Annette McIntyre"/>
        <s v="Annie Horne"/>
        <s v="Annie Livingston"/>
        <s v="Annie Odom"/>
        <s v="Annie Sherrill"/>
        <s v="Anthony Foley"/>
        <s v="Anthony Stanley"/>
        <s v="April Bowers"/>
        <s v="April Henson"/>
        <s v="April Hu"/>
        <s v="Arlene Gibbons"/>
        <s v="Arlene Long"/>
        <s v="Arlene Weeks"/>
        <s v="Arlene Wiggins Dalton"/>
        <s v="Arnold Floyd Blair"/>
        <s v="Arnold Gay"/>
        <s v="Arnold Johnson"/>
        <s v="Arthur Brady"/>
        <s v="Arthur Gold"/>
        <s v="Arthur Lowe Nash"/>
        <s v="Ashley Reese"/>
        <s v="Barbara McNamara"/>
        <s v="Becky Farmer"/>
        <s v="Becky O'Brien"/>
        <s v="Becky Puckett"/>
        <s v="Benjamin Chan"/>
        <s v="Benjamin Gunter"/>
        <s v="Benjamin Kaufman"/>
        <s v="Benjamin Lam"/>
        <s v="Benjamin Porter"/>
        <s v="Benjamin Strauss"/>
        <s v="Bernard Thompson"/>
        <s v="Bernice F Day"/>
        <s v="Beth Dolan"/>
        <s v="Beth English"/>
        <s v="Betsy Gibson"/>
        <s v="Betsy Puckett"/>
        <s v="Betty Giles"/>
        <s v="Beverly Cameron"/>
        <s v="Beverly Cooke Brooks"/>
        <s v="Beverly Roberts"/>
        <s v="Billie Fowler"/>
        <s v="Billie Stern"/>
        <s v="Billy Hale"/>
        <s v="Billy Perry Browning"/>
        <s v="Bob Berg"/>
        <s v="Bob Gibson"/>
        <s v="Bobby Clements"/>
        <s v="Bobby Powell"/>
        <s v="Bonnie Chambers"/>
        <s v="Bonnie Matthews Rowland"/>
        <s v="Bonnie Potter"/>
        <s v="Brad H Blake"/>
        <s v="Brad Stark"/>
        <s v="Bradley Pollock"/>
        <s v="Bradley Schroeder"/>
        <s v="Brandon Beach"/>
        <s v="Brandon E Shepherd"/>
        <s v="Brenda Jain"/>
        <s v="Brenda May"/>
        <s v="Brenda Nelson Blanchard"/>
        <s v="Brenda Ross"/>
        <s v="Brett Hawkins"/>
        <s v="Brett Ingram"/>
        <s v="Brett Schultz"/>
        <s v="Brian Bennett"/>
        <s v="Brian Grady"/>
        <s v="Brian Leach"/>
        <s v="Brooke Lancaster"/>
        <s v="Brooke Shepherd"/>
        <s v="Brooke Weeks Taylor"/>
        <s v="Bruce Stark"/>
        <s v="Calvin Boyette"/>
        <s v="Calvin Conway"/>
        <s v="Calvin Parsons Walter"/>
        <s v="Cameron Kendall"/>
        <s v="Cameron Owens"/>
        <s v="Carla Hauser"/>
        <s v="Carlos Adkins"/>
        <s v="Carlos Byrd"/>
        <s v="Carlos Hanson"/>
        <s v="Carlos Hess"/>
        <s v="Carmen Elmore"/>
        <s v="Carmen McPherson"/>
        <s v="Carol Saunders"/>
        <s v="Carol Sherrill"/>
        <s v="Carol Wood"/>
        <s v="Carole Creech"/>
        <s v="Carole Miller"/>
        <s v="Carole Rosen"/>
        <s v="Caroline Johnston"/>
        <s v="Caroline Stone"/>
        <s v="Carolyn Bowling"/>
        <s v="Carolyn Fisher"/>
        <s v="Carolyn Greer"/>
        <s v="Carolyn Hoffman"/>
        <s v="Carolyn Proctor"/>
        <s v="Carrie Duke"/>
        <s v="Carrie High"/>
        <s v="Carrie Lewis"/>
        <s v="Carrie McIntosh"/>
        <s v="Catherine Dorsey Burnett"/>
        <s v="Catherine Mullins"/>
        <s v="Cathy Burgess"/>
        <s v="Cathy Simon"/>
        <s v="Chad Henson"/>
        <s v="Charles Cline"/>
        <s v="Charles Ward"/>
        <s v="Charlie Moore"/>
        <s v="Charlotte L Doyle"/>
        <s v="Charlotte Patterson"/>
        <s v="Cheryl Guthrie"/>
        <s v="Chris F Brandt"/>
        <s v="Chris Ford"/>
        <s v="Chris Pritchard"/>
        <s v="Christian Albright"/>
        <s v="Christina Hanna"/>
        <s v="Christina Matthews"/>
        <s v="Christina Zhu"/>
        <s v="Christopher Bryant"/>
        <s v="Christopher High"/>
        <s v="Christopher Meadows"/>
        <s v="Christopher Norton Patterson"/>
        <s v="Cindy Harvey"/>
        <s v="Cindy McLeod"/>
        <s v="Claire Warren"/>
        <s v="Clara Kaplan"/>
        <s v="Clarence Crowder"/>
        <s v="Claudia Boyle"/>
        <s v="Claudia Webb"/>
        <s v="Claudia White"/>
        <s v="Clifford Webb"/>
        <s v="Clyde Burnett"/>
        <s v="Colleen Andrews"/>
        <s v="Colleen Fletcher"/>
        <s v="Colleen Marsh"/>
        <s v="Connie Bunn"/>
        <s v="Constance Flowers"/>
        <s v="Constance Robertson"/>
        <s v="Courtney Boyd"/>
        <s v="Courtney Nelson"/>
        <s v="Craig Bennett"/>
        <s v="Craig Liu"/>
        <s v="Crystal Crabtree"/>
        <s v="Crystal Floyd"/>
        <s v="Curtis O'Connell"/>
        <s v="Cynthia Khan"/>
        <s v="Dale Gillespie"/>
        <s v="Dan Lamm"/>
        <s v="Dana Boyle"/>
        <s v="Dana Burgess"/>
        <s v="Dana Rankin"/>
        <s v="Dana Sharpe"/>
        <s v="Dana Teague"/>
        <s v="Dana Waller"/>
        <s v="Daniel Christian"/>
        <s v="Daniel Huff"/>
        <s v="Daniel Richmond"/>
        <s v="Danielle Baird"/>
        <s v="Danielle Daniel"/>
        <s v="Danielle Kramer"/>
        <s v="Danielle Myers"/>
        <s v="Danielle P Rao"/>
        <s v="Danielle Schneider"/>
        <s v="Danielle Watts"/>
        <s v="Danny Hong"/>
        <s v="Danny Richmond"/>
        <s v="Danny Vaughn"/>
        <s v="David Hoyle"/>
        <s v="David Powell"/>
        <s v="David Weaver"/>
        <s v="David Wrenn"/>
        <s v="Dawn Larson"/>
        <s v="Dean Solomon"/>
        <s v="Debbie Dillon"/>
        <s v="Debbie Hsu"/>
        <s v="Debbie Stevenson"/>
        <s v="Deborah Paul"/>
        <s v="Debra Batchelor"/>
        <s v="Debra Block"/>
        <s v="Debra P May"/>
        <s v="Debra Proctor"/>
        <s v="Denise Carver"/>
        <s v="Denise McIntosh"/>
        <s v="Denise Parks"/>
        <s v="Dennis Block Richardson"/>
        <s v="Dennis Bowen"/>
        <s v="Dennis Boykin Townsend"/>
        <s v="Dennis Welch"/>
        <s v="Derek Jernigan"/>
        <s v="Derek McCormick"/>
        <s v="Derek Sweeney"/>
        <s v="Diana Coble Hubbard"/>
        <s v="Diana Xu"/>
        <s v="Diane Barr"/>
        <s v="Diane Lu"/>
        <s v="Dolores Abrams"/>
        <s v="Don Beard"/>
        <s v="Don Cameron"/>
        <s v="Don Rogers"/>
        <s v="Donald Melton"/>
        <s v="Donna Block"/>
        <s v="Donna Braun"/>
        <s v="Donna Craven"/>
        <s v="Doris Fitzpatrick"/>
        <s v="Dorothy Buchanan"/>
        <s v="Dorothy Holt"/>
        <s v="Douglas Buck"/>
        <s v="Douglas Sutton"/>
        <s v="Dwight Albright Huffman"/>
        <s v="Dwight Bishop"/>
        <s v="Dwight M Carr"/>
        <s v="Dwight Robinson"/>
        <s v="Dwight Stephenson"/>
        <s v="Earl Alston"/>
        <s v="Earl Buck"/>
        <s v="Earl Donnelly"/>
        <s v="Earl Roy"/>
        <s v="Earl Watts"/>
        <s v="Eddie House Mueller"/>
        <s v="Eddie Walker"/>
        <s v="Edgar Kumar"/>
        <s v="Edgar McKenzie"/>
        <s v="Edgar Stone"/>
        <s v="Edith Forbes"/>
        <s v="Edith Reynolds"/>
        <s v="Edna Freeman"/>
        <s v="Edna Huang"/>
        <s v="Edna Michael"/>
        <s v="Edna Monroe Talley"/>
        <s v="Edna Pierce"/>
        <s v="Edna Thomas"/>
        <s v="Edward Bynum"/>
        <s v="Edward Lamm"/>
        <s v="Edward Leonard"/>
        <s v="Edward McKenzie"/>
        <s v="Edward Pugh"/>
        <s v="Edwin Blackburn"/>
        <s v="Edwin Chung"/>
        <s v="Edwin Coley"/>
        <s v="Eileen Cheek"/>
        <s v="Eileen Dalton"/>
        <s v="Eileen Fletcher"/>
        <s v="Eileen McDonald"/>
        <s v="Eileen Riddle"/>
        <s v="Eileen Schwartz"/>
        <s v="Eleanor Swain"/>
        <s v="Elisabeth Massey"/>
        <s v="Elisabeth Shaw"/>
        <s v="Ellen Beck"/>
        <s v="Ellen McCormick"/>
        <s v="Ellen Sparks"/>
        <s v="Elsie Boykin"/>
        <s v="Elsie Floyd"/>
        <s v="Elsie Hwang"/>
        <s v="Elsie Lane"/>
        <s v="Elsie Pridgen"/>
        <s v="Emily Sims"/>
        <s v="Emma Bloom"/>
        <s v="Emma Buckley"/>
        <s v="Eric West"/>
        <s v="Erica R Fuller"/>
        <s v="Erik Barr"/>
        <s v="Erika Clapp"/>
        <s v="Erika Fink"/>
        <s v="Erika Jordan"/>
        <s v="Erika Morgan"/>
        <s v="Erin Ballard"/>
        <s v="Ernest Barber"/>
        <s v="Ernest Oh"/>
        <s v="Ernest Peele"/>
        <s v="Esther Whitaker"/>
        <s v="Eugene Brewer Knox"/>
        <s v="Eugene Clayton"/>
        <s v="Eugene H Walsh"/>
        <s v="Eugene Kerr"/>
        <s v="Eva Decker"/>
        <s v="Eva Silverman"/>
        <s v="Eva Simpson"/>
        <s v="Evan Adkins"/>
        <s v="Evan K Bullard"/>
        <s v="Evan Kelley"/>
        <s v="Faye Dyer"/>
        <s v="Faye Hanna"/>
        <s v="Faye Manning"/>
        <s v="Faye Silver"/>
        <s v="Faye Wolf"/>
        <s v="Florence Gold"/>
        <s v="Floyd Dale"/>
        <s v="Frances Holt"/>
        <s v="Frances Jackson"/>
        <s v="Frances Johnson"/>
        <s v="Frances Powers"/>
        <s v="Frances Saunders"/>
        <s v="Francis Evans"/>
        <s v="Francis I Davis"/>
        <s v="Francis Kendall"/>
        <s v="Francis Sherrill"/>
        <s v="Francis Spivey"/>
        <s v="Frank Cross"/>
        <s v="Frank Hess"/>
        <s v="Franklin Spencer"/>
        <s v="Fred Barber"/>
        <s v="Gail Currin"/>
        <s v="Gail Rankin Cole"/>
        <s v="Gary Frazier"/>
        <s v="Gary Hester"/>
        <s v="Gary Koch"/>
        <s v="Gayle Pearson"/>
        <s v="Gene Gilliam"/>
        <s v="Gene Heath Cross"/>
        <s v="Geoffrey H Wong"/>
        <s v="Geoffrey Koch"/>
        <s v="Geoffrey Rivera"/>
        <s v="Geoffrey Saunders"/>
        <s v="Geoffrey Zhu"/>
        <s v="George McLamb"/>
        <s v="George Terry"/>
        <s v="Gerald Crabtree"/>
        <s v="Gerald Kearney"/>
        <s v="Gerald Love"/>
        <s v="Gerald Petty"/>
        <s v="Gerald Raynor"/>
        <s v="Geraldine Puckett"/>
        <s v="Gilbert Godfrey"/>
        <s v="Gilbert Scarborough"/>
        <s v="Gina B Hess"/>
        <s v="Gina Curry"/>
        <s v="Gina McKnight"/>
        <s v="Gladys Holloway"/>
        <s v="Glen Caldwell"/>
        <s v="Glen Newman"/>
        <s v="Glen Robertson"/>
        <s v="Glenda Herbert"/>
        <s v="Glenda Hunter"/>
        <s v="Glenda Simon"/>
        <s v="Gloria Jacobs"/>
        <s v="Gordon Boswell"/>
        <s v="Gordon Brandt"/>
        <s v="Gordon Lyon"/>
        <s v="Gordon Walker"/>
        <s v="Grace Black"/>
        <s v="Grace McNeill Hunt"/>
        <s v="Gregory Crane"/>
        <s v="Gregory Holden"/>
        <s v="Gregory R Snow"/>
        <s v="Gregory Rao"/>
        <s v="Gretchen Ball"/>
        <s v="Gretchen Best Wilkins"/>
        <s v="Gretchen Levine"/>
        <s v="Gretchen McKinney"/>
        <s v="Gretchen Orr"/>
        <s v="Guy Gallagher"/>
        <s v="Guy McDonald"/>
        <s v="Hannah Carver"/>
        <s v="Hannah Tyson"/>
        <s v="Harold Albright"/>
        <s v="Harriet Bowman"/>
        <s v="Harriet Hodges"/>
        <s v="Harriet Moore"/>
        <s v="Harriet Wooten"/>
        <s v="Harry Burns"/>
        <s v="Harry Sellers"/>
        <s v="Hazel Dale"/>
        <s v="Hazel Jennings"/>
        <s v="Hazel Jones"/>
        <s v="Hazel Khan"/>
        <s v="Heather Stern"/>
        <s v="Helen Dickerson"/>
        <s v="Helen Ferguson"/>
        <s v="Helen H Heller"/>
        <s v="Helen H Murphy"/>
        <s v="Helen Lyons"/>
        <s v="Helen Simpson"/>
        <s v="Helen Stein"/>
        <s v="Henry Ball"/>
        <s v="Henry O'Connell"/>
        <s v="Herbert Beard"/>
        <s v="Herbert Donnelly Swanson"/>
        <s v="Herbert Holden"/>
        <s v="Herbert Williamson"/>
        <s v="Hilda Bennett"/>
        <s v="Holly Osborne"/>
        <s v="Holly Pate"/>
        <s v="Howard Burnett"/>
        <s v="Howard Rogers"/>
        <s v="Ian Hall"/>
        <s v="Irene Li"/>
        <s v="Irene Murphy"/>
        <s v="Jack Hatcher"/>
        <s v="Jack Horn"/>
        <s v="Jack Morse"/>
        <s v="Jackie Burke"/>
        <s v="Jackie Capps"/>
        <s v="Jackie Flynn"/>
        <s v="Jackie McCullough"/>
        <s v="Jacob Burgess"/>
        <s v="Jacob Hirsch"/>
        <s v="Jacob Lanier"/>
        <s v="Jacob McNeill"/>
        <s v="Jacob Murray"/>
        <s v="Jacqueline Noble"/>
        <s v="James Beck"/>
        <s v="James Davenport"/>
        <s v="James Dickinson Ball"/>
        <s v="James Hunter"/>
        <s v="James Nicholson"/>
        <s v="Jamie Manning"/>
        <s v="Jamie Ward"/>
        <s v="Jane Shah"/>
        <s v="Janet McCullough"/>
        <s v="Janet Zhang"/>
        <s v="Janice Boswell"/>
        <s v="Janice Cole"/>
        <s v="Janice Frye"/>
        <s v="Jason Bray"/>
        <s v="Jay Hubbard"/>
        <s v="Jay Simon"/>
        <s v="Jean Khan"/>
        <s v="Jean Webster"/>
        <s v="Jean Weiss Diaz"/>
        <s v="Jeanette Davies"/>
        <s v="Jeanne Nguyen"/>
        <s v="Jeanne Walker"/>
        <s v="Jeanne Werner"/>
        <s v="Jeff Meadows"/>
        <s v="Jeff Spivey"/>
        <s v="Jeffrey Cheng"/>
        <s v="Jeffrey Lloyd"/>
        <s v="Jeffrey Mueller"/>
        <s v="Jeffrey Page"/>
        <s v="Jennifer Siegel"/>
        <s v="Jennifer Stanton"/>
        <s v="Jennifer Zimmerman"/>
        <s v="Jenny Gold"/>
        <s v="Jenny Hawkins"/>
        <s v="Jenny Petty"/>
        <s v="Jeremy Pratt"/>
        <s v="Jerome Burch"/>
        <s v="Jerome McIntosh"/>
        <s v="Jerry Ennis"/>
        <s v="Jerry Webster"/>
        <s v="Jesse Hutchinson"/>
        <s v="Jesse Williamson"/>
        <s v="Jessica Huffman"/>
        <s v="Jessie Houston"/>
        <s v="Jessie Kelly"/>
        <s v="Jill Clements"/>
        <s v="Jim Hinson"/>
        <s v="Jim Rodgers"/>
        <s v="Jimmy Alston Holder"/>
        <s v="Jimmy Wang"/>
        <s v="Jimmy Waters"/>
        <s v="Joan Beach"/>
        <s v="Joan Bowers"/>
        <s v="Joan Floyd"/>
        <s v="Joann Moser"/>
        <s v="Joanna Keith"/>
        <s v="Joanna Kenney"/>
        <s v="Joanne Chu"/>
        <s v="Joanne Church"/>
        <s v="Joanne Spivey"/>
        <s v="Joe Baldwin"/>
        <s v="Joe D Dean"/>
        <s v="Joe George"/>
        <s v="Joel Buckley"/>
        <s v="Joel Burnette"/>
        <s v="Joel Huffman"/>
        <s v="John Bray"/>
        <s v="John Merritt"/>
        <s v="John Morse"/>
        <s v="Johnny Reid"/>
        <s v="Jon Ayers"/>
        <s v="Jon Hale"/>
        <s v="Jon Kendall"/>
        <s v="Jon Ward"/>
        <s v="Jonathan Crabtree"/>
        <s v="Jordan Beard"/>
        <s v="Jordan Berry"/>
        <s v="Jordan Wilkinson"/>
        <s v="Jordan Womble"/>
        <s v="Joseph Dawson"/>
        <s v="Joseph Grossman"/>
        <s v="Joseph Hurst"/>
        <s v="Josephine Dalton"/>
        <s v="Josephine Rao"/>
        <s v="Joy Kaplan McNeill"/>
        <s v="Joy Maxwell"/>
        <s v="Joyce Kern"/>
        <s v="Joyce Knox"/>
        <s v="Joyce Murray"/>
        <s v="Juan Gold"/>
        <s v="Juan Justice"/>
        <s v="Juanita Ballard"/>
        <s v="Juanita Coley Knox"/>
        <s v="Judith Shepherd"/>
        <s v="Judy Barrett"/>
        <s v="Judy Frazier"/>
        <s v="Judy Hall"/>
        <s v="Judy Merritt"/>
        <s v="Judy Singer"/>
        <s v="Julia Reynolds"/>
        <s v="Julian F Wolfe"/>
        <s v="Julian Keith Mayer"/>
        <s v="Julie Edwards"/>
        <s v="Julie Porter"/>
        <s v="June Frank Hammond"/>
        <s v="June Herbert"/>
        <s v="June Roberts"/>
        <s v="Justin Frank"/>
        <s v="Kara Allison"/>
        <s v="Kara Foster"/>
        <s v="Kara Patton"/>
        <s v="Karen Hendricks"/>
        <s v="Karen O'Donnell"/>
        <s v="Karen Warren"/>
        <s v="Karl Knowles"/>
        <s v="Kate Lehman"/>
        <s v="Kate McKenna"/>
        <s v="Kate Peck"/>
        <s v="Katharine Bass"/>
        <s v="Katharine Hudson"/>
        <s v="Katherine Kearney"/>
        <s v="Katherine W Epstein"/>
        <s v="Kathleen Huang Hall"/>
        <s v="Kathleen P Bloom"/>
        <s v="Kathryn Patrick"/>
        <s v="Kathryn Tate"/>
        <s v="Kathryn Wolfe"/>
        <s v="Kathy Hinton"/>
        <s v="Kathy Shah"/>
        <s v="Kathy Turner"/>
        <s v="Katie Dougherty"/>
        <s v="Kay Schultz"/>
        <s v="Keith Hobbs"/>
        <s v="Keith Marsh"/>
        <s v="Keith R Atkinson"/>
        <s v="Kelly Byers"/>
        <s v="Kelly Collins"/>
        <s v="Kelly O'Connor"/>
        <s v="Kelly Sawyer"/>
        <s v="Kelly Shaw"/>
        <s v="Ken Cash"/>
        <s v="Ken H Frazier"/>
        <s v="Kenneth Capps"/>
        <s v="Kenneth Pollock"/>
        <s v="Kent Burton"/>
        <s v="Kent Gill"/>
        <s v="Kent Kerr"/>
        <s v="Kerry Beach"/>
        <s v="Kerry Green"/>
        <s v="Kerry Hardy"/>
        <s v="Kerry Jernigan"/>
        <s v="Kerry Wilkerson"/>
        <s v="Kevin Smith"/>
        <s v="Kevin Wolfe"/>
        <s v="Kim McCarthy"/>
        <s v="Kim Weiss"/>
        <s v="Kimberly McCarthy"/>
        <s v="Kimberly Reilly"/>
        <s v="Kristin George"/>
        <s v="Kristina Collier"/>
        <s v="Kristina Sanders"/>
        <s v="Kristine Connolly"/>
        <s v="Kristine Holden"/>
        <s v="Kristine Singleton"/>
        <s v="Kurt O'Connor"/>
        <s v="Kyle Fink"/>
        <s v="Kyle Kaufman"/>
        <s v="Larry Church"/>
        <s v="Larry Hall"/>
        <s v="Larry Langston"/>
        <s v="Laurence Cummings"/>
        <s v="Laurence Flowers"/>
        <s v="Laurence Hull"/>
        <s v="Laurence Poe"/>
        <s v="Laurence Simon"/>
        <s v="Laurie Case Daniel"/>
        <s v="Laurie Hanna"/>
        <s v="Laurie Howe"/>
        <s v="Laurie Moon"/>
        <s v="Laurie Petty"/>
        <s v="Lawrence Dennis"/>
        <s v="Lawrence Haas"/>
        <s v="Lawrence Hester"/>
        <s v="Leah Clapp"/>
        <s v="Leah Davenport"/>
        <s v="Leah Pollock"/>
        <s v="Lee Hancock"/>
        <s v="Lee McKenna Gregory"/>
        <s v="Lee Xu"/>
        <s v="Leigh Burnette Hurley"/>
        <s v="Leo E Underwood"/>
        <s v="Leo J Olson"/>
        <s v="Leo Kane"/>
        <s v="Leon Peele"/>
        <s v="Leonard Strauss"/>
        <s v="Leroy Blanchard"/>
        <s v="Leroy Field"/>
        <s v="Leslie Hawley"/>
        <s v="Leslie Jacobson"/>
        <s v="Leslie Rowland"/>
        <s v="Leslie Shannon"/>
        <s v="Leslie Woodard"/>
        <s v="Lester Copeland"/>
        <s v="Lester Sawyer"/>
        <s v="Lester Woodward Maynard"/>
        <s v="Lewis Baldwin"/>
        <s v="Lillian Day"/>
        <s v="Lillian Fischer"/>
        <s v="Linda Blake"/>
        <s v="Linda Weiss"/>
        <s v="Lindsay Link"/>
        <s v="Lindsay O'Connell"/>
        <s v="Lindsay P Ashley"/>
        <s v="Lindsay Tate"/>
        <s v="Lindsay Webb"/>
        <s v="Lisa Branch"/>
        <s v="Lisa Kim"/>
        <s v="Lloyd Cannon"/>
        <s v="Lloyd Dickson"/>
        <s v="Lloyd Dolan"/>
        <s v="Lloyd Fuller"/>
        <s v="Lloyd Levin"/>
        <s v="Lloyd Norris"/>
        <s v="Lloyd Spencer"/>
        <s v="Lois Hamilton"/>
        <s v="Lois Hansen"/>
        <s v="Lois Rowland"/>
        <s v="Lori Wolfe"/>
        <s v="Lorraine Boykin"/>
        <s v="Lorraine Kelly"/>
        <s v="Louis Parrish"/>
        <s v="Louise Webster Sharma"/>
        <s v="Lucille Buchanan"/>
        <s v="Lucille Gibbons"/>
        <s v="Lucille McGee"/>
        <s v="Lucille Rankin"/>
        <s v="Luis Kerr"/>
        <s v="Lynda Banks"/>
        <s v="Lynda Herman"/>
        <s v="Lynda Rosenthal"/>
        <s v="Lynn Bell"/>
        <s v="Lynn Epstein"/>
        <s v="Lynn Hines"/>
        <s v="Lynn Morrow"/>
        <s v="Lynn O'Donnell"/>
        <s v="Lynn Payne"/>
        <s v="Lynne Griffith"/>
        <s v="Lynne Reid"/>
        <s v="Lynne Wilcox"/>
        <s v="Malcolm Floyd"/>
        <s v="Malcolm French"/>
        <s v="Malcolm Robertson"/>
        <s v="Malcolm S Lanier"/>
        <s v="Marc Nash"/>
        <s v="Marc Ray"/>
        <s v="Marcia Feldman"/>
        <s v="Marcia Greenberg"/>
        <s v="Marcus Dunlap"/>
        <s v="Marguerite Moss"/>
        <s v="Marguerite Rodgers"/>
        <s v="Marguerite Yu"/>
        <s v="Maria Block"/>
        <s v="Maria Thomas"/>
        <s v="Marian Willis"/>
        <s v="Marianne Carey"/>
        <s v="Marianne Connor"/>
        <s v="Marianne Goldstein"/>
        <s v="Marianne Weiner Ennis"/>
        <s v="Marie Bass"/>
        <s v="Marie Pittman"/>
        <s v="Marion Bowling"/>
        <s v="Marion Lindsey"/>
        <s v="Marion Owens"/>
        <s v="Marion Wilcox"/>
        <s v="Marjorie Arthur"/>
        <s v="Marjorie Burnette"/>
        <s v="Marjorie Owens"/>
        <s v="Mark Ritchie"/>
        <s v="Marlene Abrams"/>
        <s v="Marlene Davidson"/>
        <s v="Marlene Gray"/>
        <s v="Marlene Harrison"/>
        <s v="Marlene Kirk"/>
        <s v="Marlene Phillips"/>
        <s v="Marsha P Joyner"/>
        <s v="Marsha Roy"/>
        <s v="Marshall Brandt Briggs"/>
        <s v="Marshall Sutherland"/>
        <s v="Martha Bowers"/>
        <s v="Martin Kirk"/>
        <s v="Marvin Hunt"/>
        <s v="Marvin MacDonald"/>
        <s v="Marvin Parrott"/>
        <s v="Marvin Patrick"/>
        <s v="Marvin Reid"/>
        <s v="Marvin Rollins"/>
        <s v="Marvin Yang"/>
        <s v="Mary Hewitt"/>
        <s v="Mary Norman"/>
        <s v="Mary Page"/>
        <s v="Matthew Berman"/>
        <s v="Matthew Conway"/>
        <s v="Maureen Herbert Hood"/>
        <s v="Maureen Stout"/>
        <s v="Maureen Whitley"/>
        <s v="Maurice Everett"/>
        <s v="Maurice Kelly"/>
        <s v="Max Hubbard"/>
        <s v="Max Hurley"/>
        <s v="Max McKenna"/>
        <s v="Max Small"/>
        <s v="Maxine Collier Grady"/>
        <s v="Megan Woods"/>
        <s v="Megan York"/>
        <s v="Melanie Burgess"/>
        <s v="Melanie Knight"/>
        <s v="Melanie Morrow"/>
        <s v="Melinda Rogers"/>
        <s v="Melinda Thornton"/>
        <s v="Melvin Benton"/>
        <s v="Melvin Duke"/>
        <s v="Melvin Kendall"/>
        <s v="Meredith Humphrey"/>
        <s v="Meredith Walters"/>
        <s v="Michael Robbins"/>
        <s v="Michael Shaffer"/>
        <s v="Michael Tanner"/>
        <s v="Michele Bradshaw"/>
        <s v="Michele Bullard"/>
        <s v="Michelle Bryant Phillips"/>
        <s v="Michelle Steele"/>
        <s v="Mike G Hartman"/>
        <s v="Mike Howard"/>
        <s v="Mildred Briggs"/>
        <s v="Mildred Chase"/>
        <s v="Milton Harrell"/>
        <s v="Milton Lindsay"/>
        <s v="Miriam Bowman"/>
        <s v="Miriam Greenberg"/>
        <s v="Miriam Mueller"/>
        <s v="Mitchell Goldberg"/>
        <s v="Mitchell Ross"/>
        <s v="Molly Browning"/>
        <s v="Molly Vincent"/>
        <s v="Molly Webster"/>
        <s v="Monica Harvey"/>
        <s v="Monica Howard"/>
        <s v="Monica Law Thompson"/>
        <s v="Monica McCormick"/>
        <s v="Monica Stuart"/>
        <s v="Nancy Holden"/>
        <s v="Natalie Aldridge"/>
        <s v="Natalie Watts"/>
        <s v="Nathan Fox"/>
        <s v="Nathan Jenkins"/>
        <s v="Nathan Newton"/>
        <s v="Nathan Wyatt"/>
        <s v="Neal Weber"/>
        <s v="Neal Wolfe"/>
        <s v="Neil Bailey"/>
        <s v="Neil Barbee"/>
        <s v="Neil Hogan"/>
        <s v="Neil Parker"/>
        <s v="Neil Song"/>
        <s v="Nelson Hensley"/>
        <s v="Nelson Hong"/>
        <s v="Nicholas Wallace"/>
        <s v="Nicole Goldstein"/>
        <s v="Nicole Pope"/>
        <s v="Nicole Reid"/>
        <s v="Nina Bowles"/>
        <s v="Nina Horne Kelly"/>
        <s v="Norman Adams"/>
        <s v="Norman Shields"/>
        <s v="Oscar Bowers"/>
        <s v="Oscar Ford"/>
        <s v="Oscar Kenney"/>
        <s v="Paige Jacobs"/>
        <s v="Paige Mason"/>
        <s v="Paige Powers"/>
        <s v="Pam Anthony"/>
        <s v="Pam Bennett"/>
        <s v="Pam Gilbert"/>
        <s v="Pam Patton"/>
        <s v="Pamela Wiley"/>
        <s v="Pat Baker"/>
        <s v="Pat Kinney"/>
        <s v="Patricia Cole Blair"/>
        <s v="Patrick Adcock"/>
        <s v="Patrick Byrne"/>
        <s v="Patrick Lowry"/>
        <s v="Patrick Rosenthal"/>
        <s v="Patsy Harmon"/>
        <s v="Patsy Shea"/>
        <s v="Paul Puckett"/>
        <s v="Paul Tate"/>
        <s v="Paul W French"/>
        <s v="Paula Hubbard"/>
        <s v="Pauline Boyette"/>
        <s v="Pauline Brooks"/>
        <s v="Pauline Denton"/>
        <s v="Pauline Finch"/>
        <s v="Peggy Chan"/>
        <s v="Peggy Lanier"/>
        <s v="Peggy Rowe"/>
        <s v="Penny Leach"/>
        <s v="Penny O Caldwell"/>
        <s v="Penny Rich"/>
        <s v="Penny Tuttle"/>
        <s v="Peter Adams"/>
        <s v="Peter Brooks"/>
        <s v="Peter Hardy"/>
        <s v="Peter McConnell"/>
        <s v="Philip Hawkins"/>
        <s v="Phillip Blum"/>
        <s v="Phillip Chappell"/>
        <s v="Phillip Holmes"/>
        <s v="Phillip Pollard"/>
        <s v="Phyllis Hull"/>
        <s v="Phyllis Little"/>
        <s v="Priscilla Allen"/>
        <s v="Priscilla Brandon"/>
        <s v="Priscilla Frank"/>
        <s v="Rachel Bates"/>
        <s v="Rachel Casey"/>
        <s v="Ralph Woods Scott"/>
        <s v="Randall Boykin"/>
        <s v="Randall Montgomery"/>
        <s v="Randy Jiang"/>
        <s v="Ray Grady"/>
        <s v="Ray Oakley"/>
        <s v="Ray Silverman"/>
        <s v="Rebecca Lindsey"/>
        <s v="Regina Langley"/>
        <s v="Renee Alston"/>
        <s v="Renee Huang"/>
        <s v="Renee McKenzie"/>
        <s v="Rhonda Bryant"/>
        <s v="Rhonda Ivey"/>
        <s v="Rhonda Schroeder"/>
        <s v="Rhonda Stein"/>
        <s v="Richard McClure"/>
        <s v="Richard Tan"/>
        <s v="Rick Ellis"/>
        <s v="Rick Foster Hawkins"/>
        <s v="Rick Houston"/>
        <s v="Ricky Allred"/>
        <s v="Ricky Garner"/>
        <s v="Ricky Hensley"/>
        <s v="Ricky Sanders"/>
        <s v="Ricky W Clements"/>
        <s v="Rita Barton"/>
        <s v="Robert Brantley"/>
        <s v="Robert Cowan"/>
        <s v="Robert Rollins"/>
        <s v="Roberta Daniel"/>
        <s v="Roberta Mitchell"/>
        <s v="Roberta Mullins Peters"/>
        <s v="Robin High"/>
        <s v="Robin Kramer Vaughn"/>
        <s v="Robin Tyler"/>
        <s v="Robyn Crawford"/>
        <s v="Robyn Garner"/>
        <s v="Robyn Hayes"/>
        <s v="Robyn Lyon"/>
        <s v="Robyn Zhou"/>
        <s v="Rodney Field"/>
        <s v="Rodney Kearney"/>
        <s v="Roger Blalock Cassidy"/>
        <s v="Roger Meyer"/>
        <s v="Roger Schwartz"/>
        <s v="Ron Newton"/>
        <s v="Ronald O'Neill"/>
        <s v="Ronnie Creech"/>
        <s v="Ronnie Nolan"/>
        <s v="Ronnie Proctor"/>
        <s v="Rosemary Branch"/>
        <s v="Rosemary English"/>
        <s v="Rosemary O'Brien"/>
        <s v="Rosemary Stark"/>
        <s v="Ross Frederick"/>
        <s v="Ross Simpson"/>
        <s v="Roy Hardison"/>
        <s v="Roy Rouse"/>
        <s v="Ruby Gibbons"/>
        <s v="Russell Chan"/>
        <s v="Russell W Melton"/>
        <s v="Ruth Dudley"/>
        <s v="Ruth Lamm"/>
        <s v="Ryan Foster"/>
        <s v="Ryan Herman"/>
        <s v="Sally Dunn"/>
        <s v="Sally House"/>
        <s v="Sally Liu"/>
        <s v="Sam Oh"/>
        <s v="Sam Rouse"/>
        <s v="Sam Woodward"/>
        <s v="Samantha Koch"/>
        <s v="Samantha Weaver"/>
        <s v="Samuel Newman"/>
        <s v="Sandra Berry"/>
        <s v="Sandra Faulkner"/>
        <s v="Sandra Sharma"/>
        <s v="Sandy Cannon"/>
        <s v="Sandy Ellington"/>
        <s v="Sandy Hunt"/>
        <s v="Sandy Mueller"/>
        <s v="Sara Faulkner"/>
        <s v="Sara O'Connor"/>
        <s v="Sarah N Becker"/>
        <s v="Sarah Ramsey"/>
        <s v="Scott Bunn"/>
        <s v="Scott Feldman"/>
        <s v="Scott McKenna"/>
        <s v="Scott Moore"/>
        <s v="Sean Burton"/>
        <s v="Sean Herbert"/>
        <s v="Sean McKenna"/>
        <s v="Sean N Boyer"/>
        <s v="Sean Pugh"/>
        <s v="Sean Stephenson"/>
        <s v="Seth Matthews"/>
        <s v="Seth Merrill"/>
        <s v="Shannon Aldridge"/>
        <s v="Sharon Ellis"/>
        <s v="Sharon Kessler"/>
        <s v="Sharon Long"/>
        <s v="Sharon Marcus"/>
        <s v="Sharon Thomas"/>
        <s v="Shawn Combs"/>
        <s v="Shawn McIntyre"/>
        <s v="Shawn Meyer"/>
        <s v="Shawn Stern"/>
        <s v="Sherri F Vogel"/>
        <s v="Sherri Kramer"/>
        <s v="Sherri McIntosh"/>
        <s v="Sherri P Stephens"/>
        <s v="Sherry Hurley"/>
        <s v="Sheryl Marsh"/>
        <s v="Sheryl Reese"/>
        <s v="Shirley Riley"/>
        <s v="Sidney Bowling"/>
        <s v="Sidney Brewer"/>
        <s v="Sidney Gilliam"/>
        <s v="Sidney Greenberg"/>
        <s v="Sidney Larson"/>
        <s v="Sidney Russell Austin"/>
        <s v="Sidney Scarborough"/>
        <s v="Stacey Hale"/>
        <s v="Stacey Lucas"/>
        <s v="Stacy Byrne"/>
        <s v="Stacy Chang"/>
        <s v="Stacy Gould"/>
        <s v="Stanley Steele"/>
        <s v="Stephanie Hawkins"/>
        <s v="Stephanie Sun Perry"/>
        <s v="Stephen Lam"/>
        <s v="Steve McKee"/>
        <s v="Steve O'Brien"/>
        <s v="Steve Raynor"/>
        <s v="Steven Long"/>
        <s v="Stuart C Robinson"/>
        <s v="Stuart Holloway"/>
        <s v="Stuart Sharma"/>
        <s v="Sue Drake"/>
        <s v="Susan Carroll Berman"/>
        <s v="Suzanne Cochran"/>
        <s v="Sylvia Bush"/>
        <s v="Sylvia Kumar"/>
        <s v="Tamara Dickinson"/>
        <s v="Tammy Buckley"/>
        <s v="Tammy Goldman"/>
        <s v="Tammy Raynor"/>
        <s v="Tara Gold"/>
        <s v="Tara Powers Underwood"/>
        <s v="Ted Crowder"/>
        <s v="Ted Dunlap"/>
        <s v="Ted Durham"/>
        <s v="Teresa Bishop"/>
        <s v="Teresa Hill"/>
        <s v="Teresa Wallace"/>
        <s v="Teresa Watts"/>
        <s v="Terry Klein"/>
        <s v="Thelma Abrams"/>
        <s v="Thelma Murray"/>
        <s v="Theodore Moran"/>
        <s v="Theodore Rubin"/>
        <s v="Theodore Tyson"/>
        <s v="Theresa Winters"/>
        <s v="Thomas McAllister"/>
        <s v="Thomas Spence"/>
        <s v="Tiffany Grossman Hardin"/>
        <s v="Tiffany Merrill"/>
        <s v="Tim Connolly"/>
        <s v="Timothy Currie"/>
        <s v="Timothy Reese"/>
        <s v="Timothy Ross"/>
        <s v="Tina Evans"/>
        <s v="Tina Monroe"/>
        <s v="Todd D Norris"/>
        <s v="Tom Hoyle Honeycutt"/>
        <s v="Tom McFarland"/>
        <s v="Tommy Ellis Ritchie"/>
        <s v="Tommy Honeycutt"/>
        <s v="Tommy Lutz"/>
        <s v="Toni Owens Poe"/>
        <s v="Toni Swanson"/>
        <s v="Tony Chandler"/>
        <s v="Tony Doyle"/>
        <s v="Tony Wilkins Winters"/>
        <s v="Tonya Miller"/>
        <s v="Tonya Proctor"/>
        <s v="Tracy Buckley"/>
        <s v="Tracy Dyer"/>
        <s v="Tracy G Starr"/>
        <s v="Tracy Livingston"/>
        <s v="Tracy Schultz"/>
        <s v="Troy Casey"/>
        <s v="Troy Cassidy"/>
        <s v="Troy Moon"/>
        <s v="Valerie Moon"/>
        <s v="Valerie Siegel"/>
        <s v="Vanessa Boyer"/>
        <s v="Vanessa Day"/>
        <s v="Vanessa Winstead"/>
        <s v="Vernon Hirsch Singleton"/>
        <s v="Veronica Peck"/>
        <s v="Vicki Bond"/>
        <s v="Vicki Hauser"/>
        <s v="Vicki Womble"/>
        <s v="Vicki Zhu Daniels"/>
        <s v="Vickie Andrews"/>
        <s v="Vickie Coates"/>
        <s v="Vickie Gonzalez"/>
        <s v="Vickie Martinez"/>
        <s v="Vickie Morse"/>
        <s v="Victor Cherry"/>
        <s v="Victoria Baker Hoover"/>
        <s v="Vincent Daniel"/>
        <s v="Vincent Hale"/>
        <s v="Virginia Gay"/>
        <s v="Virginia McNeill"/>
        <s v="Vivian Clarke"/>
        <s v="Vivian Goldstein"/>
        <s v="Wallace Pugh"/>
        <s v="Wallace Werner"/>
        <s v="Walter Young"/>
        <s v="Wanda Harris"/>
        <s v="Wayne Bass"/>
        <s v="Wayne Bean"/>
        <s v="Wayne English"/>
        <s v="Wayne Lutz"/>
        <s v="Wayne Sutherland"/>
        <s v="Wendy Pridgen Pearce"/>
        <s v="Wesley Cho"/>
        <s v="Wesley Corbett"/>
        <s v="Wesley Field"/>
        <s v="Wesley Reid"/>
        <s v="Wesley Tate"/>
        <s v="Wesley Waller"/>
        <s v="William Crawford"/>
        <s v="William Larson"/>
        <s v="William Sharma"/>
        <s v="William Woodard"/>
        <s v="Willie Robinson"/>
        <s v="Yvonne Clarke"/>
        <s v="Yvonne Collier"/>
        <s v="Yvonne Fox"/>
        <s v="Yvonne Mann"/>
        <s v="Yvonne Stephens"/>
        <s v="Zachary Maynard"/>
      </sharedItems>
    </cacheField>
    <cacheField name="[Customers].[Gender].[Gender]" caption="Gender" numFmtId="0" hierarchy="23" level="1">
      <sharedItems count="2">
        <s v="F"/>
        <s v="M"/>
      </sharedItems>
    </cacheField>
    <cacheField name="[Measures].[Sum of Profit]" caption="Sum of Profit" numFmtId="0" hierarchy="75" level="32767"/>
    <cacheField name="[Customers].[Region].[Region]" caption="Region" numFmtId="0" hierarchy="18" level="1">
      <sharedItems containsSemiMixedTypes="0" containsNonDate="0" containsString="0"/>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2" memberValueDatatype="130" unbalanced="0">
      <fieldsUsage count="2">
        <fieldUsage x="-1"/>
        <fieldUsage x="0"/>
      </fieldsUsage>
    </cacheHierarchy>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3"/>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1"/>
      </fieldsUsage>
    </cacheHierarchy>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91319446" backgroundQuery="1" createdVersion="8" refreshedVersion="8" minRefreshableVersion="3" recordCount="0" supportSubquery="1" supportAdvancedDrill="1" xr:uid="{8ED843BA-45FD-4FC5-A7AA-433436DDD860}">
  <cacheSource type="external" connectionId="8"/>
  <cacheFields count="4">
    <cacheField name="[Customers].[Customer Name].[Customer Name]" caption="Customer Name" numFmtId="0" hierarchy="15" level="1">
      <sharedItems count="1129">
        <s v="Aaron Day"/>
        <s v="Aaron Dillon"/>
        <s v="Aaron Riggs"/>
        <s v="Aaron Shaffer"/>
        <s v="Adam G Sawyer"/>
        <s v="Adam Saunders Gray"/>
        <s v="Albert Frost"/>
        <s v="Albert Maxwell"/>
        <s v="Albert Tyson"/>
        <s v="Alex Harrell"/>
        <s v="Alex Nicholson"/>
        <s v="Alex Watkins"/>
        <s v="Alexander O'Brien"/>
        <s v="Alexandra Wise"/>
        <s v="Alfred Barber"/>
        <s v="Alfred Harmon"/>
        <s v="Alfred Singh"/>
        <s v="Alice Berger McIntyre"/>
        <s v="Alice Coley"/>
        <s v="Alicia Curtis"/>
        <s v="Alicia Maynard"/>
        <s v="Alicia Wood Shah"/>
        <s v="Alison Jones"/>
        <s v="Alison Peters Wooten"/>
        <s v="Alison Sharp"/>
        <s v="Alison Stewart"/>
        <s v="Allan Dickinson"/>
        <s v="Allan Shields"/>
        <s v="Allen Nash"/>
        <s v="Allison Kirby"/>
        <s v="Alvin Hoover"/>
        <s v="Alvin Mullins"/>
        <s v="Amanda Conner"/>
        <s v="Amy Ellis Holder"/>
        <s v="Amy Hall"/>
        <s v="Amy Hamrick Melvin"/>
        <s v="Amy Shea"/>
        <s v="Amy York"/>
        <s v="Andrea Shaw"/>
        <s v="Andrew Gonzalez"/>
        <s v="Andrew Levine"/>
        <s v="Andrew Pearce"/>
        <s v="Angela Howe"/>
        <s v="Angela Rose"/>
        <s v="Anita Hahn"/>
        <s v="Anita Kang"/>
        <s v="Anita Kent"/>
        <s v="Ann Katz"/>
        <s v="Ann Steele"/>
        <s v="Anna Burgess"/>
        <s v="Anna Ellis"/>
        <s v="Anna Wood"/>
        <s v="Anne Armstrong"/>
        <s v="Anne Bland"/>
        <s v="Anne Schultz"/>
        <s v="Annette Boone"/>
        <s v="Annette McIntyre"/>
        <s v="Annie Horne"/>
        <s v="Annie Livingston"/>
        <s v="Annie Odom"/>
        <s v="Annie Sherrill"/>
        <s v="Anthony Foley"/>
        <s v="Anthony Stanley"/>
        <s v="April Bowers"/>
        <s v="April Henson"/>
        <s v="April Hu"/>
        <s v="Arlene Gibbons"/>
        <s v="Arlene Long"/>
        <s v="Arlene Weeks"/>
        <s v="Arlene Wiggins Dalton"/>
        <s v="Arnold Floyd Blair"/>
        <s v="Arnold Gay"/>
        <s v="Arnold Johnson"/>
        <s v="Arthur Brady"/>
        <s v="Arthur Gold"/>
        <s v="Arthur Lowe Nash"/>
        <s v="Ashley Reese"/>
        <s v="Barbara McNamara"/>
        <s v="Becky Farmer"/>
        <s v="Becky O'Brien"/>
        <s v="Becky Puckett"/>
        <s v="Benjamin Chan"/>
        <s v="Benjamin Gunter"/>
        <s v="Benjamin Kaufman"/>
        <s v="Benjamin Lam"/>
        <s v="Benjamin Porter"/>
        <s v="Benjamin Strauss"/>
        <s v="Bernard Thompson"/>
        <s v="Bernice F Day"/>
        <s v="Beth Dolan"/>
        <s v="Beth English"/>
        <s v="Betsy Gibson"/>
        <s v="Betsy Puckett"/>
        <s v="Betty Giles"/>
        <s v="Beverly Cameron"/>
        <s v="Beverly Cooke Brooks"/>
        <s v="Beverly Roberts"/>
        <s v="Billie Fowler"/>
        <s v="Billie Stern"/>
        <s v="Billy Hale"/>
        <s v="Billy Perry Browning"/>
        <s v="Bob Berg"/>
        <s v="Bob Gibson"/>
        <s v="Bobby Clements"/>
        <s v="Bobby Powell"/>
        <s v="Bonnie Chambers"/>
        <s v="Bonnie Matthews Rowland"/>
        <s v="Bonnie Potter"/>
        <s v="Brad H Blake"/>
        <s v="Brad Stark"/>
        <s v="Bradley Pollock"/>
        <s v="Bradley Schroeder"/>
        <s v="Brandon Beach"/>
        <s v="Brandon E Shepherd"/>
        <s v="Brenda Jain"/>
        <s v="Brenda May"/>
        <s v="Brenda Nelson Blanchard"/>
        <s v="Brenda Ross"/>
        <s v="Brett Hawkins"/>
        <s v="Brett Ingram"/>
        <s v="Brett Schultz"/>
        <s v="Brian Bennett"/>
        <s v="Brian Grady"/>
        <s v="Brian Leach"/>
        <s v="Brooke Lancaster"/>
        <s v="Brooke Shepherd"/>
        <s v="Brooke Weeks Taylor"/>
        <s v="Bruce Stark"/>
        <s v="Calvin Boyette"/>
        <s v="Calvin Conway"/>
        <s v="Calvin Parsons Walter"/>
        <s v="Cameron Kendall"/>
        <s v="Cameron Owens"/>
        <s v="Carla Hauser"/>
        <s v="Carlos Adkins"/>
        <s v="Carlos Byrd"/>
        <s v="Carlos Hanson"/>
        <s v="Carlos Hess"/>
        <s v="Carmen Elmore"/>
        <s v="Carmen McPherson"/>
        <s v="Carol Saunders"/>
        <s v="Carol Sherrill"/>
        <s v="Carol Wood"/>
        <s v="Carole Creech"/>
        <s v="Carole Miller"/>
        <s v="Carole Rosen"/>
        <s v="Caroline Johnston"/>
        <s v="Caroline Stone"/>
        <s v="Carolyn Bowling"/>
        <s v="Carolyn Fisher"/>
        <s v="Carolyn Greer"/>
        <s v="Carolyn Hoffman"/>
        <s v="Carolyn Proctor"/>
        <s v="Carrie Duke"/>
        <s v="Carrie High"/>
        <s v="Carrie Lewis"/>
        <s v="Carrie McIntosh"/>
        <s v="Catherine Dorsey Burnett"/>
        <s v="Catherine Mullins"/>
        <s v="Cathy Burgess"/>
        <s v="Cathy Simon"/>
        <s v="Chad Henson"/>
        <s v="Charles Cline"/>
        <s v="Charles Ward"/>
        <s v="Charlie Moore"/>
        <s v="Charlotte L Doyle"/>
        <s v="Charlotte Patterson"/>
        <s v="Cheryl Guthrie"/>
        <s v="Chris F Brandt"/>
        <s v="Chris Ford"/>
        <s v="Chris Pritchard"/>
        <s v="Christian Albright"/>
        <s v="Christina Hanna"/>
        <s v="Christina Matthews"/>
        <s v="Christina Zhu"/>
        <s v="Christopher Bryant"/>
        <s v="Christopher High"/>
        <s v="Christopher Meadows"/>
        <s v="Christopher Norton Patterson"/>
        <s v="Cindy Harvey"/>
        <s v="Cindy McLeod"/>
        <s v="Claire Warren"/>
        <s v="Clara Kaplan"/>
        <s v="Clarence Crowder"/>
        <s v="Claudia Boyle"/>
        <s v="Claudia Webb"/>
        <s v="Claudia White"/>
        <s v="Clifford Webb"/>
        <s v="Clyde Burnett"/>
        <s v="Colleen Andrews"/>
        <s v="Colleen Fletcher"/>
        <s v="Colleen Marsh"/>
        <s v="Connie Bunn"/>
        <s v="Constance Flowers"/>
        <s v="Constance Robertson"/>
        <s v="Courtney Boyd"/>
        <s v="Courtney Nelson"/>
        <s v="Craig Bennett"/>
        <s v="Craig Liu"/>
        <s v="Crystal Crabtree"/>
        <s v="Crystal Floyd"/>
        <s v="Curtis O'Connell"/>
        <s v="Cynthia Khan"/>
        <s v="Dale Gillespie"/>
        <s v="Dan Lamm"/>
        <s v="Dana Boyle"/>
        <s v="Dana Burgess"/>
        <s v="Dana Rankin"/>
        <s v="Dana Sharpe"/>
        <s v="Dana Teague"/>
        <s v="Dana Waller"/>
        <s v="Daniel Christian"/>
        <s v="Daniel Huff"/>
        <s v="Daniel Richmond"/>
        <s v="Danielle Baird"/>
        <s v="Danielle Daniel"/>
        <s v="Danielle Kramer"/>
        <s v="Danielle Myers"/>
        <s v="Danielle P Rao"/>
        <s v="Danielle Schneider"/>
        <s v="Danielle Watts"/>
        <s v="Danny Hong"/>
        <s v="Danny Richmond"/>
        <s v="Danny Vaughn"/>
        <s v="David Hoyle"/>
        <s v="David Powell"/>
        <s v="David Weaver"/>
        <s v="David Wrenn"/>
        <s v="Dawn Larson"/>
        <s v="Dean Solomon"/>
        <s v="Debbie Dillon"/>
        <s v="Debbie Hsu"/>
        <s v="Debbie Stevenson"/>
        <s v="Deborah Paul"/>
        <s v="Debra Batchelor"/>
        <s v="Debra Block"/>
        <s v="Debra P May"/>
        <s v="Debra Proctor"/>
        <s v="Denise Carver"/>
        <s v="Denise McIntosh"/>
        <s v="Denise Parks"/>
        <s v="Dennis Block Richardson"/>
        <s v="Dennis Bowen"/>
        <s v="Dennis Boykin Townsend"/>
        <s v="Dennis Welch"/>
        <s v="Derek Jernigan"/>
        <s v="Derek McCormick"/>
        <s v="Derek Sweeney"/>
        <s v="Diana Coble Hubbard"/>
        <s v="Diana Xu"/>
        <s v="Diane Barr"/>
        <s v="Diane Lu"/>
        <s v="Dolores Abrams"/>
        <s v="Don Beard"/>
        <s v="Don Cameron"/>
        <s v="Don Rogers"/>
        <s v="Donald Melton"/>
        <s v="Donna Block"/>
        <s v="Donna Braun"/>
        <s v="Donna Craven"/>
        <s v="Doris Fitzpatrick"/>
        <s v="Dorothy Buchanan"/>
        <s v="Dorothy Holt"/>
        <s v="Douglas Buck"/>
        <s v="Douglas Sutton"/>
        <s v="Dwight Albright Huffman"/>
        <s v="Dwight Bishop"/>
        <s v="Dwight M Carr"/>
        <s v="Dwight Robinson"/>
        <s v="Dwight Stephenson"/>
        <s v="Earl Alston"/>
        <s v="Earl Buck"/>
        <s v="Earl Donnelly"/>
        <s v="Earl Roy"/>
        <s v="Earl Watts"/>
        <s v="Eddie House Mueller"/>
        <s v="Eddie Walker"/>
        <s v="Edgar Kumar"/>
        <s v="Edgar McKenzie"/>
        <s v="Edgar Stone"/>
        <s v="Edith Forbes"/>
        <s v="Edith Reynolds"/>
        <s v="Edna Freeman"/>
        <s v="Edna Huang"/>
        <s v="Edna Michael"/>
        <s v="Edna Monroe Talley"/>
        <s v="Edna Pierce"/>
        <s v="Edna Thomas"/>
        <s v="Edward Bynum"/>
        <s v="Edward Lamm"/>
        <s v="Edward Leonard"/>
        <s v="Edward McKenzie"/>
        <s v="Edward Pugh"/>
        <s v="Edwin Blackburn"/>
        <s v="Edwin Chung"/>
        <s v="Edwin Coley"/>
        <s v="Eileen Cheek"/>
        <s v="Eileen Dalton"/>
        <s v="Eileen Fletcher"/>
        <s v="Eileen McDonald"/>
        <s v="Eileen Riddle"/>
        <s v="Eileen Schwartz"/>
        <s v="Eleanor Swain"/>
        <s v="Elisabeth Massey"/>
        <s v="Elisabeth Shaw"/>
        <s v="Ellen Beck"/>
        <s v="Ellen McCormick"/>
        <s v="Ellen Sparks"/>
        <s v="Elsie Boykin"/>
        <s v="Elsie Floyd"/>
        <s v="Elsie Hwang"/>
        <s v="Elsie Lane"/>
        <s v="Elsie Pridgen"/>
        <s v="Emily Sims"/>
        <s v="Emma Bloom"/>
        <s v="Emma Buckley"/>
        <s v="Eric West"/>
        <s v="Erica R Fuller"/>
        <s v="Erik Barr"/>
        <s v="Erika Clapp"/>
        <s v="Erika Fink"/>
        <s v="Erika Jordan"/>
        <s v="Erika Morgan"/>
        <s v="Erin Ballard"/>
        <s v="Ernest Barber"/>
        <s v="Ernest Oh"/>
        <s v="Ernest Peele"/>
        <s v="Esther Whitaker"/>
        <s v="Eugene Brewer Knox"/>
        <s v="Eugene Clayton"/>
        <s v="Eugene H Walsh"/>
        <s v="Eugene Kerr"/>
        <s v="Eva Decker"/>
        <s v="Eva Silverman"/>
        <s v="Eva Simpson"/>
        <s v="Evan Adkins"/>
        <s v="Evan K Bullard"/>
        <s v="Evan Kelley"/>
        <s v="Faye Dyer"/>
        <s v="Faye Hanna"/>
        <s v="Faye Manning"/>
        <s v="Faye Silver"/>
        <s v="Faye Wolf"/>
        <s v="Florence Gold"/>
        <s v="Floyd Dale"/>
        <s v="Frances Holt"/>
        <s v="Frances Jackson"/>
        <s v="Frances Johnson"/>
        <s v="Frances Powers"/>
        <s v="Frances Saunders"/>
        <s v="Francis Evans"/>
        <s v="Francis I Davis"/>
        <s v="Francis Kendall"/>
        <s v="Francis Sherrill"/>
        <s v="Francis Spivey"/>
        <s v="Frank Cross"/>
        <s v="Frank Hess"/>
        <s v="Franklin Spencer"/>
        <s v="Fred Barber"/>
        <s v="Gail Currin"/>
        <s v="Gail Rankin Cole"/>
        <s v="Gary Frazier"/>
        <s v="Gary Hester"/>
        <s v="Gary Koch"/>
        <s v="Gayle Pearson"/>
        <s v="Gene Gilliam"/>
        <s v="Gene Heath Cross"/>
        <s v="Geoffrey H Wong"/>
        <s v="Geoffrey Koch"/>
        <s v="Geoffrey Rivera"/>
        <s v="Geoffrey Saunders"/>
        <s v="Geoffrey Zhu"/>
        <s v="George McLamb"/>
        <s v="George Terry"/>
        <s v="Gerald Crabtree"/>
        <s v="Gerald Kearney"/>
        <s v="Gerald Love"/>
        <s v="Gerald Petty"/>
        <s v="Gerald Raynor"/>
        <s v="Geraldine Puckett"/>
        <s v="Gilbert Godfrey"/>
        <s v="Gilbert Scarborough"/>
        <s v="Gina B Hess"/>
        <s v="Gina Curry"/>
        <s v="Gina McKnight"/>
        <s v="Gladys Holloway"/>
        <s v="Glen Caldwell"/>
        <s v="Glen Newman"/>
        <s v="Glen Robertson"/>
        <s v="Glenda Herbert"/>
        <s v="Glenda Hunter"/>
        <s v="Glenda Simon"/>
        <s v="Gloria Jacobs"/>
        <s v="Gordon Boswell"/>
        <s v="Gordon Brandt"/>
        <s v="Gordon Lyon"/>
        <s v="Gordon Walker"/>
        <s v="Grace Black"/>
        <s v="Grace McNeill Hunt"/>
        <s v="Gregory Crane"/>
        <s v="Gregory Holden"/>
        <s v="Gregory R Snow"/>
        <s v="Gregory Rao"/>
        <s v="Gretchen Ball"/>
        <s v="Gretchen Best Wilkins"/>
        <s v="Gretchen Levine"/>
        <s v="Gretchen McKinney"/>
        <s v="Gretchen Orr"/>
        <s v="Guy Gallagher"/>
        <s v="Guy McDonald"/>
        <s v="Hannah Carver"/>
        <s v="Hannah Tyson"/>
        <s v="Harold Albright"/>
        <s v="Harriet Bowman"/>
        <s v="Harriet Hodges"/>
        <s v="Harriet Moore"/>
        <s v="Harriet Wooten"/>
        <s v="Harry Burns"/>
        <s v="Harry Sellers"/>
        <s v="Hazel Dale"/>
        <s v="Hazel Jennings"/>
        <s v="Hazel Jones"/>
        <s v="Hazel Khan"/>
        <s v="Heather Stern"/>
        <s v="Helen Dickerson"/>
        <s v="Helen Ferguson"/>
        <s v="Helen H Heller"/>
        <s v="Helen H Murphy"/>
        <s v="Helen Lyons"/>
        <s v="Helen Simpson"/>
        <s v="Helen Stein"/>
        <s v="Henry Ball"/>
        <s v="Henry O'Connell"/>
        <s v="Herbert Beard"/>
        <s v="Herbert Donnelly Swanson"/>
        <s v="Herbert Holden"/>
        <s v="Herbert Williamson"/>
        <s v="Hilda Bennett"/>
        <s v="Holly Osborne"/>
        <s v="Holly Pate"/>
        <s v="Howard Burnett"/>
        <s v="Howard Rogers"/>
        <s v="Ian Hall"/>
        <s v="Irene Li"/>
        <s v="Irene Murphy"/>
        <s v="Jack Hatcher"/>
        <s v="Jack Horn"/>
        <s v="Jack Morse"/>
        <s v="Jackie Burke"/>
        <s v="Jackie Capps"/>
        <s v="Jackie Flynn"/>
        <s v="Jackie McCullough"/>
        <s v="Jacob Burgess"/>
        <s v="Jacob Hirsch"/>
        <s v="Jacob Lanier"/>
        <s v="Jacob McNeill"/>
        <s v="Jacob Murray"/>
        <s v="Jacqueline Noble"/>
        <s v="James Beck"/>
        <s v="James Davenport"/>
        <s v="James Dickinson Ball"/>
        <s v="James Hunter"/>
        <s v="James Nicholson"/>
        <s v="Jamie Manning"/>
        <s v="Jamie Ward"/>
        <s v="Jane Shah"/>
        <s v="Janet McCullough"/>
        <s v="Janet Zhang"/>
        <s v="Janice Boswell"/>
        <s v="Janice Cole"/>
        <s v="Janice Frye"/>
        <s v="Jason Bray"/>
        <s v="Jay Hubbard"/>
        <s v="Jay Simon"/>
        <s v="Jean Khan"/>
        <s v="Jean Webster"/>
        <s v="Jean Weiss Diaz"/>
        <s v="Jeanette Davies"/>
        <s v="Jeanne Nguyen"/>
        <s v="Jeanne Walker"/>
        <s v="Jeanne Werner"/>
        <s v="Jeff Meadows"/>
        <s v="Jeff Spivey"/>
        <s v="Jeffrey Cheng"/>
        <s v="Jeffrey Lloyd"/>
        <s v="Jeffrey Mueller"/>
        <s v="Jeffrey Page"/>
        <s v="Jennifer Siegel"/>
        <s v="Jennifer Stanton"/>
        <s v="Jennifer Zimmerman"/>
        <s v="Jenny Gold"/>
        <s v="Jenny Hawkins"/>
        <s v="Jenny Petty"/>
        <s v="Jeremy Pratt"/>
        <s v="Jerome Burch"/>
        <s v="Jerome McIntosh"/>
        <s v="Jerry Ennis"/>
        <s v="Jerry Webster"/>
        <s v="Jesse Hutchinson"/>
        <s v="Jesse Williamson"/>
        <s v="Jessica Huffman"/>
        <s v="Jessie Houston"/>
        <s v="Jessie Kelly"/>
        <s v="Jill Clements"/>
        <s v="Jim Hinson"/>
        <s v="Jim Rodgers"/>
        <s v="Jimmy Alston Holder"/>
        <s v="Jimmy Wang"/>
        <s v="Jimmy Waters"/>
        <s v="Joan Beach"/>
        <s v="Joan Bowers"/>
        <s v="Joan Floyd"/>
        <s v="Joann Moser"/>
        <s v="Joanna Keith"/>
        <s v="Joanna Kenney"/>
        <s v="Joanne Chu"/>
        <s v="Joanne Church"/>
        <s v="Joanne Spivey"/>
        <s v="Joe Baldwin"/>
        <s v="Joe D Dean"/>
        <s v="Joe George"/>
        <s v="Joel Buckley"/>
        <s v="Joel Burnette"/>
        <s v="Joel Huffman"/>
        <s v="John Bray"/>
        <s v="John Merritt"/>
        <s v="John Morse"/>
        <s v="Johnny Reid"/>
        <s v="Jon Ayers"/>
        <s v="Jon Hale"/>
        <s v="Jon Kendall"/>
        <s v="Jon Ward"/>
        <s v="Jonathan Crabtree"/>
        <s v="Jordan Beard"/>
        <s v="Jordan Berry"/>
        <s v="Jordan Wilkinson"/>
        <s v="Jordan Womble"/>
        <s v="Joseph Dawson"/>
        <s v="Joseph Grossman"/>
        <s v="Joseph Hurst"/>
        <s v="Josephine Dalton"/>
        <s v="Josephine Rao"/>
        <s v="Joy Kaplan McNeill"/>
        <s v="Joy Maxwell"/>
        <s v="Joyce Kern"/>
        <s v="Joyce Knox"/>
        <s v="Joyce Murray"/>
        <s v="Juan Gold"/>
        <s v="Juan Justice"/>
        <s v="Juanita Ballard"/>
        <s v="Juanita Coley Knox"/>
        <s v="Judith Shepherd"/>
        <s v="Judy Barrett"/>
        <s v="Judy Frazier"/>
        <s v="Judy Hall"/>
        <s v="Judy Merritt"/>
        <s v="Judy Singer"/>
        <s v="Julia Reynolds"/>
        <s v="Julian F Wolfe"/>
        <s v="Julian Keith Mayer"/>
        <s v="Julie Edwards"/>
        <s v="Julie Porter"/>
        <s v="June Frank Hammond"/>
        <s v="June Herbert"/>
        <s v="June Roberts"/>
        <s v="Justin Frank"/>
        <s v="Kara Allison"/>
        <s v="Kara Foster"/>
        <s v="Kara Patton"/>
        <s v="Karen Hendricks"/>
        <s v="Karen O'Donnell"/>
        <s v="Karen Warren"/>
        <s v="Karl Knowles"/>
        <s v="Kate Lehman"/>
        <s v="Kate McKenna"/>
        <s v="Kate Peck"/>
        <s v="Katharine Bass"/>
        <s v="Katharine Hudson"/>
        <s v="Katherine Kearney"/>
        <s v="Katherine W Epstein"/>
        <s v="Kathleen Huang Hall"/>
        <s v="Kathleen P Bloom"/>
        <s v="Kathryn Patrick"/>
        <s v="Kathryn Tate"/>
        <s v="Kathryn Wolfe"/>
        <s v="Kathy Hinton"/>
        <s v="Kathy Shah"/>
        <s v="Kathy Turner"/>
        <s v="Katie Dougherty"/>
        <s v="Kay Schultz"/>
        <s v="Keith Hobbs"/>
        <s v="Keith Marsh"/>
        <s v="Keith R Atkinson"/>
        <s v="Kelly Byers"/>
        <s v="Kelly Collins"/>
        <s v="Kelly O'Connor"/>
        <s v="Kelly Sawyer"/>
        <s v="Kelly Shaw"/>
        <s v="Ken Cash"/>
        <s v="Ken H Frazier"/>
        <s v="Kenneth Capps"/>
        <s v="Kenneth Pollock"/>
        <s v="Kent Burton"/>
        <s v="Kent Gill"/>
        <s v="Kent Kerr"/>
        <s v="Kerry Beach"/>
        <s v="Kerry Green"/>
        <s v="Kerry Hardy"/>
        <s v="Kerry Jernigan"/>
        <s v="Kerry Wilkerson"/>
        <s v="Kevin Smith"/>
        <s v="Kevin Wolfe"/>
        <s v="Kim McCarthy"/>
        <s v="Kim Weiss"/>
        <s v="Kimberly McCarthy"/>
        <s v="Kimberly Reilly"/>
        <s v="Kristin George"/>
        <s v="Kristina Collier"/>
        <s v="Kristina Sanders"/>
        <s v="Kristine Connolly"/>
        <s v="Kristine Holden"/>
        <s v="Kristine Singleton"/>
        <s v="Kurt O'Connor"/>
        <s v="Kyle Fink"/>
        <s v="Kyle Kaufman"/>
        <s v="Larry Church"/>
        <s v="Larry Hall"/>
        <s v="Larry Langston"/>
        <s v="Laurence Cummings"/>
        <s v="Laurence Flowers"/>
        <s v="Laurence Hull"/>
        <s v="Laurence Poe"/>
        <s v="Laurence Simon"/>
        <s v="Laurie Case Daniel"/>
        <s v="Laurie Hanna"/>
        <s v="Laurie Howe"/>
        <s v="Laurie Moon"/>
        <s v="Laurie Petty"/>
        <s v="Lawrence Dennis"/>
        <s v="Lawrence Haas"/>
        <s v="Lawrence Hester"/>
        <s v="Leah Clapp"/>
        <s v="Leah Davenport"/>
        <s v="Leah Pollock"/>
        <s v="Lee Hancock"/>
        <s v="Lee McKenna Gregory"/>
        <s v="Lee Xu"/>
        <s v="Leigh Burnette Hurley"/>
        <s v="Leo E Underwood"/>
        <s v="Leo J Olson"/>
        <s v="Leo Kane"/>
        <s v="Leon Peele"/>
        <s v="Leonard Strauss"/>
        <s v="Leroy Blanchard"/>
        <s v="Leroy Field"/>
        <s v="Leslie Hawley"/>
        <s v="Leslie Jacobson"/>
        <s v="Leslie Rowland"/>
        <s v="Leslie Shannon"/>
        <s v="Leslie Woodard"/>
        <s v="Lester Copeland"/>
        <s v="Lester Sawyer"/>
        <s v="Lester Woodward Maynard"/>
        <s v="Lewis Baldwin"/>
        <s v="Lillian Day"/>
        <s v="Lillian Fischer"/>
        <s v="Linda Blake"/>
        <s v="Linda Weiss"/>
        <s v="Lindsay Link"/>
        <s v="Lindsay O'Connell"/>
        <s v="Lindsay P Ashley"/>
        <s v="Lindsay Tate"/>
        <s v="Lindsay Webb"/>
        <s v="Lisa Branch"/>
        <s v="Lisa Kim"/>
        <s v="Lloyd Cannon"/>
        <s v="Lloyd Dickson"/>
        <s v="Lloyd Dolan"/>
        <s v="Lloyd Fuller"/>
        <s v="Lloyd Levin"/>
        <s v="Lloyd Norris"/>
        <s v="Lloyd Spencer"/>
        <s v="Lois Hamilton"/>
        <s v="Lois Hansen"/>
        <s v="Lois Rowland"/>
        <s v="Lori Wolfe"/>
        <s v="Lorraine Boykin"/>
        <s v="Lorraine Kelly"/>
        <s v="Louis Parrish"/>
        <s v="Louise Webster Sharma"/>
        <s v="Lucille Buchanan"/>
        <s v="Lucille Gibbons"/>
        <s v="Lucille McGee"/>
        <s v="Lucille Rankin"/>
        <s v="Luis Kerr"/>
        <s v="Lynda Banks"/>
        <s v="Lynda Herman"/>
        <s v="Lynda Rosenthal"/>
        <s v="Lynn Bell"/>
        <s v="Lynn Epstein"/>
        <s v="Lynn Hines"/>
        <s v="Lynn Morrow"/>
        <s v="Lynn O'Donnell"/>
        <s v="Lynn Payne"/>
        <s v="Lynne Griffith"/>
        <s v="Lynne Reid"/>
        <s v="Lynne Wilcox"/>
        <s v="Malcolm Floyd"/>
        <s v="Malcolm French"/>
        <s v="Malcolm Robertson"/>
        <s v="Malcolm S Lanier"/>
        <s v="Marc Nash"/>
        <s v="Marc Ray"/>
        <s v="Marcia Feldman"/>
        <s v="Marcia Greenberg"/>
        <s v="Marcus Dunlap"/>
        <s v="Marguerite Moss"/>
        <s v="Marguerite Rodgers"/>
        <s v="Marguerite Yu"/>
        <s v="Maria Block"/>
        <s v="Maria Thomas"/>
        <s v="Marian Willis"/>
        <s v="Marianne Carey"/>
        <s v="Marianne Connor"/>
        <s v="Marianne Goldstein"/>
        <s v="Marianne Weiner Ennis"/>
        <s v="Marie Bass"/>
        <s v="Marie Pittman"/>
        <s v="Marion Bowling"/>
        <s v="Marion Lindsey"/>
        <s v="Marion Owens"/>
        <s v="Marion Wilcox"/>
        <s v="Marjorie Arthur"/>
        <s v="Marjorie Burnette"/>
        <s v="Marjorie Owens"/>
        <s v="Mark Ritchie"/>
        <s v="Marlene Abrams"/>
        <s v="Marlene Davidson"/>
        <s v="Marlene Gray"/>
        <s v="Marlene Harrison"/>
        <s v="Marlene Kirk"/>
        <s v="Marlene Phillips"/>
        <s v="Marsha P Joyner"/>
        <s v="Marsha Roy"/>
        <s v="Marshall Brandt Briggs"/>
        <s v="Marshall Sutherland"/>
        <s v="Martha Bowers"/>
        <s v="Martin Kirk"/>
        <s v="Marvin Hunt"/>
        <s v="Marvin MacDonald"/>
        <s v="Marvin Parrott"/>
        <s v="Marvin Patrick"/>
        <s v="Marvin Reid"/>
        <s v="Marvin Rollins"/>
        <s v="Marvin Yang"/>
        <s v="Mary Hewitt"/>
        <s v="Mary Norman"/>
        <s v="Mary Page"/>
        <s v="Matthew Berman"/>
        <s v="Matthew Conway"/>
        <s v="Maureen Herbert Hood"/>
        <s v="Maureen Stout"/>
        <s v="Maureen Whitley"/>
        <s v="Maurice Everett"/>
        <s v="Maurice Kelly"/>
        <s v="Max Hubbard"/>
        <s v="Max Hurley"/>
        <s v="Max McKenna"/>
        <s v="Max Small"/>
        <s v="Maxine Collier Grady"/>
        <s v="Megan Woods"/>
        <s v="Megan York"/>
        <s v="Melanie Burgess"/>
        <s v="Melanie Knight"/>
        <s v="Melanie Morrow"/>
        <s v="Melinda Rogers"/>
        <s v="Melinda Thornton"/>
        <s v="Melvin Benton"/>
        <s v="Melvin Duke"/>
        <s v="Melvin Kendall"/>
        <s v="Meredith Humphrey"/>
        <s v="Meredith Walters"/>
        <s v="Michael Robbins"/>
        <s v="Michael Shaffer"/>
        <s v="Michael Tanner"/>
        <s v="Michele Bradshaw"/>
        <s v="Michele Bullard"/>
        <s v="Michelle Bryant Phillips"/>
        <s v="Michelle Steele"/>
        <s v="Mike G Hartman"/>
        <s v="Mike Howard"/>
        <s v="Mildred Briggs"/>
        <s v="Mildred Chase"/>
        <s v="Milton Harrell"/>
        <s v="Milton Lindsay"/>
        <s v="Miriam Bowman"/>
        <s v="Miriam Greenberg"/>
        <s v="Miriam Mueller"/>
        <s v="Mitchell Goldberg"/>
        <s v="Mitchell Ross"/>
        <s v="Molly Browning"/>
        <s v="Molly Vincent"/>
        <s v="Molly Webster"/>
        <s v="Monica Harvey"/>
        <s v="Monica Howard"/>
        <s v="Monica Law Thompson"/>
        <s v="Monica McCormick"/>
        <s v="Monica Stuart"/>
        <s v="Nancy Holden"/>
        <s v="Natalie Aldridge"/>
        <s v="Natalie Watts"/>
        <s v="Nathan Fox"/>
        <s v="Nathan Jenkins"/>
        <s v="Nathan Newton"/>
        <s v="Nathan Wyatt"/>
        <s v="Neal Weber"/>
        <s v="Neal Wolfe"/>
        <s v="Neil Bailey"/>
        <s v="Neil Barbee"/>
        <s v="Neil Hogan"/>
        <s v="Neil Parker"/>
        <s v="Neil Song"/>
        <s v="Nelson Hensley"/>
        <s v="Nelson Hong"/>
        <s v="Nicholas Wallace"/>
        <s v="Nicole Goldstein"/>
        <s v="Nicole Pope"/>
        <s v="Nicole Reid"/>
        <s v="Nina Bowles"/>
        <s v="Nina Horne Kelly"/>
        <s v="Norman Adams"/>
        <s v="Norman Shields"/>
        <s v="Oscar Bowers"/>
        <s v="Oscar Ford"/>
        <s v="Oscar Kenney"/>
        <s v="Paige Jacobs"/>
        <s v="Paige Mason"/>
        <s v="Paige Powers"/>
        <s v="Pam Anthony"/>
        <s v="Pam Bennett"/>
        <s v="Pam Gilbert"/>
        <s v="Pam Patton"/>
        <s v="Pamela Wiley"/>
        <s v="Pat Baker"/>
        <s v="Pat Kinney"/>
        <s v="Patricia Cole Blair"/>
        <s v="Patrick Adcock"/>
        <s v="Patrick Byrne"/>
        <s v="Patrick Lowry"/>
        <s v="Patrick Rosenthal"/>
        <s v="Patsy Harmon"/>
        <s v="Patsy Shea"/>
        <s v="Paul Puckett"/>
        <s v="Paul Tate"/>
        <s v="Paul W French"/>
        <s v="Paula Hubbard"/>
        <s v="Pauline Boyette"/>
        <s v="Pauline Brooks"/>
        <s v="Pauline Denton"/>
        <s v="Pauline Finch"/>
        <s v="Peggy Chan"/>
        <s v="Peggy Lanier"/>
        <s v="Peggy Rowe"/>
        <s v="Penny Leach"/>
        <s v="Penny O Caldwell"/>
        <s v="Penny Rich"/>
        <s v="Penny Tuttle"/>
        <s v="Peter Adams"/>
        <s v="Peter Brooks"/>
        <s v="Peter Hardy"/>
        <s v="Peter McConnell"/>
        <s v="Philip Hawkins"/>
        <s v="Phillip Blum"/>
        <s v="Phillip Chappell"/>
        <s v="Phillip Holmes"/>
        <s v="Phillip Pollard"/>
        <s v="Phyllis Hull"/>
        <s v="Phyllis Little"/>
        <s v="Priscilla Allen"/>
        <s v="Priscilla Brandon"/>
        <s v="Priscilla Frank"/>
        <s v="Rachel Bates"/>
        <s v="Rachel Casey"/>
        <s v="Ralph Woods Scott"/>
        <s v="Randall Boykin"/>
        <s v="Randall Montgomery"/>
        <s v="Randy Jiang"/>
        <s v="Ray Grady"/>
        <s v="Ray Oakley"/>
        <s v="Ray Silverman"/>
        <s v="Rebecca Lindsey"/>
        <s v="Regina Langley"/>
        <s v="Renee Alston"/>
        <s v="Renee Huang"/>
        <s v="Renee McKenzie"/>
        <s v="Rhonda Bryant"/>
        <s v="Rhonda Ivey"/>
        <s v="Rhonda Schroeder"/>
        <s v="Rhonda Stein"/>
        <s v="Richard McClure"/>
        <s v="Richard Tan"/>
        <s v="Rick Ellis"/>
        <s v="Rick Foster Hawkins"/>
        <s v="Rick Houston"/>
        <s v="Ricky Allred"/>
        <s v="Ricky Garner"/>
        <s v="Ricky Hensley"/>
        <s v="Ricky Sanders"/>
        <s v="Ricky W Clements"/>
        <s v="Rita Barton"/>
        <s v="Robert Brantley"/>
        <s v="Robert Cowan"/>
        <s v="Robert Rollins"/>
        <s v="Roberta Daniel"/>
        <s v="Roberta Mitchell"/>
        <s v="Roberta Mullins Peters"/>
        <s v="Robin High"/>
        <s v="Robin Kramer Vaughn"/>
        <s v="Robin Tyler"/>
        <s v="Robyn Crawford"/>
        <s v="Robyn Garner"/>
        <s v="Robyn Hayes"/>
        <s v="Robyn Lyon"/>
        <s v="Robyn Zhou"/>
        <s v="Rodney Field"/>
        <s v="Rodney Kearney"/>
        <s v="Roger Blalock Cassidy"/>
        <s v="Roger Meyer"/>
        <s v="Roger Schwartz"/>
        <s v="Ron Newton"/>
        <s v="Ronald O'Neill"/>
        <s v="Ronnie Creech"/>
        <s v="Ronnie Nolan"/>
        <s v="Ronnie Proctor"/>
        <s v="Rosemary Branch"/>
        <s v="Rosemary English"/>
        <s v="Rosemary O'Brien"/>
        <s v="Rosemary Stark"/>
        <s v="Ross Frederick"/>
        <s v="Ross Simpson"/>
        <s v="Roy Hardison"/>
        <s v="Roy Rouse"/>
        <s v="Ruby Gibbons"/>
        <s v="Russell Chan"/>
        <s v="Russell W Melton"/>
        <s v="Ruth Dudley"/>
        <s v="Ruth Lamm"/>
        <s v="Ryan Foster"/>
        <s v="Ryan Herman"/>
        <s v="Sally Dunn"/>
        <s v="Sally House"/>
        <s v="Sally Liu"/>
        <s v="Sam Oh"/>
        <s v="Sam Rouse"/>
        <s v="Sam Woodward"/>
        <s v="Samantha Koch"/>
        <s v="Samantha Weaver"/>
        <s v="Samuel Newman"/>
        <s v="Sandra Berry"/>
        <s v="Sandra Faulkner"/>
        <s v="Sandra Sharma"/>
        <s v="Sandy Cannon"/>
        <s v="Sandy Ellington"/>
        <s v="Sandy Hunt"/>
        <s v="Sandy Mueller"/>
        <s v="Sara Faulkner"/>
        <s v="Sara O'Connor"/>
        <s v="Sarah N Becker"/>
        <s v="Sarah Ramsey"/>
        <s v="Scott Bunn"/>
        <s v="Scott Feldman"/>
        <s v="Scott McKenna"/>
        <s v="Scott Moore"/>
        <s v="Sean Burton"/>
        <s v="Sean Herbert"/>
        <s v="Sean McKenna"/>
        <s v="Sean N Boyer"/>
        <s v="Sean Pugh"/>
        <s v="Sean Stephenson"/>
        <s v="Seth Matthews"/>
        <s v="Seth Merrill"/>
        <s v="Shannon Aldridge"/>
        <s v="Sharon Ellis"/>
        <s v="Sharon Kessler"/>
        <s v="Sharon Long"/>
        <s v="Sharon Marcus"/>
        <s v="Sharon Thomas"/>
        <s v="Shawn Combs"/>
        <s v="Shawn McIntyre"/>
        <s v="Shawn Meyer"/>
        <s v="Shawn Stern"/>
        <s v="Sherri F Vogel"/>
        <s v="Sherri Kramer"/>
        <s v="Sherri McIntosh"/>
        <s v="Sherri P Stephens"/>
        <s v="Sherry Hurley"/>
        <s v="Sheryl Marsh"/>
        <s v="Sheryl Reese"/>
        <s v="Shirley Riley"/>
        <s v="Sidney Bowling"/>
        <s v="Sidney Brewer"/>
        <s v="Sidney Gilliam"/>
        <s v="Sidney Greenberg"/>
        <s v="Sidney Larson"/>
        <s v="Sidney Russell Austin"/>
        <s v="Sidney Scarborough"/>
        <s v="Stacey Hale"/>
        <s v="Stacey Lucas"/>
        <s v="Stacy Byrne"/>
        <s v="Stacy Chang"/>
        <s v="Stacy Gould"/>
        <s v="Stanley Steele"/>
        <s v="Stephanie Hawkins"/>
        <s v="Stephanie Sun Perry"/>
        <s v="Stephen Lam"/>
        <s v="Steve McKee"/>
        <s v="Steve O'Brien"/>
        <s v="Steve Raynor"/>
        <s v="Steven Long"/>
        <s v="Stuart C Robinson"/>
        <s v="Stuart Holloway"/>
        <s v="Stuart Sharma"/>
        <s v="Sue Drake"/>
        <s v="Susan Carroll Berman"/>
        <s v="Suzanne Cochran"/>
        <s v="Sylvia Bush"/>
        <s v="Sylvia Kumar"/>
        <s v="Tamara Dickinson"/>
        <s v="Tammy Buckley"/>
        <s v="Tammy Goldman"/>
        <s v="Tammy Raynor"/>
        <s v="Tara Gold"/>
        <s v="Tara Powers Underwood"/>
        <s v="Ted Crowder"/>
        <s v="Ted Dunlap"/>
        <s v="Ted Durham"/>
        <s v="Teresa Bishop"/>
        <s v="Teresa Hill"/>
        <s v="Teresa Wallace"/>
        <s v="Teresa Watts"/>
        <s v="Terry Klein"/>
        <s v="Thelma Abrams"/>
        <s v="Thelma Murray"/>
        <s v="Theodore Moran"/>
        <s v="Theodore Rubin"/>
        <s v="Theodore Tyson"/>
        <s v="Theresa Winters"/>
        <s v="Thomas McAllister"/>
        <s v="Thomas Spence"/>
        <s v="Tiffany Grossman Hardin"/>
        <s v="Tiffany Merrill"/>
        <s v="Tim Connolly"/>
        <s v="Timothy Currie"/>
        <s v="Timothy Reese"/>
        <s v="Timothy Ross"/>
        <s v="Tina Evans"/>
        <s v="Tina Monroe"/>
        <s v="Todd D Norris"/>
        <s v="Tom Hoyle Honeycutt"/>
        <s v="Tom McFarland"/>
        <s v="Tommy Ellis Ritchie"/>
        <s v="Tommy Honeycutt"/>
        <s v="Tommy Lutz"/>
        <s v="Toni Owens Poe"/>
        <s v="Toni Swanson"/>
        <s v="Tony Chandler"/>
        <s v="Tony Doyle"/>
        <s v="Tony Wilkins Winters"/>
        <s v="Tonya Miller"/>
        <s v="Tonya Proctor"/>
        <s v="Tracy Buckley"/>
        <s v="Tracy Dyer"/>
        <s v="Tracy G Starr"/>
        <s v="Tracy Livingston"/>
        <s v="Tracy Schultz"/>
        <s v="Troy Casey"/>
        <s v="Troy Cassidy"/>
        <s v="Troy Moon"/>
        <s v="Valerie Moon"/>
        <s v="Valerie Siegel"/>
        <s v="Vanessa Boyer"/>
        <s v="Vanessa Day"/>
        <s v="Vanessa Winstead"/>
        <s v="Vernon Hirsch Singleton"/>
        <s v="Veronica Peck"/>
        <s v="Vicki Bond"/>
        <s v="Vicki Hauser"/>
        <s v="Vicki Womble"/>
        <s v="Vicki Zhu Daniels"/>
        <s v="Vickie Andrews"/>
        <s v="Vickie Coates"/>
        <s v="Vickie Gonzalez"/>
        <s v="Vickie Martinez"/>
        <s v="Vickie Morse"/>
        <s v="Victor Cherry"/>
        <s v="Victoria Baker Hoover"/>
        <s v="Vincent Daniel"/>
        <s v="Vincent Hale"/>
        <s v="Virginia Gay"/>
        <s v="Virginia McNeill"/>
        <s v="Vivian Clarke"/>
        <s v="Vivian Goldstein"/>
        <s v="Wallace Pugh"/>
        <s v="Wallace Werner"/>
        <s v="Walter Young"/>
        <s v="Wanda Harris"/>
        <s v="Wayne Bass"/>
        <s v="Wayne Bean"/>
        <s v="Wayne English"/>
        <s v="Wayne Lutz"/>
        <s v="Wayne Sutherland"/>
        <s v="Wendy Pridgen Pearce"/>
        <s v="Wesley Cho"/>
        <s v="Wesley Corbett"/>
        <s v="Wesley Field"/>
        <s v="Wesley Reid"/>
        <s v="Wesley Tate"/>
        <s v="Wesley Waller"/>
        <s v="William Crawford"/>
        <s v="William Larson"/>
        <s v="William Sharma"/>
        <s v="William Woodard"/>
        <s v="Willie Robinson"/>
        <s v="Yvonne Clarke"/>
        <s v="Yvonne Collier"/>
        <s v="Yvonne Fox"/>
        <s v="Yvonne Mann"/>
        <s v="Yvonne Stephens"/>
        <s v="Zachary Maynard"/>
      </sharedItems>
    </cacheField>
    <cacheField name="[INVOICES].[Arrival Time].[Arrival Time]" caption="Arrival Time" numFmtId="0" hierarchy="39" level="1">
      <sharedItems containsSemiMixedTypes="0" containsString="0" containsNumber="1" containsInteger="1" minValue="0" maxValue="7" count="8">
        <n v="0"/>
        <n v="1"/>
        <n v="2"/>
        <n v="3"/>
        <n v="4"/>
        <n v="5"/>
        <n v="6"/>
        <n v="7"/>
      </sharedItems>
      <extLst>
        <ext xmlns:x15="http://schemas.microsoft.com/office/spreadsheetml/2010/11/main" uri="{4F2E5C28-24EA-4eb8-9CBF-B6C8F9C3D259}">
          <x15:cachedUniqueNames>
            <x15:cachedUniqueName index="0" name="[INVOICES].[Arrival Time].&amp;[0]"/>
            <x15:cachedUniqueName index="1" name="[INVOICES].[Arrival Time].&amp;[1]"/>
            <x15:cachedUniqueName index="2" name="[INVOICES].[Arrival Time].&amp;[2]"/>
            <x15:cachedUniqueName index="3" name="[INVOICES].[Arrival Time].&amp;[3]"/>
            <x15:cachedUniqueName index="4" name="[INVOICES].[Arrival Time].&amp;[4]"/>
            <x15:cachedUniqueName index="5" name="[INVOICES].[Arrival Time].&amp;[5]"/>
            <x15:cachedUniqueName index="6" name="[INVOICES].[Arrival Time].&amp;[6]"/>
            <x15:cachedUniqueName index="7" name="[INVOICES].[Arrival Time].&amp;[7]"/>
          </x15:cachedUniqueNames>
        </ext>
      </extLst>
    </cacheField>
    <cacheField name="[Measures].[Distinct Count of Order ID]" caption="Distinct Count of Order ID" numFmtId="0" hierarchy="71" level="32767"/>
    <cacheField name="[Customers].[Region].[Region]" caption="Region" numFmtId="0" hierarchy="18" level="1">
      <sharedItems containsSemiMixedTypes="0" containsNonDate="0" containsString="0"/>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2" memberValueDatatype="130" unbalanced="0">
      <fieldsUsage count="2">
        <fieldUsage x="-1"/>
        <fieldUsage x="0"/>
      </fieldsUsage>
    </cacheHierarchy>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3"/>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2" memberValueDatatype="20" unbalanced="0">
      <fieldsUsage count="2">
        <fieldUsage x="-1"/>
        <fieldUsage x="1"/>
      </fieldsUsage>
    </cacheHierarchy>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oneField="1" hidden="1">
      <fieldsUsage count="1">
        <fieldUsage x="2"/>
      </fieldsUsage>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hidden="1">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129091550923" backgroundQuery="1" createdVersion="8" refreshedVersion="8" minRefreshableVersion="3" recordCount="0" supportSubquery="1" supportAdvancedDrill="1" xr:uid="{C283EA58-EB7D-42B2-8EC3-AE1C0BE45A4E}">
  <cacheSource type="external" connectionId="8"/>
  <cacheFields count="3">
    <cacheField name="[Customers].[Customer Name].[Customer Name]" caption="Customer Name" numFmtId="0" hierarchy="15" level="1">
      <sharedItems count="1129">
        <s v="Aaron Day"/>
        <s v="Aaron Dillon"/>
        <s v="Aaron Riggs"/>
        <s v="Aaron Shaffer"/>
        <s v="Adam G Sawyer"/>
        <s v="Adam Saunders Gray"/>
        <s v="Albert Frost"/>
        <s v="Albert Maxwell"/>
        <s v="Albert Tyson"/>
        <s v="Alex Harrell"/>
        <s v="Alex Nicholson"/>
        <s v="Alex Watkins"/>
        <s v="Alexander O'Brien"/>
        <s v="Alexandra Wise"/>
        <s v="Alfred Barber"/>
        <s v="Alfred Harmon"/>
        <s v="Alfred Singh"/>
        <s v="Alice Berger McIntyre"/>
        <s v="Alice Coley"/>
        <s v="Alicia Curtis"/>
        <s v="Alicia Maynard"/>
        <s v="Alicia Wood Shah"/>
        <s v="Alison Jones"/>
        <s v="Alison Peters Wooten"/>
        <s v="Alison Sharp"/>
        <s v="Alison Stewart"/>
        <s v="Allan Dickinson"/>
        <s v="Allan Shields"/>
        <s v="Allen Nash"/>
        <s v="Allison Kirby"/>
        <s v="Alvin Hoover"/>
        <s v="Alvin Mullins"/>
        <s v="Amanda Conner"/>
        <s v="Amy Ellis Holder"/>
        <s v="Amy Hall"/>
        <s v="Amy Hamrick Melvin"/>
        <s v="Amy Shea"/>
        <s v="Amy York"/>
        <s v="Andrea Shaw"/>
        <s v="Andrew Gonzalez"/>
        <s v="Andrew Levine"/>
        <s v="Andrew Pearce"/>
        <s v="Angela Howe"/>
        <s v="Angela Rose"/>
        <s v="Anita Hahn"/>
        <s v="Anita Kang"/>
        <s v="Anita Kent"/>
        <s v="Ann Katz"/>
        <s v="Ann Steele"/>
        <s v="Anna Burgess"/>
        <s v="Anna Ellis"/>
        <s v="Anna Wood"/>
        <s v="Anne Armstrong"/>
        <s v="Anne Bland"/>
        <s v="Anne Schultz"/>
        <s v="Annette Boone"/>
        <s v="Annette McIntyre"/>
        <s v="Annie Horne"/>
        <s v="Annie Livingston"/>
        <s v="Annie Odom"/>
        <s v="Annie Sherrill"/>
        <s v="Anthony Foley"/>
        <s v="Anthony Stanley"/>
        <s v="April Bowers"/>
        <s v="April Henson"/>
        <s v="April Hu"/>
        <s v="Arlene Gibbons"/>
        <s v="Arlene Long"/>
        <s v="Arlene Weeks"/>
        <s v="Arlene Wiggins Dalton"/>
        <s v="Arnold Floyd Blair"/>
        <s v="Arnold Gay"/>
        <s v="Arnold Johnson"/>
        <s v="Arthur Brady"/>
        <s v="Arthur Gold"/>
        <s v="Arthur Lowe Nash"/>
        <s v="Ashley Reese"/>
        <s v="Barbara McNamara"/>
        <s v="Becky Farmer"/>
        <s v="Becky O'Brien"/>
        <s v="Becky Puckett"/>
        <s v="Benjamin Chan"/>
        <s v="Benjamin Gunter"/>
        <s v="Benjamin Kaufman"/>
        <s v="Benjamin Lam"/>
        <s v="Benjamin Porter"/>
        <s v="Benjamin Strauss"/>
        <s v="Bernard Thompson"/>
        <s v="Bernice F Day"/>
        <s v="Beth Dolan"/>
        <s v="Beth English"/>
        <s v="Betsy Gibson"/>
        <s v="Betsy Puckett"/>
        <s v="Betty Giles"/>
        <s v="Beverly Cameron"/>
        <s v="Beverly Cooke Brooks"/>
        <s v="Beverly Roberts"/>
        <s v="Billie Fowler"/>
        <s v="Billie Stern"/>
        <s v="Billy Hale"/>
        <s v="Billy Perry Browning"/>
        <s v="Bob Berg"/>
        <s v="Bob Gibson"/>
        <s v="Bobby Clements"/>
        <s v="Bobby Powell"/>
        <s v="Bonnie Chambers"/>
        <s v="Bonnie Matthews Rowland"/>
        <s v="Bonnie Potter"/>
        <s v="Brad H Blake"/>
        <s v="Brad Stark"/>
        <s v="Bradley Pollock"/>
        <s v="Bradley Schroeder"/>
        <s v="Brandon Beach"/>
        <s v="Brandon E Shepherd"/>
        <s v="Brenda Jain"/>
        <s v="Brenda May"/>
        <s v="Brenda Nelson Blanchard"/>
        <s v="Brenda Ross"/>
        <s v="Brett Hawkins"/>
        <s v="Brett Ingram"/>
        <s v="Brett Schultz"/>
        <s v="Brian Bennett"/>
        <s v="Brian Grady"/>
        <s v="Brian Leach"/>
        <s v="Brooke Lancaster"/>
        <s v="Brooke Shepherd"/>
        <s v="Brooke Weeks Taylor"/>
        <s v="Bruce Stark"/>
        <s v="Calvin Boyette"/>
        <s v="Calvin Conway"/>
        <s v="Calvin Parsons Walter"/>
        <s v="Cameron Kendall"/>
        <s v="Cameron Owens"/>
        <s v="Carla Hauser"/>
        <s v="Carlos Adkins"/>
        <s v="Carlos Byrd"/>
        <s v="Carlos Hanson"/>
        <s v="Carlos Hess"/>
        <s v="Carmen Elmore"/>
        <s v="Carmen McPherson"/>
        <s v="Carol Saunders"/>
        <s v="Carol Sherrill"/>
        <s v="Carol Wood"/>
        <s v="Carole Creech"/>
        <s v="Carole Miller"/>
        <s v="Carole Rosen"/>
        <s v="Caroline Johnston"/>
        <s v="Caroline Stone"/>
        <s v="Carolyn Bowling"/>
        <s v="Carolyn Fisher"/>
        <s v="Carolyn Greer"/>
        <s v="Carolyn Hoffman"/>
        <s v="Carolyn Proctor"/>
        <s v="Carrie Duke"/>
        <s v="Carrie High"/>
        <s v="Carrie Lewis"/>
        <s v="Carrie McIntosh"/>
        <s v="Catherine Dorsey Burnett"/>
        <s v="Catherine Mullins"/>
        <s v="Cathy Burgess"/>
        <s v="Cathy Simon"/>
        <s v="Chad Henson"/>
        <s v="Charles Cline"/>
        <s v="Charles Ward"/>
        <s v="Charlie Moore"/>
        <s v="Charlotte L Doyle"/>
        <s v="Charlotte Patterson"/>
        <s v="Cheryl Guthrie"/>
        <s v="Chris F Brandt"/>
        <s v="Chris Ford"/>
        <s v="Chris Pritchard"/>
        <s v="Christian Albright"/>
        <s v="Christina Hanna"/>
        <s v="Christina Matthews"/>
        <s v="Christina Zhu"/>
        <s v="Christopher Bryant"/>
        <s v="Christopher High"/>
        <s v="Christopher Meadows"/>
        <s v="Christopher Norton Patterson"/>
        <s v="Cindy Harvey"/>
        <s v="Cindy McLeod"/>
        <s v="Claire Warren"/>
        <s v="Clara Kaplan"/>
        <s v="Clarence Crowder"/>
        <s v="Claudia Boyle"/>
        <s v="Claudia Webb"/>
        <s v="Claudia White"/>
        <s v="Clifford Webb"/>
        <s v="Clyde Burnett"/>
        <s v="Colleen Andrews"/>
        <s v="Colleen Fletcher"/>
        <s v="Colleen Marsh"/>
        <s v="Connie Bunn"/>
        <s v="Constance Flowers"/>
        <s v="Constance Robertson"/>
        <s v="Courtney Boyd"/>
        <s v="Courtney Nelson"/>
        <s v="Craig Bennett"/>
        <s v="Craig Liu"/>
        <s v="Crystal Crabtree"/>
        <s v="Crystal Floyd"/>
        <s v="Curtis O'Connell"/>
        <s v="Cynthia Khan"/>
        <s v="Dale Gillespie"/>
        <s v="Dan Lamm"/>
        <s v="Dana Boyle"/>
        <s v="Dana Burgess"/>
        <s v="Dana Rankin"/>
        <s v="Dana Sharpe"/>
        <s v="Dana Teague"/>
        <s v="Dana Waller"/>
        <s v="Daniel Christian"/>
        <s v="Daniel Huff"/>
        <s v="Daniel Richmond"/>
        <s v="Danielle Baird"/>
        <s v="Danielle Daniel"/>
        <s v="Danielle Kramer"/>
        <s v="Danielle Myers"/>
        <s v="Danielle P Rao"/>
        <s v="Danielle Schneider"/>
        <s v="Danielle Watts"/>
        <s v="Danny Hong"/>
        <s v="Danny Richmond"/>
        <s v="Danny Vaughn"/>
        <s v="David Hoyle"/>
        <s v="David Powell"/>
        <s v="David Weaver"/>
        <s v="David Wrenn"/>
        <s v="Dawn Larson"/>
        <s v="Dean Solomon"/>
        <s v="Debbie Dillon"/>
        <s v="Debbie Hsu"/>
        <s v="Debbie Stevenson"/>
        <s v="Deborah Paul"/>
        <s v="Debra Batchelor"/>
        <s v="Debra Block"/>
        <s v="Debra P May"/>
        <s v="Debra Proctor"/>
        <s v="Denise Carver"/>
        <s v="Denise McIntosh"/>
        <s v="Denise Parks"/>
        <s v="Dennis Block Richardson"/>
        <s v="Dennis Bowen"/>
        <s v="Dennis Boykin Townsend"/>
        <s v="Dennis Welch"/>
        <s v="Derek Jernigan"/>
        <s v="Derek McCormick"/>
        <s v="Derek Sweeney"/>
        <s v="Diana Coble Hubbard"/>
        <s v="Diana Xu"/>
        <s v="Diane Barr"/>
        <s v="Diane Lu"/>
        <s v="Dolores Abrams"/>
        <s v="Don Beard"/>
        <s v="Don Cameron"/>
        <s v="Don Rogers"/>
        <s v="Donald Melton"/>
        <s v="Donna Block"/>
        <s v="Donna Braun"/>
        <s v="Donna Craven"/>
        <s v="Doris Fitzpatrick"/>
        <s v="Dorothy Buchanan"/>
        <s v="Dorothy Holt"/>
        <s v="Douglas Buck"/>
        <s v="Douglas Sutton"/>
        <s v="Dwight Albright Huffman"/>
        <s v="Dwight Bishop"/>
        <s v="Dwight M Carr"/>
        <s v="Dwight Robinson"/>
        <s v="Dwight Stephenson"/>
        <s v="Earl Alston"/>
        <s v="Earl Buck"/>
        <s v="Earl Donnelly"/>
        <s v="Earl Roy"/>
        <s v="Earl Watts"/>
        <s v="Eddie House Mueller"/>
        <s v="Eddie Walker"/>
        <s v="Edgar Kumar"/>
        <s v="Edgar McKenzie"/>
        <s v="Edgar Stone"/>
        <s v="Edith Forbes"/>
        <s v="Edith Reynolds"/>
        <s v="Edna Freeman"/>
        <s v="Edna Huang"/>
        <s v="Edna Michael"/>
        <s v="Edna Monroe Talley"/>
        <s v="Edna Pierce"/>
        <s v="Edna Thomas"/>
        <s v="Edward Bynum"/>
        <s v="Edward Lamm"/>
        <s v="Edward Leonard"/>
        <s v="Edward McKenzie"/>
        <s v="Edward Pugh"/>
        <s v="Edwin Blackburn"/>
        <s v="Edwin Chung"/>
        <s v="Edwin Coley"/>
        <s v="Eileen Cheek"/>
        <s v="Eileen Dalton"/>
        <s v="Eileen Fletcher"/>
        <s v="Eileen McDonald"/>
        <s v="Eileen Riddle"/>
        <s v="Eileen Schwartz"/>
        <s v="Eleanor Swain"/>
        <s v="Elisabeth Massey"/>
        <s v="Elisabeth Shaw"/>
        <s v="Ellen Beck"/>
        <s v="Ellen McCormick"/>
        <s v="Ellen Sparks"/>
        <s v="Elsie Boykin"/>
        <s v="Elsie Floyd"/>
        <s v="Elsie Hwang"/>
        <s v="Elsie Lane"/>
        <s v="Elsie Pridgen"/>
        <s v="Emily Sims"/>
        <s v="Emma Bloom"/>
        <s v="Emma Buckley"/>
        <s v="Eric West"/>
        <s v="Erica R Fuller"/>
        <s v="Erik Barr"/>
        <s v="Erika Clapp"/>
        <s v="Erika Fink"/>
        <s v="Erika Jordan"/>
        <s v="Erika Morgan"/>
        <s v="Erin Ballard"/>
        <s v="Ernest Barber"/>
        <s v="Ernest Oh"/>
        <s v="Ernest Peele"/>
        <s v="Esther Whitaker"/>
        <s v="Eugene Brewer Knox"/>
        <s v="Eugene Clayton"/>
        <s v="Eugene H Walsh"/>
        <s v="Eugene Kerr"/>
        <s v="Eva Decker"/>
        <s v="Eva Silverman"/>
        <s v="Eva Simpson"/>
        <s v="Evan Adkins"/>
        <s v="Evan K Bullard"/>
        <s v="Evan Kelley"/>
        <s v="Faye Dyer"/>
        <s v="Faye Hanna"/>
        <s v="Faye Manning"/>
        <s v="Faye Silver"/>
        <s v="Faye Wolf"/>
        <s v="Florence Gold"/>
        <s v="Floyd Dale"/>
        <s v="Frances Holt"/>
        <s v="Frances Jackson"/>
        <s v="Frances Johnson"/>
        <s v="Frances Powers"/>
        <s v="Frances Saunders"/>
        <s v="Francis Evans"/>
        <s v="Francis I Davis"/>
        <s v="Francis Kendall"/>
        <s v="Francis Sherrill"/>
        <s v="Francis Spivey"/>
        <s v="Frank Cross"/>
        <s v="Frank Hess"/>
        <s v="Franklin Spencer"/>
        <s v="Fred Barber"/>
        <s v="Gail Currin"/>
        <s v="Gail Rankin Cole"/>
        <s v="Gary Frazier"/>
        <s v="Gary Hester"/>
        <s v="Gary Koch"/>
        <s v="Gayle Pearson"/>
        <s v="Gene Gilliam"/>
        <s v="Gene Heath Cross"/>
        <s v="Geoffrey H Wong"/>
        <s v="Geoffrey Koch"/>
        <s v="Geoffrey Rivera"/>
        <s v="Geoffrey Saunders"/>
        <s v="Geoffrey Zhu"/>
        <s v="George McLamb"/>
        <s v="George Terry"/>
        <s v="Gerald Crabtree"/>
        <s v="Gerald Kearney"/>
        <s v="Gerald Love"/>
        <s v="Gerald Petty"/>
        <s v="Gerald Raynor"/>
        <s v="Geraldine Puckett"/>
        <s v="Gilbert Godfrey"/>
        <s v="Gilbert Scarborough"/>
        <s v="Gina B Hess"/>
        <s v="Gina Curry"/>
        <s v="Gina McKnight"/>
        <s v="Gladys Holloway"/>
        <s v="Glen Caldwell"/>
        <s v="Glen Newman"/>
        <s v="Glen Robertson"/>
        <s v="Glenda Herbert"/>
        <s v="Glenda Hunter"/>
        <s v="Glenda Simon"/>
        <s v="Gloria Jacobs"/>
        <s v="Gordon Boswell"/>
        <s v="Gordon Brandt"/>
        <s v="Gordon Lyon"/>
        <s v="Gordon Walker"/>
        <s v="Grace Black"/>
        <s v="Grace McNeill Hunt"/>
        <s v="Gregory Crane"/>
        <s v="Gregory Holden"/>
        <s v="Gregory R Snow"/>
        <s v="Gregory Rao"/>
        <s v="Gretchen Ball"/>
        <s v="Gretchen Best Wilkins"/>
        <s v="Gretchen Levine"/>
        <s v="Gretchen McKinney"/>
        <s v="Gretchen Orr"/>
        <s v="Guy Gallagher"/>
        <s v="Guy McDonald"/>
        <s v="Hannah Carver"/>
        <s v="Hannah Tyson"/>
        <s v="Harold Albright"/>
        <s v="Harriet Bowman"/>
        <s v="Harriet Hodges"/>
        <s v="Harriet Moore"/>
        <s v="Harriet Wooten"/>
        <s v="Harry Burns"/>
        <s v="Harry Sellers"/>
        <s v="Hazel Dale"/>
        <s v="Hazel Jennings"/>
        <s v="Hazel Jones"/>
        <s v="Hazel Khan"/>
        <s v="Heather Stern"/>
        <s v="Helen Dickerson"/>
        <s v="Helen Ferguson"/>
        <s v="Helen H Heller"/>
        <s v="Helen H Murphy"/>
        <s v="Helen Lyons"/>
        <s v="Helen Simpson"/>
        <s v="Helen Stein"/>
        <s v="Henry Ball"/>
        <s v="Henry O'Connell"/>
        <s v="Herbert Beard"/>
        <s v="Herbert Donnelly Swanson"/>
        <s v="Herbert Holden"/>
        <s v="Herbert Williamson"/>
        <s v="Hilda Bennett"/>
        <s v="Holly Osborne"/>
        <s v="Holly Pate"/>
        <s v="Howard Burnett"/>
        <s v="Howard Rogers"/>
        <s v="Ian Hall"/>
        <s v="Irene Li"/>
        <s v="Irene Murphy"/>
        <s v="Jack Hatcher"/>
        <s v="Jack Horn"/>
        <s v="Jack Morse"/>
        <s v="Jackie Burke"/>
        <s v="Jackie Capps"/>
        <s v="Jackie Flynn"/>
        <s v="Jackie McCullough"/>
        <s v="Jacob Burgess"/>
        <s v="Jacob Hirsch"/>
        <s v="Jacob Lanier"/>
        <s v="Jacob McNeill"/>
        <s v="Jacob Murray"/>
        <s v="Jacqueline Noble"/>
        <s v="James Beck"/>
        <s v="James Davenport"/>
        <s v="James Dickinson Ball"/>
        <s v="James Hunter"/>
        <s v="James Nicholson"/>
        <s v="Jamie Manning"/>
        <s v="Jamie Ward"/>
        <s v="Jane Shah"/>
        <s v="Janet McCullough"/>
        <s v="Janet Zhang"/>
        <s v="Janice Boswell"/>
        <s v="Janice Cole"/>
        <s v="Janice Frye"/>
        <s v="Jason Bray"/>
        <s v="Jay Hubbard"/>
        <s v="Jay Simon"/>
        <s v="Jean Khan"/>
        <s v="Jean Webster"/>
        <s v="Jean Weiss Diaz"/>
        <s v="Jeanette Davies"/>
        <s v="Jeanne Nguyen"/>
        <s v="Jeanne Walker"/>
        <s v="Jeanne Werner"/>
        <s v="Jeff Meadows"/>
        <s v="Jeff Spivey"/>
        <s v="Jeffrey Cheng"/>
        <s v="Jeffrey Lloyd"/>
        <s v="Jeffrey Mueller"/>
        <s v="Jeffrey Page"/>
        <s v="Jennifer Siegel"/>
        <s v="Jennifer Stanton"/>
        <s v="Jennifer Zimmerman"/>
        <s v="Jenny Gold"/>
        <s v="Jenny Hawkins"/>
        <s v="Jenny Petty"/>
        <s v="Jeremy Pratt"/>
        <s v="Jerome Burch"/>
        <s v="Jerome McIntosh"/>
        <s v="Jerry Ennis"/>
        <s v="Jerry Webster"/>
        <s v="Jesse Hutchinson"/>
        <s v="Jesse Williamson"/>
        <s v="Jessica Huffman"/>
        <s v="Jessie Houston"/>
        <s v="Jessie Kelly"/>
        <s v="Jill Clements"/>
        <s v="Jim Hinson"/>
        <s v="Jim Rodgers"/>
        <s v="Jimmy Alston Holder"/>
        <s v="Jimmy Wang"/>
        <s v="Jimmy Waters"/>
        <s v="Joan Beach"/>
        <s v="Joan Bowers"/>
        <s v="Joan Floyd"/>
        <s v="Joann Moser"/>
        <s v="Joanna Keith"/>
        <s v="Joanna Kenney"/>
        <s v="Joanne Chu"/>
        <s v="Joanne Church"/>
        <s v="Joanne Spivey"/>
        <s v="Joe Baldwin"/>
        <s v="Joe D Dean"/>
        <s v="Joe George"/>
        <s v="Joel Buckley"/>
        <s v="Joel Burnette"/>
        <s v="Joel Huffman"/>
        <s v="John Bray"/>
        <s v="John Merritt"/>
        <s v="John Morse"/>
        <s v="Johnny Reid"/>
        <s v="Jon Ayers"/>
        <s v="Jon Hale"/>
        <s v="Jon Kendall"/>
        <s v="Jon Ward"/>
        <s v="Jonathan Crabtree"/>
        <s v="Jordan Beard"/>
        <s v="Jordan Berry"/>
        <s v="Jordan Wilkinson"/>
        <s v="Jordan Womble"/>
        <s v="Joseph Dawson"/>
        <s v="Joseph Grossman"/>
        <s v="Joseph Hurst"/>
        <s v="Josephine Dalton"/>
        <s v="Josephine Rao"/>
        <s v="Joy Kaplan McNeill"/>
        <s v="Joy Maxwell"/>
        <s v="Joyce Kern"/>
        <s v="Joyce Knox"/>
        <s v="Joyce Murray"/>
        <s v="Juan Gold"/>
        <s v="Juan Justice"/>
        <s v="Juanita Ballard"/>
        <s v="Juanita Coley Knox"/>
        <s v="Judith Shepherd"/>
        <s v="Judy Barrett"/>
        <s v="Judy Frazier"/>
        <s v="Judy Hall"/>
        <s v="Judy Merritt"/>
        <s v="Judy Singer"/>
        <s v="Julia Reynolds"/>
        <s v="Julian F Wolfe"/>
        <s v="Julian Keith Mayer"/>
        <s v="Julie Edwards"/>
        <s v="Julie Porter"/>
        <s v="June Frank Hammond"/>
        <s v="June Herbert"/>
        <s v="June Roberts"/>
        <s v="Justin Frank"/>
        <s v="Kara Allison"/>
        <s v="Kara Foster"/>
        <s v="Kara Patton"/>
        <s v="Karen Hendricks"/>
        <s v="Karen O'Donnell"/>
        <s v="Karen Warren"/>
        <s v="Karl Knowles"/>
        <s v="Kate Lehman"/>
        <s v="Kate McKenna"/>
        <s v="Kate Peck"/>
        <s v="Katharine Bass"/>
        <s v="Katharine Hudson"/>
        <s v="Katherine Kearney"/>
        <s v="Katherine W Epstein"/>
        <s v="Kathleen Huang Hall"/>
        <s v="Kathleen P Bloom"/>
        <s v="Kathryn Patrick"/>
        <s v="Kathryn Tate"/>
        <s v="Kathryn Wolfe"/>
        <s v="Kathy Hinton"/>
        <s v="Kathy Shah"/>
        <s v="Kathy Turner"/>
        <s v="Katie Dougherty"/>
        <s v="Kay Schultz"/>
        <s v="Keith Hobbs"/>
        <s v="Keith Marsh"/>
        <s v="Keith R Atkinson"/>
        <s v="Kelly Byers"/>
        <s v="Kelly Collins"/>
        <s v="Kelly O'Connor"/>
        <s v="Kelly Sawyer"/>
        <s v="Kelly Shaw"/>
        <s v="Ken Cash"/>
        <s v="Ken H Frazier"/>
        <s v="Kenneth Capps"/>
        <s v="Kenneth Pollock"/>
        <s v="Kent Burton"/>
        <s v="Kent Gill"/>
        <s v="Kent Kerr"/>
        <s v="Kerry Beach"/>
        <s v="Kerry Green"/>
        <s v="Kerry Hardy"/>
        <s v="Kerry Jernigan"/>
        <s v="Kerry Wilkerson"/>
        <s v="Kevin Smith"/>
        <s v="Kevin Wolfe"/>
        <s v="Kim McCarthy"/>
        <s v="Kim Weiss"/>
        <s v="Kimberly McCarthy"/>
        <s v="Kimberly Reilly"/>
        <s v="Kristin George"/>
        <s v="Kristina Collier"/>
        <s v="Kristina Sanders"/>
        <s v="Kristine Connolly"/>
        <s v="Kristine Holden"/>
        <s v="Kristine Singleton"/>
        <s v="Kurt O'Connor"/>
        <s v="Kyle Fink"/>
        <s v="Kyle Kaufman"/>
        <s v="Larry Church"/>
        <s v="Larry Hall"/>
        <s v="Larry Langston"/>
        <s v="Laurence Cummings"/>
        <s v="Laurence Flowers"/>
        <s v="Laurence Hull"/>
        <s v="Laurence Poe"/>
        <s v="Laurence Simon"/>
        <s v="Laurie Case Daniel"/>
        <s v="Laurie Hanna"/>
        <s v="Laurie Howe"/>
        <s v="Laurie Moon"/>
        <s v="Laurie Petty"/>
        <s v="Lawrence Dennis"/>
        <s v="Lawrence Haas"/>
        <s v="Lawrence Hester"/>
        <s v="Leah Clapp"/>
        <s v="Leah Davenport"/>
        <s v="Leah Pollock"/>
        <s v="Lee Hancock"/>
        <s v="Lee McKenna Gregory"/>
        <s v="Lee Xu"/>
        <s v="Leigh Burnette Hurley"/>
        <s v="Leo E Underwood"/>
        <s v="Leo J Olson"/>
        <s v="Leo Kane"/>
        <s v="Leon Peele"/>
        <s v="Leonard Strauss"/>
        <s v="Leroy Blanchard"/>
        <s v="Leroy Field"/>
        <s v="Leslie Hawley"/>
        <s v="Leslie Jacobson"/>
        <s v="Leslie Rowland"/>
        <s v="Leslie Shannon"/>
        <s v="Leslie Woodard"/>
        <s v="Lester Copeland"/>
        <s v="Lester Sawyer"/>
        <s v="Lester Woodward Maynard"/>
        <s v="Lewis Baldwin"/>
        <s v="Lillian Day"/>
        <s v="Lillian Fischer"/>
        <s v="Linda Blake"/>
        <s v="Linda Weiss"/>
        <s v="Lindsay Link"/>
        <s v="Lindsay O'Connell"/>
        <s v="Lindsay P Ashley"/>
        <s v="Lindsay Tate"/>
        <s v="Lindsay Webb"/>
        <s v="Lisa Branch"/>
        <s v="Lisa Kim"/>
        <s v="Lloyd Cannon"/>
        <s v="Lloyd Dickson"/>
        <s v="Lloyd Dolan"/>
        <s v="Lloyd Fuller"/>
        <s v="Lloyd Levin"/>
        <s v="Lloyd Norris"/>
        <s v="Lloyd Spencer"/>
        <s v="Lois Hamilton"/>
        <s v="Lois Hansen"/>
        <s v="Lois Rowland"/>
        <s v="Lori Wolfe"/>
        <s v="Lorraine Boykin"/>
        <s v="Lorraine Kelly"/>
        <s v="Louis Parrish"/>
        <s v="Louise Webster Sharma"/>
        <s v="Lucille Buchanan"/>
        <s v="Lucille Gibbons"/>
        <s v="Lucille McGee"/>
        <s v="Lucille Rankin"/>
        <s v="Luis Kerr"/>
        <s v="Lynda Banks"/>
        <s v="Lynda Herman"/>
        <s v="Lynda Rosenthal"/>
        <s v="Lynn Bell"/>
        <s v="Lynn Epstein"/>
        <s v="Lynn Hines"/>
        <s v="Lynn Morrow"/>
        <s v="Lynn O'Donnell"/>
        <s v="Lynn Payne"/>
        <s v="Lynne Griffith"/>
        <s v="Lynne Reid"/>
        <s v="Lynne Wilcox"/>
        <s v="Malcolm Floyd"/>
        <s v="Malcolm French"/>
        <s v="Malcolm Robertson"/>
        <s v="Malcolm S Lanier"/>
        <s v="Marc Nash"/>
        <s v="Marc Ray"/>
        <s v="Marcia Feldman"/>
        <s v="Marcia Greenberg"/>
        <s v="Marcus Dunlap"/>
        <s v="Marguerite Moss"/>
        <s v="Marguerite Rodgers"/>
        <s v="Marguerite Yu"/>
        <s v="Maria Block"/>
        <s v="Maria Thomas"/>
        <s v="Marian Willis"/>
        <s v="Marianne Carey"/>
        <s v="Marianne Connor"/>
        <s v="Marianne Goldstein"/>
        <s v="Marianne Weiner Ennis"/>
        <s v="Marie Bass"/>
        <s v="Marie Pittman"/>
        <s v="Marion Bowling"/>
        <s v="Marion Lindsey"/>
        <s v="Marion Owens"/>
        <s v="Marion Wilcox"/>
        <s v="Marjorie Arthur"/>
        <s v="Marjorie Burnette"/>
        <s v="Marjorie Owens"/>
        <s v="Mark Ritchie"/>
        <s v="Marlene Abrams"/>
        <s v="Marlene Davidson"/>
        <s v="Marlene Gray"/>
        <s v="Marlene Harrison"/>
        <s v="Marlene Kirk"/>
        <s v="Marlene Phillips"/>
        <s v="Marsha P Joyner"/>
        <s v="Marsha Roy"/>
        <s v="Marshall Brandt Briggs"/>
        <s v="Marshall Sutherland"/>
        <s v="Martha Bowers"/>
        <s v="Martin Kirk"/>
        <s v="Marvin Hunt"/>
        <s v="Marvin MacDonald"/>
        <s v="Marvin Parrott"/>
        <s v="Marvin Patrick"/>
        <s v="Marvin Reid"/>
        <s v="Marvin Rollins"/>
        <s v="Marvin Yang"/>
        <s v="Mary Hewitt"/>
        <s v="Mary Norman"/>
        <s v="Mary Page"/>
        <s v="Matthew Berman"/>
        <s v="Matthew Conway"/>
        <s v="Maureen Herbert Hood"/>
        <s v="Maureen Stout"/>
        <s v="Maureen Whitley"/>
        <s v="Maurice Everett"/>
        <s v="Maurice Kelly"/>
        <s v="Max Hubbard"/>
        <s v="Max Hurley"/>
        <s v="Max McKenna"/>
        <s v="Max Small"/>
        <s v="Maxine Collier Grady"/>
        <s v="Megan Woods"/>
        <s v="Megan York"/>
        <s v="Melanie Burgess"/>
        <s v="Melanie Knight"/>
        <s v="Melanie Morrow"/>
        <s v="Melinda Rogers"/>
        <s v="Melinda Thornton"/>
        <s v="Melvin Benton"/>
        <s v="Melvin Duke"/>
        <s v="Melvin Kendall"/>
        <s v="Meredith Humphrey"/>
        <s v="Meredith Walters"/>
        <s v="Michael Robbins"/>
        <s v="Michael Shaffer"/>
        <s v="Michael Tanner"/>
        <s v="Michele Bradshaw"/>
        <s v="Michele Bullard"/>
        <s v="Michelle Bryant Phillips"/>
        <s v="Michelle Steele"/>
        <s v="Mike G Hartman"/>
        <s v="Mike Howard"/>
        <s v="Mildred Briggs"/>
        <s v="Mildred Chase"/>
        <s v="Milton Harrell"/>
        <s v="Milton Lindsay"/>
        <s v="Miriam Bowman"/>
        <s v="Miriam Greenberg"/>
        <s v="Miriam Mueller"/>
        <s v="Mitchell Goldberg"/>
        <s v="Mitchell Ross"/>
        <s v="Molly Browning"/>
        <s v="Molly Vincent"/>
        <s v="Molly Webster"/>
        <s v="Monica Harvey"/>
        <s v="Monica Howard"/>
        <s v="Monica Law Thompson"/>
        <s v="Monica McCormick"/>
        <s v="Monica Stuart"/>
        <s v="Nancy Holden"/>
        <s v="Natalie Aldridge"/>
        <s v="Natalie Watts"/>
        <s v="Nathan Fox"/>
        <s v="Nathan Jenkins"/>
        <s v="Nathan Newton"/>
        <s v="Nathan Wyatt"/>
        <s v="Neal Weber"/>
        <s v="Neal Wolfe"/>
        <s v="Neil Bailey"/>
        <s v="Neil Barbee"/>
        <s v="Neil Hogan"/>
        <s v="Neil Parker"/>
        <s v="Neil Song"/>
        <s v="Nelson Hensley"/>
        <s v="Nelson Hong"/>
        <s v="Nicholas Wallace"/>
        <s v="Nicole Goldstein"/>
        <s v="Nicole Pope"/>
        <s v="Nicole Reid"/>
        <s v="Nina Bowles"/>
        <s v="Nina Horne Kelly"/>
        <s v="Norman Adams"/>
        <s v="Norman Shields"/>
        <s v="Oscar Bowers"/>
        <s v="Oscar Ford"/>
        <s v="Oscar Kenney"/>
        <s v="Paige Jacobs"/>
        <s v="Paige Mason"/>
        <s v="Paige Powers"/>
        <s v="Pam Anthony"/>
        <s v="Pam Bennett"/>
        <s v="Pam Gilbert"/>
        <s v="Pam Patton"/>
        <s v="Pamela Wiley"/>
        <s v="Pat Baker"/>
        <s v="Pat Kinney"/>
        <s v="Patricia Cole Blair"/>
        <s v="Patrick Adcock"/>
        <s v="Patrick Byrne"/>
        <s v="Patrick Lowry"/>
        <s v="Patrick Rosenthal"/>
        <s v="Patsy Harmon"/>
        <s v="Patsy Shea"/>
        <s v="Paul Puckett"/>
        <s v="Paul Tate"/>
        <s v="Paul W French"/>
        <s v="Paula Hubbard"/>
        <s v="Pauline Boyette"/>
        <s v="Pauline Brooks"/>
        <s v="Pauline Denton"/>
        <s v="Pauline Finch"/>
        <s v="Peggy Chan"/>
        <s v="Peggy Lanier"/>
        <s v="Peggy Rowe"/>
        <s v="Penny Leach"/>
        <s v="Penny O Caldwell"/>
        <s v="Penny Rich"/>
        <s v="Penny Tuttle"/>
        <s v="Peter Adams"/>
        <s v="Peter Brooks"/>
        <s v="Peter Hardy"/>
        <s v="Peter McConnell"/>
        <s v="Philip Hawkins"/>
        <s v="Phillip Blum"/>
        <s v="Phillip Chappell"/>
        <s v="Phillip Holmes"/>
        <s v="Phillip Pollard"/>
        <s v="Phyllis Hull"/>
        <s v="Phyllis Little"/>
        <s v="Priscilla Allen"/>
        <s v="Priscilla Brandon"/>
        <s v="Priscilla Frank"/>
        <s v="Rachel Bates"/>
        <s v="Rachel Casey"/>
        <s v="Ralph Woods Scott"/>
        <s v="Randall Boykin"/>
        <s v="Randall Montgomery"/>
        <s v="Randy Jiang"/>
        <s v="Ray Grady"/>
        <s v="Ray Oakley"/>
        <s v="Ray Silverman"/>
        <s v="Rebecca Lindsey"/>
        <s v="Regina Langley"/>
        <s v="Renee Alston"/>
        <s v="Renee Huang"/>
        <s v="Renee McKenzie"/>
        <s v="Rhonda Bryant"/>
        <s v="Rhonda Ivey"/>
        <s v="Rhonda Schroeder"/>
        <s v="Rhonda Stein"/>
        <s v="Richard McClure"/>
        <s v="Richard Tan"/>
        <s v="Rick Ellis"/>
        <s v="Rick Foster Hawkins"/>
        <s v="Rick Houston"/>
        <s v="Ricky Allred"/>
        <s v="Ricky Garner"/>
        <s v="Ricky Hensley"/>
        <s v="Ricky Sanders"/>
        <s v="Ricky W Clements"/>
        <s v="Rita Barton"/>
        <s v="Robert Brantley"/>
        <s v="Robert Cowan"/>
        <s v="Robert Rollins"/>
        <s v="Roberta Daniel"/>
        <s v="Roberta Mitchell"/>
        <s v="Roberta Mullins Peters"/>
        <s v="Robin High"/>
        <s v="Robin Kramer Vaughn"/>
        <s v="Robin Tyler"/>
        <s v="Robyn Crawford"/>
        <s v="Robyn Garner"/>
        <s v="Robyn Hayes"/>
        <s v="Robyn Lyon"/>
        <s v="Robyn Zhou"/>
        <s v="Rodney Field"/>
        <s v="Rodney Kearney"/>
        <s v="Roger Blalock Cassidy"/>
        <s v="Roger Meyer"/>
        <s v="Roger Schwartz"/>
        <s v="Ron Newton"/>
        <s v="Ronald O'Neill"/>
        <s v="Ronnie Creech"/>
        <s v="Ronnie Nolan"/>
        <s v="Ronnie Proctor"/>
        <s v="Rosemary Branch"/>
        <s v="Rosemary English"/>
        <s v="Rosemary O'Brien"/>
        <s v="Rosemary Stark"/>
        <s v="Ross Frederick"/>
        <s v="Ross Simpson"/>
        <s v="Roy Hardison"/>
        <s v="Roy Rouse"/>
        <s v="Ruby Gibbons"/>
        <s v="Russell Chan"/>
        <s v="Russell W Melton"/>
        <s v="Ruth Dudley"/>
        <s v="Ruth Lamm"/>
        <s v="Ryan Foster"/>
        <s v="Ryan Herman"/>
        <s v="Sally Dunn"/>
        <s v="Sally House"/>
        <s v="Sally Liu"/>
        <s v="Sam Oh"/>
        <s v="Sam Rouse"/>
        <s v="Sam Woodward"/>
        <s v="Samantha Koch"/>
        <s v="Samantha Weaver"/>
        <s v="Samuel Newman"/>
        <s v="Sandra Berry"/>
        <s v="Sandra Faulkner"/>
        <s v="Sandra Sharma"/>
        <s v="Sandy Cannon"/>
        <s v="Sandy Ellington"/>
        <s v="Sandy Hunt"/>
        <s v="Sandy Mueller"/>
        <s v="Sara Faulkner"/>
        <s v="Sara O'Connor"/>
        <s v="Sarah N Becker"/>
        <s v="Sarah Ramsey"/>
        <s v="Scott Bunn"/>
        <s v="Scott Feldman"/>
        <s v="Scott McKenna"/>
        <s v="Scott Moore"/>
        <s v="Sean Burton"/>
        <s v="Sean Herbert"/>
        <s v="Sean McKenna"/>
        <s v="Sean N Boyer"/>
        <s v="Sean Pugh"/>
        <s v="Sean Stephenson"/>
        <s v="Seth Matthews"/>
        <s v="Seth Merrill"/>
        <s v="Shannon Aldridge"/>
        <s v="Sharon Ellis"/>
        <s v="Sharon Kessler"/>
        <s v="Sharon Long"/>
        <s v="Sharon Marcus"/>
        <s v="Sharon Thomas"/>
        <s v="Shawn Combs"/>
        <s v="Shawn McIntyre"/>
        <s v="Shawn Meyer"/>
        <s v="Shawn Stern"/>
        <s v="Sherri F Vogel"/>
        <s v="Sherri Kramer"/>
        <s v="Sherri McIntosh"/>
        <s v="Sherri P Stephens"/>
        <s v="Sherry Hurley"/>
        <s v="Sheryl Marsh"/>
        <s v="Sheryl Reese"/>
        <s v="Shirley Riley"/>
        <s v="Sidney Bowling"/>
        <s v="Sidney Brewer"/>
        <s v="Sidney Gilliam"/>
        <s v="Sidney Greenberg"/>
        <s v="Sidney Larson"/>
        <s v="Sidney Russell Austin"/>
        <s v="Sidney Scarborough"/>
        <s v="Stacey Hale"/>
        <s v="Stacey Lucas"/>
        <s v="Stacy Byrne"/>
        <s v="Stacy Chang"/>
        <s v="Stacy Gould"/>
        <s v="Stanley Steele"/>
        <s v="Stephanie Hawkins"/>
        <s v="Stephanie Sun Perry"/>
        <s v="Stephen Lam"/>
        <s v="Steve McKee"/>
        <s v="Steve O'Brien"/>
        <s v="Steve Raynor"/>
        <s v="Steven Long"/>
        <s v="Stuart C Robinson"/>
        <s v="Stuart Holloway"/>
        <s v="Stuart Sharma"/>
        <s v="Sue Drake"/>
        <s v="Susan Carroll Berman"/>
        <s v="Suzanne Cochran"/>
        <s v="Sylvia Bush"/>
        <s v="Sylvia Kumar"/>
        <s v="Tamara Dickinson"/>
        <s v="Tammy Buckley"/>
        <s v="Tammy Goldman"/>
        <s v="Tammy Raynor"/>
        <s v="Tara Gold"/>
        <s v="Tara Powers Underwood"/>
        <s v="Ted Crowder"/>
        <s v="Ted Dunlap"/>
        <s v="Ted Durham"/>
        <s v="Teresa Bishop"/>
        <s v="Teresa Hill"/>
        <s v="Teresa Wallace"/>
        <s v="Teresa Watts"/>
        <s v="Terry Klein"/>
        <s v="Thelma Abrams"/>
        <s v="Thelma Murray"/>
        <s v="Theodore Moran"/>
        <s v="Theodore Rubin"/>
        <s v="Theodore Tyson"/>
        <s v="Theresa Winters"/>
        <s v="Thomas McAllister"/>
        <s v="Thomas Spence"/>
        <s v="Tiffany Grossman Hardin"/>
        <s v="Tiffany Merrill"/>
        <s v="Tim Connolly"/>
        <s v="Timothy Currie"/>
        <s v="Timothy Reese"/>
        <s v="Timothy Ross"/>
        <s v="Tina Evans"/>
        <s v="Tina Monroe"/>
        <s v="Todd D Norris"/>
        <s v="Tom Hoyle Honeycutt"/>
        <s v="Tom McFarland"/>
        <s v="Tommy Ellis Ritchie"/>
        <s v="Tommy Honeycutt"/>
        <s v="Tommy Lutz"/>
        <s v="Toni Owens Poe"/>
        <s v="Toni Swanson"/>
        <s v="Tony Chandler"/>
        <s v="Tony Doyle"/>
        <s v="Tony Wilkins Winters"/>
        <s v="Tonya Miller"/>
        <s v="Tonya Proctor"/>
        <s v="Tracy Buckley"/>
        <s v="Tracy Dyer"/>
        <s v="Tracy G Starr"/>
        <s v="Tracy Livingston"/>
        <s v="Tracy Schultz"/>
        <s v="Troy Casey"/>
        <s v="Troy Cassidy"/>
        <s v="Troy Moon"/>
        <s v="Valerie Moon"/>
        <s v="Valerie Siegel"/>
        <s v="Vanessa Boyer"/>
        <s v="Vanessa Day"/>
        <s v="Vanessa Winstead"/>
        <s v="Vernon Hirsch Singleton"/>
        <s v="Veronica Peck"/>
        <s v="Vicki Bond"/>
        <s v="Vicki Hauser"/>
        <s v="Vicki Womble"/>
        <s v="Vicki Zhu Daniels"/>
        <s v="Vickie Andrews"/>
        <s v="Vickie Coates"/>
        <s v="Vickie Gonzalez"/>
        <s v="Vickie Martinez"/>
        <s v="Vickie Morse"/>
        <s v="Victor Cherry"/>
        <s v="Victoria Baker Hoover"/>
        <s v="Vincent Daniel"/>
        <s v="Vincent Hale"/>
        <s v="Virginia Gay"/>
        <s v="Virginia McNeill"/>
        <s v="Vivian Clarke"/>
        <s v="Vivian Goldstein"/>
        <s v="Wallace Pugh"/>
        <s v="Wallace Werner"/>
        <s v="Walter Young"/>
        <s v="Wanda Harris"/>
        <s v="Wayne Bass"/>
        <s v="Wayne Bean"/>
        <s v="Wayne English"/>
        <s v="Wayne Lutz"/>
        <s v="Wayne Sutherland"/>
        <s v="Wendy Pridgen Pearce"/>
        <s v="Wesley Cho"/>
        <s v="Wesley Corbett"/>
        <s v="Wesley Field"/>
        <s v="Wesley Reid"/>
        <s v="Wesley Tate"/>
        <s v="Wesley Waller"/>
        <s v="William Crawford"/>
        <s v="William Larson"/>
        <s v="William Sharma"/>
        <s v="William Woodard"/>
        <s v="Willie Robinson"/>
        <s v="Yvonne Clarke"/>
        <s v="Yvonne Collier"/>
        <s v="Yvonne Fox"/>
        <s v="Yvonne Mann"/>
        <s v="Yvonne Stephens"/>
        <s v="Zachary Maynard"/>
      </sharedItems>
    </cacheField>
    <cacheField name="[Measures].[Average shipping days]" caption="Average shipping days" numFmtId="0" hierarchy="61" level="32767"/>
    <cacheField name="[Customers].[Region].[Region]" caption="Region" numFmtId="0" hierarchy="18" level="1">
      <sharedItems containsSemiMixedTypes="0" containsNonDate="0" containsString="0"/>
    </cacheField>
  </cacheFields>
  <cacheHierarchies count="9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2" memberValueDatatype="130" unbalanced="0">
      <fieldsUsage count="2">
        <fieldUsage x="-1"/>
        <fieldUsage x="0"/>
      </fieldsUsage>
    </cacheHierarchy>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fieldsUsage count="2">
        <fieldUsage x="-1"/>
        <fieldUsage x="2"/>
      </fieldsUsage>
    </cacheHierarchy>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oneField="1">
      <fieldsUsage count="1">
        <fieldUsage x="1"/>
      </fieldsUsage>
    </cacheHierarchy>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Order ID]" caption="Sum of Order ID" measure="1" displayFolder="" measureGroup="INVOICES" count="0" hidden="1">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hidden="1">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hidden="1">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hidden="1">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hidden="1">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hidden="1">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hidden="1">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hidden="1">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hidden="1">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hidden="1">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hidden="1">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hidden="1">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hidden="1">
      <extLst>
        <ext xmlns:x15="http://schemas.microsoft.com/office/spreadsheetml/2010/11/main" uri="{B97F6D7D-B522-45F9-BDA1-12C45D357490}">
          <x15:cacheHierarchy aggregatedColumn="25"/>
        </ext>
      </extLst>
    </cacheHierarchy>
    <cacheHierarchy uniqueName="[Measures].[Count of Product Status]" caption="Count of Product Status" measure="1" displayFolder="" measureGroup="Products" count="0" hidden="1">
      <extLst>
        <ext xmlns:x15="http://schemas.microsoft.com/office/spreadsheetml/2010/11/main" uri="{B97F6D7D-B522-45F9-BDA1-12C45D357490}">
          <x15:cacheHierarchy aggregatedColumn="51"/>
        </ext>
      </extLst>
    </cacheHierarchy>
  </cacheHierarchies>
  <kpis count="0"/>
  <dimensions count="8">
    <dimension name="All Measures" uniqueName="[All Measures]" caption="All Measures"/>
    <dimension name="Area managers" uniqueName="[Area managers]" caption="Area managers"/>
    <dimension name="Calendar" uniqueName="[Calendar]" caption="Calendar"/>
    <dimension name="Customers" uniqueName="[Customers]" caption="Customers"/>
    <dimension name="INVOICES" uniqueName="[INVOICES]" caption="INVOICES"/>
    <dimension measure="1" name="Measures" uniqueName="[Measures]" caption="Measures"/>
    <dimension name="Products" uniqueName="[Products]" caption="Products"/>
    <dimension name="Returns" uniqueName="[Returns]" caption="Returns"/>
  </dimensions>
  <measureGroups count="7">
    <measureGroup name="All Measures" caption="All Measures"/>
    <measureGroup name="Area managers" caption="Area managers"/>
    <measureGroup name="Calendar" caption="Calendar"/>
    <measureGroup name="Customers" caption="Customers"/>
    <measureGroup name="INVOICES" caption="INVOICES"/>
    <measureGroup name="Products" caption="Products"/>
    <measureGroup name="Returns" caption="Returns"/>
  </measureGroups>
  <maps count="12">
    <map measureGroup="0" dimension="0"/>
    <map measureGroup="1" dimension="1"/>
    <map measureGroup="2" dimension="2"/>
    <map measureGroup="3" dimension="3"/>
    <map measureGroup="4" dimension="1"/>
    <map measureGroup="4" dimension="2"/>
    <map measureGroup="4" dimension="3"/>
    <map measureGroup="4" dimension="4"/>
    <map measureGroup="4" dimension="6"/>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lam" refreshedDate="45517.090477546299" backgroundQuery="1" createdVersion="3" refreshedVersion="8" minRefreshableVersion="3" recordCount="0" supportSubquery="1" supportAdvancedDrill="1" xr:uid="{D564BEB9-7F45-4E10-B437-95F3C19183CE}">
  <cacheSource type="external" connectionId="8">
    <extLst>
      <ext xmlns:x14="http://schemas.microsoft.com/office/spreadsheetml/2009/9/main" uri="{F057638F-6D5F-4e77-A914-E7F072B9BCA8}">
        <x14:sourceConnection name="ThisWorkbookDataModel"/>
      </ext>
    </extLst>
  </cacheSource>
  <cacheFields count="0"/>
  <cacheHierarchies count="8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rea managers].[Region]" caption="Region" attribute="1" defaultMemberUniqueName="[Area managers].[Region].[All]" allUniqueName="[Area managers].[Region].[All]" dimensionUniqueName="[Area managers]" displayFolder="" count="0" memberValueDatatype="130" unbalanced="0"/>
    <cacheHierarchy uniqueName="[Area managers].[Manager]" caption="Manager" attribute="1" defaultMemberUniqueName="[Area managers].[Manager].[All]" allUniqueName="[Area managers].[Manager].[All]" dimensionUniqueName="[Area managers]" displayFolder="" count="0" memberValueDatatype="130" unbalanced="0"/>
    <cacheHierarchy uniqueName="[Area managers].[ManagerID]" caption="ManagerID" attribute="1" defaultMemberUniqueName="[Area managers].[ManagerID].[All]" allUniqueName="[Area managers].[ManagerID].[All]" dimensionUniqueName="[Area managers]"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s]" caption="Quarters" attribute="1" time="1" defaultMemberUniqueName="[Calendar].[Quarters].[All]" allUniqueName="[Calendar].[Quarters].[All]" dimensionUniqueName="[Calendar]" displayFolder="" count="0" memberValueDatatype="130" unbalanced="0"/>
    <cacheHierarchy uniqueName="[Calendar].[Weeks]" caption="Weeks" attribute="1" time="1" defaultMemberUniqueName="[Calendar].[Weeks].[All]" allUniqueName="[Calendar].[Weeks].[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Region]" caption="Region" attribute="1" defaultMemberUniqueName="[Customers].[Region].[All]" allUniqueName="[Customers].[Region].[All]" dimensionUniqueName="[Customers]" displayFolder="" count="2" memberValueDatatype="130" unbalanced="0"/>
    <cacheHierarchy uniqueName="[Customers].[State or Province]" caption="State or Province" attribute="1" defaultMemberUniqueName="[Customers].[State or Province].[All]" allUniqueName="[Customers].[State or Provinc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Postal Code]" caption="Postal Code" attribute="1" defaultMemberUniqueName="[Customers].[Postal Code].[All]" allUniqueName="[Customers].[Postal Code].[All]" dimensionUniqueName="[Customers]" displayFolder="" count="0" memberValueDatatype="20" unbalanced="0"/>
    <cacheHierarchy uniqueName="[Customers].[Age]" caption="Age" attribute="1" defaultMemberUniqueName="[Customers].[Age].[All]" allUniqueName="[Customers].[Ag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INVOICES].[Order ID]" caption="Order ID" attribute="1" defaultMemberUniqueName="[INVOICES].[Order ID].[All]" allUniqueName="[INVOICES].[Order ID].[All]" dimensionUniqueName="[INVOICES]" displayFolder="" count="0" memberValueDatatype="20" unbalanced="0"/>
    <cacheHierarchy uniqueName="[INVOICES].[Row ID]" caption="Row ID" attribute="1" defaultMemberUniqueName="[INVOICES].[Row ID].[All]" allUniqueName="[INVOICES].[Row ID].[All]" dimensionUniqueName="[INVOICES]" displayFolder="" count="0" memberValueDatatype="20" unbalanced="0"/>
    <cacheHierarchy uniqueName="[INVOICES].[Order Priority]" caption="Order Priority" attribute="1" defaultMemberUniqueName="[INVOICES].[Order Priority].[All]" allUniqueName="[INVOICES].[Order Priority].[All]" dimensionUniqueName="[INVOICES]" displayFolder="" count="0" memberValueDatatype="130" unbalanced="0"/>
    <cacheHierarchy uniqueName="[INVOICES].[Discount]" caption="Discount" attribute="1" defaultMemberUniqueName="[INVOICES].[Discount].[All]" allUniqueName="[INVOICES].[Discount].[All]" dimensionUniqueName="[INVOICES]" displayFolder="" count="0" memberValueDatatype="5" unbalanced="0"/>
    <cacheHierarchy uniqueName="[INVOICES].[Unit Price]" caption="Unit Price" attribute="1" defaultMemberUniqueName="[INVOICES].[Unit Price].[All]" allUniqueName="[INVOICES].[Unit Price].[All]" dimensionUniqueName="[INVOICES]" displayFolder="" count="0" memberValueDatatype="5" unbalanced="0"/>
    <cacheHierarchy uniqueName="[INVOICES].[Shipping Cost]" caption="Shipping Cost" attribute="1" defaultMemberUniqueName="[INVOICES].[Shipping Cost].[All]" allUniqueName="[INVOICES].[Shipping Cost].[All]" dimensionUniqueName="[INVOICES]" displayFolder="" count="0" memberValueDatatype="5" unbalanced="0"/>
    <cacheHierarchy uniqueName="[INVOICES].[Customer ID]" caption="Customer ID" attribute="1" defaultMemberUniqueName="[INVOICES].[Customer ID].[All]" allUniqueName="[INVOICES].[Customer ID].[All]" dimensionUniqueName="[INVOICES]" displayFolder="" count="0" memberValueDatatype="20" unbalanced="0"/>
    <cacheHierarchy uniqueName="[INVOICES].[Ship Mode]" caption="Ship Mode" attribute="1" defaultMemberUniqueName="[INVOICES].[Ship Mode].[All]" allUniqueName="[INVOICES].[Ship Mode].[All]" dimensionUniqueName="[INVOICES]" displayFolder="" count="0" memberValueDatatype="130" unbalanced="0"/>
    <cacheHierarchy uniqueName="[INVOICES].[Order Date]" caption="Order Date" attribute="1" time="1" defaultMemberUniqueName="[INVOICES].[Order Date].[All]" allUniqueName="[INVOICES].[Order Date].[All]" dimensionUniqueName="[INVOICES]" displayFolder="" count="0" memberValueDatatype="7" unbalanced="0"/>
    <cacheHierarchy uniqueName="[INVOICES].[Ship Date]" caption="Ship Date" attribute="1" time="1" defaultMemberUniqueName="[INVOICES].[Ship Date].[All]" allUniqueName="[INVOICES].[Ship Date].[All]" dimensionUniqueName="[INVOICES]" displayFolder="" count="0" memberValueDatatype="7" unbalanced="0"/>
    <cacheHierarchy uniqueName="[INVOICES].[Profit]" caption="Profit" attribute="1" defaultMemberUniqueName="[INVOICES].[Profit].[All]" allUniqueName="[INVOICES].[Profit].[All]" dimensionUniqueName="[INVOICES]" displayFolder="" count="0" memberValueDatatype="5" unbalanced="0"/>
    <cacheHierarchy uniqueName="[INVOICES].[Quantity ordered new]" caption="Quantity ordered new" attribute="1" defaultMemberUniqueName="[INVOICES].[Quantity ordered new].[All]" allUniqueName="[INVOICES].[Quantity ordered new].[All]" dimensionUniqueName="[INVOICES]" displayFolder="" count="0" memberValueDatatype="20" unbalanced="0"/>
    <cacheHierarchy uniqueName="[INVOICES].[Sales]" caption="Sales" attribute="1" defaultMemberUniqueName="[INVOICES].[Sales].[All]" allUniqueName="[INVOICES].[Sales].[All]" dimensionUniqueName="[INVOICES]" displayFolder="" count="0" memberValueDatatype="5" unbalanced="0"/>
    <cacheHierarchy uniqueName="[INVOICES].[COGS]" caption="COGS" attribute="1" defaultMemberUniqueName="[INVOICES].[COGS].[All]" allUniqueName="[INVOICES].[COGS].[All]" dimensionUniqueName="[INVOICES]" displayFolder="" count="0" memberValueDatatype="5" unbalanced="0"/>
    <cacheHierarchy uniqueName="[INVOICES].[Arrival Time]" caption="Arrival Time" attribute="1" defaultMemberUniqueName="[INVOICES].[Arrival Time].[All]" allUniqueName="[INVOICES].[Arrival Time].[All]" dimensionUniqueName="[INVOICES]" displayFolder="" count="0" memberValueDatatype="20" unbalanced="0"/>
    <cacheHierarchy uniqueName="[INVOICES].[ManagerID]" caption="ManagerID" attribute="1" defaultMemberUniqueName="[INVOICES].[ManagerID].[All]" allUniqueName="[INVOICES].[ManagerID].[All]" dimensionUniqueName="[INVOICES]" displayFolder="" count="0" memberValueDatatype="20" unbalanced="0"/>
    <cacheHierarchy uniqueName="[INVOICES].[Product ID]" caption="Product ID" attribute="1" defaultMemberUniqueName="[INVOICES].[Product ID].[All]" allUniqueName="[INVOICES].[Product ID].[All]" dimensionUniqueName="[INVOICES]" displayFolder="" count="0" memberValueDatatype="20" unbalanced="0"/>
    <cacheHierarchy uniqueName="[INVOICES].[Year]" caption="Year" attribute="1" defaultMemberUniqueName="[INVOICES].[Year].[All]" allUniqueName="[INVOICES].[Year].[All]" dimensionUniqueName="[INVOICES]" displayFolder="" count="2" memberValueDatatype="20" unbalanced="0"/>
    <cacheHierarchy uniqueName="[INVOICES].[Month Name]" caption="Month Name" attribute="1" defaultMemberUniqueName="[INVOICES].[Month Name].[All]" allUniqueName="[INVOICES].[Month Name].[All]" dimensionUniqueName="[INVOICES]" displayFolder="" count="0" memberValueDatatype="130" unbalanced="0"/>
    <cacheHierarchy uniqueName="[INVOICES].[Product Types]" caption="Product Types" attribute="1" defaultMemberUniqueName="[INVOICES].[Product Types].[All]" allUniqueName="[INVOICES].[Product Types].[All]" dimensionUniqueName="[INVOICE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Container]" caption="Product Container" attribute="1" defaultMemberUniqueName="[Products].[Product Container].[All]" allUniqueName="[Products].[Product Container].[All]" dimensionUniqueName="[Products]" displayFolder="" count="0" memberValueDatatype="130" unbalanced="0"/>
    <cacheHierarchy uniqueName="[Products].[Product Base Margin]" caption="Product Base Margin" attribute="1" defaultMemberUniqueName="[Products].[Product Base Margin].[All]" allUniqueName="[Products].[Product Base Margin].[All]" dimensionUniqueName="[Products]" displayFolder="" count="0" memberValueDatatype="5" unbalanced="0"/>
    <cacheHierarchy uniqueName="[Products].[Product Status]" caption="Product Status" attribute="1" defaultMemberUniqueName="[Products].[Product Status].[All]" allUniqueName="[Products].[Product Status].[All]" dimensionUniqueName="[Product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Measures].[Sum of Order ID]" caption="Sum of Order ID" measure="1" displayFolder="" measureGroup="INVOICES" count="0">
      <extLst>
        <ext xmlns:x15="http://schemas.microsoft.com/office/spreadsheetml/2010/11/main" uri="{B97F6D7D-B522-45F9-BDA1-12C45D357490}">
          <x15:cacheHierarchy aggregatedColumn="25"/>
        </ext>
      </extLst>
    </cacheHierarchy>
    <cacheHierarchy uniqueName="[Measures].[Distinct Count of Order ID]" caption="Distinct Count of Order ID" measure="1" displayFolder="" measureGroup="INVOICES" count="0">
      <extLst>
        <ext xmlns:x15="http://schemas.microsoft.com/office/spreadsheetml/2010/11/main" uri="{B97F6D7D-B522-45F9-BDA1-12C45D357490}">
          <x15:cacheHierarchy aggregatedColumn="25"/>
        </ext>
      </extLst>
    </cacheHierarchy>
    <cacheHierarchy uniqueName="[Measures].[Count of COGS]" caption="Count of COGS" measure="1" displayFolder="" measureGroup="INVOICES" count="0">
      <extLst>
        <ext xmlns:x15="http://schemas.microsoft.com/office/spreadsheetml/2010/11/main" uri="{B97F6D7D-B522-45F9-BDA1-12C45D357490}">
          <x15:cacheHierarchy aggregatedColumn="38"/>
        </ext>
      </extLst>
    </cacheHierarchy>
    <cacheHierarchy uniqueName="[Measures].[Sum of COGS]" caption="Sum of COGS" measure="1" displayFolder="" measureGroup="INVOICES" count="0">
      <extLst>
        <ext xmlns:x15="http://schemas.microsoft.com/office/spreadsheetml/2010/11/main" uri="{B97F6D7D-B522-45F9-BDA1-12C45D357490}">
          <x15:cacheHierarchy aggregatedColumn="38"/>
        </ext>
      </extLst>
    </cacheHierarchy>
    <cacheHierarchy uniqueName="[Measures].[Sum of Sales]" caption="Sum of Sales" measure="1" displayFolder="" measureGroup="INVOICES" count="0">
      <extLst>
        <ext xmlns:x15="http://schemas.microsoft.com/office/spreadsheetml/2010/11/main" uri="{B97F6D7D-B522-45F9-BDA1-12C45D357490}">
          <x15:cacheHierarchy aggregatedColumn="37"/>
        </ext>
      </extLst>
    </cacheHierarchy>
    <cacheHierarchy uniqueName="[Measures].[Sum of Profit]" caption="Sum of Profit" measure="1" displayFolder="" measureGroup="INVOICES" count="0">
      <extLst>
        <ext xmlns:x15="http://schemas.microsoft.com/office/spreadsheetml/2010/11/main" uri="{B97F6D7D-B522-45F9-BDA1-12C45D357490}">
          <x15:cacheHierarchy aggregatedColumn="35"/>
        </ext>
      </extLst>
    </cacheHierarchy>
    <cacheHierarchy uniqueName="[Measures].[Sum of Quantity ordered new]" caption="Sum of Quantity ordered new" measure="1" displayFolder="" measureGroup="INVOICES" count="0">
      <extLst>
        <ext xmlns:x15="http://schemas.microsoft.com/office/spreadsheetml/2010/11/main" uri="{B97F6D7D-B522-45F9-BDA1-12C45D357490}">
          <x15:cacheHierarchy aggregatedColumn="36"/>
        </ext>
      </extLst>
    </cacheHierarchy>
    <cacheHierarchy uniqueName="[Measures].[Sum of Product ID]" caption="Sum of Product ID" measure="1" displayFolder="" measureGroup="Products" count="0">
      <extLst>
        <ext xmlns:x15="http://schemas.microsoft.com/office/spreadsheetml/2010/11/main" uri="{B97F6D7D-B522-45F9-BDA1-12C45D357490}">
          <x15:cacheHierarchy aggregatedColumn="45"/>
        </ext>
      </extLst>
    </cacheHierarchy>
    <cacheHierarchy uniqueName="[Measures].[Count of Product ID]" caption="Count of Product ID" measure="1" displayFolder="" measureGroup="Products" count="0">
      <extLst>
        <ext xmlns:x15="http://schemas.microsoft.com/office/spreadsheetml/2010/11/main" uri="{B97F6D7D-B522-45F9-BDA1-12C45D357490}">
          <x15:cacheHierarchy aggregatedColumn="45"/>
        </ext>
      </extLst>
    </cacheHierarchy>
    <cacheHierarchy uniqueName="[Measures].[Sum of Product ID 2]" caption="Sum of Product ID 2" measure="1" displayFolder="" measureGroup="INVOICES" count="0">
      <extLst>
        <ext xmlns:x15="http://schemas.microsoft.com/office/spreadsheetml/2010/11/main" uri="{B97F6D7D-B522-45F9-BDA1-12C45D357490}">
          <x15:cacheHierarchy aggregatedColumn="41"/>
        </ext>
      </extLst>
    </cacheHierarchy>
    <cacheHierarchy uniqueName="[Measures].[Distinct Count of Product ID]" caption="Distinct Count of Product ID" measure="1" displayFolder="" measureGroup="INVOICES" count="0">
      <extLst>
        <ext xmlns:x15="http://schemas.microsoft.com/office/spreadsheetml/2010/11/main" uri="{B97F6D7D-B522-45F9-BDA1-12C45D357490}">
          <x15:cacheHierarchy aggregatedColumn="41"/>
        </ext>
      </extLst>
    </cacheHierarchy>
    <cacheHierarchy uniqueName="[Measures].[Sum of Arrival Time]" caption="Sum of Arrival Time" measure="1" displayFolder="" measureGroup="INVOICES" count="0">
      <extLst>
        <ext xmlns:x15="http://schemas.microsoft.com/office/spreadsheetml/2010/11/main" uri="{B97F6D7D-B522-45F9-BDA1-12C45D357490}">
          <x15:cacheHierarchy aggregatedColumn="39"/>
        </ext>
      </extLst>
    </cacheHierarchy>
    <cacheHierarchy uniqueName="[Measures].[Average of COGS]" caption="Average of COGS" measure="1" displayFolder="" measureGroup="INVOICES" count="0">
      <extLst>
        <ext xmlns:x15="http://schemas.microsoft.com/office/spreadsheetml/2010/11/main" uri="{B97F6D7D-B522-45F9-BDA1-12C45D357490}">
          <x15:cacheHierarchy aggregatedColumn="38"/>
        </ext>
      </extLst>
    </cacheHierarchy>
    <cacheHierarchy uniqueName="[Measures].[Count of Product Name]" caption="Count of Product Name" measure="1" displayFolder="" measureGroup="Products" count="0">
      <extLst>
        <ext xmlns:x15="http://schemas.microsoft.com/office/spreadsheetml/2010/11/main" uri="{B97F6D7D-B522-45F9-BDA1-12C45D357490}">
          <x15:cacheHierarchy aggregatedColumn="46"/>
        </ext>
      </extLst>
    </cacheHierarchy>
    <cacheHierarchy uniqueName="[Measures].[Average of Arrival Time]" caption="Average of Arrival Time" measure="1" displayFolder="" measureGroup="INVOICES" count="0">
      <extLst>
        <ext xmlns:x15="http://schemas.microsoft.com/office/spreadsheetml/2010/11/main" uri="{B97F6D7D-B522-45F9-BDA1-12C45D357490}">
          <x15:cacheHierarchy aggregatedColumn="39"/>
        </ext>
      </extLst>
    </cacheHierarchy>
    <cacheHierarchy uniqueName="[Measures].[Max of Arrival Time]" caption="Max of Arrival Time" measure="1" displayFolder="" measureGroup="INVOICES" count="0">
      <extLst>
        <ext xmlns:x15="http://schemas.microsoft.com/office/spreadsheetml/2010/11/main" uri="{B97F6D7D-B522-45F9-BDA1-12C45D357490}">
          <x15:cacheHierarchy aggregatedColumn="39"/>
        </ext>
      </extLst>
    </cacheHierarchy>
    <cacheHierarchy uniqueName="[Measures].[Sum of Shipping Cost]" caption="Sum of Shipping Cost" measure="1" displayFolder="" measureGroup="INVOICES" count="0">
      <extLst>
        <ext xmlns:x15="http://schemas.microsoft.com/office/spreadsheetml/2010/11/main" uri="{B97F6D7D-B522-45F9-BDA1-12C45D357490}">
          <x15:cacheHierarchy aggregatedColumn="30"/>
        </ext>
      </extLst>
    </cacheHierarchy>
    <cacheHierarchy uniqueName="[Measures].[Average of Shipping Cost]" caption="Average of Shipping Cost" measure="1" displayFolder="" measureGroup="INVOICE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INVOICES" count="0">
      <extLst>
        <ext xmlns:x15="http://schemas.microsoft.com/office/spreadsheetml/2010/11/main" uri="{B97F6D7D-B522-45F9-BDA1-12C45D357490}">
          <x15:cacheHierarchy aggregatedColumn="25"/>
        </ext>
      </extLst>
    </cacheHierarchy>
    <cacheHierarchy uniqueName="[Measures].[# Orders]" caption="# Orders" measure="1" displayFolder="" measureGroup="All Measures" count="0"/>
    <cacheHierarchy uniqueName="[Measures].[All Products]" caption="All Products" measure="1" displayFolder="" measureGroup="All Measures" count="0"/>
    <cacheHierarchy uniqueName="[Measures].[Winning Products]" caption="Winning Products" measure="1" displayFolder="" measureGroup="All Measures" count="0"/>
    <cacheHierarchy uniqueName="[Measures].[Losing Products]" caption="Losing Products" measure="1" displayFolder="" measureGroup="All Measures" count="0"/>
    <cacheHierarchy uniqueName="[Measures].[% Profit Margin]" caption="% Profit Margin" measure="1" displayFolder="" measureGroup="All Measures" count="0"/>
    <cacheHierarchy uniqueName="[Measures].[# of Customers]" caption="# of Customers" measure="1" displayFolder="" measureGroup="All Measures" count="0"/>
    <cacheHierarchy uniqueName="[Measures].[Average Customer age]" caption="Average Customer age" measure="1" displayFolder="" measureGroup="All Measures" count="0"/>
    <cacheHierarchy uniqueName="[Measures].[Average shipping days]" caption="Average shipping days" measure="1" displayFolder="" measureGroup="All Measures" count="0"/>
    <cacheHierarchy uniqueName="[Measures].[__XL_Count Area managers]" caption="__XL_Count Area managers" measure="1" displayFolder="" measureGroup="Area managers" count="0" hidden="1"/>
    <cacheHierarchy uniqueName="[Measures].[__XL_Count INVOICES]" caption="__XL_Count INVOICES" measure="1" displayFolder="" measureGroup="INVOICES" count="0" hidden="1"/>
    <cacheHierarchy uniqueName="[Measures].[__XL_Count Returns]" caption="__XL_Count Returns" measure="1" displayFolder="" measureGroup="Retur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All Measures]" caption="__XL_Count All Measures" measure="1" displayFolder="" measureGroup="All Measu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4212278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9CCE00-6C39-42C9-A3A7-B2011A240D6E}" name="PivotTable3" cacheId="5141" applyNumberFormats="0" applyBorderFormats="0" applyFontFormats="0" applyPatternFormats="0" applyAlignmentFormats="0" applyWidthHeightFormats="1" dataCaption="Values" tag="4181fa2c-760a-42d1-a8cb-6be9e4cfe665" updatedVersion="8" minRefreshableVersion="3" useAutoFormatting="1" subtotalHiddenItems="1" itemPrintTitles="1" createdVersion="8" indent="0" outline="1" outlineData="1" multipleFieldFilters="0">
  <location ref="A1:I2"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COGS" fld="1" baseField="0" baseItem="1" numFmtId="166"/>
    <dataField name=" Sales" fld="2" baseField="0" baseItem="0" numFmtId="166"/>
    <dataField name=" Profit" fld="3" baseField="0" baseItem="0" numFmtId="166"/>
    <dataField fld="8" subtotal="count" baseField="0" baseItem="0"/>
    <dataField name=" Quantity ordered new" fld="4" baseField="0" baseItem="0" numFmtId="165"/>
    <dataField fld="5" subtotal="count" baseField="0" baseItem="0"/>
    <dataField fld="6" subtotal="count" baseField="0" baseItem="0"/>
    <dataField fld="7" subtotal="count" baseField="0" baseItem="0"/>
  </dataFields>
  <formats count="8">
    <format dxfId="993">
      <pivotArea outline="0" collapsedLevelsAreSubtotals="1" fieldPosition="0">
        <references count="1">
          <reference field="4294967294" count="1" selected="0">
            <x v="0"/>
          </reference>
        </references>
      </pivotArea>
    </format>
    <format dxfId="992">
      <pivotArea outline="0" collapsedLevelsAreSubtotals="1" fieldPosition="0">
        <references count="1">
          <reference field="4294967294" count="1" selected="0">
            <x v="5"/>
          </reference>
        </references>
      </pivotArea>
    </format>
    <format dxfId="991">
      <pivotArea outline="0" collapsedLevelsAreSubtotals="1" fieldPosition="0">
        <references count="1">
          <reference field="4294967294" count="1" selected="0">
            <x v="1"/>
          </reference>
        </references>
      </pivotArea>
    </format>
    <format dxfId="990">
      <pivotArea outline="0" collapsedLevelsAreSubtotals="1" fieldPosition="0">
        <references count="1">
          <reference field="4294967294" count="1" selected="0">
            <x v="2"/>
          </reference>
        </references>
      </pivotArea>
    </format>
    <format dxfId="989">
      <pivotArea outline="0" collapsedLevelsAreSubtotals="1" fieldPosition="0">
        <references count="1">
          <reference field="4294967294" count="1" selected="0">
            <x v="3"/>
          </reference>
        </references>
      </pivotArea>
    </format>
    <format dxfId="988">
      <pivotArea type="all" dataOnly="0" outline="0" fieldPosition="0"/>
    </format>
    <format dxfId="987">
      <pivotArea outline="0" collapsedLevelsAreSubtotals="1" fieldPosition="0"/>
    </format>
    <format dxfId="986">
      <pivotArea dataOnly="0" labelOnly="1" outline="0" fieldPosition="0">
        <references count="1">
          <reference field="4294967294" count="9">
            <x v="0"/>
            <x v="1"/>
            <x v="2"/>
            <x v="3"/>
            <x v="4"/>
            <x v="5"/>
            <x v="6"/>
            <x v="7"/>
            <x v="8"/>
          </reference>
        </references>
      </pivotArea>
    </format>
  </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 Sales"/>
    <pivotHierarchy dragToData="1" caption=" 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INVOICES]"/>
        <x15:activeTabTopLevelEntity name="[Product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00B72F-17EA-4741-AE2A-878804AAC792}" name="PivotTable5" cacheId="5144" applyNumberFormats="0" applyBorderFormats="0" applyFontFormats="0" applyPatternFormats="0" applyAlignmentFormats="0" applyWidthHeightFormats="1" dataCaption="Values" tag="20fe2ca5-f860-4a89-bcce-168483c4cf0c" updatedVersion="8" minRefreshableVersion="3" useAutoFormatting="1" subtotalHiddenItems="1" rowGrandTotals="0" colGrandTotals="0" itemPrintTitles="1" createdVersion="8" indent="0" compact="0" compactData="0" multipleFieldFilters="0">
  <location ref="M6:S10" firstHeaderRow="0" firstDataRow="1" firstDataCol="1"/>
  <pivotFields count="9">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6"/>
  </rowFields>
  <rowItems count="4">
    <i>
      <x/>
    </i>
    <i>
      <x v="1"/>
    </i>
    <i>
      <x v="2"/>
    </i>
    <i>
      <x v="3"/>
    </i>
  </rowItems>
  <colFields count="1">
    <field x="-2"/>
  </colFields>
  <colItems count="6">
    <i>
      <x/>
    </i>
    <i i="1">
      <x v="1"/>
    </i>
    <i i="2">
      <x v="2"/>
    </i>
    <i i="3">
      <x v="3"/>
    </i>
    <i i="4">
      <x v="4"/>
    </i>
    <i i="5">
      <x v="5"/>
    </i>
  </colItems>
  <dataFields count="6">
    <dataField fld="0" subtotal="count" baseField="0" baseItem="0" numFmtId="165"/>
    <dataField name=" COGS" fld="1" baseField="0" baseItem="1" numFmtId="166"/>
    <dataField name=" Sales" fld="2" baseField="0" baseItem="0" numFmtId="166"/>
    <dataField name=" Profit" fld="3" baseField="0" baseItem="0" numFmtId="166"/>
    <dataField fld="5" subtotal="count" baseField="0" baseItem="0"/>
    <dataField name=" Quantity ordered new" fld="4" baseField="0" baseItem="0" numFmtId="165"/>
  </dataFields>
  <formats count="8">
    <format dxfId="1001">
      <pivotArea outline="0" collapsedLevelsAreSubtotals="1" fieldPosition="0">
        <references count="1">
          <reference field="4294967294" count="1" selected="0">
            <x v="0"/>
          </reference>
        </references>
      </pivotArea>
    </format>
    <format dxfId="1000">
      <pivotArea outline="0" collapsedLevelsAreSubtotals="1" fieldPosition="0">
        <references count="1">
          <reference field="4294967294" count="1" selected="0">
            <x v="5"/>
          </reference>
        </references>
      </pivotArea>
    </format>
    <format dxfId="999">
      <pivotArea outline="0" collapsedLevelsAreSubtotals="1" fieldPosition="0">
        <references count="1">
          <reference field="4294967294" count="1" selected="0">
            <x v="1"/>
          </reference>
        </references>
      </pivotArea>
    </format>
    <format dxfId="998">
      <pivotArea outline="0" collapsedLevelsAreSubtotals="1" fieldPosition="0">
        <references count="1">
          <reference field="4294967294" count="1" selected="0">
            <x v="2"/>
          </reference>
        </references>
      </pivotArea>
    </format>
    <format dxfId="997">
      <pivotArea outline="0" collapsedLevelsAreSubtotals="1" fieldPosition="0">
        <references count="1">
          <reference field="4294967294" count="1" selected="0">
            <x v="3"/>
          </reference>
        </references>
      </pivotArea>
    </format>
    <format dxfId="996">
      <pivotArea type="all" dataOnly="0" outline="0" fieldPosition="0"/>
    </format>
    <format dxfId="995">
      <pivotArea outline="0" collapsedLevelsAreSubtotals="1" fieldPosition="0"/>
    </format>
    <format dxfId="994">
      <pivotArea dataOnly="0" labelOnly="1" outline="0" fieldPosition="0">
        <references count="1">
          <reference field="4294967294" count="6">
            <x v="0"/>
            <x v="1"/>
            <x v="2"/>
            <x v="3"/>
            <x v="4"/>
            <x v="5"/>
          </reference>
        </references>
      </pivotArea>
    </format>
  </formats>
  <pivotHierarchies count="90">
    <pivotHierarchy dragToData="1"/>
    <pivotHierarchy dragToData="1"/>
    <pivotHierarchy dragToData="1"/>
    <pivotHierarchy dragToData="1"/>
    <pivotHierarchy dragToData="1"/>
    <pivotHierarchy multipleItemSelectionAllowed="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INVOICES].[Month Name].&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 Sales"/>
    <pivotHierarchy dragToData="1" caption=" 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INVOIC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9BEE36-9040-4CD6-83F1-0F2FF1B7E930}" name="PivotTable4" cacheId="5078" applyNumberFormats="0" applyBorderFormats="0" applyFontFormats="0" applyPatternFormats="0" applyAlignmentFormats="0" applyWidthHeightFormats="1" dataCaption="Values" tag="15df64ba-191f-411c-a6cb-e80b5fe670b9" updatedVersion="8" minRefreshableVersion="3" useAutoFormatting="1" subtotalHiddenItems="1" rowGrandTotals="0" colGrandTotals="0" itemPrintTitles="1" createdVersion="8" indent="0" compact="0" compactData="0" multipleFieldFilters="0">
  <location ref="U6:U10" firstHeaderRow="1" firstDataRow="1" firstDataCol="1"/>
  <pivotFields count="1">
    <pivotField axis="axisRow" compact="0" allDrilled="1" outline="0" subtotalTop="0" showAll="0" dataSourceSort="1" defaultSubtotal="0" defaultAttributeDrillState="1">
      <items count="4">
        <item x="0"/>
        <item x="1"/>
        <item x="2"/>
        <item x="3"/>
      </items>
    </pivotField>
  </pivotFields>
  <rowFields count="1">
    <field x="0"/>
  </rowFields>
  <rowItems count="4">
    <i>
      <x/>
    </i>
    <i>
      <x v="1"/>
    </i>
    <i>
      <x v="2"/>
    </i>
    <i>
      <x v="3"/>
    </i>
  </rowItems>
  <formats count="4">
    <format dxfId="1005">
      <pivotArea type="all" dataOnly="0" outline="0" fieldPosition="0"/>
    </format>
    <format dxfId="1004">
      <pivotArea outline="0" collapsedLevelsAreSubtotals="1" fieldPosition="0"/>
    </format>
    <format dxfId="1003">
      <pivotArea field="0" type="button" dataOnly="0" labelOnly="1" outline="0" axis="axisRow" fieldPosition="0"/>
    </format>
    <format dxfId="1002">
      <pivotArea dataOnly="0" labelOnly="1" outline="0" fieldPosition="0">
        <references count="1">
          <reference field="0" count="0"/>
        </references>
      </pivotArea>
    </format>
  </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Order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Revenue"/>
    <pivotHierarchy dragToData="1" caption="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INVOICES]"/>
        <x15:activeTabTopLevelEntity name="[Product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734AE9-FDE3-4F1D-9A2E-029E0ECDD291}" name="PivotTable1" cacheId="5138" applyNumberFormats="0" applyBorderFormats="0" applyFontFormats="0" applyPatternFormats="0" applyAlignmentFormats="0" applyWidthHeightFormats="1" dataCaption="Values" tag="9fed6eff-dea8-4be2-b29b-4d61aa8bf53c" updatedVersion="8" minRefreshableVersion="3" useAutoFormatting="1" subtotalHiddenItems="1" rowGrandTotals="0" colGrandTotals="0" itemPrintTitles="1" createdVersion="8" indent="0" compact="0" compactData="0" multipleFieldFilters="0">
  <location ref="A6:D10"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Revenue" fld="0" baseField="3" baseItem="0" numFmtId="166"/>
    <dataField name="Profit" fld="1" baseField="3" baseItem="0" numFmtId="166"/>
    <dataField name="Orders" fld="2" subtotal="count" baseField="3" baseItem="0"/>
  </dataFields>
  <formats count="7">
    <format dxfId="1012">
      <pivotArea outline="0" collapsedLevelsAreSubtotals="1" fieldPosition="0">
        <references count="1">
          <reference field="4294967294" count="1" selected="0">
            <x v="0"/>
          </reference>
        </references>
      </pivotArea>
    </format>
    <format dxfId="1011">
      <pivotArea outline="0" collapsedLevelsAreSubtotals="1" fieldPosition="0">
        <references count="1">
          <reference field="4294967294" count="1" selected="0">
            <x v="1"/>
          </reference>
        </references>
      </pivotArea>
    </format>
    <format dxfId="1010">
      <pivotArea type="all" dataOnly="0" outline="0" fieldPosition="0"/>
    </format>
    <format dxfId="1009">
      <pivotArea outline="0" collapsedLevelsAreSubtotals="1" fieldPosition="0"/>
    </format>
    <format dxfId="1008">
      <pivotArea field="3" type="button" dataOnly="0" labelOnly="1" outline="0" axis="axisRow" fieldPosition="0"/>
    </format>
    <format dxfId="1007">
      <pivotArea dataOnly="0" labelOnly="1" outline="0" fieldPosition="0">
        <references count="1">
          <reference field="3" count="0"/>
        </references>
      </pivotArea>
    </format>
    <format dxfId="1006">
      <pivotArea dataOnly="0" labelOnly="1" outline="0" fieldPosition="0">
        <references count="1">
          <reference field="4294967294" count="3">
            <x v="0"/>
            <x v="1"/>
            <x v="2"/>
          </reference>
        </references>
      </pivotArea>
    </format>
  </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Order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Revenue"/>
    <pivotHierarchy dragToData="1" caption="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INVOICES]"/>
        <x15:activeTabTopLevelEntity name="[Product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DADB58-62AE-40F9-865E-DD8B4CA076B3}" name="PivotTable6" cacheId="5126" applyNumberFormats="0" applyBorderFormats="0" applyFontFormats="0" applyPatternFormats="0" applyAlignmentFormats="0" applyWidthHeightFormats="1" dataCaption="Values" tag="04bb19c9-b148-4671-907d-0a497c539892" updatedVersion="8" minRefreshableVersion="3" useAutoFormatting="1" subtotalHiddenItems="1" rowGrandTotals="0" colGrandTotals="0" itemPrintTitles="1" createdVersion="8" indent="0" compact="0" compactData="0" multipleFieldFilters="0" chartFormat="10">
  <location ref="X3:Z7" firstHeaderRow="0" firstDataRow="1" firstDataCol="1"/>
  <pivotFields count="5">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name=" Profit" fld="0" baseField="0" baseItem="0" numFmtId="166"/>
    <dataField name="Sum of Profit" fld="4" showDataAs="percentOfTotal" baseField="0" baseItem="0" numFmtId="9">
      <extLst>
        <ext xmlns:x14="http://schemas.microsoft.com/office/spreadsheetml/2009/9/main" uri="{E15A36E0-9728-4e99-A89B-3F7291B0FE68}">
          <x14:dataField sourceField="0" uniqueName="[__Xl2].[Measures].[Sum of Profit]"/>
        </ext>
      </extLst>
    </dataField>
  </dataFields>
  <formats count="6">
    <format dxfId="972">
      <pivotArea outline="0" collapsedLevelsAreSubtotals="1" fieldPosition="0">
        <references count="1">
          <reference field="4294967294" count="1" selected="0">
            <x v="0"/>
          </reference>
        </references>
      </pivotArea>
    </format>
    <format dxfId="971">
      <pivotArea type="all" dataOnly="0" outline="0" fieldPosition="0"/>
    </format>
    <format dxfId="970">
      <pivotArea outline="0" collapsedLevelsAreSubtotals="1" fieldPosition="0"/>
    </format>
    <format dxfId="969">
      <pivotArea dataOnly="0" labelOnly="1" outline="0" fieldPosition="0">
        <references count="1">
          <reference field="4294967294" count="1">
            <x v="0"/>
          </reference>
        </references>
      </pivotArea>
    </format>
    <format dxfId="968">
      <pivotArea outline="0" fieldPosition="0">
        <references count="1">
          <reference field="4294967294" count="1">
            <x v="1"/>
          </reference>
        </references>
      </pivotArea>
    </format>
    <format dxfId="967">
      <pivotArea outline="0" fieldPosition="0">
        <references count="1">
          <reference field="4294967294" count="1" selected="0">
            <x v="1"/>
          </reference>
        </references>
      </pivotArea>
    </format>
  </formats>
  <chartFormats count="2">
    <chartFormat chart="2" format="2"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Hierarchies count="9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Customers].[City].&amp;[Coos B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 Sales"/>
    <pivotHierarchy dragToData="1" caption=" 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INVOICES]"/>
        <x15:activeTabTopLevelEntity name="[Product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6A97BC-5332-4226-8D09-C66C6AC9B449}" name="PivotTable5" cacheId="5129" applyNumberFormats="0" applyBorderFormats="0" applyFontFormats="0" applyPatternFormats="0" applyAlignmentFormats="0" applyWidthHeightFormats="1" dataCaption="Values" tag="451ca31f-16b7-4c91-81f8-00905e56e167" updatedVersion="8" minRefreshableVersion="3" useAutoFormatting="1" subtotalHiddenItems="1" rowGrandTotals="0" colGrandTotals="0" itemPrintTitles="1" createdVersion="8" indent="0" compact="0" compactData="0" multipleFieldFilters="0" chartFormat="12">
  <location ref="R3:S5"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 Profit" fld="0" baseField="0" baseItem="0" numFmtId="166"/>
  </dataFields>
  <formats count="4">
    <format dxfId="976">
      <pivotArea outline="0" collapsedLevelsAreSubtotals="1" fieldPosition="0">
        <references count="1">
          <reference field="4294967294" count="1" selected="0">
            <x v="0"/>
          </reference>
        </references>
      </pivotArea>
    </format>
    <format dxfId="975">
      <pivotArea type="all" dataOnly="0" outline="0" fieldPosition="0"/>
    </format>
    <format dxfId="974">
      <pivotArea outline="0" collapsedLevelsAreSubtotals="1" fieldPosition="0"/>
    </format>
    <format dxfId="973">
      <pivotArea dataOnly="0" labelOnly="1" outline="0" fieldPosition="0">
        <references count="1">
          <reference field="4294967294" count="1">
            <x v="0"/>
          </reference>
        </references>
      </pivotArea>
    </format>
  </formats>
  <chartFormats count="4">
    <chartFormat chart="2" format="2"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 count="1" selected="0">
            <x v="0"/>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 Sales"/>
    <pivotHierarchy dragToData="1" caption=" 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INVOICES]"/>
        <x15:activeTabTopLevelEntity name="[Products]"/>
        <x15:activeTabTopLevelEntity name="[Calendar]"/>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D29702-7BDC-4B8C-AFDE-C0DE9F5FFCEF}" name="PivotTable4" cacheId="5132" applyNumberFormats="0" applyBorderFormats="0" applyFontFormats="0" applyPatternFormats="0" applyAlignmentFormats="0" applyWidthHeightFormats="1" dataCaption="Values" tag="80baf01f-4793-4aae-87ae-3c9bdb13178c" updatedVersion="8" minRefreshableVersion="3" useAutoFormatting="1" subtotalHiddenItems="1" rowGrandTotals="0" colGrandTotals="0" itemPrintTitles="1" createdVersion="8" indent="0" compact="0" compactData="0" multipleFieldFilters="0" chartFormat="3">
  <location ref="I3:J10"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 Profit" fld="0" baseField="0" baseItem="0" numFmtId="166"/>
  </dataFields>
  <formats count="4">
    <format dxfId="980">
      <pivotArea outline="0" collapsedLevelsAreSubtotals="1" fieldPosition="0">
        <references count="1">
          <reference field="4294967294" count="1" selected="0">
            <x v="0"/>
          </reference>
        </references>
      </pivotArea>
    </format>
    <format dxfId="979">
      <pivotArea type="all" dataOnly="0" outline="0" fieldPosition="0"/>
    </format>
    <format dxfId="978">
      <pivotArea outline="0" collapsedLevelsAreSubtotals="1" fieldPosition="0"/>
    </format>
    <format dxfId="977">
      <pivotArea dataOnly="0" labelOnly="1"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 Sales"/>
    <pivotHierarchy dragToData="1" caption=" 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INVOICES]"/>
        <x15:activeTabTopLevelEntity name="[Product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53D262-DC2E-44B0-B021-8FA8B5666A0F}" name="PivotTable3" cacheId="5135" applyNumberFormats="0" applyBorderFormats="0" applyFontFormats="0" applyPatternFormats="0" applyAlignmentFormats="0" applyWidthHeightFormats="1" dataCaption="Values" tag="69eca6c4-db46-4d3a-8d3d-413284bc9226" updatedVersion="8" minRefreshableVersion="3" useAutoFormatting="1" subtotalHiddenItems="1" rowGrandTotals="0" colGrandTotals="0" itemPrintTitles="1" createdVersion="8" indent="0" compact="0" compactData="0" multipleFieldFilters="0" chartFormat="5">
  <location ref="A1:B13"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 Profit" fld="0" baseField="0" baseItem="0" numFmtId="169"/>
  </dataFields>
  <formats count="5">
    <format dxfId="985">
      <pivotArea outline="0" collapsedLevelsAreSubtotals="1" fieldPosition="0">
        <references count="1">
          <reference field="4294967294" count="1" selected="0">
            <x v="0"/>
          </reference>
        </references>
      </pivotArea>
    </format>
    <format dxfId="984">
      <pivotArea type="all" dataOnly="0" outline="0" fieldPosition="0"/>
    </format>
    <format dxfId="983">
      <pivotArea outline="0" collapsedLevelsAreSubtotals="1" fieldPosition="0"/>
    </format>
    <format dxfId="982">
      <pivotArea dataOnly="0" labelOnly="1" outline="0" fieldPosition="0">
        <references count="1">
          <reference field="4294967294" count="1">
            <x v="0"/>
          </reference>
        </references>
      </pivotArea>
    </format>
    <format dxfId="981">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90">
    <pivotHierarchy dragToData="1"/>
    <pivotHierarchy dragToData="1"/>
    <pivotHierarchy dragToData="1"/>
    <pivotHierarchy dragToData="1"/>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 Sales"/>
    <pivotHierarchy dragToData="1" caption=" 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INVOICES]"/>
        <x15:activeTabTopLevelEntity name="[Product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169E10-CE11-4A03-AD0B-31D27277165B}" name="PivotTable1" cacheId="5156" applyNumberFormats="0" applyBorderFormats="0" applyFontFormats="0" applyPatternFormats="0" applyAlignmentFormats="0" applyWidthHeightFormats="1" dataCaption="Values" tag="90947fe7-6e8f-4332-b62e-be26dccb7785" updatedVersion="8" minRefreshableVersion="3" useAutoFormatting="1" subtotalHiddenItems="1" rowGrandTotals="0" colGrandTotals="0" itemPrintTitles="1" createdVersion="8" indent="0" compact="0" compactData="0" multipleFieldFilters="0" chartFormat="5">
  <location ref="P9:Q11"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 Profit" fld="0" baseField="1" baseItem="0"/>
  </dataFields>
  <formats count="3">
    <format dxfId="952">
      <pivotArea type="all" dataOnly="0" outline="0" fieldPosition="0"/>
    </format>
    <format dxfId="951">
      <pivotArea outline="0" collapsedLevelsAreSubtotals="1" fieldPosition="0"/>
    </format>
    <format dxfId="950">
      <pivotArea outline="0" collapsedLevelsAreSubtotals="1" fieldPosition="0"/>
    </format>
  </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 Sales"/>
    <pivotHierarchy dragToData="1" caption=" 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INVOICES]"/>
        <x15:activeTabTopLevelEntity name="[Products]"/>
        <x15:activeTabTopLevelEntity name="[Calendar]"/>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41962B-718F-4791-B17B-77A0F26C5234}" name="PivotTable5" cacheId="5150" applyNumberFormats="0" applyBorderFormats="0" applyFontFormats="0" applyPatternFormats="0" applyAlignmentFormats="0" applyWidthHeightFormats="1" dataCaption="Values" tag="407aced5-e98d-410d-b1c0-31596af86f58" updatedVersion="8" minRefreshableVersion="3" useAutoFormatting="1" subtotalHiddenItems="1" rowGrandTotals="0" colGrandTotals="0" itemPrintTitles="1" createdVersion="8" indent="0" compact="0" compactData="0" multipleFieldFilters="0" chartFormat="5">
  <location ref="L3:N4" firstHeaderRow="0" firstDataRow="1" firstDataCol="0"/>
  <pivotFields count="4">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numFmtId="1"/>
    <dataField fld="1" subtotal="count" baseField="0" baseItem="0" numFmtId="1"/>
    <dataField fld="2" subtotal="count" baseField="0" baseItem="0" numFmtId="1"/>
  </dataFields>
  <formats count="6">
    <format dxfId="958">
      <pivotArea type="all" dataOnly="0" outline="0" fieldPosition="0"/>
    </format>
    <format dxfId="957">
      <pivotArea outline="0" collapsedLevelsAreSubtotals="1" fieldPosition="0"/>
    </format>
    <format dxfId="956">
      <pivotArea outline="0" collapsedLevelsAreSubtotals="1" fieldPosition="0"/>
    </format>
    <format dxfId="955">
      <pivotArea outline="0" fieldPosition="0">
        <references count="1">
          <reference field="4294967294" count="1" selected="0">
            <x v="0"/>
          </reference>
        </references>
      </pivotArea>
    </format>
    <format dxfId="954">
      <pivotArea outline="0" fieldPosition="0">
        <references count="1">
          <reference field="4294967294" count="1" selected="0">
            <x v="1"/>
          </reference>
        </references>
      </pivotArea>
    </format>
    <format dxfId="953">
      <pivotArea outline="0" fieldPosition="0">
        <references count="1">
          <reference field="4294967294" count="1" selected="0">
            <x v="2"/>
          </reference>
        </references>
      </pivotArea>
    </format>
  </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 Sales"/>
    <pivotHierarchy dragToData="1" caption=" 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INVOICES]"/>
        <x15:activeTabTopLevelEntity name="[Products]"/>
        <x15:activeTabTopLevelEntity name="[Calendar]"/>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FD62CB-BFF1-4EA7-A6D9-2DCB8DB0C053}" name="PivotTable3" cacheId="5147" applyNumberFormats="0" applyBorderFormats="0" applyFontFormats="0" applyPatternFormats="0" applyAlignmentFormats="0" applyWidthHeightFormats="1" dataCaption="Values" tag="091b1faa-7df6-43bc-92e1-bd5667873d1d" updatedVersion="8" minRefreshableVersion="3" useAutoFormatting="1" subtotalHiddenItems="1" rowGrandTotals="0" colGrandTotals="0" itemPrintTitles="1" createdVersion="8" indent="0" compact="0" compactData="0" multipleFieldFilters="0" chartFormat="5">
  <location ref="A1:B914"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9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913">
    <i>
      <x v="349"/>
    </i>
    <i>
      <x v="409"/>
    </i>
    <i>
      <x v="375"/>
    </i>
    <i>
      <x v="698"/>
    </i>
    <i>
      <x v="423"/>
    </i>
    <i>
      <x v="122"/>
    </i>
    <i>
      <x v="610"/>
    </i>
    <i>
      <x v="426"/>
    </i>
    <i>
      <x v="668"/>
    </i>
    <i>
      <x v="609"/>
    </i>
    <i>
      <x v="230"/>
    </i>
    <i>
      <x v="222"/>
    </i>
    <i>
      <x v="316"/>
    </i>
    <i>
      <x v="702"/>
    </i>
    <i>
      <x v="485"/>
    </i>
    <i>
      <x v="603"/>
    </i>
    <i>
      <x v="446"/>
    </i>
    <i>
      <x v="16"/>
    </i>
    <i>
      <x v="163"/>
    </i>
    <i>
      <x v="45"/>
    </i>
    <i>
      <x v="358"/>
    </i>
    <i>
      <x v="486"/>
    </i>
    <i>
      <x v="457"/>
    </i>
    <i>
      <x v="694"/>
    </i>
    <i>
      <x v="541"/>
    </i>
    <i>
      <x v="431"/>
    </i>
    <i>
      <x v="403"/>
    </i>
    <i>
      <x v="636"/>
    </i>
    <i>
      <x v="529"/>
    </i>
    <i>
      <x v="233"/>
    </i>
    <i>
      <x v="466"/>
    </i>
    <i>
      <x v="17"/>
    </i>
    <i>
      <x v="388"/>
    </i>
    <i>
      <x v="542"/>
    </i>
    <i>
      <x v="322"/>
    </i>
    <i>
      <x v="467"/>
    </i>
    <i>
      <x v="604"/>
    </i>
    <i>
      <x v="372"/>
    </i>
    <i>
      <x v="748"/>
    </i>
    <i>
      <x v="395"/>
    </i>
    <i>
      <x v="736"/>
    </i>
    <i>
      <x v="460"/>
    </i>
    <i>
      <x v="634"/>
    </i>
    <i>
      <x v="756"/>
    </i>
    <i>
      <x v="779"/>
    </i>
    <i>
      <x v="427"/>
    </i>
    <i>
      <x v="321"/>
    </i>
    <i>
      <x v="428"/>
    </i>
    <i>
      <x v="280"/>
    </i>
    <i>
      <x v="146"/>
    </i>
    <i>
      <x v="483"/>
    </i>
    <i>
      <x v="287"/>
    </i>
    <i>
      <x v="620"/>
    </i>
    <i>
      <x v="245"/>
    </i>
    <i>
      <x v="533"/>
    </i>
    <i>
      <x v="66"/>
    </i>
    <i>
      <x v="747"/>
    </i>
    <i>
      <x v="860"/>
    </i>
    <i>
      <x v="217"/>
    </i>
    <i>
      <x v="210"/>
    </i>
    <i>
      <x v="64"/>
    </i>
    <i>
      <x v="682"/>
    </i>
    <i>
      <x v="186"/>
    </i>
    <i>
      <x v="503"/>
    </i>
    <i>
      <x v="471"/>
    </i>
    <i>
      <x v="739"/>
    </i>
    <i>
      <x v="695"/>
    </i>
    <i>
      <x v="232"/>
    </i>
    <i>
      <x v="520"/>
    </i>
    <i>
      <x v="514"/>
    </i>
    <i>
      <x v="856"/>
    </i>
    <i>
      <x v="83"/>
    </i>
    <i>
      <x v="778"/>
    </i>
    <i>
      <x v="404"/>
    </i>
    <i>
      <x v="690"/>
    </i>
    <i>
      <x v="47"/>
    </i>
    <i>
      <x v="23"/>
    </i>
    <i>
      <x v="390"/>
    </i>
    <i>
      <x v="605"/>
    </i>
    <i>
      <x v="572"/>
    </i>
    <i>
      <x v="768"/>
    </i>
    <i>
      <x v="38"/>
    </i>
    <i>
      <x v="857"/>
    </i>
    <i>
      <x v="173"/>
    </i>
    <i>
      <x v="24"/>
    </i>
    <i>
      <x v="487"/>
    </i>
    <i>
      <x v="318"/>
    </i>
    <i>
      <x v="665"/>
    </i>
    <i>
      <x v="670"/>
    </i>
    <i>
      <x v="264"/>
    </i>
    <i>
      <x v="283"/>
    </i>
    <i>
      <x v="223"/>
    </i>
    <i>
      <x v="116"/>
    </i>
    <i>
      <x v="420"/>
    </i>
    <i>
      <x v="468"/>
    </i>
    <i>
      <x v="456"/>
    </i>
    <i>
      <x v="803"/>
    </i>
    <i>
      <x v="32"/>
    </i>
    <i>
      <x v="177"/>
    </i>
    <i>
      <x v="317"/>
    </i>
    <i>
      <x v="121"/>
    </i>
    <i>
      <x v="732"/>
    </i>
    <i>
      <x v="601"/>
    </i>
    <i>
      <x v="561"/>
    </i>
    <i>
      <x v="788"/>
    </i>
    <i>
      <x v="621"/>
    </i>
    <i>
      <x v="101"/>
    </i>
    <i>
      <x v="681"/>
    </i>
    <i>
      <x v="195"/>
    </i>
    <i>
      <x v="354"/>
    </i>
    <i>
      <x v="853"/>
    </i>
    <i>
      <x v="738"/>
    </i>
    <i>
      <x v="515"/>
    </i>
    <i>
      <x v="193"/>
    </i>
    <i>
      <x v="413"/>
    </i>
    <i>
      <x v="477"/>
    </i>
    <i>
      <x v="502"/>
    </i>
    <i>
      <x v="10"/>
    </i>
    <i>
      <x v="445"/>
    </i>
    <i>
      <x v="567"/>
    </i>
    <i>
      <x v="369"/>
    </i>
    <i>
      <x v="184"/>
    </i>
    <i>
      <x v="623"/>
    </i>
    <i>
      <x v="449"/>
    </i>
    <i>
      <x v="838"/>
    </i>
    <i>
      <x v="59"/>
    </i>
    <i>
      <x v="480"/>
    </i>
    <i>
      <x v="760"/>
    </i>
    <i>
      <x v="833"/>
    </i>
    <i>
      <x v="909"/>
    </i>
    <i>
      <x v="673"/>
    </i>
    <i>
      <x v="797"/>
    </i>
    <i>
      <x v="537"/>
    </i>
    <i>
      <x v="461"/>
    </i>
    <i>
      <x v="622"/>
    </i>
    <i>
      <x v="243"/>
    </i>
    <i>
      <x v="863"/>
    </i>
    <i>
      <x v="481"/>
    </i>
    <i>
      <x v="42"/>
    </i>
    <i>
      <x v="538"/>
    </i>
    <i>
      <x v="344"/>
    </i>
    <i>
      <x v="227"/>
    </i>
    <i>
      <x v="802"/>
    </i>
    <i>
      <x v="127"/>
    </i>
    <i>
      <x v="650"/>
    </i>
    <i>
      <x v="830"/>
    </i>
    <i>
      <x v="257"/>
    </i>
    <i>
      <x v="511"/>
    </i>
    <i>
      <x v="432"/>
    </i>
    <i>
      <x v="489"/>
    </i>
    <i>
      <x v="844"/>
    </i>
    <i>
      <x v="153"/>
    </i>
    <i>
      <x v="72"/>
    </i>
    <i>
      <x v="442"/>
    </i>
    <i>
      <x v="549"/>
    </i>
    <i>
      <x v="400"/>
    </i>
    <i>
      <x v="735"/>
    </i>
    <i>
      <x v="786"/>
    </i>
    <i>
      <x v="226"/>
    </i>
    <i>
      <x v="397"/>
    </i>
    <i>
      <x v="37"/>
    </i>
    <i>
      <x v="843"/>
    </i>
    <i>
      <x v="796"/>
    </i>
    <i>
      <x v="859"/>
    </i>
    <i>
      <x v="187"/>
    </i>
    <i>
      <x v="450"/>
    </i>
    <i>
      <x v="36"/>
    </i>
    <i>
      <x v="228"/>
    </i>
    <i>
      <x v="876"/>
    </i>
    <i>
      <x v="733"/>
    </i>
    <i>
      <x v="46"/>
    </i>
    <i>
      <x v="663"/>
    </i>
    <i>
      <x v="329"/>
    </i>
    <i>
      <x v="18"/>
    </i>
    <i>
      <x v="282"/>
    </i>
    <i>
      <x v="766"/>
    </i>
    <i>
      <x v="550"/>
    </i>
    <i>
      <x v="807"/>
    </i>
    <i>
      <x v="304"/>
    </i>
    <i>
      <x v="842"/>
    </i>
    <i>
      <x v="535"/>
    </i>
    <i>
      <x v="315"/>
    </i>
    <i>
      <x v="671"/>
    </i>
    <i>
      <x v="289"/>
    </i>
    <i>
      <x v="138"/>
    </i>
    <i>
      <x v="696"/>
    </i>
    <i>
      <x v="285"/>
    </i>
    <i>
      <x v="783"/>
    </i>
    <i>
      <x v="11"/>
    </i>
    <i>
      <x v="752"/>
    </i>
    <i>
      <x v="555"/>
    </i>
    <i>
      <x v="565"/>
    </i>
    <i>
      <x v="57"/>
    </i>
    <i>
      <x v="277"/>
    </i>
    <i>
      <x v="215"/>
    </i>
    <i>
      <x v="812"/>
    </i>
    <i>
      <x v="727"/>
    </i>
    <i>
      <x v="20"/>
    </i>
    <i>
      <x v="359"/>
    </i>
    <i>
      <x v="242"/>
    </i>
    <i>
      <x v="841"/>
    </i>
    <i>
      <x v="417"/>
    </i>
    <i>
      <x v="134"/>
    </i>
    <i>
      <x v="800"/>
    </i>
    <i>
      <x v="22"/>
    </i>
    <i>
      <x v="244"/>
    </i>
    <i>
      <x v="516"/>
    </i>
    <i>
      <x v="352"/>
    </i>
    <i>
      <x v="619"/>
    </i>
    <i>
      <x v="563"/>
    </i>
    <i>
      <x v="540"/>
    </i>
    <i>
      <x v="351"/>
    </i>
    <i>
      <x v="759"/>
    </i>
    <i>
      <x v="700"/>
    </i>
    <i>
      <x v="67"/>
    </i>
    <i>
      <x v="692"/>
    </i>
    <i>
      <x v="755"/>
    </i>
    <i>
      <x v="162"/>
    </i>
    <i>
      <x v="556"/>
    </i>
    <i>
      <x v="102"/>
    </i>
    <i>
      <x v="342"/>
    </i>
    <i>
      <x v="13"/>
    </i>
    <i>
      <x v="666"/>
    </i>
    <i>
      <x v="725"/>
    </i>
    <i>
      <x v="828"/>
    </i>
    <i>
      <x v="469"/>
    </i>
    <i>
      <x v="200"/>
    </i>
    <i>
      <x v="699"/>
    </i>
    <i>
      <x v="568"/>
    </i>
    <i>
      <x v="314"/>
    </i>
    <i>
      <x v="74"/>
    </i>
    <i>
      <x v="757"/>
    </i>
    <i>
      <x v="213"/>
    </i>
    <i>
      <x v="660"/>
    </i>
    <i>
      <x v="34"/>
    </i>
    <i>
      <x v="815"/>
    </i>
    <i>
      <x v="345"/>
    </i>
    <i>
      <x v="190"/>
    </i>
    <i>
      <x v="577"/>
    </i>
    <i>
      <x v="642"/>
    </i>
    <i>
      <x v="685"/>
    </i>
    <i>
      <x v="470"/>
    </i>
    <i>
      <x v="524"/>
    </i>
    <i>
      <x v="370"/>
    </i>
    <i>
      <x v="746"/>
    </i>
    <i>
      <x v="26"/>
    </i>
    <i>
      <x v="29"/>
    </i>
    <i>
      <x v="512"/>
    </i>
    <i>
      <x v="7"/>
    </i>
    <i>
      <x v="240"/>
    </i>
    <i>
      <x v="648"/>
    </i>
    <i>
      <x v="109"/>
    </i>
    <i>
      <x v="658"/>
    </i>
    <i>
      <x v="771"/>
    </i>
    <i>
      <x v="129"/>
    </i>
    <i>
      <x v="157"/>
    </i>
    <i>
      <x v="58"/>
    </i>
    <i>
      <x v="749"/>
    </i>
    <i>
      <x v="712"/>
    </i>
    <i>
      <x v="202"/>
    </i>
    <i>
      <x v="754"/>
    </i>
    <i>
      <x v="787"/>
    </i>
    <i>
      <x v="269"/>
    </i>
    <i>
      <x v="328"/>
    </i>
    <i>
      <x v="441"/>
    </i>
    <i>
      <x v="613"/>
    </i>
    <i>
      <x v="436"/>
    </i>
    <i>
      <x v="618"/>
    </i>
    <i>
      <x v="551"/>
    </i>
    <i>
      <x v="152"/>
    </i>
    <i>
      <x v="598"/>
    </i>
    <i>
      <x v="476"/>
    </i>
    <i>
      <x v="646"/>
    </i>
    <i>
      <x v="703"/>
    </i>
    <i>
      <x v="710"/>
    </i>
    <i>
      <x v="707"/>
    </i>
    <i>
      <x v="638"/>
    </i>
    <i>
      <x v="161"/>
    </i>
    <i>
      <x v="504"/>
    </i>
    <i>
      <x v="43"/>
    </i>
    <i>
      <x v="384"/>
    </i>
    <i>
      <x v="845"/>
    </i>
    <i>
      <x v="499"/>
    </i>
    <i>
      <x v="4"/>
    </i>
    <i>
      <x v="198"/>
    </i>
    <i>
      <x v="31"/>
    </i>
    <i>
      <x v="628"/>
    </i>
    <i>
      <x v="652"/>
    </i>
    <i>
      <x v="829"/>
    </i>
    <i>
      <x v="544"/>
    </i>
    <i>
      <x v="795"/>
    </i>
    <i>
      <x v="361"/>
    </i>
    <i>
      <x v="196"/>
    </i>
    <i>
      <x v="91"/>
    </i>
    <i>
      <x v="259"/>
    </i>
    <i>
      <x v="761"/>
    </i>
    <i>
      <x v="808"/>
    </i>
    <i>
      <x v="204"/>
    </i>
    <i>
      <x v="293"/>
    </i>
    <i>
      <x v="596"/>
    </i>
    <i>
      <x v="135"/>
    </i>
    <i>
      <x v="686"/>
    </i>
    <i>
      <x v="836"/>
    </i>
    <i>
      <x v="391"/>
    </i>
    <i>
      <x v="158"/>
    </i>
    <i>
      <x v="164"/>
    </i>
    <i>
      <x v="444"/>
    </i>
    <i>
      <x v="576"/>
    </i>
    <i>
      <x v="647"/>
    </i>
    <i>
      <x v="303"/>
    </i>
    <i>
      <x v="854"/>
    </i>
    <i>
      <x v="118"/>
    </i>
    <i>
      <x v="630"/>
    </i>
    <i>
      <x v="425"/>
    </i>
    <i>
      <x v="706"/>
    </i>
    <i>
      <x v="408"/>
    </i>
    <i>
      <x v="751"/>
    </i>
    <i>
      <x v="434"/>
    </i>
    <i>
      <x v="717"/>
    </i>
    <i>
      <x v="94"/>
    </i>
    <i>
      <x v="600"/>
    </i>
    <i>
      <x v="822"/>
    </i>
    <i>
      <x v="179"/>
    </i>
    <i>
      <x v="724"/>
    </i>
    <i>
      <x v="252"/>
    </i>
    <i>
      <x v="737"/>
    </i>
    <i>
      <x v="275"/>
    </i>
    <i>
      <x v="267"/>
    </i>
    <i>
      <x v="798"/>
    </i>
    <i>
      <x v="249"/>
    </i>
    <i>
      <x v="114"/>
    </i>
    <i>
      <x v="715"/>
    </i>
    <i>
      <x v="767"/>
    </i>
    <i>
      <x v="726"/>
    </i>
    <i>
      <x v="478"/>
    </i>
    <i>
      <x v="336"/>
    </i>
    <i>
      <x v="624"/>
    </i>
    <i>
      <x v="144"/>
    </i>
    <i>
      <x v="143"/>
    </i>
    <i>
      <x v="5"/>
    </i>
    <i>
      <x v="729"/>
    </i>
    <i>
      <x v="298"/>
    </i>
    <i>
      <x v="96"/>
    </i>
    <i>
      <x v="531"/>
    </i>
    <i>
      <x v="599"/>
    </i>
    <i>
      <x v="491"/>
    </i>
    <i>
      <x v="858"/>
    </i>
    <i>
      <x v="818"/>
    </i>
    <i>
      <x v="656"/>
    </i>
    <i>
      <x v="455"/>
    </i>
    <i>
      <x v="108"/>
    </i>
    <i>
      <x v="687"/>
    </i>
    <i>
      <x v="33"/>
    </i>
    <i>
      <x v="536"/>
    </i>
    <i>
      <x v="367"/>
    </i>
    <i>
      <x v="392"/>
    </i>
    <i>
      <x v="799"/>
    </i>
    <i>
      <x v="115"/>
    </i>
    <i>
      <x v="559"/>
    </i>
    <i>
      <x v="552"/>
    </i>
    <i>
      <x v="521"/>
    </i>
    <i>
      <x v="281"/>
    </i>
    <i>
      <x v="393"/>
    </i>
    <i>
      <x v="564"/>
    </i>
    <i>
      <x v="602"/>
    </i>
    <i>
      <x v="557"/>
    </i>
    <i>
      <x v="159"/>
    </i>
    <i>
      <x v="279"/>
    </i>
    <i>
      <x v="878"/>
    </i>
    <i>
      <x v="155"/>
    </i>
    <i>
      <x v="835"/>
    </i>
    <i>
      <x v="140"/>
    </i>
    <i>
      <x v="284"/>
    </i>
    <i>
      <x v="679"/>
    </i>
    <i>
      <x v="51"/>
    </i>
    <i>
      <x v="192"/>
    </i>
    <i>
      <x v="136"/>
    </i>
    <i>
      <x v="785"/>
    </i>
    <i>
      <x v="794"/>
    </i>
    <i>
      <x v="265"/>
    </i>
    <i>
      <x v="288"/>
    </i>
    <i>
      <x v="730"/>
    </i>
    <i>
      <x v="824"/>
    </i>
    <i>
      <x v="60"/>
    </i>
    <i>
      <x v="363"/>
    </i>
    <i>
      <x v="55"/>
    </i>
    <i>
      <x v="569"/>
    </i>
    <i>
      <x v="867"/>
    </i>
    <i>
      <x v="780"/>
    </i>
    <i>
      <x v="255"/>
    </i>
    <i>
      <x v="693"/>
    </i>
    <i>
      <x v="296"/>
    </i>
    <i>
      <x v="130"/>
    </i>
    <i>
      <x v="722"/>
    </i>
    <i>
      <x v="382"/>
    </i>
    <i>
      <x v="338"/>
    </i>
    <i>
      <x v="789"/>
    </i>
    <i>
      <x v="723"/>
    </i>
    <i>
      <x v="6"/>
    </i>
    <i>
      <x v="691"/>
    </i>
    <i>
      <x v="201"/>
    </i>
    <i>
      <x v="407"/>
    </i>
    <i>
      <x v="907"/>
    </i>
    <i>
      <x v="831"/>
    </i>
    <i>
      <x v="347"/>
    </i>
    <i>
      <x v="587"/>
    </i>
    <i>
      <x v="507"/>
    </i>
    <i>
      <x v="334"/>
    </i>
    <i>
      <x v="170"/>
    </i>
    <i>
      <x v="871"/>
    </i>
    <i>
      <x v="562"/>
    </i>
    <i>
      <x v="98"/>
    </i>
    <i>
      <x v="337"/>
    </i>
    <i>
      <x v="675"/>
    </i>
    <i>
      <x v="84"/>
    </i>
    <i>
      <x v="819"/>
    </i>
    <i>
      <x v="804"/>
    </i>
    <i>
      <x v="278"/>
    </i>
    <i>
      <x v="510"/>
    </i>
    <i>
      <x v="809"/>
    </i>
    <i>
      <x v="575"/>
    </i>
    <i>
      <x v="910"/>
    </i>
    <i>
      <x v="811"/>
    </i>
    <i>
      <x v="28"/>
    </i>
    <i>
      <x v="582"/>
    </i>
    <i>
      <x v="688"/>
    </i>
    <i>
      <x v="92"/>
    </i>
    <i>
      <x v="133"/>
    </i>
    <i>
      <x v="261"/>
    </i>
    <i>
      <x v="653"/>
    </i>
    <i>
      <x v="331"/>
    </i>
    <i>
      <x v="110"/>
    </i>
    <i>
      <x v="63"/>
    </i>
    <i>
      <x v="546"/>
    </i>
    <i>
      <x v="125"/>
    </i>
    <i>
      <x v="631"/>
    </i>
    <i>
      <x v="156"/>
    </i>
    <i>
      <x v="412"/>
    </i>
    <i>
      <x v="364"/>
    </i>
    <i>
      <x v="194"/>
    </i>
    <i>
      <x v="111"/>
    </i>
    <i>
      <x v="678"/>
    </i>
    <i>
      <x v="254"/>
    </i>
    <i>
      <x v="728"/>
    </i>
    <i>
      <x v="649"/>
    </i>
    <i>
      <x v="356"/>
    </i>
    <i>
      <x v="137"/>
    </i>
    <i>
      <x v="765"/>
    </i>
    <i>
      <x v="697"/>
    </i>
    <i>
      <x v="850"/>
    </i>
    <i>
      <x v="40"/>
    </i>
    <i>
      <x v="640"/>
    </i>
    <i>
      <x/>
    </i>
    <i>
      <x v="740"/>
    </i>
    <i>
      <x v="131"/>
    </i>
    <i>
      <x v="141"/>
    </i>
    <i>
      <x v="592"/>
    </i>
    <i>
      <x v="793"/>
    </i>
    <i>
      <x v="294"/>
    </i>
    <i>
      <x v="19"/>
    </i>
    <i>
      <x v="912"/>
    </i>
    <i>
      <x v="117"/>
    </i>
    <i>
      <x v="41"/>
    </i>
    <i>
      <x v="148"/>
    </i>
    <i>
      <x v="720"/>
    </i>
    <i>
      <x v="820"/>
    </i>
    <i>
      <x v="741"/>
    </i>
    <i>
      <x v="632"/>
    </i>
    <i>
      <x v="377"/>
    </i>
    <i>
      <x v="380"/>
    </i>
    <i>
      <x v="386"/>
    </i>
    <i>
      <x v="574"/>
    </i>
    <i>
      <x v="274"/>
    </i>
    <i>
      <x v="374"/>
    </i>
    <i>
      <x v="272"/>
    </i>
    <i>
      <x v="534"/>
    </i>
    <i>
      <x v="71"/>
    </i>
    <i>
      <x v="128"/>
    </i>
    <i>
      <x v="421"/>
    </i>
    <i>
      <x v="781"/>
    </i>
    <i>
      <x v="276"/>
    </i>
    <i>
      <x v="583"/>
    </i>
    <i>
      <x v="154"/>
    </i>
    <i>
      <x v="99"/>
    </i>
    <i>
      <x v="607"/>
    </i>
    <i>
      <x v="12"/>
    </i>
    <i>
      <x v="588"/>
    </i>
    <i>
      <x v="273"/>
    </i>
    <i>
      <x v="490"/>
    </i>
    <i>
      <x v="792"/>
    </i>
    <i>
      <x v="573"/>
    </i>
    <i>
      <x v="578"/>
    </i>
    <i>
      <x v="777"/>
    </i>
    <i>
      <x v="166"/>
    </i>
    <i>
      <x v="570"/>
    </i>
    <i>
      <x v="879"/>
    </i>
    <i>
      <x v="106"/>
    </i>
    <i>
      <x v="406"/>
    </i>
    <i>
      <x v="821"/>
    </i>
    <i>
      <x v="664"/>
    </i>
    <i>
      <x v="527"/>
    </i>
    <i>
      <x v="132"/>
    </i>
    <i>
      <x v="103"/>
    </i>
    <i>
      <x v="93"/>
    </i>
    <i>
      <x v="775"/>
    </i>
    <i>
      <x v="176"/>
    </i>
    <i>
      <x v="1"/>
    </i>
    <i>
      <x v="9"/>
    </i>
    <i>
      <x v="880"/>
    </i>
    <i>
      <x v="419"/>
    </i>
    <i>
      <x v="704"/>
    </i>
    <i>
      <x v="149"/>
    </i>
    <i>
      <x v="581"/>
    </i>
    <i>
      <x v="165"/>
    </i>
    <i>
      <x v="887"/>
    </i>
    <i>
      <x v="160"/>
    </i>
    <i>
      <x v="714"/>
    </i>
    <i>
      <x v="680"/>
    </i>
    <i>
      <x v="286"/>
    </i>
    <i>
      <x v="309"/>
    </i>
    <i>
      <x v="790"/>
    </i>
    <i>
      <x v="262"/>
    </i>
    <i>
      <x v="385"/>
    </i>
    <i>
      <x v="882"/>
    </i>
    <i>
      <x v="513"/>
    </i>
    <i>
      <x v="105"/>
    </i>
    <i>
      <x v="418"/>
    </i>
    <i>
      <x v="65"/>
    </i>
    <i>
      <x v="893"/>
    </i>
    <i>
      <x v="311"/>
    </i>
    <i>
      <x v="203"/>
    </i>
    <i>
      <x v="762"/>
    </i>
    <i>
      <x v="465"/>
    </i>
    <i>
      <x v="383"/>
    </i>
    <i>
      <x v="625"/>
    </i>
    <i>
      <x v="381"/>
    </i>
    <i>
      <x v="78"/>
    </i>
    <i>
      <x v="82"/>
    </i>
    <i>
      <x v="365"/>
    </i>
    <i>
      <x v="464"/>
    </i>
    <i>
      <x v="389"/>
    </i>
    <i>
      <x v="212"/>
    </i>
    <i>
      <x v="643"/>
    </i>
    <i>
      <x v="77"/>
    </i>
    <i>
      <x v="482"/>
    </i>
    <i>
      <x v="340"/>
    </i>
    <i>
      <x v="579"/>
    </i>
    <i>
      <x v="897"/>
    </i>
    <i>
      <x v="591"/>
    </i>
    <i>
      <x v="295"/>
    </i>
    <i>
      <x v="497"/>
    </i>
    <i>
      <x v="424"/>
    </i>
    <i>
      <x v="326"/>
    </i>
    <i>
      <x v="883"/>
    </i>
    <i>
      <x v="528"/>
    </i>
    <i>
      <x v="332"/>
    </i>
    <i>
      <x v="52"/>
    </i>
    <i>
      <x v="439"/>
    </i>
    <i>
      <x v="627"/>
    </i>
    <i>
      <x v="266"/>
    </i>
    <i>
      <x v="95"/>
    </i>
    <i>
      <x v="731"/>
    </i>
    <i>
      <x v="508"/>
    </i>
    <i>
      <x v="113"/>
    </i>
    <i>
      <x v="167"/>
    </i>
    <i>
      <x v="593"/>
    </i>
    <i>
      <x v="139"/>
    </i>
    <i>
      <x v="889"/>
    </i>
    <i>
      <x v="782"/>
    </i>
    <i>
      <x v="659"/>
    </i>
    <i>
      <x v="290"/>
    </i>
    <i>
      <x v="881"/>
    </i>
    <i>
      <x v="475"/>
    </i>
    <i>
      <x v="484"/>
    </i>
    <i>
      <x v="886"/>
    </i>
    <i>
      <x v="376"/>
    </i>
    <i>
      <x v="834"/>
    </i>
    <i>
      <x v="300"/>
    </i>
    <i>
      <x v="506"/>
    </i>
    <i>
      <x v="890"/>
    </i>
    <i>
      <x v="248"/>
    </i>
    <i>
      <x v="547"/>
    </i>
    <i>
      <x v="270"/>
    </i>
    <i>
      <x v="870"/>
    </i>
    <i>
      <x v="873"/>
    </i>
    <i>
      <x v="851"/>
    </i>
    <i>
      <x v="237"/>
    </i>
    <i>
      <x v="90"/>
    </i>
    <i>
      <x v="906"/>
    </i>
    <i>
      <x v="721"/>
    </i>
    <i>
      <x v="654"/>
    </i>
    <i>
      <x v="437"/>
    </i>
    <i>
      <x v="396"/>
    </i>
    <i>
      <x v="75"/>
    </i>
    <i>
      <x v="175"/>
    </i>
    <i>
      <x v="846"/>
    </i>
    <i>
      <x v="88"/>
    </i>
    <i>
      <x v="905"/>
    </i>
    <i>
      <x v="498"/>
    </i>
    <i>
      <x v="89"/>
    </i>
    <i>
      <x v="784"/>
    </i>
    <i>
      <x v="689"/>
    </i>
    <i>
      <x v="866"/>
    </i>
    <i>
      <x v="394"/>
    </i>
    <i>
      <x v="53"/>
    </i>
    <i>
      <x v="716"/>
    </i>
    <i>
      <x v="758"/>
    </i>
    <i>
      <x v="256"/>
    </i>
    <i>
      <x v="86"/>
    </i>
    <i>
      <x v="174"/>
    </i>
    <i>
      <x v="862"/>
    </i>
    <i>
      <x v="80"/>
    </i>
    <i>
      <x v="817"/>
    </i>
    <i>
      <x v="378"/>
    </i>
    <i>
      <x v="81"/>
    </i>
    <i>
      <x v="753"/>
    </i>
    <i>
      <x v="608"/>
    </i>
    <i>
      <x v="701"/>
    </i>
    <i>
      <x v="297"/>
    </i>
    <i>
      <x v="399"/>
    </i>
    <i>
      <x v="189"/>
    </i>
    <i>
      <x v="387"/>
    </i>
    <i>
      <x v="76"/>
    </i>
    <i>
      <x v="348"/>
    </i>
    <i>
      <x v="810"/>
    </i>
    <i>
      <x v="411"/>
    </i>
    <i>
      <x v="429"/>
    </i>
    <i>
      <x v="595"/>
    </i>
    <i>
      <x v="25"/>
    </i>
    <i>
      <x v="416"/>
    </i>
    <i>
      <x v="474"/>
    </i>
    <i>
      <x v="864"/>
    </i>
    <i>
      <x v="3"/>
    </i>
    <i>
      <x v="150"/>
    </i>
    <i>
      <x v="494"/>
    </i>
    <i>
      <x v="566"/>
    </i>
    <i>
      <x v="872"/>
    </i>
    <i>
      <x v="453"/>
    </i>
    <i>
      <x v="85"/>
    </i>
    <i>
      <x v="891"/>
    </i>
    <i>
      <x v="302"/>
    </i>
    <i>
      <x v="14"/>
    </i>
    <i>
      <x v="301"/>
    </i>
    <i>
      <x v="585"/>
    </i>
    <i>
      <x v="639"/>
    </i>
    <i>
      <x v="472"/>
    </i>
    <i>
      <x v="50"/>
    </i>
    <i>
      <x v="178"/>
    </i>
    <i>
      <x v="214"/>
    </i>
    <i>
      <x v="877"/>
    </i>
    <i>
      <x v="874"/>
    </i>
    <i>
      <x v="142"/>
    </i>
    <i>
      <x v="530"/>
    </i>
    <i>
      <x v="791"/>
    </i>
    <i>
      <x v="644"/>
    </i>
    <i>
      <x v="123"/>
    </i>
    <i>
      <x v="493"/>
    </i>
    <i>
      <x v="398"/>
    </i>
    <i>
      <x v="310"/>
    </i>
    <i>
      <x v="246"/>
    </i>
    <i>
      <x v="571"/>
    </i>
    <i>
      <x v="827"/>
    </i>
    <i>
      <x v="674"/>
    </i>
    <i>
      <x v="21"/>
    </i>
    <i>
      <x v="366"/>
    </i>
    <i>
      <x v="312"/>
    </i>
    <i>
      <x v="335"/>
    </i>
    <i>
      <x v="662"/>
    </i>
    <i>
      <x v="892"/>
    </i>
    <i>
      <x v="606"/>
    </i>
    <i>
      <x v="553"/>
    </i>
    <i>
      <x v="473"/>
    </i>
    <i>
      <x v="251"/>
    </i>
    <i>
      <x v="898"/>
    </i>
    <i>
      <x v="368"/>
    </i>
    <i>
      <x v="291"/>
    </i>
    <i>
      <x v="119"/>
    </i>
    <i>
      <x v="299"/>
    </i>
    <i>
      <x v="62"/>
    </i>
    <i>
      <x v="868"/>
    </i>
    <i>
      <x v="324"/>
    </i>
    <i>
      <x v="683"/>
    </i>
    <i>
      <x v="492"/>
    </i>
    <i>
      <x v="745"/>
    </i>
    <i>
      <x v="904"/>
    </i>
    <i>
      <x v="79"/>
    </i>
    <i>
      <x v="169"/>
    </i>
    <i>
      <x v="112"/>
    </i>
    <i>
      <x v="448"/>
    </i>
    <i>
      <x v="171"/>
    </i>
    <i>
      <x v="145"/>
    </i>
    <i>
      <x v="206"/>
    </i>
    <i>
      <x v="405"/>
    </i>
    <i>
      <x v="801"/>
    </i>
    <i>
      <x v="806"/>
    </i>
    <i>
      <x v="719"/>
    </i>
    <i>
      <x v="183"/>
    </i>
    <i>
      <x v="496"/>
    </i>
    <i>
      <x v="589"/>
    </i>
    <i>
      <x v="8"/>
    </i>
    <i>
      <x v="911"/>
    </i>
    <i>
      <x v="837"/>
    </i>
    <i>
      <x v="181"/>
    </i>
    <i>
      <x v="229"/>
    </i>
    <i>
      <x v="199"/>
    </i>
    <i>
      <x v="852"/>
    </i>
    <i>
      <x v="839"/>
    </i>
    <i>
      <x v="705"/>
    </i>
    <i>
      <x v="107"/>
    </i>
    <i>
      <x v="861"/>
    </i>
    <i>
      <x v="235"/>
    </i>
    <i>
      <x v="308"/>
    </i>
    <i>
      <x v="713"/>
    </i>
    <i>
      <x v="558"/>
    </i>
    <i>
      <x v="826"/>
    </i>
    <i>
      <x v="373"/>
    </i>
    <i>
      <x v="435"/>
    </i>
    <i>
      <x v="718"/>
    </i>
    <i>
      <x v="70"/>
    </i>
    <i>
      <x v="896"/>
    </i>
    <i>
      <x v="545"/>
    </i>
    <i>
      <x v="875"/>
    </i>
    <i>
      <x v="584"/>
    </i>
    <i>
      <x v="307"/>
    </i>
    <i>
      <x v="825"/>
    </i>
    <i>
      <x v="580"/>
    </i>
    <i>
      <x v="104"/>
    </i>
    <i>
      <x v="260"/>
    </i>
    <i>
      <x v="27"/>
    </i>
    <i>
      <x v="750"/>
    </i>
    <i>
      <x v="888"/>
    </i>
    <i>
      <x v="865"/>
    </i>
    <i>
      <x v="849"/>
    </i>
    <i>
      <x v="848"/>
    </i>
    <i>
      <x v="855"/>
    </i>
    <i>
      <x v="590"/>
    </i>
    <i>
      <x v="655"/>
    </i>
    <i>
      <x v="341"/>
    </i>
    <i>
      <x v="353"/>
    </i>
    <i>
      <x v="908"/>
    </i>
    <i>
      <x v="645"/>
    </i>
    <i>
      <x v="371"/>
    </i>
    <i>
      <x v="188"/>
    </i>
    <i>
      <x v="197"/>
    </i>
    <i>
      <x v="885"/>
    </i>
    <i>
      <x v="900"/>
    </i>
    <i>
      <x v="711"/>
    </i>
    <i>
      <x v="350"/>
    </i>
    <i>
      <x v="355"/>
    </i>
    <i>
      <x v="488"/>
    </i>
    <i>
      <x v="776"/>
    </i>
    <i>
      <x v="39"/>
    </i>
    <i>
      <x v="764"/>
    </i>
    <i>
      <x v="840"/>
    </i>
    <i>
      <x v="548"/>
    </i>
    <i>
      <x v="597"/>
    </i>
    <i>
      <x v="357"/>
    </i>
    <i>
      <x v="325"/>
    </i>
    <i>
      <x v="422"/>
    </i>
    <i>
      <x v="263"/>
    </i>
    <i>
      <x v="234"/>
    </i>
    <i>
      <x v="902"/>
    </i>
    <i>
      <x v="894"/>
    </i>
    <i>
      <x v="15"/>
    </i>
    <i>
      <x v="87"/>
    </i>
    <i>
      <x v="734"/>
    </i>
    <i>
      <x v="611"/>
    </i>
    <i>
      <x v="151"/>
    </i>
    <i>
      <x v="305"/>
    </i>
    <i>
      <x v="415"/>
    </i>
    <i>
      <x v="218"/>
    </i>
    <i>
      <x v="172"/>
    </i>
    <i>
      <x v="626"/>
    </i>
    <i>
      <x v="120"/>
    </i>
    <i>
      <x v="207"/>
    </i>
    <i>
      <x v="69"/>
    </i>
    <i>
      <x v="462"/>
    </i>
    <i>
      <x v="832"/>
    </i>
    <i>
      <x v="124"/>
    </i>
    <i>
      <x v="539"/>
    </i>
    <i>
      <x v="61"/>
    </i>
    <i>
      <x v="519"/>
    </i>
    <i>
      <x v="180"/>
    </i>
    <i>
      <x v="901"/>
    </i>
    <i>
      <x v="743"/>
    </i>
    <i>
      <x v="763"/>
    </i>
    <i>
      <x v="306"/>
    </i>
    <i>
      <x v="816"/>
    </i>
    <i>
      <x v="669"/>
    </i>
    <i>
      <x v="49"/>
    </i>
    <i>
      <x v="360"/>
    </i>
    <i>
      <x v="501"/>
    </i>
    <i>
      <x v="362"/>
    </i>
    <i>
      <x v="451"/>
    </i>
    <i>
      <x v="231"/>
    </i>
    <i>
      <x v="814"/>
    </i>
    <i>
      <x v="532"/>
    </i>
    <i>
      <x v="343"/>
    </i>
    <i>
      <x v="903"/>
    </i>
    <i>
      <x v="126"/>
    </i>
    <i>
      <x v="637"/>
    </i>
    <i>
      <x v="813"/>
    </i>
    <i>
      <x v="672"/>
    </i>
    <i>
      <x v="463"/>
    </i>
    <i>
      <x v="224"/>
    </i>
    <i>
      <x v="586"/>
    </i>
    <i>
      <x v="333"/>
    </i>
    <i>
      <x v="236"/>
    </i>
    <i>
      <x v="614"/>
    </i>
    <i>
      <x v="219"/>
    </i>
    <i>
      <x v="147"/>
    </i>
    <i>
      <x v="509"/>
    </i>
    <i>
      <x v="869"/>
    </i>
    <i>
      <x v="805"/>
    </i>
    <i>
      <x v="505"/>
    </i>
    <i>
      <x v="443"/>
    </i>
    <i>
      <x v="220"/>
    </i>
    <i>
      <x v="211"/>
    </i>
    <i>
      <x v="430"/>
    </i>
    <i>
      <x v="97"/>
    </i>
    <i>
      <x v="379"/>
    </i>
    <i>
      <x v="241"/>
    </i>
    <i>
      <x v="54"/>
    </i>
    <i>
      <x v="48"/>
    </i>
    <i>
      <x v="884"/>
    </i>
    <i>
      <x v="479"/>
    </i>
    <i>
      <x v="657"/>
    </i>
    <i>
      <x v="594"/>
    </i>
    <i>
      <x v="742"/>
    </i>
    <i>
      <x v="258"/>
    </i>
    <i>
      <x v="500"/>
    </i>
    <i>
      <x v="410"/>
    </i>
    <i>
      <x v="895"/>
    </i>
    <i>
      <x v="823"/>
    </i>
    <i>
      <x v="313"/>
    </i>
    <i>
      <x v="253"/>
    </i>
    <i>
      <x v="615"/>
    </i>
    <i>
      <x v="458"/>
    </i>
    <i>
      <x v="56"/>
    </i>
    <i>
      <x v="684"/>
    </i>
    <i>
      <x v="518"/>
    </i>
    <i>
      <x v="30"/>
    </i>
    <i>
      <x v="182"/>
    </i>
    <i>
      <x v="323"/>
    </i>
    <i>
      <x v="651"/>
    </i>
    <i>
      <x v="667"/>
    </i>
    <i>
      <x v="221"/>
    </i>
    <i>
      <x v="209"/>
    </i>
    <i>
      <x v="774"/>
    </i>
    <i>
      <x v="339"/>
    </i>
    <i>
      <x v="847"/>
    </i>
    <i>
      <x v="526"/>
    </i>
    <i>
      <x v="773"/>
    </i>
    <i>
      <x v="168"/>
    </i>
    <i>
      <x v="438"/>
    </i>
    <i>
      <x v="271"/>
    </i>
    <i>
      <x v="44"/>
    </i>
    <i>
      <x v="629"/>
    </i>
    <i>
      <x v="185"/>
    </i>
    <i>
      <x v="708"/>
    </i>
    <i>
      <x v="899"/>
    </i>
    <i>
      <x v="68"/>
    </i>
    <i>
      <x v="617"/>
    </i>
    <i>
      <x v="268"/>
    </i>
    <i>
      <x v="100"/>
    </i>
    <i>
      <x v="709"/>
    </i>
    <i>
      <x v="454"/>
    </i>
    <i>
      <x v="73"/>
    </i>
    <i>
      <x v="522"/>
    </i>
    <i>
      <x v="238"/>
    </i>
    <i>
      <x v="769"/>
    </i>
    <i>
      <x v="517"/>
    </i>
    <i>
      <x v="744"/>
    </i>
    <i>
      <x v="554"/>
    </i>
    <i>
      <x v="677"/>
    </i>
    <i>
      <x v="402"/>
    </i>
    <i>
      <x v="208"/>
    </i>
    <i>
      <x v="772"/>
    </i>
    <i>
      <x v="641"/>
    </i>
    <i>
      <x v="616"/>
    </i>
    <i>
      <x v="543"/>
    </i>
    <i>
      <x v="560"/>
    </i>
    <i>
      <x v="346"/>
    </i>
    <i>
      <x v="447"/>
    </i>
    <i>
      <x v="676"/>
    </i>
    <i>
      <x v="2"/>
    </i>
    <i>
      <x v="495"/>
    </i>
    <i>
      <x v="459"/>
    </i>
    <i>
      <x v="239"/>
    </i>
    <i>
      <x v="433"/>
    </i>
    <i>
      <x v="205"/>
    </i>
    <i>
      <x v="250"/>
    </i>
    <i>
      <x v="330"/>
    </i>
    <i>
      <x v="525"/>
    </i>
    <i>
      <x v="191"/>
    </i>
    <i>
      <x v="414"/>
    </i>
    <i>
      <x v="247"/>
    </i>
    <i>
      <x v="319"/>
    </i>
    <i>
      <x v="440"/>
    </i>
    <i>
      <x v="770"/>
    </i>
    <i>
      <x v="327"/>
    </i>
    <i>
      <x v="225"/>
    </i>
    <i>
      <x v="452"/>
    </i>
    <i>
      <x v="633"/>
    </i>
    <i>
      <x v="292"/>
    </i>
    <i>
      <x v="523"/>
    </i>
    <i>
      <x v="661"/>
    </i>
    <i>
      <x v="216"/>
    </i>
    <i>
      <x v="320"/>
    </i>
    <i>
      <x v="401"/>
    </i>
    <i>
      <x v="612"/>
    </i>
    <i>
      <x v="35"/>
    </i>
    <i>
      <x v="635"/>
    </i>
  </rowItems>
  <colItems count="1">
    <i/>
  </colItems>
  <dataFields count="1">
    <dataField name=" Profit" fld="0" baseField="0" baseItem="0" numFmtId="169"/>
  </dataFields>
  <formats count="5">
    <format dxfId="963">
      <pivotArea outline="0" collapsedLevelsAreSubtotals="1" fieldPosition="0">
        <references count="1">
          <reference field="4294967294" count="1" selected="0">
            <x v="0"/>
          </reference>
        </references>
      </pivotArea>
    </format>
    <format dxfId="962">
      <pivotArea type="all" dataOnly="0" outline="0" fieldPosition="0"/>
    </format>
    <format dxfId="961">
      <pivotArea outline="0" collapsedLevelsAreSubtotals="1" fieldPosition="0"/>
    </format>
    <format dxfId="960">
      <pivotArea dataOnly="0" labelOnly="1" outline="0" fieldPosition="0">
        <references count="1">
          <reference field="4294967294" count="1">
            <x v="0"/>
          </reference>
        </references>
      </pivotArea>
    </format>
    <format dxfId="959">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 Sales"/>
    <pivotHierarchy dragToData="1" caption=" 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INVOICES]"/>
        <x15:activeTabTopLevelEntity name="[Products]"/>
        <x15:activeTabTopLevelEntity name="[Calendar]"/>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56BC32-7A1E-4C29-8A13-EEBC25BFFBBA}" name="PivotTable6" cacheId="5153" applyNumberFormats="0" applyBorderFormats="0" applyFontFormats="0" applyPatternFormats="0" applyAlignmentFormats="0" applyWidthHeightFormats="1" dataCaption="Values" tag="775cef89-d63a-4f12-af13-f833c2bc31a1" updatedVersion="8" minRefreshableVersion="3" useAutoFormatting="1" subtotalHiddenItems="1" rowGrandTotals="0" colGrandTotals="0" itemPrintTitles="1" createdVersion="8" indent="0" compact="0" compactData="0" multipleFieldFilters="0" chartFormat="5">
  <location ref="P3:Q6"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3">
    <i>
      <x v="1"/>
    </i>
    <i>
      <x v="2"/>
    </i>
    <i>
      <x/>
    </i>
  </rowItems>
  <colItems count="1">
    <i/>
  </colItems>
  <dataFields count="1">
    <dataField name=" Profit" fld="0" baseField="1" baseItem="0"/>
  </dataFields>
  <formats count="3">
    <format dxfId="966">
      <pivotArea type="all" dataOnly="0" outline="0" fieldPosition="0"/>
    </format>
    <format dxfId="965">
      <pivotArea outline="0" collapsedLevelsAreSubtotals="1" fieldPosition="0"/>
    </format>
    <format dxfId="964">
      <pivotArea outline="0" collapsedLevelsAreSubtotals="1" fieldPosition="0"/>
    </format>
  </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 Sales"/>
    <pivotHierarchy dragToData="1" caption=" 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INVOICES]"/>
        <x15:activeTabTopLevelEntity name="[Products]"/>
        <x15:activeTabTopLevelEntity name="[Calendar]"/>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34BE011-1C76-4836-9A8E-E99A33A976FB}" name="PivotTable6" cacheId="5174" applyNumberFormats="0" applyBorderFormats="0" applyFontFormats="0" applyPatternFormats="0" applyAlignmentFormats="0" applyWidthHeightFormats="1" dataCaption="Values" tag="2b7989e0-5035-4354-8e40-2269d7bda752" updatedVersion="8" minRefreshableVersion="3" useAutoFormatting="1" subtotalHiddenItems="1" rowGrandTotals="0" colGrandTotals="0" itemPrintTitles="1" createdVersion="8" indent="0" compact="0" compactData="0" multipleFieldFilters="0" chartFormat="7">
  <location ref="Y6:Y7" firstHeaderRow="1" firstDataRow="1" firstDataCol="0"/>
  <pivotFields count="3">
    <pivotField compact="0" allDrilled="1" outline="0" subtotalTop="0" showAll="0" defaultSubtotal="0" defaultAttributeDrillState="1">
      <items count="112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 s="1" x="793"/>
        <item s="1" x="794"/>
        <item s="1" x="795"/>
        <item s="1" x="796"/>
        <item s="1" x="797"/>
        <item s="1" x="798"/>
        <item s="1" x="799"/>
        <item s="1" x="800"/>
        <item s="1" x="801"/>
        <item s="1" x="802"/>
        <item s="1" x="803"/>
        <item s="1" x="804"/>
        <item s="1" x="805"/>
        <item s="1" x="806"/>
        <item s="1" x="807"/>
        <item s="1" x="808"/>
        <item s="1" x="809"/>
        <item s="1" x="810"/>
        <item s="1" x="811"/>
        <item s="1" x="812"/>
        <item s="1" x="813"/>
        <item s="1" x="814"/>
        <item s="1" x="815"/>
        <item s="1" x="816"/>
        <item s="1" x="817"/>
        <item s="1" x="818"/>
        <item s="1" x="819"/>
        <item s="1" x="820"/>
        <item s="1" x="821"/>
        <item s="1" x="822"/>
        <item s="1" x="823"/>
        <item s="1" x="824"/>
        <item s="1" x="825"/>
        <item s="1" x="826"/>
        <item s="1" x="827"/>
        <item s="1" x="828"/>
        <item s="1" x="829"/>
        <item s="1" x="830"/>
        <item s="1" x="831"/>
        <item s="1" x="832"/>
        <item s="1" x="833"/>
        <item s="1" x="834"/>
        <item s="1" x="835"/>
        <item s="1" x="836"/>
        <item s="1" x="837"/>
        <item s="1" x="838"/>
        <item s="1" x="839"/>
        <item s="1" x="840"/>
        <item s="1" x="841"/>
        <item s="1" x="842"/>
        <item s="1" x="843"/>
        <item s="1" x="844"/>
        <item s="1" x="845"/>
        <item s="1" x="846"/>
        <item s="1" x="847"/>
        <item s="1" x="848"/>
        <item s="1" x="849"/>
        <item s="1" x="850"/>
        <item s="1" x="851"/>
        <item s="1" x="852"/>
        <item s="1" x="853"/>
        <item s="1" x="854"/>
        <item s="1" x="855"/>
        <item s="1" x="856"/>
        <item s="1" x="857"/>
        <item s="1" x="858"/>
        <item s="1" x="859"/>
        <item s="1" x="860"/>
        <item s="1" x="861"/>
        <item s="1" x="862"/>
        <item s="1" x="863"/>
        <item s="1" x="864"/>
        <item s="1" x="865"/>
        <item s="1" x="866"/>
        <item s="1" x="867"/>
        <item s="1" x="868"/>
        <item s="1" x="869"/>
        <item s="1" x="870"/>
        <item s="1" x="871"/>
        <item s="1" x="872"/>
        <item s="1" x="873"/>
        <item s="1" x="874"/>
        <item s="1" x="875"/>
        <item s="1" x="876"/>
        <item s="1" x="877"/>
        <item s="1" x="878"/>
        <item s="1" x="879"/>
        <item s="1" x="880"/>
        <item s="1" x="881"/>
        <item s="1" x="882"/>
        <item s="1" x="883"/>
        <item s="1" x="884"/>
        <item s="1" x="885"/>
        <item s="1" x="886"/>
        <item s="1" x="887"/>
        <item s="1" x="888"/>
        <item s="1" x="889"/>
        <item s="1" x="890"/>
        <item s="1" x="891"/>
        <item s="1" x="892"/>
        <item s="1" x="893"/>
        <item s="1" x="894"/>
        <item s="1" x="895"/>
        <item s="1" x="896"/>
        <item s="1" x="897"/>
        <item s="1" x="898"/>
        <item s="1" x="899"/>
        <item s="1" x="900"/>
        <item s="1" x="901"/>
        <item s="1" x="902"/>
        <item s="1" x="903"/>
        <item s="1" x="904"/>
        <item s="1" x="905"/>
        <item s="1" x="906"/>
        <item s="1" x="907"/>
        <item s="1" x="908"/>
        <item s="1" x="909"/>
        <item s="1" x="910"/>
        <item s="1" x="911"/>
        <item s="1" x="912"/>
        <item s="1" x="913"/>
        <item s="1" x="914"/>
        <item s="1" x="915"/>
        <item s="1" x="916"/>
        <item s="1" x="917"/>
        <item s="1" x="918"/>
        <item s="1" x="919"/>
        <item s="1" x="920"/>
        <item s="1" x="921"/>
        <item s="1" x="922"/>
        <item s="1" x="923"/>
        <item s="1" x="924"/>
        <item s="1" x="925"/>
        <item s="1" x="926"/>
        <item s="1" x="927"/>
        <item s="1" x="928"/>
        <item s="1" x="929"/>
        <item s="1" x="930"/>
        <item s="1" x="931"/>
        <item s="1" x="932"/>
        <item s="1" x="933"/>
        <item s="1" x="934"/>
        <item s="1" x="935"/>
        <item s="1" x="936"/>
        <item s="1" x="937"/>
        <item s="1" x="938"/>
        <item s="1" x="939"/>
        <item s="1" x="940"/>
        <item s="1" x="941"/>
        <item s="1" x="942"/>
        <item s="1" x="943"/>
        <item s="1" x="944"/>
        <item s="1" x="945"/>
        <item s="1" x="946"/>
        <item s="1" x="947"/>
        <item s="1" x="948"/>
        <item s="1" x="949"/>
        <item s="1" x="950"/>
        <item s="1" x="951"/>
        <item s="1" x="952"/>
        <item s="1" x="953"/>
        <item s="1" x="954"/>
        <item s="1" x="955"/>
        <item s="1" x="956"/>
        <item s="1" x="957"/>
        <item s="1" x="958"/>
        <item s="1" x="959"/>
        <item s="1" x="960"/>
        <item s="1" x="961"/>
        <item s="1" x="962"/>
        <item s="1" x="963"/>
        <item s="1" x="964"/>
        <item s="1" x="965"/>
        <item s="1" x="966"/>
        <item s="1" x="967"/>
        <item s="1" x="968"/>
        <item s="1" x="969"/>
        <item s="1" x="970"/>
        <item s="1" x="971"/>
        <item s="1" x="972"/>
        <item s="1" x="973"/>
        <item s="1" x="974"/>
        <item s="1" x="975"/>
        <item s="1" x="976"/>
        <item s="1" x="977"/>
        <item s="1" x="978"/>
        <item s="1" x="979"/>
        <item s="1" x="980"/>
        <item s="1" x="981"/>
        <item s="1" x="982"/>
        <item s="1" x="983"/>
        <item s="1" x="984"/>
        <item s="1" x="985"/>
        <item s="1" x="986"/>
        <item s="1" x="987"/>
        <item s="1" x="988"/>
        <item s="1" x="989"/>
        <item s="1" x="990"/>
        <item s="1" x="991"/>
        <item s="1" x="992"/>
        <item s="1" x="993"/>
        <item s="1" x="994"/>
        <item s="1" x="995"/>
        <item s="1" x="996"/>
        <item s="1" x="997"/>
        <item s="1" x="998"/>
        <item s="1" x="999"/>
        <item s="1" x="1000"/>
        <item s="1" x="1001"/>
        <item s="1" x="1002"/>
        <item s="1" x="1003"/>
        <item s="1" x="1004"/>
        <item s="1" x="1005"/>
        <item s="1" x="1006"/>
        <item s="1" x="1007"/>
        <item s="1" x="1008"/>
        <item s="1" x="1009"/>
        <item s="1" x="1010"/>
        <item s="1" x="1011"/>
        <item s="1" x="1012"/>
        <item s="1" x="1013"/>
        <item s="1" x="1014"/>
        <item s="1" x="1015"/>
        <item s="1" x="1016"/>
        <item s="1" x="1017"/>
        <item s="1" x="1018"/>
        <item s="1" x="1019"/>
        <item s="1" x="1020"/>
        <item s="1" x="1021"/>
        <item s="1" x="1022"/>
        <item s="1" x="1023"/>
        <item s="1" x="1024"/>
        <item s="1" x="1025"/>
        <item s="1" x="1026"/>
        <item s="1" x="1027"/>
        <item s="1" x="1028"/>
        <item s="1" x="1029"/>
        <item s="1" x="1030"/>
        <item s="1" x="1031"/>
        <item s="1" x="1032"/>
        <item s="1" x="1033"/>
        <item s="1" x="1034"/>
        <item s="1" x="1035"/>
        <item s="1" x="1036"/>
        <item s="1" x="1037"/>
        <item s="1" x="1038"/>
        <item s="1" x="1039"/>
        <item s="1" x="1040"/>
        <item s="1" x="1041"/>
        <item s="1" x="1042"/>
        <item s="1" x="1043"/>
        <item s="1" x="1044"/>
        <item s="1" x="1045"/>
        <item s="1" x="1046"/>
        <item s="1" x="1047"/>
        <item s="1" x="1048"/>
        <item s="1" x="1049"/>
        <item s="1" x="1050"/>
        <item s="1" x="1051"/>
        <item s="1" x="1052"/>
        <item s="1" x="1053"/>
        <item s="1" x="1054"/>
        <item s="1" x="1055"/>
        <item s="1" x="1056"/>
        <item s="1" x="1057"/>
        <item s="1" x="1058"/>
        <item s="1" x="1059"/>
        <item s="1" x="1060"/>
        <item s="1" x="1061"/>
        <item s="1" x="1062"/>
        <item s="1" x="1063"/>
        <item s="1" x="1064"/>
        <item s="1" x="1065"/>
        <item s="1" x="1066"/>
        <item s="1" x="1067"/>
        <item s="1" x="1068"/>
        <item s="1" x="1069"/>
        <item s="1" x="1070"/>
        <item s="1" x="1071"/>
        <item s="1" x="1072"/>
        <item s="1" x="1073"/>
        <item s="1" x="1074"/>
        <item s="1" x="1075"/>
        <item s="1" x="1076"/>
        <item s="1" x="1077"/>
        <item s="1" x="1078"/>
        <item s="1" x="1079"/>
        <item s="1" x="1080"/>
        <item s="1" x="1081"/>
        <item s="1" x="1082"/>
        <item s="1" x="1083"/>
        <item s="1" x="1084"/>
        <item s="1" x="1085"/>
        <item s="1" x="1086"/>
        <item s="1" x="1087"/>
        <item s="1" x="1088"/>
        <item s="1" x="1089"/>
        <item s="1" x="1090"/>
        <item s="1" x="1091"/>
        <item s="1" x="1092"/>
        <item s="1" x="1093"/>
        <item s="1" x="1094"/>
        <item s="1" x="1095"/>
        <item s="1" x="1096"/>
        <item s="1" x="1097"/>
        <item s="1" x="1098"/>
        <item s="1" x="1099"/>
        <item s="1" x="1100"/>
        <item s="1" x="1101"/>
        <item s="1" x="1102"/>
        <item s="1" x="1103"/>
        <item s="1" x="1104"/>
        <item s="1" x="1105"/>
        <item s="1" x="1106"/>
        <item s="1" x="1107"/>
        <item s="1" x="1108"/>
        <item s="1" x="1109"/>
        <item s="1" x="1110"/>
        <item s="1" x="1111"/>
        <item s="1" x="1112"/>
        <item s="1" x="1113"/>
        <item s="1" x="1114"/>
        <item s="1" x="1115"/>
        <item s="1" x="1116"/>
        <item s="1" x="1117"/>
        <item s="1" x="1118"/>
        <item s="1" x="1119"/>
        <item s="1" x="1120"/>
        <item s="1" x="1121"/>
        <item s="1" x="1122"/>
        <item s="1" x="1123"/>
        <item s="1" x="1124"/>
        <item s="1" x="1125"/>
        <item s="1" x="1126"/>
        <item s="1" x="1127"/>
        <item s="1" x="1128"/>
      </items>
    </pivotField>
    <pivotField dataField="1" compact="0" outline="0" subtotalTop="0" showAll="0" defaultSubtotal="0"/>
    <pivotField compact="0" allDrilled="1" outline="0" subtotalTop="0" showAll="0" dataSourceSort="1" defaultSubtotal="0" defaultAttributeDrillState="1"/>
  </pivotFields>
  <rowItems count="1">
    <i/>
  </rowItems>
  <colItems count="1">
    <i/>
  </colItems>
  <dataFields count="1">
    <dataField fld="1" subtotal="count" baseField="0" baseItem="0"/>
  </dataFields>
  <formats count="3">
    <format dxfId="932">
      <pivotArea type="all" dataOnly="0" outline="0" fieldPosition="0"/>
    </format>
    <format dxfId="931">
      <pivotArea outline="0" collapsedLevelsAreSubtotals="1" fieldPosition="0"/>
    </format>
    <format dxfId="930">
      <pivotArea outline="0" collapsedLevelsAreSubtotals="1" fieldPosition="0"/>
    </format>
  </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 Sales"/>
    <pivotHierarchy dragToData="1" caption=" 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INVOICES]"/>
        <x15:activeTabTopLevelEntity name="[Products]"/>
        <x15:activeTabTopLevelEntity name="[Calendar]"/>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41B1808-9CEB-4A4F-86AE-266BE6C8CBC7}" name="PivotTable1" cacheId="5171" applyNumberFormats="0" applyBorderFormats="0" applyFontFormats="0" applyPatternFormats="0" applyAlignmentFormats="0" applyWidthHeightFormats="1" dataCaption="Values" tag="e6ef774a-f74e-4cf4-8a9d-5fb2035dc827" updatedVersion="8" minRefreshableVersion="3" useAutoFormatting="1" subtotalHiddenItems="1" rowGrandTotals="0" colGrandTotals="0" itemPrintTitles="1" createdVersion="8" indent="0" compact="0" compactData="0" multipleFieldFilters="0" chartFormat="7">
  <location ref="U6:V14" firstHeaderRow="1" firstDataRow="1" firstDataCol="1"/>
  <pivotFields count="4">
    <pivotField compact="0" allDrilled="1" outline="0" subtotalTop="0" showAll="0" defaultSubtotal="0" defaultAttributeDrillState="1">
      <items count="112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 s="1" x="793"/>
        <item s="1" x="794"/>
        <item s="1" x="795"/>
        <item s="1" x="796"/>
        <item s="1" x="797"/>
        <item s="1" x="798"/>
        <item s="1" x="799"/>
        <item s="1" x="800"/>
        <item s="1" x="801"/>
        <item s="1" x="802"/>
        <item s="1" x="803"/>
        <item s="1" x="804"/>
        <item s="1" x="805"/>
        <item s="1" x="806"/>
        <item s="1" x="807"/>
        <item s="1" x="808"/>
        <item s="1" x="809"/>
        <item s="1" x="810"/>
        <item s="1" x="811"/>
        <item s="1" x="812"/>
        <item s="1" x="813"/>
        <item s="1" x="814"/>
        <item s="1" x="815"/>
        <item s="1" x="816"/>
        <item s="1" x="817"/>
        <item s="1" x="818"/>
        <item s="1" x="819"/>
        <item s="1" x="820"/>
        <item s="1" x="821"/>
        <item s="1" x="822"/>
        <item s="1" x="823"/>
        <item s="1" x="824"/>
        <item s="1" x="825"/>
        <item s="1" x="826"/>
        <item s="1" x="827"/>
        <item s="1" x="828"/>
        <item s="1" x="829"/>
        <item s="1" x="830"/>
        <item s="1" x="831"/>
        <item s="1" x="832"/>
        <item s="1" x="833"/>
        <item s="1" x="834"/>
        <item s="1" x="835"/>
        <item s="1" x="836"/>
        <item s="1" x="837"/>
        <item s="1" x="838"/>
        <item s="1" x="839"/>
        <item s="1" x="840"/>
        <item s="1" x="841"/>
        <item s="1" x="842"/>
        <item s="1" x="843"/>
        <item s="1" x="844"/>
        <item s="1" x="845"/>
        <item s="1" x="846"/>
        <item s="1" x="847"/>
        <item s="1" x="848"/>
        <item s="1" x="849"/>
        <item s="1" x="850"/>
        <item s="1" x="851"/>
        <item s="1" x="852"/>
        <item s="1" x="853"/>
        <item s="1" x="854"/>
        <item s="1" x="855"/>
        <item s="1" x="856"/>
        <item s="1" x="857"/>
        <item s="1" x="858"/>
        <item s="1" x="859"/>
        <item s="1" x="860"/>
        <item s="1" x="861"/>
        <item s="1" x="862"/>
        <item s="1" x="863"/>
        <item s="1" x="864"/>
        <item s="1" x="865"/>
        <item s="1" x="866"/>
        <item s="1" x="867"/>
        <item s="1" x="868"/>
        <item s="1" x="869"/>
        <item s="1" x="870"/>
        <item s="1" x="871"/>
        <item s="1" x="872"/>
        <item s="1" x="873"/>
        <item s="1" x="874"/>
        <item s="1" x="875"/>
        <item s="1" x="876"/>
        <item s="1" x="877"/>
        <item s="1" x="878"/>
        <item s="1" x="879"/>
        <item s="1" x="880"/>
        <item s="1" x="881"/>
        <item s="1" x="882"/>
        <item s="1" x="883"/>
        <item s="1" x="884"/>
        <item s="1" x="885"/>
        <item s="1" x="886"/>
        <item s="1" x="887"/>
        <item s="1" x="888"/>
        <item s="1" x="889"/>
        <item s="1" x="890"/>
        <item s="1" x="891"/>
        <item s="1" x="892"/>
        <item s="1" x="893"/>
        <item s="1" x="894"/>
        <item s="1" x="895"/>
        <item s="1" x="896"/>
        <item s="1" x="897"/>
        <item s="1" x="898"/>
        <item s="1" x="899"/>
        <item s="1" x="900"/>
        <item s="1" x="901"/>
        <item s="1" x="902"/>
        <item s="1" x="903"/>
        <item s="1" x="904"/>
        <item s="1" x="905"/>
        <item s="1" x="906"/>
        <item s="1" x="907"/>
        <item s="1" x="908"/>
        <item s="1" x="909"/>
        <item s="1" x="910"/>
        <item s="1" x="911"/>
        <item s="1" x="912"/>
        <item s="1" x="913"/>
        <item s="1" x="914"/>
        <item s="1" x="915"/>
        <item s="1" x="916"/>
        <item s="1" x="917"/>
        <item s="1" x="918"/>
        <item s="1" x="919"/>
        <item s="1" x="920"/>
        <item s="1" x="921"/>
        <item s="1" x="922"/>
        <item s="1" x="923"/>
        <item s="1" x="924"/>
        <item s="1" x="925"/>
        <item s="1" x="926"/>
        <item s="1" x="927"/>
        <item s="1" x="928"/>
        <item s="1" x="929"/>
        <item s="1" x="930"/>
        <item s="1" x="931"/>
        <item s="1" x="932"/>
        <item s="1" x="933"/>
        <item s="1" x="934"/>
        <item s="1" x="935"/>
        <item s="1" x="936"/>
        <item s="1" x="937"/>
        <item s="1" x="938"/>
        <item s="1" x="939"/>
        <item s="1" x="940"/>
        <item s="1" x="941"/>
        <item s="1" x="942"/>
        <item s="1" x="943"/>
        <item s="1" x="944"/>
        <item s="1" x="945"/>
        <item s="1" x="946"/>
        <item s="1" x="947"/>
        <item s="1" x="948"/>
        <item s="1" x="949"/>
        <item s="1" x="950"/>
        <item s="1" x="951"/>
        <item s="1" x="952"/>
        <item s="1" x="953"/>
        <item s="1" x="954"/>
        <item s="1" x="955"/>
        <item s="1" x="956"/>
        <item s="1" x="957"/>
        <item s="1" x="958"/>
        <item s="1" x="959"/>
        <item s="1" x="960"/>
        <item s="1" x="961"/>
        <item s="1" x="962"/>
        <item s="1" x="963"/>
        <item s="1" x="964"/>
        <item s="1" x="965"/>
        <item s="1" x="966"/>
        <item s="1" x="967"/>
        <item s="1" x="968"/>
        <item s="1" x="969"/>
        <item s="1" x="970"/>
        <item s="1" x="971"/>
        <item s="1" x="972"/>
        <item s="1" x="973"/>
        <item s="1" x="974"/>
        <item s="1" x="975"/>
        <item s="1" x="976"/>
        <item s="1" x="977"/>
        <item s="1" x="978"/>
        <item s="1" x="979"/>
        <item s="1" x="980"/>
        <item s="1" x="981"/>
        <item s="1" x="982"/>
        <item s="1" x="983"/>
        <item s="1" x="984"/>
        <item s="1" x="985"/>
        <item s="1" x="986"/>
        <item s="1" x="987"/>
        <item s="1" x="988"/>
        <item s="1" x="989"/>
        <item s="1" x="990"/>
        <item s="1" x="991"/>
        <item s="1" x="992"/>
        <item s="1" x="993"/>
        <item s="1" x="994"/>
        <item s="1" x="995"/>
        <item s="1" x="996"/>
        <item s="1" x="997"/>
        <item s="1" x="998"/>
        <item s="1" x="999"/>
        <item s="1" x="1000"/>
        <item s="1" x="1001"/>
        <item s="1" x="1002"/>
        <item s="1" x="1003"/>
        <item s="1" x="1004"/>
        <item s="1" x="1005"/>
        <item s="1" x="1006"/>
        <item s="1" x="1007"/>
        <item s="1" x="1008"/>
        <item s="1" x="1009"/>
        <item s="1" x="1010"/>
        <item s="1" x="1011"/>
        <item s="1" x="1012"/>
        <item s="1" x="1013"/>
        <item s="1" x="1014"/>
        <item s="1" x="1015"/>
        <item s="1" x="1016"/>
        <item s="1" x="1017"/>
        <item s="1" x="1018"/>
        <item s="1" x="1019"/>
        <item s="1" x="1020"/>
        <item s="1" x="1021"/>
        <item s="1" x="1022"/>
        <item s="1" x="1023"/>
        <item s="1" x="1024"/>
        <item s="1" x="1025"/>
        <item s="1" x="1026"/>
        <item s="1" x="1027"/>
        <item s="1" x="1028"/>
        <item s="1" x="1029"/>
        <item s="1" x="1030"/>
        <item s="1" x="1031"/>
        <item s="1" x="1032"/>
        <item s="1" x="1033"/>
        <item s="1" x="1034"/>
        <item s="1" x="1035"/>
        <item s="1" x="1036"/>
        <item s="1" x="1037"/>
        <item s="1" x="1038"/>
        <item s="1" x="1039"/>
        <item s="1" x="1040"/>
        <item s="1" x="1041"/>
        <item s="1" x="1042"/>
        <item s="1" x="1043"/>
        <item s="1" x="1044"/>
        <item s="1" x="1045"/>
        <item s="1" x="1046"/>
        <item s="1" x="1047"/>
        <item s="1" x="1048"/>
        <item s="1" x="1049"/>
        <item s="1" x="1050"/>
        <item s="1" x="1051"/>
        <item s="1" x="1052"/>
        <item s="1" x="1053"/>
        <item s="1" x="1054"/>
        <item s="1" x="1055"/>
        <item s="1" x="1056"/>
        <item s="1" x="1057"/>
        <item s="1" x="1058"/>
        <item s="1" x="1059"/>
        <item s="1" x="1060"/>
        <item s="1" x="1061"/>
        <item s="1" x="1062"/>
        <item s="1" x="1063"/>
        <item s="1" x="1064"/>
        <item s="1" x="1065"/>
        <item s="1" x="1066"/>
        <item s="1" x="1067"/>
        <item s="1" x="1068"/>
        <item s="1" x="1069"/>
        <item s="1" x="1070"/>
        <item s="1" x="1071"/>
        <item s="1" x="1072"/>
        <item s="1" x="1073"/>
        <item s="1" x="1074"/>
        <item s="1" x="1075"/>
        <item s="1" x="1076"/>
        <item s="1" x="1077"/>
        <item s="1" x="1078"/>
        <item s="1" x="1079"/>
        <item s="1" x="1080"/>
        <item s="1" x="1081"/>
        <item s="1" x="1082"/>
        <item s="1" x="1083"/>
        <item s="1" x="1084"/>
        <item s="1" x="1085"/>
        <item s="1" x="1086"/>
        <item s="1" x="1087"/>
        <item s="1" x="1088"/>
        <item s="1" x="1089"/>
        <item s="1" x="1090"/>
        <item s="1" x="1091"/>
        <item s="1" x="1092"/>
        <item s="1" x="1093"/>
        <item s="1" x="1094"/>
        <item s="1" x="1095"/>
        <item s="1" x="1096"/>
        <item s="1" x="1097"/>
        <item s="1" x="1098"/>
        <item s="1" x="1099"/>
        <item s="1" x="1100"/>
        <item s="1" x="1101"/>
        <item s="1" x="1102"/>
        <item s="1" x="1103"/>
        <item s="1" x="1104"/>
        <item s="1" x="1105"/>
        <item s="1" x="1106"/>
        <item s="1" x="1107"/>
        <item s="1" x="1108"/>
        <item s="1" x="1109"/>
        <item s="1" x="1110"/>
        <item s="1" x="1111"/>
        <item s="1" x="1112"/>
        <item s="1" x="1113"/>
        <item s="1" x="1114"/>
        <item s="1" x="1115"/>
        <item s="1" x="1116"/>
        <item s="1" x="1117"/>
        <item s="1" x="1118"/>
        <item s="1" x="1119"/>
        <item s="1" x="1120"/>
        <item s="1" x="1121"/>
        <item s="1" x="1122"/>
        <item s="1" x="1123"/>
        <item s="1" x="1124"/>
        <item s="1" x="1125"/>
        <item s="1" x="1126"/>
        <item s="1" x="1127"/>
        <item s="1" x="1128"/>
      </items>
    </pivotField>
    <pivotField axis="axisRow" compact="0" allDrilled="1" outline="0" subtotalTop="0" showAll="0" dataSourceSort="1" defaultSubtotal="0" defaultAttributeDrillState="1">
      <items count="8">
        <item x="0"/>
        <item x="1"/>
        <item x="2"/>
        <item x="3"/>
        <item x="4"/>
        <item x="5"/>
        <item x="6"/>
        <item x="7"/>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8">
    <i>
      <x/>
    </i>
    <i>
      <x v="1"/>
    </i>
    <i>
      <x v="2"/>
    </i>
    <i>
      <x v="3"/>
    </i>
    <i>
      <x v="4"/>
    </i>
    <i>
      <x v="5"/>
    </i>
    <i>
      <x v="6"/>
    </i>
    <i>
      <x v="7"/>
    </i>
  </rowItems>
  <colItems count="1">
    <i/>
  </colItems>
  <dataFields count="1">
    <dataField name="Distinct Count of Order ID" fld="2" subtotal="count" baseField="1" baseItem="0">
      <extLst>
        <ext xmlns:x15="http://schemas.microsoft.com/office/spreadsheetml/2010/11/main" uri="{FABC7310-3BB5-11E1-824E-6D434824019B}">
          <x15:dataField isCountDistinct="1"/>
        </ext>
      </extLst>
    </dataField>
  </dataFields>
  <formats count="3">
    <format dxfId="935">
      <pivotArea type="all" dataOnly="0" outline="0" fieldPosition="0"/>
    </format>
    <format dxfId="934">
      <pivotArea outline="0" collapsedLevelsAreSubtotals="1" fieldPosition="0"/>
    </format>
    <format dxfId="933">
      <pivotArea outline="0" collapsedLevelsAreSubtotals="1" fieldPosition="0"/>
    </format>
  </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 Sales"/>
    <pivotHierarchy dragToData="1" caption=" 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INVOICES]"/>
        <x15:activeTabTopLevelEntity name="[Products]"/>
        <x15:activeTabTopLevelEntity name="[Calendar]"/>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FFD95A6-782A-40B8-B26C-3E8FE5D4F358}" name="PivotTable4" cacheId="5165" applyNumberFormats="0" applyBorderFormats="0" applyFontFormats="0" applyPatternFormats="0" applyAlignmentFormats="0" applyWidthHeightFormats="1" dataCaption="Values" tag="fd4b7a39-56bc-4a45-a3ea-68c4b3687dbc" updatedVersion="8" minRefreshableVersion="3" useAutoFormatting="1" subtotalHiddenItems="1" rowGrandTotals="0" colGrandTotals="0" itemPrintTitles="1" createdVersion="8" indent="0" compact="0" compactData="0" multipleFieldFilters="0" chartFormat="5">
  <location ref="L7:M11" firstHeaderRow="1" firstDataRow="1" firstDataCol="1"/>
  <pivotFields count="4">
    <pivotField compact="0" allDrilled="1" outline="0" subtotalTop="0" showAll="0" defaultSubtotal="0" defaultAttributeDrillState="1">
      <items count="112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 s="1" x="793"/>
        <item s="1" x="794"/>
        <item s="1" x="795"/>
        <item s="1" x="796"/>
        <item s="1" x="797"/>
        <item s="1" x="798"/>
        <item s="1" x="799"/>
        <item s="1" x="800"/>
        <item s="1" x="801"/>
        <item s="1" x="802"/>
        <item s="1" x="803"/>
        <item s="1" x="804"/>
        <item s="1" x="805"/>
        <item s="1" x="806"/>
        <item s="1" x="807"/>
        <item s="1" x="808"/>
        <item s="1" x="809"/>
        <item s="1" x="810"/>
        <item s="1" x="811"/>
        <item s="1" x="812"/>
        <item s="1" x="813"/>
        <item s="1" x="814"/>
        <item s="1" x="815"/>
        <item s="1" x="816"/>
        <item s="1" x="817"/>
        <item s="1" x="818"/>
        <item s="1" x="819"/>
        <item s="1" x="820"/>
        <item s="1" x="821"/>
        <item s="1" x="822"/>
        <item s="1" x="823"/>
        <item s="1" x="824"/>
        <item s="1" x="825"/>
        <item s="1" x="826"/>
        <item s="1" x="827"/>
        <item s="1" x="828"/>
        <item s="1" x="829"/>
        <item s="1" x="830"/>
        <item s="1" x="831"/>
        <item s="1" x="832"/>
        <item s="1" x="833"/>
        <item s="1" x="834"/>
        <item s="1" x="835"/>
        <item s="1" x="836"/>
        <item s="1" x="837"/>
        <item s="1" x="838"/>
        <item s="1" x="839"/>
        <item s="1" x="840"/>
        <item s="1" x="841"/>
        <item s="1" x="842"/>
        <item s="1" x="843"/>
        <item s="1" x="844"/>
        <item s="1" x="845"/>
        <item s="1" x="846"/>
        <item s="1" x="847"/>
        <item s="1" x="848"/>
        <item s="1" x="849"/>
        <item s="1" x="850"/>
        <item s="1" x="851"/>
        <item s="1" x="852"/>
        <item s="1" x="853"/>
        <item s="1" x="854"/>
        <item s="1" x="855"/>
        <item s="1" x="856"/>
        <item s="1" x="857"/>
        <item s="1" x="858"/>
        <item s="1" x="859"/>
        <item s="1" x="860"/>
        <item s="1" x="861"/>
        <item s="1" x="862"/>
        <item s="1" x="863"/>
        <item s="1" x="864"/>
        <item s="1" x="865"/>
        <item s="1" x="866"/>
        <item s="1" x="867"/>
        <item s="1" x="868"/>
        <item s="1" x="869"/>
        <item s="1" x="870"/>
        <item s="1" x="871"/>
        <item s="1" x="872"/>
        <item s="1" x="873"/>
        <item s="1" x="874"/>
        <item s="1" x="875"/>
        <item s="1" x="876"/>
        <item s="1" x="877"/>
        <item s="1" x="878"/>
        <item s="1" x="879"/>
        <item s="1" x="880"/>
        <item s="1" x="881"/>
        <item s="1" x="882"/>
        <item s="1" x="883"/>
        <item s="1" x="884"/>
        <item s="1" x="885"/>
        <item s="1" x="886"/>
        <item s="1" x="887"/>
        <item s="1" x="888"/>
        <item s="1" x="889"/>
        <item s="1" x="890"/>
        <item s="1" x="891"/>
        <item s="1" x="892"/>
        <item s="1" x="893"/>
        <item s="1" x="894"/>
        <item s="1" x="895"/>
        <item s="1" x="896"/>
        <item s="1" x="897"/>
        <item s="1" x="898"/>
        <item s="1" x="899"/>
        <item s="1" x="900"/>
        <item s="1" x="901"/>
        <item s="1" x="902"/>
        <item s="1" x="903"/>
        <item s="1" x="904"/>
        <item s="1" x="905"/>
        <item s="1" x="906"/>
        <item s="1" x="907"/>
        <item s="1" x="908"/>
        <item s="1" x="909"/>
        <item s="1" x="910"/>
        <item s="1" x="911"/>
        <item s="1" x="912"/>
        <item s="1" x="913"/>
        <item s="1" x="914"/>
        <item s="1" x="915"/>
        <item s="1" x="916"/>
        <item s="1" x="917"/>
        <item s="1" x="918"/>
        <item s="1" x="919"/>
        <item s="1" x="920"/>
        <item s="1" x="921"/>
        <item s="1" x="922"/>
        <item s="1" x="923"/>
        <item s="1" x="924"/>
        <item s="1" x="925"/>
        <item s="1" x="926"/>
        <item s="1" x="927"/>
        <item s="1" x="928"/>
        <item s="1" x="929"/>
        <item s="1" x="930"/>
        <item s="1" x="931"/>
        <item s="1" x="932"/>
        <item s="1" x="933"/>
        <item s="1" x="934"/>
        <item s="1" x="935"/>
        <item s="1" x="936"/>
        <item s="1" x="937"/>
        <item s="1" x="938"/>
        <item s="1" x="939"/>
        <item s="1" x="940"/>
        <item s="1" x="941"/>
        <item s="1" x="942"/>
        <item s="1" x="943"/>
        <item s="1" x="944"/>
        <item s="1" x="945"/>
        <item s="1" x="946"/>
        <item s="1" x="947"/>
        <item s="1" x="948"/>
        <item s="1" x="949"/>
        <item s="1" x="950"/>
        <item s="1" x="951"/>
        <item s="1" x="952"/>
        <item s="1" x="953"/>
        <item s="1" x="954"/>
        <item s="1" x="955"/>
        <item s="1" x="956"/>
        <item s="1" x="957"/>
        <item s="1" x="958"/>
        <item s="1" x="959"/>
        <item s="1" x="960"/>
        <item s="1" x="961"/>
        <item s="1" x="962"/>
        <item s="1" x="963"/>
        <item s="1" x="964"/>
        <item s="1" x="965"/>
        <item s="1" x="966"/>
        <item s="1" x="967"/>
        <item s="1" x="968"/>
        <item s="1" x="969"/>
        <item s="1" x="970"/>
        <item s="1" x="971"/>
        <item s="1" x="972"/>
        <item s="1" x="973"/>
        <item s="1" x="974"/>
        <item s="1" x="975"/>
        <item s="1" x="976"/>
        <item s="1" x="977"/>
        <item s="1" x="978"/>
        <item s="1" x="979"/>
        <item s="1" x="980"/>
        <item s="1" x="981"/>
        <item s="1" x="982"/>
        <item s="1" x="983"/>
        <item s="1" x="984"/>
        <item s="1" x="985"/>
        <item s="1" x="986"/>
        <item s="1" x="987"/>
        <item s="1" x="988"/>
        <item s="1" x="989"/>
        <item s="1" x="990"/>
        <item s="1" x="991"/>
        <item s="1" x="992"/>
        <item s="1" x="993"/>
        <item s="1" x="994"/>
        <item s="1" x="995"/>
        <item s="1" x="996"/>
        <item s="1" x="997"/>
        <item s="1" x="998"/>
        <item s="1" x="999"/>
        <item s="1" x="1000"/>
        <item s="1" x="1001"/>
        <item s="1" x="1002"/>
        <item s="1" x="1003"/>
        <item s="1" x="1004"/>
        <item s="1" x="1005"/>
        <item s="1" x="1006"/>
        <item s="1" x="1007"/>
        <item s="1" x="1008"/>
        <item s="1" x="1009"/>
        <item s="1" x="1010"/>
        <item s="1" x="1011"/>
        <item s="1" x="1012"/>
        <item s="1" x="1013"/>
        <item s="1" x="1014"/>
        <item s="1" x="1015"/>
        <item s="1" x="1016"/>
        <item s="1" x="1017"/>
        <item s="1" x="1018"/>
        <item s="1" x="1019"/>
        <item s="1" x="1020"/>
        <item s="1" x="1021"/>
        <item s="1" x="1022"/>
        <item s="1" x="1023"/>
        <item s="1" x="1024"/>
        <item s="1" x="1025"/>
        <item s="1" x="1026"/>
        <item s="1" x="1027"/>
        <item s="1" x="1028"/>
        <item s="1" x="1029"/>
        <item s="1" x="1030"/>
        <item s="1" x="1031"/>
        <item s="1" x="1032"/>
        <item s="1" x="1033"/>
        <item s="1" x="1034"/>
        <item s="1" x="1035"/>
        <item s="1" x="1036"/>
        <item s="1" x="1037"/>
        <item s="1" x="1038"/>
        <item s="1" x="1039"/>
        <item s="1" x="1040"/>
        <item s="1" x="1041"/>
        <item s="1" x="1042"/>
        <item s="1" x="1043"/>
        <item s="1" x="1044"/>
        <item s="1" x="1045"/>
        <item s="1" x="1046"/>
        <item s="1" x="1047"/>
        <item s="1" x="1048"/>
        <item s="1" x="1049"/>
        <item s="1" x="1050"/>
        <item s="1" x="1051"/>
        <item s="1" x="1052"/>
        <item s="1" x="1053"/>
        <item s="1" x="1054"/>
        <item s="1" x="1055"/>
        <item s="1" x="1056"/>
        <item s="1" x="1057"/>
        <item s="1" x="1058"/>
        <item s="1" x="1059"/>
        <item s="1" x="1060"/>
        <item s="1" x="1061"/>
        <item s="1" x="1062"/>
        <item s="1" x="1063"/>
        <item s="1" x="1064"/>
        <item s="1" x="1065"/>
        <item s="1" x="1066"/>
        <item s="1" x="1067"/>
        <item s="1" x="1068"/>
        <item s="1" x="1069"/>
        <item s="1" x="1070"/>
        <item s="1" x="1071"/>
        <item s="1" x="1072"/>
        <item s="1" x="1073"/>
        <item s="1" x="1074"/>
        <item s="1" x="1075"/>
        <item s="1" x="1076"/>
        <item s="1" x="1077"/>
        <item s="1" x="1078"/>
        <item s="1" x="1079"/>
        <item s="1" x="1080"/>
        <item s="1" x="1081"/>
        <item s="1" x="1082"/>
        <item s="1" x="1083"/>
        <item s="1" x="1084"/>
        <item s="1" x="1085"/>
        <item s="1" x="1086"/>
        <item s="1" x="1087"/>
        <item s="1" x="1088"/>
        <item s="1" x="1089"/>
        <item s="1" x="1090"/>
        <item s="1" x="1091"/>
        <item s="1" x="1092"/>
        <item s="1" x="1093"/>
        <item s="1" x="1094"/>
        <item s="1" x="1095"/>
        <item s="1" x="1096"/>
        <item s="1" x="1097"/>
        <item s="1" x="1098"/>
        <item s="1" x="1099"/>
        <item s="1" x="1100"/>
        <item s="1" x="1101"/>
        <item s="1" x="1102"/>
        <item s="1" x="1103"/>
        <item s="1" x="1104"/>
        <item s="1" x="1105"/>
        <item s="1" x="1106"/>
        <item s="1" x="1107"/>
        <item s="1" x="1108"/>
        <item s="1" x="1109"/>
        <item s="1" x="1110"/>
        <item s="1" x="1111"/>
        <item s="1" x="1112"/>
        <item s="1" x="1113"/>
        <item s="1" x="1114"/>
        <item s="1" x="1115"/>
        <item s="1" x="1116"/>
        <item s="1" x="1117"/>
        <item s="1" x="1118"/>
        <item s="1" x="1119"/>
        <item s="1" x="1120"/>
        <item s="1" x="1121"/>
        <item s="1" x="1122"/>
        <item s="1" x="1123"/>
        <item s="1" x="1124"/>
        <item s="1" x="1125"/>
        <item s="1" x="1126"/>
        <item s="1" x="1127"/>
        <item s="1" x="1128"/>
      </items>
    </pivotField>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4">
    <i>
      <x/>
    </i>
    <i>
      <x v="1"/>
    </i>
    <i>
      <x v="2"/>
    </i>
    <i>
      <x v="3"/>
    </i>
  </rowItems>
  <colItems count="1">
    <i/>
  </colItems>
  <dataFields count="1">
    <dataField name="Sum of Profit" fld="2" baseField="0" baseItem="0"/>
  </dataFields>
  <formats count="3">
    <format dxfId="938">
      <pivotArea type="all" dataOnly="0" outline="0" fieldPosition="0"/>
    </format>
    <format dxfId="937">
      <pivotArea outline="0" collapsedLevelsAreSubtotals="1" fieldPosition="0"/>
    </format>
    <format dxfId="936">
      <pivotArea outline="0" collapsedLevelsAreSubtotals="1" fieldPosition="0"/>
    </format>
  </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 Sales"/>
    <pivotHierarchy dragToData="1" caption=" 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INVOICES]"/>
        <x15:activeTabTopLevelEntity name="[Products]"/>
        <x15:activeTabTopLevelEntity name="[Calendar]"/>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1BA4105-D9E5-4596-A83C-EBAE4CF5D1A6}" name="PivotTable2" cacheId="5162" applyNumberFormats="0" applyBorderFormats="0" applyFontFormats="0" applyPatternFormats="0" applyAlignmentFormats="0" applyWidthHeightFormats="1" dataCaption="Values" tag="41d67f59-7167-4441-9f51-69cab086bafa" updatedVersion="8" minRefreshableVersion="3" useAutoFormatting="1" subtotalHiddenItems="1" rowGrandTotals="0" colGrandTotals="0" itemPrintTitles="1" createdVersion="8" indent="0" compact="0" compactData="0" multipleFieldFilters="0" chartFormat="5">
  <location ref="L3:M4" firstHeaderRow="0" firstDataRow="1" firstDataCol="0"/>
  <pivotFields count="4">
    <pivotField compact="0" allDrilled="1" outline="0" subtotalTop="0" showAll="0" defaultSubtotal="0" defaultAttributeDrillState="1">
      <items count="112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 s="1" x="793"/>
        <item s="1" x="794"/>
        <item s="1" x="795"/>
        <item s="1" x="796"/>
        <item s="1" x="797"/>
        <item s="1" x="798"/>
        <item s="1" x="799"/>
        <item s="1" x="800"/>
        <item s="1" x="801"/>
        <item s="1" x="802"/>
        <item s="1" x="803"/>
        <item s="1" x="804"/>
        <item s="1" x="805"/>
        <item s="1" x="806"/>
        <item s="1" x="807"/>
        <item s="1" x="808"/>
        <item s="1" x="809"/>
        <item s="1" x="810"/>
        <item s="1" x="811"/>
        <item s="1" x="812"/>
        <item s="1" x="813"/>
        <item s="1" x="814"/>
        <item s="1" x="815"/>
        <item s="1" x="816"/>
        <item s="1" x="817"/>
        <item s="1" x="818"/>
        <item s="1" x="819"/>
        <item s="1" x="820"/>
        <item s="1" x="821"/>
        <item s="1" x="822"/>
        <item s="1" x="823"/>
        <item s="1" x="824"/>
        <item s="1" x="825"/>
        <item s="1" x="826"/>
        <item s="1" x="827"/>
        <item s="1" x="828"/>
        <item s="1" x="829"/>
        <item s="1" x="830"/>
        <item s="1" x="831"/>
        <item s="1" x="832"/>
        <item s="1" x="833"/>
        <item s="1" x="834"/>
        <item s="1" x="835"/>
        <item s="1" x="836"/>
        <item s="1" x="837"/>
        <item s="1" x="838"/>
        <item s="1" x="839"/>
        <item s="1" x="840"/>
        <item s="1" x="841"/>
        <item s="1" x="842"/>
        <item s="1" x="843"/>
        <item s="1" x="844"/>
        <item s="1" x="845"/>
        <item s="1" x="846"/>
        <item s="1" x="847"/>
        <item s="1" x="848"/>
        <item s="1" x="849"/>
        <item s="1" x="850"/>
        <item s="1" x="851"/>
        <item s="1" x="852"/>
        <item s="1" x="853"/>
        <item s="1" x="854"/>
        <item s="1" x="855"/>
        <item s="1" x="856"/>
        <item s="1" x="857"/>
        <item s="1" x="858"/>
        <item s="1" x="859"/>
        <item s="1" x="860"/>
        <item s="1" x="861"/>
        <item s="1" x="862"/>
        <item s="1" x="863"/>
        <item s="1" x="864"/>
        <item s="1" x="865"/>
        <item s="1" x="866"/>
        <item s="1" x="867"/>
        <item s="1" x="868"/>
        <item s="1" x="869"/>
        <item s="1" x="870"/>
        <item s="1" x="871"/>
        <item s="1" x="872"/>
        <item s="1" x="873"/>
        <item s="1" x="874"/>
        <item s="1" x="875"/>
        <item s="1" x="876"/>
        <item s="1" x="877"/>
        <item s="1" x="878"/>
        <item s="1" x="879"/>
        <item s="1" x="880"/>
        <item s="1" x="881"/>
        <item s="1" x="882"/>
        <item s="1" x="883"/>
        <item s="1" x="884"/>
        <item s="1" x="885"/>
        <item s="1" x="886"/>
        <item s="1" x="887"/>
        <item s="1" x="888"/>
        <item s="1" x="889"/>
        <item s="1" x="890"/>
        <item s="1" x="891"/>
        <item s="1" x="892"/>
        <item s="1" x="893"/>
        <item s="1" x="894"/>
        <item s="1" x="895"/>
        <item s="1" x="896"/>
        <item s="1" x="897"/>
        <item s="1" x="898"/>
        <item s="1" x="899"/>
        <item s="1" x="900"/>
        <item s="1" x="901"/>
        <item s="1" x="902"/>
        <item s="1" x="903"/>
        <item s="1" x="904"/>
        <item s="1" x="905"/>
        <item s="1" x="906"/>
        <item s="1" x="907"/>
        <item s="1" x="908"/>
        <item s="1" x="909"/>
        <item s="1" x="910"/>
        <item s="1" x="911"/>
        <item s="1" x="912"/>
        <item s="1" x="913"/>
        <item s="1" x="914"/>
        <item s="1" x="915"/>
        <item s="1" x="916"/>
        <item s="1" x="917"/>
        <item s="1" x="918"/>
        <item s="1" x="919"/>
        <item s="1" x="920"/>
        <item s="1" x="921"/>
        <item s="1" x="922"/>
        <item s="1" x="923"/>
        <item s="1" x="924"/>
        <item s="1" x="925"/>
        <item s="1" x="926"/>
        <item s="1" x="927"/>
        <item s="1" x="928"/>
        <item s="1" x="929"/>
        <item s="1" x="930"/>
        <item s="1" x="931"/>
        <item s="1" x="932"/>
        <item s="1" x="933"/>
        <item s="1" x="934"/>
        <item s="1" x="935"/>
        <item s="1" x="936"/>
        <item s="1" x="937"/>
        <item s="1" x="938"/>
        <item s="1" x="939"/>
        <item s="1" x="940"/>
        <item s="1" x="941"/>
        <item s="1" x="942"/>
        <item s="1" x="943"/>
        <item s="1" x="944"/>
        <item s="1" x="945"/>
        <item s="1" x="946"/>
        <item s="1" x="947"/>
        <item s="1" x="948"/>
        <item s="1" x="949"/>
        <item s="1" x="950"/>
        <item s="1" x="951"/>
        <item s="1" x="952"/>
        <item s="1" x="953"/>
        <item s="1" x="954"/>
        <item s="1" x="955"/>
        <item s="1" x="956"/>
        <item s="1" x="957"/>
        <item s="1" x="958"/>
        <item s="1" x="959"/>
        <item s="1" x="960"/>
        <item s="1" x="961"/>
        <item s="1" x="962"/>
        <item s="1" x="963"/>
        <item s="1" x="964"/>
        <item s="1" x="965"/>
        <item s="1" x="966"/>
        <item s="1" x="967"/>
        <item s="1" x="968"/>
        <item s="1" x="969"/>
        <item s="1" x="970"/>
        <item s="1" x="971"/>
        <item s="1" x="972"/>
        <item s="1" x="973"/>
        <item s="1" x="974"/>
        <item s="1" x="975"/>
        <item s="1" x="976"/>
        <item s="1" x="977"/>
        <item s="1" x="978"/>
        <item s="1" x="979"/>
        <item s="1" x="980"/>
        <item s="1" x="981"/>
        <item s="1" x="982"/>
        <item s="1" x="983"/>
        <item s="1" x="984"/>
        <item s="1" x="985"/>
        <item s="1" x="986"/>
        <item s="1" x="987"/>
        <item s="1" x="988"/>
        <item s="1" x="989"/>
        <item s="1" x="990"/>
        <item s="1" x="991"/>
        <item s="1" x="992"/>
        <item s="1" x="993"/>
        <item s="1" x="994"/>
        <item s="1" x="995"/>
        <item s="1" x="996"/>
        <item s="1" x="997"/>
        <item s="1" x="998"/>
        <item s="1" x="999"/>
        <item s="1" x="1000"/>
        <item s="1" x="1001"/>
        <item s="1" x="1002"/>
        <item s="1" x="1003"/>
        <item s="1" x="1004"/>
        <item s="1" x="1005"/>
        <item s="1" x="1006"/>
        <item s="1" x="1007"/>
        <item s="1" x="1008"/>
        <item s="1" x="1009"/>
        <item s="1" x="1010"/>
        <item s="1" x="1011"/>
        <item s="1" x="1012"/>
        <item s="1" x="1013"/>
        <item s="1" x="1014"/>
        <item s="1" x="1015"/>
        <item s="1" x="1016"/>
        <item s="1" x="1017"/>
        <item s="1" x="1018"/>
        <item s="1" x="1019"/>
        <item s="1" x="1020"/>
        <item s="1" x="1021"/>
        <item s="1" x="1022"/>
        <item s="1" x="1023"/>
        <item s="1" x="1024"/>
        <item s="1" x="1025"/>
        <item s="1" x="1026"/>
        <item s="1" x="1027"/>
        <item s="1" x="1028"/>
        <item s="1" x="1029"/>
        <item s="1" x="1030"/>
        <item s="1" x="1031"/>
        <item s="1" x="1032"/>
        <item s="1" x="1033"/>
        <item s="1" x="1034"/>
        <item s="1" x="1035"/>
        <item s="1" x="1036"/>
        <item s="1" x="1037"/>
        <item s="1" x="1038"/>
        <item s="1" x="1039"/>
        <item s="1" x="1040"/>
        <item s="1" x="1041"/>
        <item s="1" x="1042"/>
        <item s="1" x="1043"/>
        <item s="1" x="1044"/>
        <item s="1" x="1045"/>
        <item s="1" x="1046"/>
        <item s="1" x="1047"/>
        <item s="1" x="1048"/>
        <item s="1" x="1049"/>
        <item s="1" x="1050"/>
        <item s="1" x="1051"/>
        <item s="1" x="1052"/>
        <item s="1" x="1053"/>
        <item s="1" x="1054"/>
        <item s="1" x="1055"/>
        <item s="1" x="1056"/>
        <item s="1" x="1057"/>
        <item s="1" x="1058"/>
        <item s="1" x="1059"/>
        <item s="1" x="1060"/>
        <item s="1" x="1061"/>
        <item s="1" x="1062"/>
        <item s="1" x="1063"/>
        <item s="1" x="1064"/>
        <item s="1" x="1065"/>
        <item s="1" x="1066"/>
        <item s="1" x="1067"/>
        <item s="1" x="1068"/>
        <item s="1" x="1069"/>
        <item s="1" x="1070"/>
        <item s="1" x="1071"/>
        <item s="1" x="1072"/>
        <item s="1" x="1073"/>
        <item s="1" x="1074"/>
        <item s="1" x="1075"/>
        <item s="1" x="1076"/>
        <item s="1" x="1077"/>
        <item s="1" x="1078"/>
        <item s="1" x="1079"/>
        <item s="1" x="1080"/>
        <item s="1" x="1081"/>
        <item s="1" x="1082"/>
        <item s="1" x="1083"/>
        <item s="1" x="1084"/>
        <item s="1" x="1085"/>
        <item s="1" x="1086"/>
        <item s="1" x="1087"/>
        <item s="1" x="1088"/>
        <item s="1" x="1089"/>
        <item s="1" x="1090"/>
        <item s="1" x="1091"/>
        <item s="1" x="1092"/>
        <item s="1" x="1093"/>
        <item s="1" x="1094"/>
        <item s="1" x="1095"/>
        <item s="1" x="1096"/>
        <item s="1" x="1097"/>
        <item s="1" x="1098"/>
        <item s="1" x="1099"/>
        <item s="1" x="1100"/>
        <item s="1" x="1101"/>
        <item s="1" x="1102"/>
        <item s="1" x="1103"/>
        <item s="1" x="1104"/>
        <item s="1" x="1105"/>
        <item s="1" x="1106"/>
        <item s="1" x="1107"/>
        <item s="1" x="1108"/>
        <item s="1" x="1109"/>
        <item s="1" x="1110"/>
        <item s="1" x="1111"/>
        <item s="1" x="1112"/>
        <item s="1" x="1113"/>
        <item s="1" x="1114"/>
        <item s="1" x="1115"/>
        <item s="1" x="1116"/>
        <item s="1" x="1117"/>
        <item s="1" x="1118"/>
        <item s="1" x="1119"/>
        <item s="1" x="1120"/>
        <item s="1" x="1121"/>
        <item s="1" x="1122"/>
        <item s="1" x="1123"/>
        <item s="1" x="1124"/>
        <item s="1" x="1125"/>
        <item s="1" x="1126"/>
        <item s="1" x="1127"/>
        <item s="1" x="1128"/>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1" subtotal="count" baseField="0" baseItem="0" numFmtId="3"/>
    <dataField fld="2" subtotal="count" baseField="0" baseItem="0"/>
  </dataFields>
  <formats count="3">
    <format dxfId="941">
      <pivotArea type="all" dataOnly="0" outline="0" fieldPosition="0"/>
    </format>
    <format dxfId="940">
      <pivotArea outline="0" collapsedLevelsAreSubtotals="1" fieldPosition="0"/>
    </format>
    <format dxfId="939">
      <pivotArea outline="0" collapsedLevelsAreSubtotals="1" fieldPosition="0"/>
    </format>
  </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 Sales"/>
    <pivotHierarchy dragToData="1" caption=" 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INVOICES]"/>
        <x15:activeTabTopLevelEntity name="[Products]"/>
        <x15:activeTabTopLevelEntity name="[Calendar]"/>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6CE27E8-773A-49A9-B048-CAA711A27160}" name="PivotTable3" cacheId="5159" applyNumberFormats="0" applyBorderFormats="0" applyFontFormats="0" applyPatternFormats="0" applyAlignmentFormats="0" applyWidthHeightFormats="1" dataCaption="Values" tag="97579ad3-ebd1-4762-8679-8d1f980daf07" updatedVersion="8" minRefreshableVersion="3" useAutoFormatting="1" subtotalHiddenItems="1" rowGrandTotals="0" colGrandTotals="0" itemPrintTitles="1" createdVersion="8" indent="0" compact="0" compactData="0" multipleFieldFilters="0" chartFormat="5">
  <location ref="A1:B1130"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9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112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 s="1" x="793"/>
        <item s="1" x="794"/>
        <item s="1" x="795"/>
        <item s="1" x="796"/>
        <item s="1" x="797"/>
        <item s="1" x="798"/>
        <item s="1" x="799"/>
        <item s="1" x="800"/>
        <item s="1" x="801"/>
        <item s="1" x="802"/>
        <item s="1" x="803"/>
        <item s="1" x="804"/>
        <item s="1" x="805"/>
        <item s="1" x="806"/>
        <item s="1" x="807"/>
        <item s="1" x="808"/>
        <item s="1" x="809"/>
        <item s="1" x="810"/>
        <item s="1" x="811"/>
        <item s="1" x="812"/>
        <item s="1" x="813"/>
        <item s="1" x="814"/>
        <item s="1" x="815"/>
        <item s="1" x="816"/>
        <item s="1" x="817"/>
        <item s="1" x="818"/>
        <item s="1" x="819"/>
        <item s="1" x="820"/>
        <item s="1" x="821"/>
        <item s="1" x="822"/>
        <item s="1" x="823"/>
        <item s="1" x="824"/>
        <item s="1" x="825"/>
        <item s="1" x="826"/>
        <item s="1" x="827"/>
        <item s="1" x="828"/>
        <item s="1" x="829"/>
        <item s="1" x="830"/>
        <item s="1" x="831"/>
        <item s="1" x="832"/>
        <item s="1" x="833"/>
        <item s="1" x="834"/>
        <item s="1" x="835"/>
        <item s="1" x="836"/>
        <item s="1" x="837"/>
        <item s="1" x="838"/>
        <item s="1" x="839"/>
        <item s="1" x="840"/>
        <item s="1" x="841"/>
        <item s="1" x="842"/>
        <item s="1" x="843"/>
        <item s="1" x="844"/>
        <item s="1" x="845"/>
        <item s="1" x="846"/>
        <item s="1" x="847"/>
        <item s="1" x="848"/>
        <item s="1" x="849"/>
        <item s="1" x="850"/>
        <item s="1" x="851"/>
        <item s="1" x="852"/>
        <item s="1" x="853"/>
        <item s="1" x="854"/>
        <item s="1" x="855"/>
        <item s="1" x="856"/>
        <item s="1" x="857"/>
        <item s="1" x="858"/>
        <item s="1" x="859"/>
        <item s="1" x="860"/>
        <item s="1" x="861"/>
        <item s="1" x="862"/>
        <item s="1" x="863"/>
        <item s="1" x="864"/>
        <item s="1" x="865"/>
        <item s="1" x="866"/>
        <item s="1" x="867"/>
        <item s="1" x="868"/>
        <item s="1" x="869"/>
        <item s="1" x="870"/>
        <item s="1" x="871"/>
        <item s="1" x="872"/>
        <item s="1" x="873"/>
        <item s="1" x="874"/>
        <item s="1" x="875"/>
        <item s="1" x="876"/>
        <item s="1" x="877"/>
        <item s="1" x="878"/>
        <item s="1" x="879"/>
        <item s="1" x="880"/>
        <item s="1" x="881"/>
        <item s="1" x="882"/>
        <item s="1" x="883"/>
        <item s="1" x="884"/>
        <item s="1" x="885"/>
        <item s="1" x="886"/>
        <item s="1" x="887"/>
        <item s="1" x="888"/>
        <item s="1" x="889"/>
        <item s="1" x="890"/>
        <item s="1" x="891"/>
        <item s="1" x="892"/>
        <item s="1" x="893"/>
        <item s="1" x="894"/>
        <item s="1" x="895"/>
        <item s="1" x="896"/>
        <item s="1" x="897"/>
        <item s="1" x="898"/>
        <item s="1" x="899"/>
        <item s="1" x="900"/>
        <item s="1" x="901"/>
        <item s="1" x="902"/>
        <item s="1" x="903"/>
        <item s="1" x="904"/>
        <item s="1" x="905"/>
        <item s="1" x="906"/>
        <item s="1" x="907"/>
        <item s="1" x="908"/>
        <item s="1" x="909"/>
        <item s="1" x="910"/>
        <item s="1" x="911"/>
        <item s="1" x="912"/>
        <item s="1" x="913"/>
        <item s="1" x="914"/>
        <item s="1" x="915"/>
        <item s="1" x="916"/>
        <item s="1" x="917"/>
        <item s="1" x="918"/>
        <item s="1" x="919"/>
        <item s="1" x="920"/>
        <item s="1" x="921"/>
        <item s="1" x="922"/>
        <item s="1" x="923"/>
        <item s="1" x="924"/>
        <item s="1" x="925"/>
        <item s="1" x="926"/>
        <item s="1" x="927"/>
        <item s="1" x="928"/>
        <item s="1" x="929"/>
        <item s="1" x="930"/>
        <item s="1" x="931"/>
        <item s="1" x="932"/>
        <item s="1" x="933"/>
        <item s="1" x="934"/>
        <item s="1" x="935"/>
        <item s="1" x="936"/>
        <item s="1" x="937"/>
        <item s="1" x="938"/>
        <item s="1" x="939"/>
        <item s="1" x="940"/>
        <item s="1" x="941"/>
        <item s="1" x="942"/>
        <item s="1" x="943"/>
        <item s="1" x="944"/>
        <item s="1" x="945"/>
        <item s="1" x="946"/>
        <item s="1" x="947"/>
        <item s="1" x="948"/>
        <item s="1" x="949"/>
        <item s="1" x="950"/>
        <item s="1" x="951"/>
        <item s="1" x="952"/>
        <item s="1" x="953"/>
        <item s="1" x="954"/>
        <item s="1" x="955"/>
        <item s="1" x="956"/>
        <item s="1" x="957"/>
        <item s="1" x="958"/>
        <item s="1" x="959"/>
        <item s="1" x="960"/>
        <item s="1" x="961"/>
        <item s="1" x="962"/>
        <item s="1" x="963"/>
        <item s="1" x="964"/>
        <item s="1" x="965"/>
        <item s="1" x="966"/>
        <item s="1" x="967"/>
        <item s="1" x="968"/>
        <item s="1" x="969"/>
        <item s="1" x="970"/>
        <item s="1" x="971"/>
        <item s="1" x="972"/>
        <item s="1" x="973"/>
        <item s="1" x="974"/>
        <item s="1" x="975"/>
        <item s="1" x="976"/>
        <item s="1" x="977"/>
        <item s="1" x="978"/>
        <item s="1" x="979"/>
        <item s="1" x="980"/>
        <item s="1" x="981"/>
        <item s="1" x="982"/>
        <item s="1" x="983"/>
        <item s="1" x="984"/>
        <item s="1" x="985"/>
        <item s="1" x="986"/>
        <item s="1" x="987"/>
        <item s="1" x="988"/>
        <item s="1" x="989"/>
        <item s="1" x="990"/>
        <item s="1" x="991"/>
        <item s="1" x="992"/>
        <item s="1" x="993"/>
        <item s="1" x="994"/>
        <item s="1" x="995"/>
        <item s="1" x="996"/>
        <item s="1" x="997"/>
        <item s="1" x="998"/>
        <item s="1" x="999"/>
        <item s="1" x="1000"/>
        <item s="1" x="1001"/>
        <item s="1" x="1002"/>
        <item s="1" x="1003"/>
        <item s="1" x="1004"/>
        <item s="1" x="1005"/>
        <item s="1" x="1006"/>
        <item s="1" x="1007"/>
        <item s="1" x="1008"/>
        <item s="1" x="1009"/>
        <item s="1" x="1010"/>
        <item s="1" x="1011"/>
        <item s="1" x="1012"/>
        <item s="1" x="1013"/>
        <item s="1" x="1014"/>
        <item s="1" x="1015"/>
        <item s="1" x="1016"/>
        <item s="1" x="1017"/>
        <item s="1" x="1018"/>
        <item s="1" x="1019"/>
        <item s="1" x="1020"/>
        <item s="1" x="1021"/>
        <item s="1" x="1022"/>
        <item s="1" x="1023"/>
        <item s="1" x="1024"/>
        <item s="1" x="1025"/>
        <item s="1" x="1026"/>
        <item s="1" x="1027"/>
        <item s="1" x="1028"/>
        <item s="1" x="1029"/>
        <item s="1" x="1030"/>
        <item s="1" x="1031"/>
        <item s="1" x="1032"/>
        <item s="1" x="1033"/>
        <item s="1" x="1034"/>
        <item s="1" x="1035"/>
        <item s="1" x="1036"/>
        <item s="1" x="1037"/>
        <item s="1" x="1038"/>
        <item s="1" x="1039"/>
        <item s="1" x="1040"/>
        <item s="1" x="1041"/>
        <item s="1" x="1042"/>
        <item s="1" x="1043"/>
        <item s="1" x="1044"/>
        <item s="1" x="1045"/>
        <item s="1" x="1046"/>
        <item s="1" x="1047"/>
        <item s="1" x="1048"/>
        <item s="1" x="1049"/>
        <item s="1" x="1050"/>
        <item s="1" x="1051"/>
        <item s="1" x="1052"/>
        <item s="1" x="1053"/>
        <item s="1" x="1054"/>
        <item s="1" x="1055"/>
        <item s="1" x="1056"/>
        <item s="1" x="1057"/>
        <item s="1" x="1058"/>
        <item s="1" x="1059"/>
        <item s="1" x="1060"/>
        <item s="1" x="1061"/>
        <item s="1" x="1062"/>
        <item s="1" x="1063"/>
        <item s="1" x="1064"/>
        <item s="1" x="1065"/>
        <item s="1" x="1066"/>
        <item s="1" x="1067"/>
        <item s="1" x="1068"/>
        <item s="1" x="1069"/>
        <item s="1" x="1070"/>
        <item s="1" x="1071"/>
        <item s="1" x="1072"/>
        <item s="1" x="1073"/>
        <item s="1" x="1074"/>
        <item s="1" x="1075"/>
        <item s="1" x="1076"/>
        <item s="1" x="1077"/>
        <item s="1" x="1078"/>
        <item s="1" x="1079"/>
        <item s="1" x="1080"/>
        <item s="1" x="1081"/>
        <item s="1" x="1082"/>
        <item s="1" x="1083"/>
        <item s="1" x="1084"/>
        <item s="1" x="1085"/>
        <item s="1" x="1086"/>
        <item s="1" x="1087"/>
        <item s="1" x="1088"/>
        <item s="1" x="1089"/>
        <item s="1" x="1090"/>
        <item s="1" x="1091"/>
        <item s="1" x="1092"/>
        <item s="1" x="1093"/>
        <item s="1" x="1094"/>
        <item s="1" x="1095"/>
        <item s="1" x="1096"/>
        <item s="1" x="1097"/>
        <item s="1" x="1098"/>
        <item s="1" x="1099"/>
        <item s="1" x="1100"/>
        <item s="1" x="1101"/>
        <item s="1" x="1102"/>
        <item s="1" x="1103"/>
        <item s="1" x="1104"/>
        <item s="1" x="1105"/>
        <item s="1" x="1106"/>
        <item s="1" x="1107"/>
        <item s="1" x="1108"/>
        <item s="1" x="1109"/>
        <item s="1" x="1110"/>
        <item s="1" x="1111"/>
        <item s="1" x="1112"/>
        <item s="1" x="1113"/>
        <item s="1" x="1114"/>
        <item s="1" x="1115"/>
        <item s="1" x="1116"/>
        <item s="1" x="1117"/>
        <item s="1" x="1118"/>
        <item s="1" x="1119"/>
        <item s="1" x="1120"/>
        <item s="1" x="1121"/>
        <item s="1" x="1122"/>
        <item s="1" x="1123"/>
        <item s="1" x="1124"/>
        <item s="1" x="1125"/>
        <item s="1" x="1126"/>
        <item s="1" x="1127"/>
        <item s="1" x="1128"/>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1129">
    <i>
      <x v="899"/>
    </i>
    <i>
      <x v="59"/>
    </i>
    <i>
      <x v="177"/>
    </i>
    <i>
      <x v="829"/>
    </i>
    <i>
      <x v="593"/>
    </i>
    <i>
      <x v="430"/>
    </i>
    <i>
      <x v="477"/>
    </i>
    <i>
      <x v="971"/>
    </i>
    <i>
      <x v="38"/>
    </i>
    <i>
      <x v="367"/>
    </i>
    <i>
      <x v="946"/>
    </i>
    <i>
      <x v="1104"/>
    </i>
    <i>
      <x v="445"/>
    </i>
    <i>
      <x v="161"/>
    </i>
    <i>
      <x v="334"/>
    </i>
    <i>
      <x v="50"/>
    </i>
    <i>
      <x v="1127"/>
    </i>
    <i>
      <x v="588"/>
    </i>
    <i>
      <x v="453"/>
    </i>
    <i>
      <x v="933"/>
    </i>
    <i>
      <x v="936"/>
    </i>
    <i>
      <x v="985"/>
    </i>
    <i>
      <x v="721"/>
    </i>
    <i>
      <x v="285"/>
    </i>
    <i>
      <x v="641"/>
    </i>
    <i>
      <x v="1058"/>
    </i>
    <i>
      <x v="146"/>
    </i>
    <i>
      <x v="758"/>
    </i>
    <i>
      <x v="664"/>
    </i>
    <i>
      <x v="323"/>
    </i>
    <i>
      <x v="1027"/>
    </i>
    <i>
      <x v="669"/>
    </i>
    <i>
      <x v="619"/>
    </i>
    <i>
      <x v="682"/>
    </i>
    <i>
      <x v="988"/>
    </i>
    <i>
      <x v="466"/>
    </i>
    <i>
      <x v="332"/>
    </i>
    <i>
      <x v="215"/>
    </i>
    <i>
      <x v="1083"/>
    </i>
    <i>
      <x v="329"/>
    </i>
    <i>
      <x v="506"/>
    </i>
    <i>
      <x v="760"/>
    </i>
    <i>
      <x v="853"/>
    </i>
    <i>
      <x v="1044"/>
    </i>
    <i>
      <x v="92"/>
    </i>
    <i>
      <x v="2"/>
    </i>
    <i>
      <x v="64"/>
    </i>
    <i>
      <x v="139"/>
    </i>
    <i>
      <x v="241"/>
    </i>
    <i>
      <x v="416"/>
    </i>
    <i>
      <x v="201"/>
    </i>
    <i>
      <x v="421"/>
    </i>
    <i>
      <x v="389"/>
    </i>
    <i>
      <x v="278"/>
    </i>
    <i>
      <x v="157"/>
    </i>
    <i>
      <x v="866"/>
    </i>
    <i>
      <x v="547"/>
    </i>
    <i>
      <x v="1030"/>
    </i>
    <i>
      <x v="58"/>
    </i>
    <i>
      <x v="281"/>
    </i>
    <i>
      <x v="816"/>
    </i>
    <i>
      <x v="976"/>
    </i>
    <i>
      <x v="863"/>
    </i>
    <i>
      <x v="1103"/>
    </i>
    <i>
      <x v="543"/>
    </i>
    <i>
      <x v="924"/>
    </i>
    <i>
      <x v="831"/>
    </i>
    <i>
      <x v="861"/>
    </i>
    <i>
      <x v="470"/>
    </i>
    <i>
      <x v="902"/>
    </i>
    <i>
      <x v="1126"/>
    </i>
    <i>
      <x v="613"/>
    </i>
    <i>
      <x v="1064"/>
    </i>
    <i>
      <x v="943"/>
    </i>
    <i>
      <x v="900"/>
    </i>
    <i>
      <x v="48"/>
    </i>
    <i>
      <x v="248"/>
    </i>
    <i>
      <x v="718"/>
    </i>
    <i>
      <x v="800"/>
    </i>
    <i>
      <x v="144"/>
    </i>
    <i>
      <x v="989"/>
    </i>
    <i>
      <x v="24"/>
    </i>
    <i>
      <x v="858"/>
    </i>
    <i>
      <x v="45"/>
    </i>
    <i>
      <x v="207"/>
    </i>
    <i>
      <x v="346"/>
    </i>
    <i>
      <x v="504"/>
    </i>
    <i>
      <x v="1102"/>
    </i>
    <i>
      <x v="975"/>
    </i>
    <i>
      <x v="56"/>
    </i>
    <i>
      <x v="683"/>
    </i>
    <i>
      <x v="951"/>
    </i>
    <i>
      <x v="710"/>
    </i>
    <i>
      <x v="1110"/>
    </i>
    <i>
      <x v="879"/>
    </i>
    <i>
      <x v="127"/>
    </i>
    <i>
      <x v="388"/>
    </i>
    <i>
      <x v="1084"/>
    </i>
    <i>
      <x v="769"/>
    </i>
    <i>
      <x v="636"/>
    </i>
    <i>
      <x v="522"/>
    </i>
    <i>
      <x v="521"/>
    </i>
    <i>
      <x v="870"/>
    </i>
    <i>
      <x v="1010"/>
    </i>
    <i>
      <x v="368"/>
    </i>
    <i>
      <x v="375"/>
    </i>
    <i>
      <x v="882"/>
    </i>
    <i>
      <x v="427"/>
    </i>
    <i>
      <x v="556"/>
    </i>
    <i>
      <x v="1019"/>
    </i>
    <i>
      <x v="684"/>
    </i>
    <i>
      <x v="1078"/>
    </i>
    <i>
      <x v="1094"/>
    </i>
    <i>
      <x v="717"/>
    </i>
    <i>
      <x v="148"/>
    </i>
    <i>
      <x v="1072"/>
    </i>
    <i>
      <x v="956"/>
    </i>
    <i>
      <x v="235"/>
    </i>
    <i>
      <x v="366"/>
    </i>
    <i>
      <x v="417"/>
    </i>
    <i>
      <x v="226"/>
    </i>
    <i>
      <x v="77"/>
    </i>
    <i>
      <x v="116"/>
    </i>
    <i>
      <x v="397"/>
    </i>
    <i>
      <x v="254"/>
    </i>
    <i>
      <x v="71"/>
    </i>
    <i>
      <x v="1039"/>
    </i>
    <i>
      <x v="941"/>
    </i>
    <i>
      <x v="791"/>
    </i>
    <i>
      <x v="653"/>
    </i>
    <i>
      <x v="125"/>
    </i>
    <i>
      <x v="550"/>
    </i>
    <i>
      <x v="803"/>
    </i>
    <i>
      <x v="872"/>
    </i>
    <i>
      <x v="128"/>
    </i>
    <i>
      <x v="905"/>
    </i>
    <i>
      <x v="415"/>
    </i>
    <i>
      <x v="1079"/>
    </i>
    <i>
      <x v="122"/>
    </i>
    <i>
      <x v="152"/>
    </i>
    <i>
      <x v="767"/>
    </i>
    <i>
      <x v="33"/>
    </i>
    <i>
      <x v="433"/>
    </i>
    <i>
      <x v="688"/>
    </i>
    <i>
      <x v="893"/>
    </i>
    <i>
      <x v="387"/>
    </i>
    <i>
      <x v="497"/>
    </i>
    <i>
      <x v="358"/>
    </i>
    <i>
      <x v="21"/>
    </i>
    <i>
      <x v="818"/>
    </i>
    <i>
      <x v="1047"/>
    </i>
    <i>
      <x v="621"/>
    </i>
    <i>
      <x v="1002"/>
    </i>
    <i>
      <x v="208"/>
    </i>
    <i>
      <x v="101"/>
    </i>
    <i>
      <x v="306"/>
    </i>
    <i>
      <x v="561"/>
    </i>
    <i>
      <x v="950"/>
    </i>
    <i>
      <x v="82"/>
    </i>
    <i>
      <x v="94"/>
    </i>
    <i>
      <x v="616"/>
    </i>
    <i>
      <x v="844"/>
    </i>
    <i>
      <x v="781"/>
    </i>
    <i>
      <x v="4"/>
    </i>
    <i>
      <x v="63"/>
    </i>
    <i>
      <x v="90"/>
    </i>
    <i>
      <x v="617"/>
    </i>
    <i>
      <x v="999"/>
    </i>
    <i>
      <x v="1054"/>
    </i>
    <i>
      <x v="1050"/>
    </i>
    <i>
      <x v="516"/>
    </i>
    <i>
      <x v="413"/>
    </i>
    <i>
      <x v="785"/>
    </i>
    <i>
      <x v="60"/>
    </i>
    <i>
      <x v="884"/>
    </i>
    <i>
      <x v="1018"/>
    </i>
    <i>
      <x v="391"/>
    </i>
    <i>
      <x v="959"/>
    </i>
    <i>
      <x v="249"/>
    </i>
    <i>
      <x v="895"/>
    </i>
    <i>
      <x v="256"/>
    </i>
    <i>
      <x v="794"/>
    </i>
    <i>
      <x v="331"/>
    </i>
    <i>
      <x v="751"/>
    </i>
    <i>
      <x v="352"/>
    </i>
    <i>
      <x v="28"/>
    </i>
    <i>
      <x v="39"/>
    </i>
    <i>
      <x v="446"/>
    </i>
    <i>
      <x v="659"/>
    </i>
    <i>
      <x v="968"/>
    </i>
    <i>
      <x v="633"/>
    </i>
    <i>
      <x v="855"/>
    </i>
    <i>
      <x v="484"/>
    </i>
    <i>
      <x v="1009"/>
    </i>
    <i>
      <x v="845"/>
    </i>
    <i>
      <x v="1020"/>
    </i>
    <i>
      <x v="842"/>
    </i>
    <i>
      <x v="67"/>
    </i>
    <i>
      <x v="762"/>
    </i>
    <i>
      <x v="973"/>
    </i>
    <i>
      <x v="772"/>
    </i>
    <i>
      <x v="179"/>
    </i>
    <i>
      <x v="938"/>
    </i>
    <i>
      <x v="541"/>
    </i>
    <i>
      <x v="337"/>
    </i>
    <i>
      <x v="676"/>
    </i>
    <i>
      <x v="828"/>
    </i>
    <i>
      <x v="647"/>
    </i>
    <i>
      <x v="129"/>
    </i>
    <i>
      <x v="98"/>
    </i>
    <i>
      <x v="93"/>
    </i>
    <i>
      <x v="239"/>
    </i>
    <i>
      <x v="515"/>
    </i>
    <i>
      <x v="807"/>
    </i>
    <i>
      <x v="232"/>
    </i>
    <i>
      <x v="472"/>
    </i>
    <i>
      <x v="253"/>
    </i>
    <i>
      <x v="881"/>
    </i>
    <i>
      <x v="864"/>
    </i>
    <i>
      <x v="711"/>
    </i>
    <i>
      <x v="69"/>
    </i>
    <i>
      <x v="12"/>
    </i>
    <i>
      <x v="1069"/>
    </i>
    <i>
      <x v="164"/>
    </i>
    <i>
      <x v="511"/>
    </i>
    <i>
      <x v="817"/>
    </i>
    <i>
      <x v="449"/>
    </i>
    <i>
      <x v="410"/>
    </i>
    <i>
      <x v="520"/>
    </i>
    <i>
      <x v="825"/>
    </i>
    <i>
      <x v="111"/>
    </i>
    <i>
      <x v="97"/>
    </i>
    <i>
      <x v="151"/>
    </i>
    <i>
      <x v="1121"/>
    </i>
    <i>
      <x v="898"/>
    </i>
    <i>
      <x v="1106"/>
    </i>
    <i>
      <x v="405"/>
    </i>
    <i>
      <x v="17"/>
    </i>
    <i>
      <x v="635"/>
    </i>
    <i>
      <x v="223"/>
    </i>
    <i>
      <x v="904"/>
    </i>
    <i>
      <x v="849"/>
    </i>
    <i>
      <x v="501"/>
    </i>
    <i>
      <x v="213"/>
    </i>
    <i>
      <x v="918"/>
    </i>
    <i>
      <x v="404"/>
    </i>
    <i>
      <x v="252"/>
    </i>
    <i>
      <x v="247"/>
    </i>
    <i>
      <x v="525"/>
    </i>
    <i>
      <x v="327"/>
    </i>
    <i>
      <x v="314"/>
    </i>
    <i>
      <x v="1125"/>
    </i>
    <i>
      <x v="877"/>
    </i>
    <i>
      <x v="675"/>
    </i>
    <i>
      <x v="155"/>
    </i>
    <i>
      <x v="188"/>
    </i>
    <i>
      <x v="106"/>
    </i>
    <i>
      <x v="444"/>
    </i>
    <i>
      <x v="1114"/>
    </i>
    <i>
      <x v="163"/>
    </i>
    <i>
      <x v="187"/>
    </i>
    <i>
      <x v="424"/>
    </i>
    <i>
      <x v="370"/>
    </i>
    <i>
      <x v="325"/>
    </i>
    <i>
      <x v="756"/>
    </i>
    <i>
      <x v="384"/>
    </i>
    <i>
      <x v="840"/>
    </i>
    <i>
      <x v="178"/>
    </i>
    <i>
      <x v="1028"/>
    </i>
    <i>
      <x v="422"/>
    </i>
    <i>
      <x v="787"/>
    </i>
    <i>
      <x v="342"/>
    </i>
    <i>
      <x v="1109"/>
    </i>
    <i>
      <x v="843"/>
    </i>
    <i>
      <x v="536"/>
    </i>
    <i>
      <x v="726"/>
    </i>
    <i>
      <x v="634"/>
    </i>
    <i>
      <x v="570"/>
    </i>
    <i>
      <x v="40"/>
    </i>
    <i>
      <x v="262"/>
    </i>
    <i>
      <x v="923"/>
    </i>
    <i>
      <x v="1003"/>
    </i>
    <i>
      <x v="447"/>
    </i>
    <i>
      <x v="514"/>
    </i>
    <i>
      <x v="500"/>
    </i>
    <i>
      <x v="336"/>
    </i>
    <i>
      <x v="655"/>
    </i>
    <i>
      <x v="266"/>
    </i>
    <i>
      <x v="706"/>
    </i>
    <i>
      <x v="804"/>
    </i>
    <i>
      <x v="233"/>
    </i>
    <i>
      <x v="231"/>
    </i>
    <i>
      <x v="54"/>
    </i>
    <i>
      <x v="824"/>
    </i>
    <i>
      <x v="180"/>
    </i>
    <i>
      <x v="510"/>
    </i>
    <i>
      <x v="1060"/>
    </i>
    <i>
      <x v="727"/>
    </i>
    <i>
      <x v="916"/>
    </i>
    <i>
      <x v="983"/>
    </i>
    <i>
      <x v="964"/>
    </i>
    <i>
      <x v="1049"/>
    </i>
    <i>
      <x v="225"/>
    </i>
    <i>
      <x v="1067"/>
    </i>
    <i>
      <x v="493"/>
    </i>
    <i>
      <x v="1025"/>
    </i>
    <i>
      <x v="546"/>
    </i>
    <i>
      <x v="604"/>
    </i>
    <i>
      <x v="686"/>
    </i>
    <i>
      <x v="130"/>
    </i>
    <i>
      <x v="485"/>
    </i>
    <i>
      <x v="307"/>
    </i>
    <i>
      <x v="1012"/>
    </i>
    <i>
      <x v="361"/>
    </i>
    <i>
      <x v="771"/>
    </i>
    <i>
      <x v="74"/>
    </i>
    <i>
      <x v="765"/>
    </i>
    <i>
      <x v="1077"/>
    </i>
    <i>
      <x v="1108"/>
    </i>
    <i>
      <x v="1053"/>
    </i>
    <i>
      <x v="537"/>
    </i>
    <i>
      <x v="677"/>
    </i>
    <i>
      <x v="779"/>
    </i>
    <i>
      <x v="608"/>
    </i>
    <i>
      <x v="469"/>
    </i>
    <i>
      <x v="967"/>
    </i>
    <i>
      <x v="79"/>
    </i>
    <i>
      <x v="396"/>
    </i>
    <i>
      <x v="650"/>
    </i>
    <i>
      <x v="138"/>
    </i>
    <i>
      <x v="1015"/>
    </i>
    <i>
      <x v="639"/>
    </i>
    <i>
      <x v="57"/>
    </i>
    <i>
      <x v="766"/>
    </i>
    <i>
      <x v="140"/>
    </i>
    <i>
      <x v="665"/>
    </i>
    <i>
      <x v="992"/>
    </i>
    <i>
      <x v="491"/>
    </i>
    <i>
      <x v="687"/>
    </i>
    <i>
      <x v="9"/>
    </i>
    <i>
      <x v="18"/>
    </i>
    <i>
      <x v="1095"/>
    </i>
    <i>
      <x v="112"/>
    </i>
    <i>
      <x v="330"/>
    </i>
    <i>
      <x v="1045"/>
    </i>
    <i>
      <x v="666"/>
    </i>
    <i>
      <x v="753"/>
    </i>
    <i>
      <x v="929"/>
    </i>
    <i>
      <x v="603"/>
    </i>
    <i>
      <x v="574"/>
    </i>
    <i>
      <x v="839"/>
    </i>
    <i>
      <x v="1056"/>
    </i>
    <i>
      <x v="780"/>
    </i>
    <i>
      <x v="134"/>
    </i>
    <i>
      <x v="851"/>
    </i>
    <i>
      <x v="627"/>
    </i>
    <i>
      <x v="830"/>
    </i>
    <i>
      <x v="1024"/>
    </i>
    <i>
      <x v="957"/>
    </i>
    <i>
      <x v="84"/>
    </i>
    <i>
      <x v="451"/>
    </i>
    <i>
      <x v="10"/>
    </i>
    <i>
      <x v="953"/>
    </i>
    <i>
      <x v="606"/>
    </i>
    <i>
      <x v="170"/>
    </i>
    <i>
      <x v="411"/>
    </i>
    <i>
      <x v="740"/>
    </i>
    <i>
      <x v="965"/>
    </i>
    <i>
      <x v="296"/>
    </i>
    <i>
      <x v="572"/>
    </i>
    <i>
      <x v="812"/>
    </i>
    <i>
      <x v="691"/>
    </i>
    <i>
      <x v="680"/>
    </i>
    <i>
      <x v="735"/>
    </i>
    <i>
      <x v="566"/>
    </i>
    <i>
      <x v="587"/>
    </i>
    <i>
      <x v="353"/>
    </i>
    <i>
      <x v="206"/>
    </i>
    <i>
      <x v="867"/>
    </i>
    <i>
      <x v="303"/>
    </i>
    <i>
      <x v="483"/>
    </i>
    <i>
      <x v="441"/>
    </i>
    <i>
      <x v="425"/>
    </i>
    <i>
      <x v="927"/>
    </i>
    <i>
      <x v="335"/>
    </i>
    <i>
      <x v="990"/>
    </i>
    <i>
      <x v="114"/>
    </i>
    <i>
      <x v="398"/>
    </i>
    <i>
      <x v="798"/>
    </i>
    <i>
      <x v="940"/>
    </i>
    <i>
      <x v="121"/>
    </i>
    <i>
      <x v="782"/>
    </i>
    <i>
      <x v="1036"/>
    </i>
    <i>
      <x v="796"/>
    </i>
    <i>
      <x v="351"/>
    </i>
    <i>
      <x v="440"/>
    </i>
    <i>
      <x v="126"/>
    </i>
    <i>
      <x v="749"/>
    </i>
    <i>
      <x v="901"/>
    </i>
    <i>
      <x v="865"/>
    </i>
    <i>
      <x v="276"/>
    </i>
    <i>
      <x v="1041"/>
    </i>
    <i>
      <x v="690"/>
    </i>
    <i>
      <x v="667"/>
    </i>
    <i>
      <x v="66"/>
    </i>
    <i>
      <x v="1023"/>
    </i>
    <i>
      <x v="380"/>
    </i>
    <i>
      <x v="354"/>
    </i>
    <i>
      <x v="96"/>
    </i>
    <i>
      <x v="185"/>
    </i>
    <i>
      <x v="153"/>
    </i>
    <i>
      <x v="154"/>
    </i>
    <i>
      <x v="402"/>
    </i>
    <i>
      <x v="567"/>
    </i>
    <i>
      <x v="981"/>
    </i>
    <i>
      <x v="36"/>
    </i>
    <i>
      <x v="322"/>
    </i>
    <i>
      <x v="841"/>
    </i>
    <i>
      <x v="1120"/>
    </i>
    <i>
      <x v="86"/>
    </i>
    <i>
      <x v="339"/>
    </i>
    <i>
      <x v="954"/>
    </i>
    <i>
      <x v="894"/>
    </i>
    <i>
      <x v="1032"/>
    </i>
    <i>
      <x v="143"/>
    </i>
    <i>
      <x v="846"/>
    </i>
    <i>
      <x v="1031"/>
    </i>
    <i>
      <x v="979"/>
    </i>
    <i>
      <x v="757"/>
    </i>
    <i>
      <x v="3"/>
    </i>
    <i>
      <x v="308"/>
    </i>
    <i>
      <x v="20"/>
    </i>
    <i>
      <x v="147"/>
    </i>
    <i>
      <x v="348"/>
    </i>
    <i>
      <x v="701"/>
    </i>
    <i>
      <x v="852"/>
    </i>
    <i>
      <x v="219"/>
    </i>
    <i>
      <x v="526"/>
    </i>
    <i>
      <x v="194"/>
    </i>
    <i>
      <x v="25"/>
    </i>
    <i>
      <x v="458"/>
    </i>
    <i>
      <x v="709"/>
    </i>
    <i>
      <x v="412"/>
    </i>
    <i>
      <x v="972"/>
    </i>
    <i>
      <x v="195"/>
    </i>
    <i>
      <x v="507"/>
    </i>
    <i>
      <x v="738"/>
    </i>
    <i>
      <x v="914"/>
    </i>
    <i>
      <x v="562"/>
    </i>
    <i>
      <x v="952"/>
    </i>
    <i>
      <x v="280"/>
    </i>
    <i>
      <x v="754"/>
    </i>
    <i>
      <x v="689"/>
    </i>
    <i>
      <x v="503"/>
    </i>
    <i>
      <x v="1100"/>
    </i>
    <i>
      <x v="1037"/>
    </i>
    <i>
      <x v="211"/>
    </i>
    <i>
      <x v="540"/>
    </i>
    <i>
      <x v="1091"/>
    </i>
    <i>
      <x v="205"/>
    </i>
    <i>
      <x v="474"/>
    </i>
    <i>
      <x v="822"/>
    </i>
    <i>
      <x v="431"/>
    </i>
    <i>
      <x v="450"/>
    </i>
    <i>
      <x v="183"/>
    </i>
    <i>
      <x v="297"/>
    </i>
    <i>
      <x v="1071"/>
    </i>
    <i>
      <x v="784"/>
    </i>
    <i>
      <x v="980"/>
    </i>
    <i>
      <x v="978"/>
    </i>
    <i>
      <x v="648"/>
    </i>
    <i>
      <x v="189"/>
    </i>
    <i>
      <x v="1017"/>
    </i>
    <i>
      <x v="731"/>
    </i>
    <i>
      <x v="551"/>
    </i>
    <i>
      <x v="907"/>
    </i>
    <i>
      <x v="381"/>
    </i>
    <i>
      <x v="242"/>
    </i>
    <i>
      <x v="747"/>
    </i>
    <i>
      <x v="538"/>
    </i>
    <i>
      <x v="661"/>
    </i>
    <i>
      <x v="652"/>
    </i>
    <i>
      <x v="31"/>
    </i>
    <i>
      <x v="646"/>
    </i>
    <i>
      <x v="414"/>
    </i>
    <i>
      <x v="792"/>
    </i>
    <i>
      <x v="737"/>
    </i>
    <i>
      <x v="1065"/>
    </i>
    <i>
      <x v="1086"/>
    </i>
    <i>
      <x v="903"/>
    </i>
    <i>
      <x v="311"/>
    </i>
    <i>
      <x v="878"/>
    </i>
    <i>
      <x v="275"/>
    </i>
    <i>
      <x v="995"/>
    </i>
    <i>
      <x v="261"/>
    </i>
    <i>
      <x v="571"/>
    </i>
    <i>
      <x v="499"/>
    </i>
    <i>
      <x v="1043"/>
    </i>
    <i>
      <x v="890"/>
    </i>
    <i>
      <x v="672"/>
    </i>
    <i>
      <x v="892"/>
    </i>
    <i>
      <x v="777"/>
    </i>
    <i>
      <x v="1066"/>
    </i>
    <i>
      <x v="288"/>
    </i>
    <i>
      <x v="725"/>
    </i>
    <i>
      <x v="117"/>
    </i>
    <i>
      <x v="860"/>
    </i>
    <i>
      <x v="814"/>
    </i>
    <i>
      <x v="47"/>
    </i>
    <i>
      <x v="1000"/>
    </i>
    <i>
      <x v="712"/>
    </i>
    <i>
      <x v="519"/>
    </i>
    <i>
      <x v="145"/>
    </i>
    <i>
      <x v="498"/>
    </i>
    <i>
      <x v="192"/>
    </i>
    <i>
      <x v="820"/>
    </i>
    <i>
      <x v="423"/>
    </i>
    <i>
      <x v="212"/>
    </i>
    <i>
      <x v="974"/>
    </i>
    <i>
      <x v="479"/>
    </i>
    <i>
      <x v="885"/>
    </i>
    <i>
      <x v="594"/>
    </i>
    <i>
      <x v="697"/>
    </i>
    <i>
      <x v="1022"/>
    </i>
    <i>
      <x v="880"/>
    </i>
    <i>
      <x v="850"/>
    </i>
    <i>
      <x v="269"/>
    </i>
    <i>
      <x v="607"/>
    </i>
    <i>
      <x v="150"/>
    </i>
    <i>
      <x v="227"/>
    </i>
    <i>
      <x v="823"/>
    </i>
    <i>
      <x v="1118"/>
    </i>
    <i>
      <x v="1026"/>
    </i>
    <i>
      <x v="382"/>
    </i>
    <i>
      <x v="643"/>
    </i>
    <i>
      <x v="612"/>
    </i>
    <i>
      <x v="699"/>
    </i>
    <i>
      <x v="532"/>
    </i>
    <i>
      <x v="437"/>
    </i>
    <i>
      <x v="386"/>
    </i>
    <i>
      <x v="692"/>
    </i>
    <i>
      <x v="75"/>
    </i>
    <i>
      <x v="834"/>
    </i>
    <i>
      <x v="190"/>
    </i>
    <i>
      <x v="622"/>
    </i>
    <i>
      <x v="494"/>
    </i>
    <i>
      <x v="237"/>
    </i>
    <i>
      <x v="408"/>
    </i>
    <i>
      <x v="888"/>
    </i>
    <i>
      <x v="910"/>
    </i>
    <i>
      <x v="328"/>
    </i>
    <i>
      <x v="52"/>
    </i>
    <i>
      <x v="87"/>
    </i>
    <i>
      <x v="998"/>
    </i>
    <i>
      <x v="778"/>
    </i>
    <i>
      <x v="598"/>
    </i>
    <i>
      <x v="283"/>
    </i>
    <i>
      <x v="290"/>
    </i>
    <i>
      <x v="993"/>
    </i>
    <i>
      <x v="614"/>
    </i>
    <i>
      <x v="292"/>
    </i>
    <i>
      <x v="203"/>
    </i>
    <i>
      <x v="912"/>
    </i>
    <i>
      <x v="268"/>
    </i>
    <i>
      <x v="228"/>
    </i>
    <i>
      <x v="107"/>
    </i>
    <i>
      <x v="171"/>
    </i>
    <i>
      <x v="454"/>
    </i>
    <i>
      <x v="1035"/>
    </i>
    <i>
      <x v="681"/>
    </i>
    <i>
      <x v="377"/>
    </i>
    <i>
      <x v="838"/>
    </i>
    <i>
      <x v="723"/>
    </i>
    <i>
      <x v="487"/>
    </i>
    <i>
      <x v="883"/>
    </i>
    <i>
      <x v="748"/>
    </i>
    <i>
      <x v="1"/>
    </i>
    <i>
      <x v="948"/>
    </i>
    <i>
      <x v="393"/>
    </i>
    <i>
      <x v="282"/>
    </i>
    <i>
      <x v="513"/>
    </i>
    <i>
      <x v="651"/>
    </i>
    <i>
      <x v="1105"/>
    </i>
    <i>
      <x v="759"/>
    </i>
    <i>
      <x v="569"/>
    </i>
    <i>
      <x v="935"/>
    </i>
    <i>
      <x v="34"/>
    </i>
    <i>
      <x v="443"/>
    </i>
    <i>
      <x v="719"/>
    </i>
    <i>
      <x v="996"/>
    </i>
    <i>
      <x v="698"/>
    </i>
    <i>
      <x v="693"/>
    </i>
    <i>
      <x v="554"/>
    </i>
    <i>
      <x v="750"/>
    </i>
    <i>
      <x v="113"/>
    </i>
    <i>
      <x v="716"/>
    </i>
    <i>
      <x v="158"/>
    </i>
    <i>
      <x v="173"/>
    </i>
    <i>
      <x v="356"/>
    </i>
    <i>
      <x v="994"/>
    </i>
    <i>
      <x v="809"/>
    </i>
    <i>
      <x v="873"/>
    </i>
    <i>
      <x v="1123"/>
    </i>
    <i>
      <x v="1013"/>
    </i>
    <i>
      <x v="457"/>
    </i>
    <i>
      <x v="471"/>
    </i>
    <i>
      <x v="773"/>
    </i>
    <i>
      <x v="1074"/>
    </i>
    <i>
      <x v="1059"/>
    </i>
    <i>
      <x v="1068"/>
    </i>
    <i>
      <x v="937"/>
    </i>
    <i>
      <x v="660"/>
    </i>
    <i>
      <x v="1073"/>
    </i>
    <i>
      <x v="371"/>
    </i>
    <i>
      <x v="736"/>
    </i>
    <i>
      <x v="156"/>
    </i>
    <i>
      <x v="15"/>
    </i>
    <i>
      <x v="945"/>
    </i>
    <i>
      <x v="236"/>
    </i>
    <i>
      <x v="819"/>
    </i>
    <i>
      <x v="6"/>
    </i>
    <i>
      <x v="1014"/>
    </i>
    <i>
      <x v="931"/>
    </i>
    <i>
      <x v="46"/>
    </i>
    <i>
      <x v="312"/>
    </i>
    <i>
      <x v="108"/>
    </i>
    <i>
      <x v="932"/>
    </i>
    <i>
      <x v="555"/>
    </i>
    <i>
      <x v="1107"/>
    </i>
    <i>
      <x v="224"/>
    </i>
    <i>
      <x v="1016"/>
    </i>
    <i>
      <x v="671"/>
    </i>
    <i>
      <x v="553"/>
    </i>
    <i>
      <x v="859"/>
    </i>
    <i>
      <x v="216"/>
    </i>
    <i>
      <x v="856"/>
    </i>
    <i>
      <x v="806"/>
    </i>
    <i>
      <x v="305"/>
    </i>
    <i>
      <x v="581"/>
    </i>
    <i>
      <x v="1070"/>
    </i>
    <i>
      <x v="264"/>
    </i>
    <i>
      <x v="533"/>
    </i>
    <i>
      <x v="14"/>
    </i>
    <i>
      <x v="270"/>
    </i>
    <i>
      <x v="558"/>
    </i>
    <i>
      <x v="1051"/>
    </i>
    <i>
      <x v="149"/>
    </i>
    <i>
      <x v="1063"/>
    </i>
    <i>
      <x v="658"/>
    </i>
    <i>
      <x v="181"/>
    </i>
    <i>
      <x v="316"/>
    </i>
    <i>
      <x v="184"/>
    </i>
    <i>
      <x v="821"/>
    </i>
    <i>
      <x v="922"/>
    </i>
    <i>
      <x v="426"/>
    </i>
    <i>
      <x v="805"/>
    </i>
    <i>
      <x v="436"/>
    </i>
    <i>
      <x v="592"/>
    </i>
    <i>
      <x v="344"/>
    </i>
    <i>
      <x v="1099"/>
    </i>
    <i>
      <x v="854"/>
    </i>
    <i>
      <x v="72"/>
    </i>
    <i>
      <x v="271"/>
    </i>
    <i>
      <x v="350"/>
    </i>
    <i>
      <x v="1124"/>
    </i>
    <i>
      <x v="583"/>
    </i>
    <i>
      <x v="176"/>
    </i>
    <i>
      <x v="478"/>
    </i>
    <i>
      <x v="110"/>
    </i>
    <i>
      <x v="1112"/>
    </i>
    <i>
      <x v="827"/>
    </i>
    <i>
      <x v="875"/>
    </i>
    <i>
      <x v="1055"/>
    </i>
    <i>
      <x v="246"/>
    </i>
    <i>
      <x v="585"/>
    </i>
    <i>
      <x v="343"/>
    </i>
    <i>
      <x v="289"/>
    </i>
    <i>
      <x v="294"/>
    </i>
    <i>
      <x v="741"/>
    </i>
    <i>
      <x v="394"/>
    </i>
    <i>
      <x v="848"/>
    </i>
    <i>
      <x v="257"/>
    </i>
    <i>
      <x v="62"/>
    </i>
    <i>
      <x v="1006"/>
    </i>
    <i>
      <x v="704"/>
    </i>
    <i>
      <x v="302"/>
    </i>
    <i>
      <x v="42"/>
    </i>
    <i>
      <x v="340"/>
    </i>
    <i>
      <x v="197"/>
    </i>
    <i>
      <x v="960"/>
    </i>
    <i>
      <x v="542"/>
    </i>
    <i>
      <x v="808"/>
    </i>
    <i>
      <x v="174"/>
    </i>
    <i>
      <x v="1075"/>
    </i>
    <i>
      <x v="37"/>
    </i>
    <i>
      <x v="624"/>
    </i>
    <i>
      <x v="115"/>
    </i>
    <i>
      <x v="464"/>
    </i>
    <i>
      <x v="309"/>
    </i>
    <i>
      <x v="649"/>
    </i>
    <i>
      <x v="891"/>
    </i>
    <i>
      <x v="610"/>
    </i>
    <i>
      <x v="287"/>
    </i>
    <i>
      <x v="347"/>
    </i>
    <i>
      <x v="920"/>
    </i>
    <i>
      <x v="508"/>
    </i>
    <i>
      <x v="119"/>
    </i>
    <i>
      <x v="442"/>
    </i>
    <i>
      <x/>
    </i>
    <i>
      <x v="407"/>
    </i>
    <i>
      <x v="799"/>
    </i>
    <i>
      <x v="364"/>
    </i>
    <i>
      <x v="531"/>
    </i>
    <i>
      <x v="545"/>
    </i>
    <i>
      <x v="373"/>
    </i>
    <i>
      <x v="752"/>
    </i>
    <i>
      <x v="789"/>
    </i>
    <i>
      <x v="1008"/>
    </i>
    <i>
      <x v="401"/>
    </i>
    <i>
      <x v="837"/>
    </i>
    <i>
      <x v="81"/>
    </i>
    <i>
      <x v="468"/>
    </i>
    <i>
      <x v="925"/>
    </i>
    <i>
      <x v="379"/>
    </i>
    <i>
      <x v="630"/>
    </i>
    <i>
      <x v="811"/>
    </i>
    <i>
      <x v="1034"/>
    </i>
    <i>
      <x v="734"/>
    </i>
    <i>
      <x v="369"/>
    </i>
    <i>
      <x v="324"/>
    </i>
    <i>
      <x v="355"/>
    </i>
    <i>
      <x v="517"/>
    </i>
    <i>
      <x v="586"/>
    </i>
    <i>
      <x v="463"/>
    </i>
    <i>
      <x v="678"/>
    </i>
    <i>
      <x v="544"/>
    </i>
    <i>
      <x v="565"/>
    </i>
    <i>
      <x v="708"/>
    </i>
    <i>
      <x v="632"/>
    </i>
    <i>
      <x v="707"/>
    </i>
    <i>
      <x v="1061"/>
    </i>
    <i>
      <x v="13"/>
    </i>
    <i>
      <x v="926"/>
    </i>
    <i>
      <x v="876"/>
    </i>
    <i>
      <x v="523"/>
    </i>
    <i>
      <x v="118"/>
    </i>
    <i>
      <x v="715"/>
    </i>
    <i>
      <x v="166"/>
    </i>
    <i>
      <x v="200"/>
    </i>
    <i>
      <x v="29"/>
    </i>
    <i>
      <x v="218"/>
    </i>
    <i>
      <x v="267"/>
    </i>
    <i>
      <x v="1092"/>
    </i>
    <i>
      <x v="250"/>
    </i>
    <i>
      <x v="360"/>
    </i>
    <i>
      <x v="582"/>
    </i>
    <i>
      <x v="301"/>
    </i>
    <i>
      <x v="103"/>
    </i>
    <i>
      <x v="906"/>
    </i>
    <i>
      <x v="599"/>
    </i>
    <i>
      <x v="452"/>
    </i>
    <i>
      <x v="196"/>
    </i>
    <i>
      <x v="456"/>
    </i>
    <i>
      <x v="1042"/>
    </i>
    <i>
      <x v="167"/>
    </i>
    <i>
      <x v="202"/>
    </i>
    <i>
      <x v="1116"/>
    </i>
    <i>
      <x v="700"/>
    </i>
    <i>
      <x v="43"/>
    </i>
    <i>
      <x v="584"/>
    </i>
    <i>
      <x v="32"/>
    </i>
    <i>
      <x v="577"/>
    </i>
    <i>
      <x v="243"/>
    </i>
    <i>
      <x v="654"/>
    </i>
    <i>
      <x v="801"/>
    </i>
    <i>
      <x v="502"/>
    </i>
    <i>
      <x v="1119"/>
    </i>
    <i>
      <x v="258"/>
    </i>
    <i>
      <x v="568"/>
    </i>
    <i>
      <x v="909"/>
    </i>
    <i>
      <x v="685"/>
    </i>
    <i>
      <x v="83"/>
    </i>
    <i>
      <x v="579"/>
    </i>
    <i>
      <x v="186"/>
    </i>
    <i>
      <x v="78"/>
    </i>
    <i>
      <x v="1093"/>
    </i>
    <i>
      <x v="378"/>
    </i>
    <i>
      <x v="1113"/>
    </i>
    <i>
      <x v="874"/>
    </i>
    <i>
      <x v="549"/>
    </i>
    <i>
      <x v="793"/>
    </i>
    <i>
      <x v="930"/>
    </i>
    <i>
      <x v="41"/>
    </i>
    <i>
      <x v="136"/>
    </i>
    <i>
      <x v="987"/>
    </i>
    <i>
      <x v="432"/>
    </i>
    <i>
      <x v="595"/>
    </i>
    <i>
      <x v="70"/>
    </i>
    <i>
      <x v="263"/>
    </i>
    <i>
      <x v="761"/>
    </i>
    <i>
      <x v="19"/>
    </i>
    <i>
      <x v="696"/>
    </i>
    <i>
      <x v="609"/>
    </i>
    <i>
      <x v="913"/>
    </i>
    <i>
      <x v="887"/>
    </i>
    <i>
      <x v="642"/>
    </i>
    <i>
      <x v="949"/>
    </i>
    <i>
      <x v="467"/>
    </i>
    <i>
      <x v="26"/>
    </i>
    <i>
      <x v="1029"/>
    </i>
    <i>
      <x v="169"/>
    </i>
    <i>
      <x v="286"/>
    </i>
    <i>
      <x v="638"/>
    </i>
    <i>
      <x v="80"/>
    </i>
    <i>
      <x v="88"/>
    </i>
    <i>
      <x v="429"/>
    </i>
    <i>
      <x v="172"/>
    </i>
    <i>
      <x v="1101"/>
    </i>
    <i>
      <x v="124"/>
    </i>
    <i>
      <x v="560"/>
    </i>
    <i>
      <x v="5"/>
    </i>
    <i>
      <x v="597"/>
    </i>
    <i>
      <x v="160"/>
    </i>
    <i>
      <x v="733"/>
    </i>
    <i>
      <x v="318"/>
    </i>
    <i>
      <x v="986"/>
    </i>
    <i>
      <x v="198"/>
    </i>
    <i>
      <x v="1085"/>
    </i>
    <i>
      <x v="668"/>
    </i>
    <i>
      <x v="600"/>
    </i>
    <i>
      <x v="512"/>
    </i>
    <i>
      <x v="349"/>
    </i>
    <i>
      <x v="703"/>
    </i>
    <i>
      <x v="392"/>
    </i>
    <i>
      <x v="400"/>
    </i>
    <i>
      <x v="359"/>
    </i>
    <i>
      <x v="204"/>
    </i>
    <i>
      <x v="291"/>
    </i>
    <i>
      <x v="104"/>
    </i>
    <i>
      <x v="847"/>
    </i>
    <i>
      <x v="1117"/>
    </i>
    <i>
      <x v="293"/>
    </i>
    <i>
      <x v="505"/>
    </i>
    <i>
      <x v="341"/>
    </i>
    <i>
      <x v="1001"/>
    </i>
    <i>
      <x v="1021"/>
    </i>
    <i>
      <x v="403"/>
    </i>
    <i>
      <x v="835"/>
    </i>
    <i>
      <x v="576"/>
    </i>
    <i>
      <x v="770"/>
    </i>
    <i>
      <x v="961"/>
    </i>
    <i>
      <x v="434"/>
    </i>
    <i>
      <x v="897"/>
    </i>
    <i>
      <x v="73"/>
    </i>
    <i>
      <x v="732"/>
    </i>
    <i>
      <x v="774"/>
    </i>
    <i>
      <x v="27"/>
    </i>
    <i>
      <x v="534"/>
    </i>
    <i>
      <x v="496"/>
    </i>
    <i>
      <x v="1097"/>
    </i>
    <i>
      <x v="728"/>
    </i>
    <i>
      <x v="702"/>
    </i>
    <i>
      <x v="131"/>
    </i>
    <i>
      <x v="65"/>
    </i>
    <i>
      <x v="1076"/>
    </i>
    <i>
      <x v="868"/>
    </i>
    <i>
      <x v="317"/>
    </i>
    <i>
      <x v="768"/>
    </i>
    <i>
      <x v="915"/>
    </i>
    <i>
      <x v="739"/>
    </i>
    <i>
      <x v="135"/>
    </i>
    <i>
      <x v="966"/>
    </i>
    <i>
      <x v="473"/>
    </i>
    <i>
      <x v="1062"/>
    </i>
    <i>
      <x v="51"/>
    </i>
    <i>
      <x v="857"/>
    </i>
    <i>
      <x v="919"/>
    </i>
    <i>
      <x v="589"/>
    </i>
    <i>
      <x v="420"/>
    </i>
    <i>
      <x v="159"/>
    </i>
    <i>
      <x v="955"/>
    </i>
    <i>
      <x v="372"/>
    </i>
    <i>
      <x v="132"/>
    </i>
    <i>
      <x v="273"/>
    </i>
    <i>
      <x v="944"/>
    </i>
    <i>
      <x v="133"/>
    </i>
    <i>
      <x v="1007"/>
    </i>
    <i>
      <x v="68"/>
    </i>
    <i>
      <x v="911"/>
    </i>
    <i>
      <x v="557"/>
    </i>
    <i>
      <x v="528"/>
    </i>
    <i>
      <x v="695"/>
    </i>
    <i>
      <x v="810"/>
    </i>
    <i>
      <x v="295"/>
    </i>
    <i>
      <x v="109"/>
    </i>
    <i>
      <x v="656"/>
    </i>
    <i>
      <x v="193"/>
    </i>
    <i>
      <x v="85"/>
    </i>
    <i>
      <x v="984"/>
    </i>
    <i>
      <x v="645"/>
    </i>
    <i>
      <x v="244"/>
    </i>
    <i>
      <x v="775"/>
    </i>
    <i>
      <x v="539"/>
    </i>
    <i>
      <x v="448"/>
    </i>
    <i>
      <x v="947"/>
    </i>
    <i>
      <x v="509"/>
    </i>
    <i>
      <x v="564"/>
    </i>
    <i>
      <x v="921"/>
    </i>
    <i>
      <x v="862"/>
    </i>
    <i>
      <x v="102"/>
    </i>
    <i>
      <x v="49"/>
    </i>
    <i>
      <x v="724"/>
    </i>
    <i>
      <x v="663"/>
    </i>
    <i>
      <x v="714"/>
    </i>
    <i>
      <x v="596"/>
    </i>
    <i>
      <x v="917"/>
    </i>
    <i>
      <x v="626"/>
    </i>
    <i>
      <x v="871"/>
    </i>
    <i>
      <x v="611"/>
    </i>
    <i>
      <x v="30"/>
    </i>
    <i>
      <x v="7"/>
    </i>
    <i>
      <x v="481"/>
    </i>
    <i>
      <x v="475"/>
    </i>
    <i>
      <x v="578"/>
    </i>
    <i>
      <x v="958"/>
    </i>
    <i>
      <x v="89"/>
    </i>
    <i>
      <x v="1048"/>
    </i>
    <i>
      <x v="997"/>
    </i>
    <i>
      <x v="869"/>
    </i>
    <i>
      <x v="376"/>
    </i>
    <i>
      <x v="439"/>
    </i>
    <i>
      <x v="459"/>
    </i>
    <i>
      <x v="1005"/>
    </i>
    <i>
      <x v="418"/>
    </i>
    <i>
      <x v="210"/>
    </i>
    <i>
      <x v="640"/>
    </i>
    <i>
      <x v="265"/>
    </i>
    <i>
      <x v="76"/>
    </i>
    <i>
      <x v="1089"/>
    </i>
    <i>
      <x v="345"/>
    </i>
    <i>
      <x v="535"/>
    </i>
    <i>
      <x v="492"/>
    </i>
    <i>
      <x v="548"/>
    </i>
    <i>
      <x v="175"/>
    </i>
    <i>
      <x v="886"/>
    </i>
    <i>
      <x v="419"/>
    </i>
    <i>
      <x v="409"/>
    </i>
    <i>
      <x v="580"/>
    </i>
    <i>
      <x v="657"/>
    </i>
    <i>
      <x v="217"/>
    </i>
    <i>
      <x v="61"/>
    </i>
    <i>
      <x v="53"/>
    </i>
    <i>
      <x v="333"/>
    </i>
    <i>
      <x v="182"/>
    </i>
    <i>
      <x v="629"/>
    </i>
    <i>
      <x v="833"/>
    </i>
    <i>
      <x v="744"/>
    </i>
    <i>
      <x v="962"/>
    </i>
    <i>
      <x v="120"/>
    </i>
    <i>
      <x v="1111"/>
    </i>
    <i>
      <x v="438"/>
    </i>
    <i>
      <x v="631"/>
    </i>
    <i>
      <x v="489"/>
    </i>
    <i>
      <x v="743"/>
    </i>
    <i>
      <x v="713"/>
    </i>
    <i>
      <x v="679"/>
    </i>
    <i>
      <x v="1052"/>
    </i>
    <i>
      <x v="722"/>
    </i>
    <i>
      <x v="745"/>
    </i>
    <i>
      <x v="16"/>
    </i>
    <i>
      <x v="601"/>
    </i>
    <i>
      <x v="1040"/>
    </i>
    <i>
      <x v="1122"/>
    </i>
    <i>
      <x v="1082"/>
    </i>
    <i>
      <x v="374"/>
    </i>
    <i>
      <x v="786"/>
    </i>
    <i>
      <x v="385"/>
    </i>
    <i>
      <x v="776"/>
    </i>
    <i>
      <x v="105"/>
    </i>
    <i>
      <x v="320"/>
    </i>
    <i>
      <x v="1080"/>
    </i>
    <i>
      <x v="764"/>
    </i>
    <i>
      <x v="928"/>
    </i>
    <i>
      <x v="486"/>
    </i>
    <i>
      <x v="742"/>
    </i>
    <i>
      <x v="488"/>
    </i>
    <i>
      <x v="461"/>
    </i>
    <i>
      <x v="615"/>
    </i>
    <i>
      <x v="573"/>
    </i>
    <i>
      <x v="363"/>
    </i>
    <i>
      <x v="383"/>
    </i>
    <i>
      <x v="272"/>
    </i>
    <i>
      <x v="802"/>
    </i>
    <i>
      <x v="674"/>
    </i>
    <i>
      <x v="199"/>
    </i>
    <i>
      <x v="1096"/>
    </i>
    <i>
      <x v="313"/>
    </i>
    <i>
      <x v="234"/>
    </i>
    <i>
      <x v="518"/>
    </i>
    <i>
      <x v="524"/>
    </i>
    <i>
      <x v="222"/>
    </i>
    <i>
      <x v="238"/>
    </i>
    <i>
      <x v="1046"/>
    </i>
    <i>
      <x v="406"/>
    </i>
    <i>
      <x v="1033"/>
    </i>
    <i>
      <x v="763"/>
    </i>
    <i>
      <x v="1128"/>
    </i>
    <i>
      <x v="746"/>
    </i>
    <i>
      <x v="628"/>
    </i>
    <i>
      <x v="480"/>
    </i>
    <i>
      <x v="529"/>
    </i>
    <i>
      <x v="755"/>
    </i>
    <i>
      <x v="476"/>
    </i>
    <i>
      <x v="310"/>
    </i>
    <i>
      <x v="100"/>
    </i>
    <i>
      <x v="44"/>
    </i>
    <i>
      <x v="259"/>
    </i>
    <i>
      <x v="362"/>
    </i>
    <i>
      <x v="365"/>
    </i>
    <i>
      <x v="559"/>
    </i>
    <i>
      <x v="435"/>
    </i>
    <i>
      <x v="1115"/>
    </i>
    <i>
      <x v="165"/>
    </i>
    <i>
      <x v="142"/>
    </i>
    <i>
      <x v="319"/>
    </i>
    <i>
      <x v="141"/>
    </i>
    <i>
      <x v="836"/>
    </i>
    <i>
      <x v="730"/>
    </i>
    <i>
      <x v="357"/>
    </i>
    <i>
      <x v="552"/>
    </i>
    <i>
      <x v="575"/>
    </i>
    <i>
      <x v="620"/>
    </i>
    <i>
      <x v="260"/>
    </i>
    <i>
      <x v="11"/>
    </i>
    <i>
      <x v="991"/>
    </i>
    <i>
      <x v="220"/>
    </i>
    <i>
      <x v="191"/>
    </i>
    <i>
      <x v="91"/>
    </i>
    <i>
      <x v="720"/>
    </i>
    <i>
      <x v="395"/>
    </i>
    <i>
      <x v="939"/>
    </i>
    <i>
      <x v="889"/>
    </i>
    <i>
      <x v="495"/>
    </i>
    <i>
      <x v="977"/>
    </i>
    <i>
      <x v="209"/>
    </i>
    <i>
      <x v="797"/>
    </i>
    <i>
      <x v="1098"/>
    </i>
    <i>
      <x v="963"/>
    </i>
    <i>
      <x v="602"/>
    </i>
    <i>
      <x v="95"/>
    </i>
    <i>
      <x v="795"/>
    </i>
    <i>
      <x v="221"/>
    </i>
    <i>
      <x v="168"/>
    </i>
    <i>
      <x v="625"/>
    </i>
    <i>
      <x v="315"/>
    </i>
    <i>
      <x v="896"/>
    </i>
    <i>
      <x v="790"/>
    </i>
    <i>
      <x v="527"/>
    </i>
    <i>
      <x v="123"/>
    </i>
    <i>
      <x v="428"/>
    </i>
    <i>
      <x v="490"/>
    </i>
    <i>
      <x v="644"/>
    </i>
    <i>
      <x v="1081"/>
    </i>
    <i>
      <x v="338"/>
    </i>
    <i>
      <x v="279"/>
    </i>
    <i>
      <x v="35"/>
    </i>
    <i>
      <x v="99"/>
    </i>
    <i>
      <x v="1088"/>
    </i>
    <i>
      <x v="162"/>
    </i>
    <i>
      <x v="1057"/>
    </i>
    <i>
      <x v="462"/>
    </i>
    <i>
      <x v="300"/>
    </i>
    <i>
      <x v="563"/>
    </i>
    <i>
      <x v="304"/>
    </i>
    <i>
      <x v="705"/>
    </i>
    <i>
      <x v="482"/>
    </i>
    <i>
      <x v="214"/>
    </i>
    <i>
      <x v="274"/>
    </i>
    <i>
      <x v="788"/>
    </i>
    <i>
      <x v="815"/>
    </i>
    <i>
      <x v="605"/>
    </i>
    <i>
      <x v="832"/>
    </i>
    <i>
      <x v="673"/>
    </i>
    <i>
      <x v="1011"/>
    </i>
    <i>
      <x v="618"/>
    </i>
    <i>
      <x v="8"/>
    </i>
    <i>
      <x v="908"/>
    </i>
    <i>
      <x v="326"/>
    </i>
    <i>
      <x v="230"/>
    </i>
    <i>
      <x v="591"/>
    </i>
    <i>
      <x v="729"/>
    </i>
    <i>
      <x v="455"/>
    </i>
    <i>
      <x v="321"/>
    </i>
    <i>
      <x v="637"/>
    </i>
    <i>
      <x v="934"/>
    </i>
    <i>
      <x v="813"/>
    </i>
    <i>
      <x v="299"/>
    </i>
    <i>
      <x v="240"/>
    </i>
    <i>
      <x v="826"/>
    </i>
    <i>
      <x v="251"/>
    </i>
    <i>
      <x v="623"/>
    </i>
    <i>
      <x v="942"/>
    </i>
    <i>
      <x v="23"/>
    </i>
    <i>
      <x v="277"/>
    </i>
    <i>
      <x v="670"/>
    </i>
    <i>
      <x v="662"/>
    </i>
    <i>
      <x v="22"/>
    </i>
    <i>
      <x v="284"/>
    </i>
    <i>
      <x v="1038"/>
    </i>
    <i>
      <x v="783"/>
    </i>
    <i>
      <x v="137"/>
    </i>
    <i>
      <x v="590"/>
    </i>
    <i>
      <x v="465"/>
    </i>
    <i>
      <x v="55"/>
    </i>
    <i>
      <x v="970"/>
    </i>
    <i>
      <x v="255"/>
    </i>
    <i>
      <x v="298"/>
    </i>
    <i>
      <x v="1090"/>
    </i>
    <i>
      <x v="982"/>
    </i>
    <i>
      <x v="969"/>
    </i>
    <i>
      <x v="530"/>
    </i>
    <i>
      <x v="390"/>
    </i>
    <i>
      <x v="694"/>
    </i>
    <i>
      <x v="399"/>
    </i>
    <i>
      <x v="1004"/>
    </i>
    <i>
      <x v="1087"/>
    </i>
    <i>
      <x v="460"/>
    </i>
    <i>
      <x v="245"/>
    </i>
    <i>
      <x v="229"/>
    </i>
  </rowItems>
  <colItems count="1">
    <i/>
  </colItems>
  <dataFields count="1">
    <dataField name=" Profit" fld="0" baseField="0" baseItem="0" numFmtId="169"/>
  </dataFields>
  <formats count="5">
    <format dxfId="946">
      <pivotArea outline="0" collapsedLevelsAreSubtotals="1" fieldPosition="0">
        <references count="1">
          <reference field="4294967294" count="1" selected="0">
            <x v="0"/>
          </reference>
        </references>
      </pivotArea>
    </format>
    <format dxfId="945">
      <pivotArea type="all" dataOnly="0" outline="0" fieldPosition="0"/>
    </format>
    <format dxfId="944">
      <pivotArea outline="0" collapsedLevelsAreSubtotals="1" fieldPosition="0"/>
    </format>
    <format dxfId="943">
      <pivotArea dataOnly="0" labelOnly="1" outline="0" fieldPosition="0">
        <references count="1">
          <reference field="4294967294" count="1">
            <x v="0"/>
          </reference>
        </references>
      </pivotArea>
    </format>
    <format dxfId="942">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 Sales"/>
    <pivotHierarchy dragToData="1" caption=" 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INVOICES]"/>
        <x15:activeTabTopLevelEntity name="[Products]"/>
        <x15:activeTabTopLevelEntity name="[Calendar]"/>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5B571DA-58CB-467A-B088-8E1A5DEC3D67}" name="PivotTable5" cacheId="5168" applyNumberFormats="0" applyBorderFormats="0" applyFontFormats="0" applyPatternFormats="0" applyAlignmentFormats="0" applyWidthHeightFormats="1" dataCaption="Values" tag="4c2c873f-e991-4719-bc30-c0fe56a851a3" updatedVersion="8" minRefreshableVersion="3" useAutoFormatting="1" subtotalHiddenItems="1" rowGrandTotals="0" colGrandTotals="0" itemPrintTitles="1" createdVersion="8" indent="0" compact="0" compactData="0" multipleFieldFilters="0" chartFormat="5">
  <location ref="P4:Q6" firstHeaderRow="1" firstDataRow="1" firstDataCol="1"/>
  <pivotFields count="4">
    <pivotField compact="0" allDrilled="1" outline="0" subtotalTop="0" showAll="0" defaultSubtotal="0" defaultAttributeDrillState="1">
      <items count="112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 s="1" x="793"/>
        <item s="1" x="794"/>
        <item s="1" x="795"/>
        <item s="1" x="796"/>
        <item s="1" x="797"/>
        <item s="1" x="798"/>
        <item s="1" x="799"/>
        <item s="1" x="800"/>
        <item s="1" x="801"/>
        <item s="1" x="802"/>
        <item s="1" x="803"/>
        <item s="1" x="804"/>
        <item s="1" x="805"/>
        <item s="1" x="806"/>
        <item s="1" x="807"/>
        <item s="1" x="808"/>
        <item s="1" x="809"/>
        <item s="1" x="810"/>
        <item s="1" x="811"/>
        <item s="1" x="812"/>
        <item s="1" x="813"/>
        <item s="1" x="814"/>
        <item s="1" x="815"/>
        <item s="1" x="816"/>
        <item s="1" x="817"/>
        <item s="1" x="818"/>
        <item s="1" x="819"/>
        <item s="1" x="820"/>
        <item s="1" x="821"/>
        <item s="1" x="822"/>
        <item s="1" x="823"/>
        <item s="1" x="824"/>
        <item s="1" x="825"/>
        <item s="1" x="826"/>
        <item s="1" x="827"/>
        <item s="1" x="828"/>
        <item s="1" x="829"/>
        <item s="1" x="830"/>
        <item s="1" x="831"/>
        <item s="1" x="832"/>
        <item s="1" x="833"/>
        <item s="1" x="834"/>
        <item s="1" x="835"/>
        <item s="1" x="836"/>
        <item s="1" x="837"/>
        <item s="1" x="838"/>
        <item s="1" x="839"/>
        <item s="1" x="840"/>
        <item s="1" x="841"/>
        <item s="1" x="842"/>
        <item s="1" x="843"/>
        <item s="1" x="844"/>
        <item s="1" x="845"/>
        <item s="1" x="846"/>
        <item s="1" x="847"/>
        <item s="1" x="848"/>
        <item s="1" x="849"/>
        <item s="1" x="850"/>
        <item s="1" x="851"/>
        <item s="1" x="852"/>
        <item s="1" x="853"/>
        <item s="1" x="854"/>
        <item s="1" x="855"/>
        <item s="1" x="856"/>
        <item s="1" x="857"/>
        <item s="1" x="858"/>
        <item s="1" x="859"/>
        <item s="1" x="860"/>
        <item s="1" x="861"/>
        <item s="1" x="862"/>
        <item s="1" x="863"/>
        <item s="1" x="864"/>
        <item s="1" x="865"/>
        <item s="1" x="866"/>
        <item s="1" x="867"/>
        <item s="1" x="868"/>
        <item s="1" x="869"/>
        <item s="1" x="870"/>
        <item s="1" x="871"/>
        <item s="1" x="872"/>
        <item s="1" x="873"/>
        <item s="1" x="874"/>
        <item s="1" x="875"/>
        <item s="1" x="876"/>
        <item s="1" x="877"/>
        <item s="1" x="878"/>
        <item s="1" x="879"/>
        <item s="1" x="880"/>
        <item s="1" x="881"/>
        <item s="1" x="882"/>
        <item s="1" x="883"/>
        <item s="1" x="884"/>
        <item s="1" x="885"/>
        <item s="1" x="886"/>
        <item s="1" x="887"/>
        <item s="1" x="888"/>
        <item s="1" x="889"/>
        <item s="1" x="890"/>
        <item s="1" x="891"/>
        <item s="1" x="892"/>
        <item s="1" x="893"/>
        <item s="1" x="894"/>
        <item s="1" x="895"/>
        <item s="1" x="896"/>
        <item s="1" x="897"/>
        <item s="1" x="898"/>
        <item s="1" x="899"/>
        <item s="1" x="900"/>
        <item s="1" x="901"/>
        <item s="1" x="902"/>
        <item s="1" x="903"/>
        <item s="1" x="904"/>
        <item s="1" x="905"/>
        <item s="1" x="906"/>
        <item s="1" x="907"/>
        <item s="1" x="908"/>
        <item s="1" x="909"/>
        <item s="1" x="910"/>
        <item s="1" x="911"/>
        <item s="1" x="912"/>
        <item s="1" x="913"/>
        <item s="1" x="914"/>
        <item s="1" x="915"/>
        <item s="1" x="916"/>
        <item s="1" x="917"/>
        <item s="1" x="918"/>
        <item s="1" x="919"/>
        <item s="1" x="920"/>
        <item s="1" x="921"/>
        <item s="1" x="922"/>
        <item s="1" x="923"/>
        <item s="1" x="924"/>
        <item s="1" x="925"/>
        <item s="1" x="926"/>
        <item s="1" x="927"/>
        <item s="1" x="928"/>
        <item s="1" x="929"/>
        <item s="1" x="930"/>
        <item s="1" x="931"/>
        <item s="1" x="932"/>
        <item s="1" x="933"/>
        <item s="1" x="934"/>
        <item s="1" x="935"/>
        <item s="1" x="936"/>
        <item s="1" x="937"/>
        <item s="1" x="938"/>
        <item s="1" x="939"/>
        <item s="1" x="940"/>
        <item s="1" x="941"/>
        <item s="1" x="942"/>
        <item s="1" x="943"/>
        <item s="1" x="944"/>
        <item s="1" x="945"/>
        <item s="1" x="946"/>
        <item s="1" x="947"/>
        <item s="1" x="948"/>
        <item s="1" x="949"/>
        <item s="1" x="950"/>
        <item s="1" x="951"/>
        <item s="1" x="952"/>
        <item s="1" x="953"/>
        <item s="1" x="954"/>
        <item s="1" x="955"/>
        <item s="1" x="956"/>
        <item s="1" x="957"/>
        <item s="1" x="958"/>
        <item s="1" x="959"/>
        <item s="1" x="960"/>
        <item s="1" x="961"/>
        <item s="1" x="962"/>
        <item s="1" x="963"/>
        <item s="1" x="964"/>
        <item s="1" x="965"/>
        <item s="1" x="966"/>
        <item s="1" x="967"/>
        <item s="1" x="968"/>
        <item s="1" x="969"/>
        <item s="1" x="970"/>
        <item s="1" x="971"/>
        <item s="1" x="972"/>
        <item s="1" x="973"/>
        <item s="1" x="974"/>
        <item s="1" x="975"/>
        <item s="1" x="976"/>
        <item s="1" x="977"/>
        <item s="1" x="978"/>
        <item s="1" x="979"/>
        <item s="1" x="980"/>
        <item s="1" x="981"/>
        <item s="1" x="982"/>
        <item s="1" x="983"/>
        <item s="1" x="984"/>
        <item s="1" x="985"/>
        <item s="1" x="986"/>
        <item s="1" x="987"/>
        <item s="1" x="988"/>
        <item s="1" x="989"/>
        <item s="1" x="990"/>
        <item s="1" x="991"/>
        <item s="1" x="992"/>
        <item s="1" x="993"/>
        <item s="1" x="994"/>
        <item s="1" x="995"/>
        <item s="1" x="996"/>
        <item s="1" x="997"/>
        <item s="1" x="998"/>
        <item s="1" x="999"/>
        <item s="1" x="1000"/>
        <item s="1" x="1001"/>
        <item s="1" x="1002"/>
        <item s="1" x="1003"/>
        <item s="1" x="1004"/>
        <item s="1" x="1005"/>
        <item s="1" x="1006"/>
        <item s="1" x="1007"/>
        <item s="1" x="1008"/>
        <item s="1" x="1009"/>
        <item s="1" x="1010"/>
        <item s="1" x="1011"/>
        <item s="1" x="1012"/>
        <item s="1" x="1013"/>
        <item s="1" x="1014"/>
        <item s="1" x="1015"/>
        <item s="1" x="1016"/>
        <item s="1" x="1017"/>
        <item s="1" x="1018"/>
        <item s="1" x="1019"/>
        <item s="1" x="1020"/>
        <item s="1" x="1021"/>
        <item s="1" x="1022"/>
        <item s="1" x="1023"/>
        <item s="1" x="1024"/>
        <item s="1" x="1025"/>
        <item s="1" x="1026"/>
        <item s="1" x="1027"/>
        <item s="1" x="1028"/>
        <item s="1" x="1029"/>
        <item s="1" x="1030"/>
        <item s="1" x="1031"/>
        <item s="1" x="1032"/>
        <item s="1" x="1033"/>
        <item s="1" x="1034"/>
        <item s="1" x="1035"/>
        <item s="1" x="1036"/>
        <item s="1" x="1037"/>
        <item s="1" x="1038"/>
        <item s="1" x="1039"/>
        <item s="1" x="1040"/>
        <item s="1" x="1041"/>
        <item s="1" x="1042"/>
        <item s="1" x="1043"/>
        <item s="1" x="1044"/>
        <item s="1" x="1045"/>
        <item s="1" x="1046"/>
        <item s="1" x="1047"/>
        <item s="1" x="1048"/>
        <item s="1" x="1049"/>
        <item s="1" x="1050"/>
        <item s="1" x="1051"/>
        <item s="1" x="1052"/>
        <item s="1" x="1053"/>
        <item s="1" x="1054"/>
        <item s="1" x="1055"/>
        <item s="1" x="1056"/>
        <item s="1" x="1057"/>
        <item s="1" x="1058"/>
        <item s="1" x="1059"/>
        <item s="1" x="1060"/>
        <item s="1" x="1061"/>
        <item s="1" x="1062"/>
        <item s="1" x="1063"/>
        <item s="1" x="1064"/>
        <item s="1" x="1065"/>
        <item s="1" x="1066"/>
        <item s="1" x="1067"/>
        <item s="1" x="1068"/>
        <item s="1" x="1069"/>
        <item s="1" x="1070"/>
        <item s="1" x="1071"/>
        <item s="1" x="1072"/>
        <item s="1" x="1073"/>
        <item s="1" x="1074"/>
        <item s="1" x="1075"/>
        <item s="1" x="1076"/>
        <item s="1" x="1077"/>
        <item s="1" x="1078"/>
        <item s="1" x="1079"/>
        <item s="1" x="1080"/>
        <item s="1" x="1081"/>
        <item s="1" x="1082"/>
        <item s="1" x="1083"/>
        <item s="1" x="1084"/>
        <item s="1" x="1085"/>
        <item s="1" x="1086"/>
        <item s="1" x="1087"/>
        <item s="1" x="1088"/>
        <item s="1" x="1089"/>
        <item s="1" x="1090"/>
        <item s="1" x="1091"/>
        <item s="1" x="1092"/>
        <item s="1" x="1093"/>
        <item s="1" x="1094"/>
        <item s="1" x="1095"/>
        <item s="1" x="1096"/>
        <item s="1" x="1097"/>
        <item s="1" x="1098"/>
        <item s="1" x="1099"/>
        <item s="1" x="1100"/>
        <item s="1" x="1101"/>
        <item s="1" x="1102"/>
        <item s="1" x="1103"/>
        <item s="1" x="1104"/>
        <item s="1" x="1105"/>
        <item s="1" x="1106"/>
        <item s="1" x="1107"/>
        <item s="1" x="1108"/>
        <item s="1" x="1109"/>
        <item s="1" x="1110"/>
        <item s="1" x="1111"/>
        <item s="1" x="1112"/>
        <item s="1" x="1113"/>
        <item s="1" x="1114"/>
        <item s="1" x="1115"/>
        <item s="1" x="1116"/>
        <item s="1" x="1117"/>
        <item s="1" x="1118"/>
        <item s="1" x="1119"/>
        <item s="1" x="1120"/>
        <item s="1" x="1121"/>
        <item s="1" x="1122"/>
        <item s="1" x="1123"/>
        <item s="1" x="1124"/>
        <item s="1" x="1125"/>
        <item s="1" x="1126"/>
        <item s="1" x="1127"/>
        <item s="1" x="1128"/>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2">
    <i>
      <x/>
    </i>
    <i>
      <x v="1"/>
    </i>
  </rowItems>
  <colItems count="1">
    <i/>
  </colItems>
  <dataFields count="1">
    <dataField name="Sum of Profit" fld="2" baseField="0" baseItem="0"/>
  </dataFields>
  <formats count="3">
    <format dxfId="949">
      <pivotArea type="all" dataOnly="0" outline="0" fieldPosition="0"/>
    </format>
    <format dxfId="948">
      <pivotArea outline="0" collapsedLevelsAreSubtotals="1" fieldPosition="0"/>
    </format>
    <format dxfId="947">
      <pivotArea outline="0" collapsedLevelsAreSubtotals="1" fieldPosition="0"/>
    </format>
  </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caption=" COGS"/>
    <pivotHierarchy dragToData="1" caption=" Sales"/>
    <pivotHierarchy dragToData="1" caption=" Profit"/>
    <pivotHierarchy dragToData="1" caption=" Quantity ordered new"/>
    <pivotHierarchy dragToData="1"/>
    <pivotHierarchy dragToData="1" caption="Count of Product ID"/>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INVOICES]"/>
        <x15:activeTabTopLevelEntity name="[Products]"/>
        <x15:activeTabTopLevelEntity name="[Calendar]"/>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D3928D5-E1BF-4300-9FB3-ECD9292D2134}" name="PivotTable4" cacheId="19" applyNumberFormats="0" applyBorderFormats="0" applyFontFormats="0" applyPatternFormats="0" applyAlignmentFormats="0" applyWidthHeightFormats="1" dataCaption="Values" tag="cf25ecff-37e9-41dc-8d91-5d74c4df9b91" updatedVersion="8" minRefreshableVersion="3" useAutoFormatting="1" rowGrandTotals="0" colGrandTotals="0" itemPrintTitles="1" createdVersion="8" indent="0" compact="0" compactData="0" multipleFieldFilters="0">
  <location ref="F7:G553" firstHeaderRow="1" firstDataRow="1" firstDataCol="2"/>
  <pivotFields count="3">
    <pivotField axis="axisRow" compact="0" allDrilled="1" outline="0" subtotalTop="0" showAll="0" dataSourceSort="1" defaultSubtotal="0" defaultAttributeDrillState="1">
      <items count="5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s>
    </pivotField>
    <pivotField compact="0" allDrilled="1" outline="0" subtotalTop="0" showAll="0" measureFilter="1" dataSourceSort="1"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pivotField>
    <pivotField axis="axisRow" compact="0" allDrilled="1" outline="0" subtotalTop="0" showAll="0" sortType="ascending" defaultSubtotal="0" defaultAttributeDrillState="1">
      <items count="2">
        <item s="1" x="0"/>
        <item s="1" x="1"/>
      </items>
    </pivotField>
  </pivotFields>
  <rowFields count="2">
    <field x="2"/>
    <field x="0"/>
  </rowFields>
  <rowItems count="546">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x v="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r="1">
      <x v="540"/>
    </i>
    <i r="1">
      <x v="541"/>
    </i>
    <i r="1">
      <x v="542"/>
    </i>
    <i r="1">
      <x v="543"/>
    </i>
    <i r="1">
      <x v="544"/>
    </i>
    <i r="1">
      <x v="545"/>
    </i>
  </rowItems>
  <formats count="16">
    <format dxfId="480">
      <pivotArea field="2" type="button" dataOnly="0" labelOnly="1" outline="0" axis="axisRow" fieldPosition="0"/>
    </format>
    <format dxfId="479">
      <pivotArea field="0" type="button" dataOnly="0" labelOnly="1" outline="0" axis="axisRow" fieldPosition="1"/>
    </format>
    <format dxfId="478">
      <pivotArea field="2" type="button" dataOnly="0" labelOnly="1" outline="0" axis="axisRow" fieldPosition="0"/>
    </format>
    <format dxfId="477">
      <pivotArea field="0" type="button" dataOnly="0" labelOnly="1" outline="0" axis="axisRow" fieldPosition="1"/>
    </format>
    <format dxfId="476">
      <pivotArea dataOnly="0" labelOnly="1" outline="0" fieldPosition="0">
        <references count="2">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 field="2" count="1" selected="0">
            <x v="0"/>
          </reference>
        </references>
      </pivotArea>
    </format>
    <format dxfId="475">
      <pivotArea dataOnly="0" labelOnly="1" outline="0" fieldPosition="0">
        <references count="2">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 field="2" count="1" selected="0">
            <x v="0"/>
          </reference>
        </references>
      </pivotArea>
    </format>
    <format dxfId="474">
      <pivotArea dataOnly="0" labelOnly="1" outline="0" fieldPosition="0">
        <references count="2">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 field="2" count="1" selected="0">
            <x v="0"/>
          </reference>
        </references>
      </pivotArea>
    </format>
    <format dxfId="473">
      <pivotArea dataOnly="0" labelOnly="1" outline="0" fieldPosition="0">
        <references count="2">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 field="2" count="1" selected="0">
            <x v="0"/>
          </reference>
        </references>
      </pivotArea>
    </format>
    <format dxfId="472">
      <pivotArea dataOnly="0" labelOnly="1" outline="0" fieldPosition="0">
        <references count="2">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 field="2" count="1" selected="0">
            <x v="0"/>
          </reference>
        </references>
      </pivotArea>
    </format>
    <format dxfId="471">
      <pivotArea dataOnly="0" labelOnly="1" outline="0" fieldPosition="0">
        <references count="2">
          <reference field="0" count="26">
            <x v="250"/>
            <x v="251"/>
            <x v="252"/>
            <x v="253"/>
            <x v="254"/>
            <x v="255"/>
            <x v="256"/>
            <x v="257"/>
            <x v="258"/>
            <x v="259"/>
            <x v="260"/>
            <x v="261"/>
            <x v="262"/>
            <x v="263"/>
            <x v="264"/>
            <x v="265"/>
            <x v="266"/>
            <x v="267"/>
            <x v="268"/>
            <x v="269"/>
            <x v="270"/>
            <x v="271"/>
            <x v="272"/>
            <x v="273"/>
            <x v="274"/>
            <x v="275"/>
          </reference>
          <reference field="2" count="1" selected="0">
            <x v="0"/>
          </reference>
        </references>
      </pivotArea>
    </format>
    <format dxfId="470">
      <pivotArea dataOnly="0" labelOnly="1" outline="0" fieldPosition="0">
        <references count="2">
          <reference field="0" count="50">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reference>
          <reference field="2" count="1" selected="0">
            <x v="1"/>
          </reference>
        </references>
      </pivotArea>
    </format>
    <format dxfId="469">
      <pivotArea dataOnly="0" labelOnly="1" outline="0" fieldPosition="0">
        <references count="2">
          <reference field="0" count="50">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reference>
          <reference field="2" count="1" selected="0">
            <x v="1"/>
          </reference>
        </references>
      </pivotArea>
    </format>
    <format dxfId="468">
      <pivotArea dataOnly="0" labelOnly="1" outline="0" fieldPosition="0">
        <references count="2">
          <reference field="0" count="50">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reference>
          <reference field="2" count="1" selected="0">
            <x v="1"/>
          </reference>
        </references>
      </pivotArea>
    </format>
    <format dxfId="467">
      <pivotArea dataOnly="0" labelOnly="1" outline="0" fieldPosition="0">
        <references count="2">
          <reference field="0" count="50">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reference>
          <reference field="2" count="1" selected="0">
            <x v="1"/>
          </reference>
        </references>
      </pivotArea>
    </format>
    <format dxfId="466">
      <pivotArea dataOnly="0" labelOnly="1" outline="0" fieldPosition="0">
        <references count="2">
          <reference field="0" count="50">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reference>
          <reference field="2" count="1" selected="0">
            <x v="1"/>
          </reference>
        </references>
      </pivotArea>
    </format>
    <format dxfId="465">
      <pivotArea dataOnly="0" labelOnly="1" outline="0" fieldPosition="0">
        <references count="2">
          <reference field="0" count="20">
            <x v="526"/>
            <x v="527"/>
            <x v="528"/>
            <x v="529"/>
            <x v="530"/>
            <x v="531"/>
            <x v="532"/>
            <x v="533"/>
            <x v="534"/>
            <x v="535"/>
            <x v="536"/>
            <x v="537"/>
            <x v="538"/>
            <x v="539"/>
            <x v="540"/>
            <x v="541"/>
            <x v="542"/>
            <x v="543"/>
            <x v="544"/>
            <x v="545"/>
          </reference>
          <reference field="2" count="1" selected="0">
            <x v="1"/>
          </reference>
        </references>
      </pivotArea>
    </format>
  </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valueGreaterThanOrEqual" id="3" iMeasureHier="86">
      <autoFilter ref="A1">
        <filterColumn colId="0">
          <customFilters>
            <customFilter operator="greaterThanOrEqual" val="50"/>
          </customFilters>
        </filterColumn>
      </autoFilter>
    </filter>
  </filters>
  <rowHierarchiesUsage count="2">
    <rowHierarchyUsage hierarchyUsage="27"/>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BC80A1F-9C38-4C65-A87A-032242C7C137}" name="PivotTable3" cacheId="18" applyNumberFormats="0" applyBorderFormats="0" applyFontFormats="0" applyPatternFormats="0" applyAlignmentFormats="0" applyWidthHeightFormats="1" dataCaption="Values" tag="71b4434f-2dec-4bc2-81f8-7c1f38926766" updatedVersion="8" minRefreshableVersion="3" useAutoFormatting="1" rowGrandTotals="0" colGrandTotals="0" itemPrintTitles="1" createdVersion="8" indent="0" compact="0" compactData="0" multipleFieldFilters="0">
  <location ref="B7:C450" firstHeaderRow="1" firstDataRow="1" firstDataCol="2"/>
  <pivotFields count="2">
    <pivotField axis="axisRow" compact="0" allDrilled="1" outline="0" subtotalTop="0" showAll="0" dataSourceSort="1" defaultSubtotal="0" defaultAttributeDrillState="1">
      <items count="4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s>
    </pivotField>
    <pivotField axis="axisRow" compact="0" allDrilled="1" outline="0" subtotalTop="0" showAll="0" dataSourceSort="1" defaultSubtotal="0" defaultAttributeDrillState="1">
      <items count="1">
        <item s="1" x="0"/>
      </items>
    </pivotField>
  </pivotFields>
  <rowFields count="2">
    <field x="0"/>
    <field x="1"/>
  </rowFields>
  <rowItems count="443">
    <i>
      <x/>
      <x/>
    </i>
    <i>
      <x v="1"/>
      <x/>
    </i>
    <i>
      <x v="2"/>
      <x/>
    </i>
    <i>
      <x v="3"/>
      <x/>
    </i>
    <i>
      <x v="4"/>
      <x/>
    </i>
    <i>
      <x v="5"/>
      <x/>
    </i>
    <i>
      <x v="6"/>
      <x/>
    </i>
    <i>
      <x v="7"/>
      <x/>
    </i>
    <i>
      <x v="8"/>
      <x/>
    </i>
    <i>
      <x v="9"/>
      <x/>
    </i>
    <i>
      <x v="10"/>
      <x/>
    </i>
    <i>
      <x v="11"/>
      <x/>
    </i>
    <i>
      <x v="12"/>
      <x/>
    </i>
    <i>
      <x v="13"/>
      <x/>
    </i>
    <i>
      <x v="14"/>
      <x/>
    </i>
    <i>
      <x v="15"/>
      <x/>
    </i>
    <i>
      <x v="16"/>
      <x/>
    </i>
    <i>
      <x v="17"/>
      <x/>
    </i>
    <i>
      <x v="18"/>
      <x/>
    </i>
    <i>
      <x v="19"/>
      <x/>
    </i>
    <i>
      <x v="20"/>
      <x/>
    </i>
    <i>
      <x v="21"/>
      <x/>
    </i>
    <i>
      <x v="22"/>
      <x/>
    </i>
    <i>
      <x v="23"/>
      <x/>
    </i>
    <i>
      <x v="24"/>
      <x/>
    </i>
    <i>
      <x v="25"/>
      <x/>
    </i>
    <i>
      <x v="26"/>
      <x/>
    </i>
    <i>
      <x v="27"/>
      <x/>
    </i>
    <i>
      <x v="28"/>
      <x/>
    </i>
    <i>
      <x v="29"/>
      <x/>
    </i>
    <i>
      <x v="30"/>
      <x/>
    </i>
    <i>
      <x v="31"/>
      <x/>
    </i>
    <i>
      <x v="32"/>
      <x/>
    </i>
    <i>
      <x v="33"/>
      <x/>
    </i>
    <i>
      <x v="34"/>
      <x/>
    </i>
    <i>
      <x v="35"/>
      <x/>
    </i>
    <i>
      <x v="36"/>
      <x/>
    </i>
    <i>
      <x v="37"/>
      <x/>
    </i>
    <i>
      <x v="38"/>
      <x/>
    </i>
    <i>
      <x v="39"/>
      <x/>
    </i>
    <i>
      <x v="40"/>
      <x/>
    </i>
    <i>
      <x v="41"/>
      <x/>
    </i>
    <i>
      <x v="42"/>
      <x/>
    </i>
    <i>
      <x v="43"/>
      <x/>
    </i>
    <i>
      <x v="44"/>
      <x/>
    </i>
    <i>
      <x v="45"/>
      <x/>
    </i>
    <i>
      <x v="46"/>
      <x/>
    </i>
    <i>
      <x v="47"/>
      <x/>
    </i>
    <i>
      <x v="48"/>
      <x/>
    </i>
    <i>
      <x v="49"/>
      <x/>
    </i>
    <i>
      <x v="50"/>
      <x/>
    </i>
    <i>
      <x v="51"/>
      <x/>
    </i>
    <i>
      <x v="52"/>
      <x/>
    </i>
    <i>
      <x v="53"/>
      <x/>
    </i>
    <i>
      <x v="54"/>
      <x/>
    </i>
    <i>
      <x v="55"/>
      <x/>
    </i>
    <i>
      <x v="56"/>
      <x/>
    </i>
    <i>
      <x v="57"/>
      <x/>
    </i>
    <i>
      <x v="58"/>
      <x/>
    </i>
    <i>
      <x v="59"/>
      <x/>
    </i>
    <i>
      <x v="60"/>
      <x/>
    </i>
    <i>
      <x v="61"/>
      <x/>
    </i>
    <i>
      <x v="62"/>
      <x/>
    </i>
    <i>
      <x v="63"/>
      <x/>
    </i>
    <i>
      <x v="64"/>
      <x/>
    </i>
    <i>
      <x v="65"/>
      <x/>
    </i>
    <i>
      <x v="66"/>
      <x/>
    </i>
    <i>
      <x v="67"/>
      <x/>
    </i>
    <i>
      <x v="68"/>
      <x/>
    </i>
    <i>
      <x v="69"/>
      <x/>
    </i>
    <i>
      <x v="70"/>
      <x/>
    </i>
    <i>
      <x v="71"/>
      <x/>
    </i>
    <i>
      <x v="72"/>
      <x/>
    </i>
    <i>
      <x v="73"/>
      <x/>
    </i>
    <i>
      <x v="74"/>
      <x/>
    </i>
    <i>
      <x v="75"/>
      <x/>
    </i>
    <i>
      <x v="76"/>
      <x/>
    </i>
    <i>
      <x v="77"/>
      <x/>
    </i>
    <i>
      <x v="78"/>
      <x/>
    </i>
    <i>
      <x v="79"/>
      <x/>
    </i>
    <i>
      <x v="80"/>
      <x/>
    </i>
    <i>
      <x v="81"/>
      <x/>
    </i>
    <i>
      <x v="82"/>
      <x/>
    </i>
    <i>
      <x v="83"/>
      <x/>
    </i>
    <i>
      <x v="84"/>
      <x/>
    </i>
    <i>
      <x v="85"/>
      <x/>
    </i>
    <i>
      <x v="86"/>
      <x/>
    </i>
    <i>
      <x v="87"/>
      <x/>
    </i>
    <i>
      <x v="88"/>
      <x/>
    </i>
    <i>
      <x v="89"/>
      <x/>
    </i>
    <i>
      <x v="90"/>
      <x/>
    </i>
    <i>
      <x v="91"/>
      <x/>
    </i>
    <i>
      <x v="92"/>
      <x/>
    </i>
    <i>
      <x v="93"/>
      <x/>
    </i>
    <i>
      <x v="94"/>
      <x/>
    </i>
    <i>
      <x v="95"/>
      <x/>
    </i>
    <i>
      <x v="96"/>
      <x/>
    </i>
    <i>
      <x v="97"/>
      <x/>
    </i>
    <i>
      <x v="98"/>
      <x/>
    </i>
    <i>
      <x v="99"/>
      <x/>
    </i>
    <i>
      <x v="100"/>
      <x/>
    </i>
    <i>
      <x v="101"/>
      <x/>
    </i>
    <i>
      <x v="102"/>
      <x/>
    </i>
    <i>
      <x v="103"/>
      <x/>
    </i>
    <i>
      <x v="104"/>
      <x/>
    </i>
    <i>
      <x v="105"/>
      <x/>
    </i>
    <i>
      <x v="106"/>
      <x/>
    </i>
    <i>
      <x v="107"/>
      <x/>
    </i>
    <i>
      <x v="108"/>
      <x/>
    </i>
    <i>
      <x v="109"/>
      <x/>
    </i>
    <i>
      <x v="110"/>
      <x/>
    </i>
    <i>
      <x v="111"/>
      <x/>
    </i>
    <i>
      <x v="112"/>
      <x/>
    </i>
    <i>
      <x v="113"/>
      <x/>
    </i>
    <i>
      <x v="114"/>
      <x/>
    </i>
    <i>
      <x v="115"/>
      <x/>
    </i>
    <i>
      <x v="116"/>
      <x/>
    </i>
    <i>
      <x v="117"/>
      <x/>
    </i>
    <i>
      <x v="118"/>
      <x/>
    </i>
    <i>
      <x v="119"/>
      <x/>
    </i>
    <i>
      <x v="120"/>
      <x/>
    </i>
    <i>
      <x v="121"/>
      <x/>
    </i>
    <i>
      <x v="122"/>
      <x/>
    </i>
    <i>
      <x v="123"/>
      <x/>
    </i>
    <i>
      <x v="124"/>
      <x/>
    </i>
    <i>
      <x v="125"/>
      <x/>
    </i>
    <i>
      <x v="126"/>
      <x/>
    </i>
    <i>
      <x v="127"/>
      <x/>
    </i>
    <i>
      <x v="128"/>
      <x/>
    </i>
    <i>
      <x v="129"/>
      <x/>
    </i>
    <i>
      <x v="130"/>
      <x/>
    </i>
    <i>
      <x v="131"/>
      <x/>
    </i>
    <i>
      <x v="132"/>
      <x/>
    </i>
    <i>
      <x v="133"/>
      <x/>
    </i>
    <i>
      <x v="134"/>
      <x/>
    </i>
    <i>
      <x v="135"/>
      <x/>
    </i>
    <i>
      <x v="136"/>
      <x/>
    </i>
    <i>
      <x v="137"/>
      <x/>
    </i>
    <i>
      <x v="138"/>
      <x/>
    </i>
    <i>
      <x v="139"/>
      <x/>
    </i>
    <i>
      <x v="140"/>
      <x/>
    </i>
    <i>
      <x v="141"/>
      <x/>
    </i>
    <i>
      <x v="142"/>
      <x/>
    </i>
    <i>
      <x v="143"/>
      <x/>
    </i>
    <i>
      <x v="144"/>
      <x/>
    </i>
    <i>
      <x v="145"/>
      <x/>
    </i>
    <i>
      <x v="146"/>
      <x/>
    </i>
    <i>
      <x v="147"/>
      <x/>
    </i>
    <i>
      <x v="148"/>
      <x/>
    </i>
    <i>
      <x v="149"/>
      <x/>
    </i>
    <i>
      <x v="150"/>
      <x/>
    </i>
    <i>
      <x v="151"/>
      <x/>
    </i>
    <i>
      <x v="152"/>
      <x/>
    </i>
    <i>
      <x v="153"/>
      <x/>
    </i>
    <i>
      <x v="154"/>
      <x/>
    </i>
    <i>
      <x v="155"/>
      <x/>
    </i>
    <i>
      <x v="156"/>
      <x/>
    </i>
    <i>
      <x v="157"/>
      <x/>
    </i>
    <i>
      <x v="158"/>
      <x/>
    </i>
    <i>
      <x v="159"/>
      <x/>
    </i>
    <i>
      <x v="160"/>
      <x/>
    </i>
    <i>
      <x v="161"/>
      <x/>
    </i>
    <i>
      <x v="162"/>
      <x/>
    </i>
    <i>
      <x v="163"/>
      <x/>
    </i>
    <i>
      <x v="164"/>
      <x/>
    </i>
    <i>
      <x v="165"/>
      <x/>
    </i>
    <i>
      <x v="166"/>
      <x/>
    </i>
    <i>
      <x v="167"/>
      <x/>
    </i>
    <i>
      <x v="168"/>
      <x/>
    </i>
    <i>
      <x v="169"/>
      <x/>
    </i>
    <i>
      <x v="170"/>
      <x/>
    </i>
    <i>
      <x v="171"/>
      <x/>
    </i>
    <i>
      <x v="172"/>
      <x/>
    </i>
    <i>
      <x v="173"/>
      <x/>
    </i>
    <i>
      <x v="174"/>
      <x/>
    </i>
    <i>
      <x v="175"/>
      <x/>
    </i>
    <i>
      <x v="176"/>
      <x/>
    </i>
    <i>
      <x v="177"/>
      <x/>
    </i>
    <i>
      <x v="178"/>
      <x/>
    </i>
    <i>
      <x v="179"/>
      <x/>
    </i>
    <i>
      <x v="180"/>
      <x/>
    </i>
    <i>
      <x v="181"/>
      <x/>
    </i>
    <i>
      <x v="182"/>
      <x/>
    </i>
    <i>
      <x v="183"/>
      <x/>
    </i>
    <i>
      <x v="184"/>
      <x/>
    </i>
    <i>
      <x v="185"/>
      <x/>
    </i>
    <i>
      <x v="186"/>
      <x/>
    </i>
    <i>
      <x v="187"/>
      <x/>
    </i>
    <i>
      <x v="188"/>
      <x/>
    </i>
    <i>
      <x v="189"/>
      <x/>
    </i>
    <i>
      <x v="190"/>
      <x/>
    </i>
    <i>
      <x v="191"/>
      <x/>
    </i>
    <i>
      <x v="192"/>
      <x/>
    </i>
    <i>
      <x v="193"/>
      <x/>
    </i>
    <i>
      <x v="194"/>
      <x/>
    </i>
    <i>
      <x v="195"/>
      <x/>
    </i>
    <i>
      <x v="196"/>
      <x/>
    </i>
    <i>
      <x v="197"/>
      <x/>
    </i>
    <i>
      <x v="198"/>
      <x/>
    </i>
    <i>
      <x v="199"/>
      <x/>
    </i>
    <i>
      <x v="200"/>
      <x/>
    </i>
    <i>
      <x v="201"/>
      <x/>
    </i>
    <i>
      <x v="202"/>
      <x/>
    </i>
    <i>
      <x v="203"/>
      <x/>
    </i>
    <i>
      <x v="204"/>
      <x/>
    </i>
    <i>
      <x v="205"/>
      <x/>
    </i>
    <i>
      <x v="206"/>
      <x/>
    </i>
    <i>
      <x v="207"/>
      <x/>
    </i>
    <i>
      <x v="208"/>
      <x/>
    </i>
    <i>
      <x v="209"/>
      <x/>
    </i>
    <i>
      <x v="210"/>
      <x/>
    </i>
    <i>
      <x v="211"/>
      <x/>
    </i>
    <i>
      <x v="212"/>
      <x/>
    </i>
    <i>
      <x v="213"/>
      <x/>
    </i>
    <i>
      <x v="214"/>
      <x/>
    </i>
    <i>
      <x v="215"/>
      <x/>
    </i>
    <i>
      <x v="216"/>
      <x/>
    </i>
    <i>
      <x v="217"/>
      <x/>
    </i>
    <i>
      <x v="218"/>
      <x/>
    </i>
    <i>
      <x v="219"/>
      <x/>
    </i>
    <i>
      <x v="220"/>
      <x/>
    </i>
    <i>
      <x v="221"/>
      <x/>
    </i>
    <i>
      <x v="222"/>
      <x/>
    </i>
    <i>
      <x v="223"/>
      <x/>
    </i>
    <i>
      <x v="224"/>
      <x/>
    </i>
    <i>
      <x v="225"/>
      <x/>
    </i>
    <i>
      <x v="226"/>
      <x/>
    </i>
    <i>
      <x v="227"/>
      <x/>
    </i>
    <i>
      <x v="228"/>
      <x/>
    </i>
    <i>
      <x v="229"/>
      <x/>
    </i>
    <i>
      <x v="230"/>
      <x/>
    </i>
    <i>
      <x v="231"/>
      <x/>
    </i>
    <i>
      <x v="232"/>
      <x/>
    </i>
    <i>
      <x v="233"/>
      <x/>
    </i>
    <i>
      <x v="234"/>
      <x/>
    </i>
    <i>
      <x v="235"/>
      <x/>
    </i>
    <i>
      <x v="236"/>
      <x/>
    </i>
    <i>
      <x v="237"/>
      <x/>
    </i>
    <i>
      <x v="238"/>
      <x/>
    </i>
    <i>
      <x v="239"/>
      <x/>
    </i>
    <i>
      <x v="240"/>
      <x/>
    </i>
    <i>
      <x v="241"/>
      <x/>
    </i>
    <i>
      <x v="242"/>
      <x/>
    </i>
    <i>
      <x v="243"/>
      <x/>
    </i>
    <i>
      <x v="244"/>
      <x/>
    </i>
    <i>
      <x v="245"/>
      <x/>
    </i>
    <i>
      <x v="246"/>
      <x/>
    </i>
    <i>
      <x v="247"/>
      <x/>
    </i>
    <i>
      <x v="248"/>
      <x/>
    </i>
    <i>
      <x v="249"/>
      <x/>
    </i>
    <i>
      <x v="250"/>
      <x/>
    </i>
    <i>
      <x v="251"/>
      <x/>
    </i>
    <i>
      <x v="252"/>
      <x/>
    </i>
    <i>
      <x v="253"/>
      <x/>
    </i>
    <i>
      <x v="254"/>
      <x/>
    </i>
    <i>
      <x v="255"/>
      <x/>
    </i>
    <i>
      <x v="256"/>
      <x/>
    </i>
    <i>
      <x v="257"/>
      <x/>
    </i>
    <i>
      <x v="258"/>
      <x/>
    </i>
    <i>
      <x v="259"/>
      <x/>
    </i>
    <i>
      <x v="260"/>
      <x/>
    </i>
    <i>
      <x v="261"/>
      <x/>
    </i>
    <i>
      <x v="262"/>
      <x/>
    </i>
    <i>
      <x v="263"/>
      <x/>
    </i>
    <i>
      <x v="264"/>
      <x/>
    </i>
    <i>
      <x v="265"/>
      <x/>
    </i>
    <i>
      <x v="266"/>
      <x/>
    </i>
    <i>
      <x v="267"/>
      <x/>
    </i>
    <i>
      <x v="268"/>
      <x/>
    </i>
    <i>
      <x v="269"/>
      <x/>
    </i>
    <i>
      <x v="270"/>
      <x/>
    </i>
    <i>
      <x v="271"/>
      <x/>
    </i>
    <i>
      <x v="272"/>
      <x/>
    </i>
    <i>
      <x v="273"/>
      <x/>
    </i>
    <i>
      <x v="274"/>
      <x/>
    </i>
    <i>
      <x v="275"/>
      <x/>
    </i>
    <i>
      <x v="276"/>
      <x/>
    </i>
    <i>
      <x v="277"/>
      <x/>
    </i>
    <i>
      <x v="278"/>
      <x/>
    </i>
    <i>
      <x v="279"/>
      <x/>
    </i>
    <i>
      <x v="280"/>
      <x/>
    </i>
    <i>
      <x v="281"/>
      <x/>
    </i>
    <i>
      <x v="282"/>
      <x/>
    </i>
    <i>
      <x v="283"/>
      <x/>
    </i>
    <i>
      <x v="284"/>
      <x/>
    </i>
    <i>
      <x v="285"/>
      <x/>
    </i>
    <i>
      <x v="286"/>
      <x/>
    </i>
    <i>
      <x v="287"/>
      <x/>
    </i>
    <i>
      <x v="288"/>
      <x/>
    </i>
    <i>
      <x v="289"/>
      <x/>
    </i>
    <i>
      <x v="290"/>
      <x/>
    </i>
    <i>
      <x v="291"/>
      <x/>
    </i>
    <i>
      <x v="292"/>
      <x/>
    </i>
    <i>
      <x v="293"/>
      <x/>
    </i>
    <i>
      <x v="294"/>
      <x/>
    </i>
    <i>
      <x v="295"/>
      <x/>
    </i>
    <i>
      <x v="296"/>
      <x/>
    </i>
    <i>
      <x v="297"/>
      <x/>
    </i>
    <i>
      <x v="298"/>
      <x/>
    </i>
    <i>
      <x v="299"/>
      <x/>
    </i>
    <i>
      <x v="300"/>
      <x/>
    </i>
    <i>
      <x v="301"/>
      <x/>
    </i>
    <i>
      <x v="302"/>
      <x/>
    </i>
    <i>
      <x v="303"/>
      <x/>
    </i>
    <i>
      <x v="304"/>
      <x/>
    </i>
    <i>
      <x v="305"/>
      <x/>
    </i>
    <i>
      <x v="306"/>
      <x/>
    </i>
    <i>
      <x v="307"/>
      <x/>
    </i>
    <i>
      <x v="308"/>
      <x/>
    </i>
    <i>
      <x v="309"/>
      <x/>
    </i>
    <i>
      <x v="310"/>
      <x/>
    </i>
    <i>
      <x v="311"/>
      <x/>
    </i>
    <i>
      <x v="312"/>
      <x/>
    </i>
    <i>
      <x v="313"/>
      <x/>
    </i>
    <i>
      <x v="314"/>
      <x/>
    </i>
    <i>
      <x v="315"/>
      <x/>
    </i>
    <i>
      <x v="316"/>
      <x/>
    </i>
    <i>
      <x v="317"/>
      <x/>
    </i>
    <i>
      <x v="318"/>
      <x/>
    </i>
    <i>
      <x v="319"/>
      <x/>
    </i>
    <i>
      <x v="320"/>
      <x/>
    </i>
    <i>
      <x v="321"/>
      <x/>
    </i>
    <i>
      <x v="322"/>
      <x/>
    </i>
    <i>
      <x v="323"/>
      <x/>
    </i>
    <i>
      <x v="324"/>
      <x/>
    </i>
    <i>
      <x v="325"/>
      <x/>
    </i>
    <i>
      <x v="326"/>
      <x/>
    </i>
    <i>
      <x v="327"/>
      <x/>
    </i>
    <i>
      <x v="328"/>
      <x/>
    </i>
    <i>
      <x v="329"/>
      <x/>
    </i>
    <i>
      <x v="330"/>
      <x/>
    </i>
    <i>
      <x v="331"/>
      <x/>
    </i>
    <i>
      <x v="332"/>
      <x/>
    </i>
    <i>
      <x v="333"/>
      <x/>
    </i>
    <i>
      <x v="334"/>
      <x/>
    </i>
    <i>
      <x v="335"/>
      <x/>
    </i>
    <i>
      <x v="336"/>
      <x/>
    </i>
    <i>
      <x v="337"/>
      <x/>
    </i>
    <i>
      <x v="338"/>
      <x/>
    </i>
    <i>
      <x v="339"/>
      <x/>
    </i>
    <i>
      <x v="340"/>
      <x/>
    </i>
    <i>
      <x v="341"/>
      <x/>
    </i>
    <i>
      <x v="342"/>
      <x/>
    </i>
    <i>
      <x v="343"/>
      <x/>
    </i>
    <i>
      <x v="344"/>
      <x/>
    </i>
    <i>
      <x v="345"/>
      <x/>
    </i>
    <i>
      <x v="346"/>
      <x/>
    </i>
    <i>
      <x v="347"/>
      <x/>
    </i>
    <i>
      <x v="348"/>
      <x/>
    </i>
    <i>
      <x v="349"/>
      <x/>
    </i>
    <i>
      <x v="350"/>
      <x/>
    </i>
    <i>
      <x v="351"/>
      <x/>
    </i>
    <i>
      <x v="352"/>
      <x/>
    </i>
    <i>
      <x v="353"/>
      <x/>
    </i>
    <i>
      <x v="354"/>
      <x/>
    </i>
    <i>
      <x v="355"/>
      <x/>
    </i>
    <i>
      <x v="356"/>
      <x/>
    </i>
    <i>
      <x v="357"/>
      <x/>
    </i>
    <i>
      <x v="358"/>
      <x/>
    </i>
    <i>
      <x v="359"/>
      <x/>
    </i>
    <i>
      <x v="360"/>
      <x/>
    </i>
    <i>
      <x v="361"/>
      <x/>
    </i>
    <i>
      <x v="362"/>
      <x/>
    </i>
    <i>
      <x v="363"/>
      <x/>
    </i>
    <i>
      <x v="364"/>
      <x/>
    </i>
    <i>
      <x v="365"/>
      <x/>
    </i>
    <i>
      <x v="366"/>
      <x/>
    </i>
    <i>
      <x v="367"/>
      <x/>
    </i>
    <i>
      <x v="368"/>
      <x/>
    </i>
    <i>
      <x v="369"/>
      <x/>
    </i>
    <i>
      <x v="370"/>
      <x/>
    </i>
    <i>
      <x v="371"/>
      <x/>
    </i>
    <i>
      <x v="372"/>
      <x/>
    </i>
    <i>
      <x v="373"/>
      <x/>
    </i>
    <i>
      <x v="374"/>
      <x/>
    </i>
    <i>
      <x v="375"/>
      <x/>
    </i>
    <i>
      <x v="376"/>
      <x/>
    </i>
    <i>
      <x v="377"/>
      <x/>
    </i>
    <i>
      <x v="378"/>
      <x/>
    </i>
    <i>
      <x v="379"/>
      <x/>
    </i>
    <i>
      <x v="380"/>
      <x/>
    </i>
    <i>
      <x v="381"/>
      <x/>
    </i>
    <i>
      <x v="382"/>
      <x/>
    </i>
    <i>
      <x v="383"/>
      <x/>
    </i>
    <i>
      <x v="384"/>
      <x/>
    </i>
    <i>
      <x v="385"/>
      <x/>
    </i>
    <i>
      <x v="386"/>
      <x/>
    </i>
    <i>
      <x v="387"/>
      <x/>
    </i>
    <i>
      <x v="388"/>
      <x/>
    </i>
    <i>
      <x v="389"/>
      <x/>
    </i>
    <i>
      <x v="390"/>
      <x/>
    </i>
    <i>
      <x v="391"/>
      <x/>
    </i>
    <i>
      <x v="392"/>
      <x/>
    </i>
    <i>
      <x v="393"/>
      <x/>
    </i>
    <i>
      <x v="394"/>
      <x/>
    </i>
    <i>
      <x v="395"/>
      <x/>
    </i>
    <i>
      <x v="396"/>
      <x/>
    </i>
    <i>
      <x v="397"/>
      <x/>
    </i>
    <i>
      <x v="398"/>
      <x/>
    </i>
    <i>
      <x v="399"/>
      <x/>
    </i>
    <i>
      <x v="400"/>
      <x/>
    </i>
    <i>
      <x v="401"/>
      <x/>
    </i>
    <i>
      <x v="402"/>
      <x/>
    </i>
    <i>
      <x v="403"/>
      <x/>
    </i>
    <i>
      <x v="404"/>
      <x/>
    </i>
    <i>
      <x v="405"/>
      <x/>
    </i>
    <i>
      <x v="406"/>
      <x/>
    </i>
    <i>
      <x v="407"/>
      <x/>
    </i>
    <i>
      <x v="408"/>
      <x/>
    </i>
    <i>
      <x v="409"/>
      <x/>
    </i>
    <i>
      <x v="410"/>
      <x/>
    </i>
    <i>
      <x v="411"/>
      <x/>
    </i>
    <i>
      <x v="412"/>
      <x/>
    </i>
    <i>
      <x v="413"/>
      <x/>
    </i>
    <i>
      <x v="414"/>
      <x/>
    </i>
    <i>
      <x v="415"/>
      <x/>
    </i>
    <i>
      <x v="416"/>
      <x/>
    </i>
    <i>
      <x v="417"/>
      <x/>
    </i>
    <i>
      <x v="418"/>
      <x/>
    </i>
    <i>
      <x v="419"/>
      <x/>
    </i>
    <i>
      <x v="420"/>
      <x/>
    </i>
    <i>
      <x v="421"/>
      <x/>
    </i>
    <i>
      <x v="422"/>
      <x/>
    </i>
    <i>
      <x v="423"/>
      <x/>
    </i>
    <i>
      <x v="424"/>
      <x/>
    </i>
    <i>
      <x v="425"/>
      <x/>
    </i>
    <i>
      <x v="426"/>
      <x/>
    </i>
    <i>
      <x v="427"/>
      <x/>
    </i>
    <i>
      <x v="428"/>
      <x/>
    </i>
    <i>
      <x v="429"/>
      <x/>
    </i>
    <i>
      <x v="430"/>
      <x/>
    </i>
    <i>
      <x v="431"/>
      <x/>
    </i>
    <i>
      <x v="432"/>
      <x/>
    </i>
    <i>
      <x v="433"/>
      <x/>
    </i>
    <i>
      <x v="434"/>
      <x/>
    </i>
    <i>
      <x v="435"/>
      <x/>
    </i>
    <i>
      <x v="436"/>
      <x/>
    </i>
    <i>
      <x v="437"/>
      <x/>
    </i>
    <i>
      <x v="438"/>
      <x/>
    </i>
    <i>
      <x v="439"/>
      <x/>
    </i>
    <i>
      <x v="440"/>
      <x/>
    </i>
    <i>
      <x v="441"/>
      <x/>
    </i>
    <i>
      <x v="442"/>
      <x/>
    </i>
  </rowItems>
  <formats count="449">
    <format dxfId="929">
      <pivotArea dataOnly="0" labelOnly="1" outline="0" fieldPosition="0">
        <references count="2">
          <reference field="0" count="1" selected="0">
            <x v="0"/>
          </reference>
          <reference field="1" count="0"/>
        </references>
      </pivotArea>
    </format>
    <format dxfId="928">
      <pivotArea dataOnly="0" labelOnly="1" outline="0" fieldPosition="0">
        <references count="2">
          <reference field="0" count="1" selected="0">
            <x v="1"/>
          </reference>
          <reference field="1" count="0"/>
        </references>
      </pivotArea>
    </format>
    <format dxfId="927">
      <pivotArea dataOnly="0" labelOnly="1" outline="0" fieldPosition="0">
        <references count="2">
          <reference field="0" count="1" selected="0">
            <x v="2"/>
          </reference>
          <reference field="1" count="0"/>
        </references>
      </pivotArea>
    </format>
    <format dxfId="926">
      <pivotArea dataOnly="0" labelOnly="1" outline="0" fieldPosition="0">
        <references count="2">
          <reference field="0" count="1" selected="0">
            <x v="3"/>
          </reference>
          <reference field="1" count="0"/>
        </references>
      </pivotArea>
    </format>
    <format dxfId="925">
      <pivotArea dataOnly="0" labelOnly="1" outline="0" fieldPosition="0">
        <references count="2">
          <reference field="0" count="1" selected="0">
            <x v="4"/>
          </reference>
          <reference field="1" count="0"/>
        </references>
      </pivotArea>
    </format>
    <format dxfId="924">
      <pivotArea dataOnly="0" labelOnly="1" outline="0" fieldPosition="0">
        <references count="2">
          <reference field="0" count="1" selected="0">
            <x v="5"/>
          </reference>
          <reference field="1" count="0"/>
        </references>
      </pivotArea>
    </format>
    <format dxfId="923">
      <pivotArea dataOnly="0" labelOnly="1" outline="0" fieldPosition="0">
        <references count="2">
          <reference field="0" count="1" selected="0">
            <x v="6"/>
          </reference>
          <reference field="1" count="0"/>
        </references>
      </pivotArea>
    </format>
    <format dxfId="922">
      <pivotArea dataOnly="0" labelOnly="1" outline="0" fieldPosition="0">
        <references count="2">
          <reference field="0" count="1" selected="0">
            <x v="7"/>
          </reference>
          <reference field="1" count="0"/>
        </references>
      </pivotArea>
    </format>
    <format dxfId="921">
      <pivotArea dataOnly="0" labelOnly="1" outline="0" fieldPosition="0">
        <references count="2">
          <reference field="0" count="1" selected="0">
            <x v="8"/>
          </reference>
          <reference field="1" count="0"/>
        </references>
      </pivotArea>
    </format>
    <format dxfId="920">
      <pivotArea dataOnly="0" labelOnly="1" outline="0" fieldPosition="0">
        <references count="2">
          <reference field="0" count="1" selected="0">
            <x v="9"/>
          </reference>
          <reference field="1" count="0"/>
        </references>
      </pivotArea>
    </format>
    <format dxfId="919">
      <pivotArea dataOnly="0" labelOnly="1" outline="0" fieldPosition="0">
        <references count="2">
          <reference field="0" count="1" selected="0">
            <x v="10"/>
          </reference>
          <reference field="1" count="0"/>
        </references>
      </pivotArea>
    </format>
    <format dxfId="918">
      <pivotArea dataOnly="0" labelOnly="1" outline="0" fieldPosition="0">
        <references count="2">
          <reference field="0" count="1" selected="0">
            <x v="11"/>
          </reference>
          <reference field="1" count="0"/>
        </references>
      </pivotArea>
    </format>
    <format dxfId="917">
      <pivotArea dataOnly="0" labelOnly="1" outline="0" fieldPosition="0">
        <references count="2">
          <reference field="0" count="1" selected="0">
            <x v="12"/>
          </reference>
          <reference field="1" count="0"/>
        </references>
      </pivotArea>
    </format>
    <format dxfId="916">
      <pivotArea dataOnly="0" labelOnly="1" outline="0" fieldPosition="0">
        <references count="2">
          <reference field="0" count="1" selected="0">
            <x v="13"/>
          </reference>
          <reference field="1" count="0"/>
        </references>
      </pivotArea>
    </format>
    <format dxfId="915">
      <pivotArea dataOnly="0" labelOnly="1" outline="0" fieldPosition="0">
        <references count="2">
          <reference field="0" count="1" selected="0">
            <x v="14"/>
          </reference>
          <reference field="1" count="0"/>
        </references>
      </pivotArea>
    </format>
    <format dxfId="914">
      <pivotArea dataOnly="0" labelOnly="1" outline="0" fieldPosition="0">
        <references count="2">
          <reference field="0" count="1" selected="0">
            <x v="15"/>
          </reference>
          <reference field="1" count="0"/>
        </references>
      </pivotArea>
    </format>
    <format dxfId="913">
      <pivotArea dataOnly="0" labelOnly="1" outline="0" fieldPosition="0">
        <references count="2">
          <reference field="0" count="1" selected="0">
            <x v="16"/>
          </reference>
          <reference field="1" count="0"/>
        </references>
      </pivotArea>
    </format>
    <format dxfId="912">
      <pivotArea dataOnly="0" labelOnly="1" outline="0" fieldPosition="0">
        <references count="2">
          <reference field="0" count="1" selected="0">
            <x v="17"/>
          </reference>
          <reference field="1" count="0"/>
        </references>
      </pivotArea>
    </format>
    <format dxfId="911">
      <pivotArea dataOnly="0" labelOnly="1" outline="0" fieldPosition="0">
        <references count="2">
          <reference field="0" count="1" selected="0">
            <x v="18"/>
          </reference>
          <reference field="1" count="0"/>
        </references>
      </pivotArea>
    </format>
    <format dxfId="910">
      <pivotArea dataOnly="0" labelOnly="1" outline="0" fieldPosition="0">
        <references count="2">
          <reference field="0" count="1" selected="0">
            <x v="19"/>
          </reference>
          <reference field="1" count="0"/>
        </references>
      </pivotArea>
    </format>
    <format dxfId="909">
      <pivotArea dataOnly="0" labelOnly="1" outline="0" fieldPosition="0">
        <references count="2">
          <reference field="0" count="1" selected="0">
            <x v="20"/>
          </reference>
          <reference field="1" count="0"/>
        </references>
      </pivotArea>
    </format>
    <format dxfId="908">
      <pivotArea dataOnly="0" labelOnly="1" outline="0" fieldPosition="0">
        <references count="2">
          <reference field="0" count="1" selected="0">
            <x v="21"/>
          </reference>
          <reference field="1" count="0"/>
        </references>
      </pivotArea>
    </format>
    <format dxfId="907">
      <pivotArea dataOnly="0" labelOnly="1" outline="0" fieldPosition="0">
        <references count="2">
          <reference field="0" count="1" selected="0">
            <x v="22"/>
          </reference>
          <reference field="1" count="0"/>
        </references>
      </pivotArea>
    </format>
    <format dxfId="906">
      <pivotArea dataOnly="0" labelOnly="1" outline="0" fieldPosition="0">
        <references count="2">
          <reference field="0" count="1" selected="0">
            <x v="23"/>
          </reference>
          <reference field="1" count="0"/>
        </references>
      </pivotArea>
    </format>
    <format dxfId="905">
      <pivotArea dataOnly="0" labelOnly="1" outline="0" fieldPosition="0">
        <references count="2">
          <reference field="0" count="1" selected="0">
            <x v="24"/>
          </reference>
          <reference field="1" count="0"/>
        </references>
      </pivotArea>
    </format>
    <format dxfId="904">
      <pivotArea dataOnly="0" labelOnly="1" outline="0" fieldPosition="0">
        <references count="2">
          <reference field="0" count="1" selected="0">
            <x v="25"/>
          </reference>
          <reference field="1" count="0"/>
        </references>
      </pivotArea>
    </format>
    <format dxfId="903">
      <pivotArea dataOnly="0" labelOnly="1" outline="0" fieldPosition="0">
        <references count="2">
          <reference field="0" count="1" selected="0">
            <x v="26"/>
          </reference>
          <reference field="1" count="0"/>
        </references>
      </pivotArea>
    </format>
    <format dxfId="902">
      <pivotArea dataOnly="0" labelOnly="1" outline="0" fieldPosition="0">
        <references count="2">
          <reference field="0" count="1" selected="0">
            <x v="27"/>
          </reference>
          <reference field="1" count="0"/>
        </references>
      </pivotArea>
    </format>
    <format dxfId="901">
      <pivotArea dataOnly="0" labelOnly="1" outline="0" fieldPosition="0">
        <references count="2">
          <reference field="0" count="1" selected="0">
            <x v="28"/>
          </reference>
          <reference field="1" count="0"/>
        </references>
      </pivotArea>
    </format>
    <format dxfId="900">
      <pivotArea dataOnly="0" labelOnly="1" outline="0" fieldPosition="0">
        <references count="2">
          <reference field="0" count="1" selected="0">
            <x v="29"/>
          </reference>
          <reference field="1" count="0"/>
        </references>
      </pivotArea>
    </format>
    <format dxfId="899">
      <pivotArea dataOnly="0" labelOnly="1" outline="0" fieldPosition="0">
        <references count="2">
          <reference field="0" count="1" selected="0">
            <x v="30"/>
          </reference>
          <reference field="1" count="0"/>
        </references>
      </pivotArea>
    </format>
    <format dxfId="898">
      <pivotArea dataOnly="0" labelOnly="1" outline="0" fieldPosition="0">
        <references count="2">
          <reference field="0" count="1" selected="0">
            <x v="31"/>
          </reference>
          <reference field="1" count="0"/>
        </references>
      </pivotArea>
    </format>
    <format dxfId="897">
      <pivotArea dataOnly="0" labelOnly="1" outline="0" fieldPosition="0">
        <references count="2">
          <reference field="0" count="1" selected="0">
            <x v="32"/>
          </reference>
          <reference field="1" count="0"/>
        </references>
      </pivotArea>
    </format>
    <format dxfId="896">
      <pivotArea dataOnly="0" labelOnly="1" outline="0" fieldPosition="0">
        <references count="2">
          <reference field="0" count="1" selected="0">
            <x v="33"/>
          </reference>
          <reference field="1" count="0"/>
        </references>
      </pivotArea>
    </format>
    <format dxfId="895">
      <pivotArea dataOnly="0" labelOnly="1" outline="0" fieldPosition="0">
        <references count="2">
          <reference field="0" count="1" selected="0">
            <x v="34"/>
          </reference>
          <reference field="1" count="0"/>
        </references>
      </pivotArea>
    </format>
    <format dxfId="894">
      <pivotArea dataOnly="0" labelOnly="1" outline="0" fieldPosition="0">
        <references count="2">
          <reference field="0" count="1" selected="0">
            <x v="35"/>
          </reference>
          <reference field="1" count="0"/>
        </references>
      </pivotArea>
    </format>
    <format dxfId="893">
      <pivotArea dataOnly="0" labelOnly="1" outline="0" fieldPosition="0">
        <references count="2">
          <reference field="0" count="1" selected="0">
            <x v="36"/>
          </reference>
          <reference field="1" count="0"/>
        </references>
      </pivotArea>
    </format>
    <format dxfId="892">
      <pivotArea dataOnly="0" labelOnly="1" outline="0" fieldPosition="0">
        <references count="2">
          <reference field="0" count="1" selected="0">
            <x v="37"/>
          </reference>
          <reference field="1" count="0"/>
        </references>
      </pivotArea>
    </format>
    <format dxfId="891">
      <pivotArea dataOnly="0" labelOnly="1" outline="0" fieldPosition="0">
        <references count="2">
          <reference field="0" count="1" selected="0">
            <x v="38"/>
          </reference>
          <reference field="1" count="0"/>
        </references>
      </pivotArea>
    </format>
    <format dxfId="890">
      <pivotArea dataOnly="0" labelOnly="1" outline="0" fieldPosition="0">
        <references count="2">
          <reference field="0" count="1" selected="0">
            <x v="39"/>
          </reference>
          <reference field="1" count="0"/>
        </references>
      </pivotArea>
    </format>
    <format dxfId="889">
      <pivotArea dataOnly="0" labelOnly="1" outline="0" fieldPosition="0">
        <references count="2">
          <reference field="0" count="1" selected="0">
            <x v="40"/>
          </reference>
          <reference field="1" count="0"/>
        </references>
      </pivotArea>
    </format>
    <format dxfId="888">
      <pivotArea dataOnly="0" labelOnly="1" outline="0" fieldPosition="0">
        <references count="2">
          <reference field="0" count="1" selected="0">
            <x v="41"/>
          </reference>
          <reference field="1" count="0"/>
        </references>
      </pivotArea>
    </format>
    <format dxfId="887">
      <pivotArea dataOnly="0" labelOnly="1" outline="0" fieldPosition="0">
        <references count="2">
          <reference field="0" count="1" selected="0">
            <x v="42"/>
          </reference>
          <reference field="1" count="0"/>
        </references>
      </pivotArea>
    </format>
    <format dxfId="886">
      <pivotArea dataOnly="0" labelOnly="1" outline="0" fieldPosition="0">
        <references count="2">
          <reference field="0" count="1" selected="0">
            <x v="43"/>
          </reference>
          <reference field="1" count="0"/>
        </references>
      </pivotArea>
    </format>
    <format dxfId="885">
      <pivotArea dataOnly="0" labelOnly="1" outline="0" fieldPosition="0">
        <references count="2">
          <reference field="0" count="1" selected="0">
            <x v="44"/>
          </reference>
          <reference field="1" count="0"/>
        </references>
      </pivotArea>
    </format>
    <format dxfId="884">
      <pivotArea dataOnly="0" labelOnly="1" outline="0" fieldPosition="0">
        <references count="2">
          <reference field="0" count="1" selected="0">
            <x v="45"/>
          </reference>
          <reference field="1" count="0"/>
        </references>
      </pivotArea>
    </format>
    <format dxfId="883">
      <pivotArea dataOnly="0" labelOnly="1" outline="0" fieldPosition="0">
        <references count="2">
          <reference field="0" count="1" selected="0">
            <x v="46"/>
          </reference>
          <reference field="1" count="0"/>
        </references>
      </pivotArea>
    </format>
    <format dxfId="882">
      <pivotArea dataOnly="0" labelOnly="1" outline="0" fieldPosition="0">
        <references count="2">
          <reference field="0" count="1" selected="0">
            <x v="47"/>
          </reference>
          <reference field="1" count="0"/>
        </references>
      </pivotArea>
    </format>
    <format dxfId="881">
      <pivotArea dataOnly="0" labelOnly="1" outline="0" fieldPosition="0">
        <references count="2">
          <reference field="0" count="1" selected="0">
            <x v="48"/>
          </reference>
          <reference field="1" count="0"/>
        </references>
      </pivotArea>
    </format>
    <format dxfId="880">
      <pivotArea dataOnly="0" labelOnly="1" outline="0" fieldPosition="0">
        <references count="2">
          <reference field="0" count="1" selected="0">
            <x v="49"/>
          </reference>
          <reference field="1" count="0"/>
        </references>
      </pivotArea>
    </format>
    <format dxfId="879">
      <pivotArea dataOnly="0" labelOnly="1" outline="0" fieldPosition="0">
        <references count="2">
          <reference field="0" count="1" selected="0">
            <x v="50"/>
          </reference>
          <reference field="1" count="0"/>
        </references>
      </pivotArea>
    </format>
    <format dxfId="878">
      <pivotArea dataOnly="0" labelOnly="1" outline="0" fieldPosition="0">
        <references count="2">
          <reference field="0" count="1" selected="0">
            <x v="51"/>
          </reference>
          <reference field="1" count="0"/>
        </references>
      </pivotArea>
    </format>
    <format dxfId="877">
      <pivotArea dataOnly="0" labelOnly="1" outline="0" fieldPosition="0">
        <references count="2">
          <reference field="0" count="1" selected="0">
            <x v="52"/>
          </reference>
          <reference field="1" count="0"/>
        </references>
      </pivotArea>
    </format>
    <format dxfId="876">
      <pivotArea dataOnly="0" labelOnly="1" outline="0" fieldPosition="0">
        <references count="2">
          <reference field="0" count="1" selected="0">
            <x v="53"/>
          </reference>
          <reference field="1" count="0"/>
        </references>
      </pivotArea>
    </format>
    <format dxfId="875">
      <pivotArea dataOnly="0" labelOnly="1" outline="0" fieldPosition="0">
        <references count="2">
          <reference field="0" count="1" selected="0">
            <x v="54"/>
          </reference>
          <reference field="1" count="0"/>
        </references>
      </pivotArea>
    </format>
    <format dxfId="874">
      <pivotArea dataOnly="0" labelOnly="1" outline="0" fieldPosition="0">
        <references count="2">
          <reference field="0" count="1" selected="0">
            <x v="55"/>
          </reference>
          <reference field="1" count="0"/>
        </references>
      </pivotArea>
    </format>
    <format dxfId="873">
      <pivotArea dataOnly="0" labelOnly="1" outline="0" fieldPosition="0">
        <references count="2">
          <reference field="0" count="1" selected="0">
            <x v="56"/>
          </reference>
          <reference field="1" count="0"/>
        </references>
      </pivotArea>
    </format>
    <format dxfId="872">
      <pivotArea dataOnly="0" labelOnly="1" outline="0" fieldPosition="0">
        <references count="2">
          <reference field="0" count="1" selected="0">
            <x v="57"/>
          </reference>
          <reference field="1" count="0"/>
        </references>
      </pivotArea>
    </format>
    <format dxfId="871">
      <pivotArea dataOnly="0" labelOnly="1" outline="0" fieldPosition="0">
        <references count="2">
          <reference field="0" count="1" selected="0">
            <x v="58"/>
          </reference>
          <reference field="1" count="0"/>
        </references>
      </pivotArea>
    </format>
    <format dxfId="870">
      <pivotArea dataOnly="0" labelOnly="1" outline="0" fieldPosition="0">
        <references count="2">
          <reference field="0" count="1" selected="0">
            <x v="59"/>
          </reference>
          <reference field="1" count="0"/>
        </references>
      </pivotArea>
    </format>
    <format dxfId="869">
      <pivotArea dataOnly="0" labelOnly="1" outline="0" fieldPosition="0">
        <references count="2">
          <reference field="0" count="1" selected="0">
            <x v="60"/>
          </reference>
          <reference field="1" count="0"/>
        </references>
      </pivotArea>
    </format>
    <format dxfId="868">
      <pivotArea dataOnly="0" labelOnly="1" outline="0" fieldPosition="0">
        <references count="2">
          <reference field="0" count="1" selected="0">
            <x v="61"/>
          </reference>
          <reference field="1" count="0"/>
        </references>
      </pivotArea>
    </format>
    <format dxfId="867">
      <pivotArea dataOnly="0" labelOnly="1" outline="0" fieldPosition="0">
        <references count="2">
          <reference field="0" count="1" selected="0">
            <x v="62"/>
          </reference>
          <reference field="1" count="0"/>
        </references>
      </pivotArea>
    </format>
    <format dxfId="866">
      <pivotArea dataOnly="0" labelOnly="1" outline="0" fieldPosition="0">
        <references count="2">
          <reference field="0" count="1" selected="0">
            <x v="63"/>
          </reference>
          <reference field="1" count="0"/>
        </references>
      </pivotArea>
    </format>
    <format dxfId="865">
      <pivotArea dataOnly="0" labelOnly="1" outline="0" fieldPosition="0">
        <references count="2">
          <reference field="0" count="1" selected="0">
            <x v="64"/>
          </reference>
          <reference field="1" count="0"/>
        </references>
      </pivotArea>
    </format>
    <format dxfId="864">
      <pivotArea dataOnly="0" labelOnly="1" outline="0" fieldPosition="0">
        <references count="2">
          <reference field="0" count="1" selected="0">
            <x v="65"/>
          </reference>
          <reference field="1" count="0"/>
        </references>
      </pivotArea>
    </format>
    <format dxfId="863">
      <pivotArea dataOnly="0" labelOnly="1" outline="0" fieldPosition="0">
        <references count="2">
          <reference field="0" count="1" selected="0">
            <x v="66"/>
          </reference>
          <reference field="1" count="0"/>
        </references>
      </pivotArea>
    </format>
    <format dxfId="862">
      <pivotArea dataOnly="0" labelOnly="1" outline="0" fieldPosition="0">
        <references count="2">
          <reference field="0" count="1" selected="0">
            <x v="67"/>
          </reference>
          <reference field="1" count="0"/>
        </references>
      </pivotArea>
    </format>
    <format dxfId="861">
      <pivotArea dataOnly="0" labelOnly="1" outline="0" fieldPosition="0">
        <references count="2">
          <reference field="0" count="1" selected="0">
            <x v="68"/>
          </reference>
          <reference field="1" count="0"/>
        </references>
      </pivotArea>
    </format>
    <format dxfId="860">
      <pivotArea dataOnly="0" labelOnly="1" outline="0" fieldPosition="0">
        <references count="2">
          <reference field="0" count="1" selected="0">
            <x v="69"/>
          </reference>
          <reference field="1" count="0"/>
        </references>
      </pivotArea>
    </format>
    <format dxfId="859">
      <pivotArea dataOnly="0" labelOnly="1" outline="0" fieldPosition="0">
        <references count="2">
          <reference field="0" count="1" selected="0">
            <x v="70"/>
          </reference>
          <reference field="1" count="0"/>
        </references>
      </pivotArea>
    </format>
    <format dxfId="858">
      <pivotArea dataOnly="0" labelOnly="1" outline="0" fieldPosition="0">
        <references count="2">
          <reference field="0" count="1" selected="0">
            <x v="71"/>
          </reference>
          <reference field="1" count="0"/>
        </references>
      </pivotArea>
    </format>
    <format dxfId="857">
      <pivotArea dataOnly="0" labelOnly="1" outline="0" fieldPosition="0">
        <references count="2">
          <reference field="0" count="1" selected="0">
            <x v="72"/>
          </reference>
          <reference field="1" count="0"/>
        </references>
      </pivotArea>
    </format>
    <format dxfId="856">
      <pivotArea dataOnly="0" labelOnly="1" outline="0" fieldPosition="0">
        <references count="2">
          <reference field="0" count="1" selected="0">
            <x v="73"/>
          </reference>
          <reference field="1" count="0"/>
        </references>
      </pivotArea>
    </format>
    <format dxfId="855">
      <pivotArea dataOnly="0" labelOnly="1" outline="0" fieldPosition="0">
        <references count="2">
          <reference field="0" count="1" selected="0">
            <x v="74"/>
          </reference>
          <reference field="1" count="0"/>
        </references>
      </pivotArea>
    </format>
    <format dxfId="854">
      <pivotArea dataOnly="0" labelOnly="1" outline="0" fieldPosition="0">
        <references count="2">
          <reference field="0" count="1" selected="0">
            <x v="75"/>
          </reference>
          <reference field="1" count="0"/>
        </references>
      </pivotArea>
    </format>
    <format dxfId="853">
      <pivotArea dataOnly="0" labelOnly="1" outline="0" fieldPosition="0">
        <references count="2">
          <reference field="0" count="1" selected="0">
            <x v="76"/>
          </reference>
          <reference field="1" count="0"/>
        </references>
      </pivotArea>
    </format>
    <format dxfId="852">
      <pivotArea dataOnly="0" labelOnly="1" outline="0" fieldPosition="0">
        <references count="2">
          <reference field="0" count="1" selected="0">
            <x v="77"/>
          </reference>
          <reference field="1" count="0"/>
        </references>
      </pivotArea>
    </format>
    <format dxfId="851">
      <pivotArea dataOnly="0" labelOnly="1" outline="0" fieldPosition="0">
        <references count="2">
          <reference field="0" count="1" selected="0">
            <x v="78"/>
          </reference>
          <reference field="1" count="0"/>
        </references>
      </pivotArea>
    </format>
    <format dxfId="850">
      <pivotArea dataOnly="0" labelOnly="1" outline="0" fieldPosition="0">
        <references count="2">
          <reference field="0" count="1" selected="0">
            <x v="79"/>
          </reference>
          <reference field="1" count="0"/>
        </references>
      </pivotArea>
    </format>
    <format dxfId="849">
      <pivotArea dataOnly="0" labelOnly="1" outline="0" fieldPosition="0">
        <references count="2">
          <reference field="0" count="1" selected="0">
            <x v="80"/>
          </reference>
          <reference field="1" count="0"/>
        </references>
      </pivotArea>
    </format>
    <format dxfId="848">
      <pivotArea dataOnly="0" labelOnly="1" outline="0" fieldPosition="0">
        <references count="2">
          <reference field="0" count="1" selected="0">
            <x v="81"/>
          </reference>
          <reference field="1" count="0"/>
        </references>
      </pivotArea>
    </format>
    <format dxfId="847">
      <pivotArea dataOnly="0" labelOnly="1" outline="0" fieldPosition="0">
        <references count="2">
          <reference field="0" count="1" selected="0">
            <x v="82"/>
          </reference>
          <reference field="1" count="0"/>
        </references>
      </pivotArea>
    </format>
    <format dxfId="846">
      <pivotArea dataOnly="0" labelOnly="1" outline="0" fieldPosition="0">
        <references count="2">
          <reference field="0" count="1" selected="0">
            <x v="83"/>
          </reference>
          <reference field="1" count="0"/>
        </references>
      </pivotArea>
    </format>
    <format dxfId="845">
      <pivotArea dataOnly="0" labelOnly="1" outline="0" fieldPosition="0">
        <references count="2">
          <reference field="0" count="1" selected="0">
            <x v="84"/>
          </reference>
          <reference field="1" count="0"/>
        </references>
      </pivotArea>
    </format>
    <format dxfId="844">
      <pivotArea dataOnly="0" labelOnly="1" outline="0" fieldPosition="0">
        <references count="2">
          <reference field="0" count="1" selected="0">
            <x v="85"/>
          </reference>
          <reference field="1" count="0"/>
        </references>
      </pivotArea>
    </format>
    <format dxfId="843">
      <pivotArea dataOnly="0" labelOnly="1" outline="0" fieldPosition="0">
        <references count="2">
          <reference field="0" count="1" selected="0">
            <x v="86"/>
          </reference>
          <reference field="1" count="0"/>
        </references>
      </pivotArea>
    </format>
    <format dxfId="842">
      <pivotArea dataOnly="0" labelOnly="1" outline="0" fieldPosition="0">
        <references count="2">
          <reference field="0" count="1" selected="0">
            <x v="87"/>
          </reference>
          <reference field="1" count="0"/>
        </references>
      </pivotArea>
    </format>
    <format dxfId="841">
      <pivotArea dataOnly="0" labelOnly="1" outline="0" fieldPosition="0">
        <references count="2">
          <reference field="0" count="1" selected="0">
            <x v="88"/>
          </reference>
          <reference field="1" count="0"/>
        </references>
      </pivotArea>
    </format>
    <format dxfId="840">
      <pivotArea dataOnly="0" labelOnly="1" outline="0" fieldPosition="0">
        <references count="2">
          <reference field="0" count="1" selected="0">
            <x v="89"/>
          </reference>
          <reference field="1" count="0"/>
        </references>
      </pivotArea>
    </format>
    <format dxfId="839">
      <pivotArea dataOnly="0" labelOnly="1" outline="0" fieldPosition="0">
        <references count="2">
          <reference field="0" count="1" selected="0">
            <x v="90"/>
          </reference>
          <reference field="1" count="0"/>
        </references>
      </pivotArea>
    </format>
    <format dxfId="838">
      <pivotArea dataOnly="0" labelOnly="1" outline="0" fieldPosition="0">
        <references count="2">
          <reference field="0" count="1" selected="0">
            <x v="91"/>
          </reference>
          <reference field="1" count="0"/>
        </references>
      </pivotArea>
    </format>
    <format dxfId="837">
      <pivotArea dataOnly="0" labelOnly="1" outline="0" fieldPosition="0">
        <references count="2">
          <reference field="0" count="1" selected="0">
            <x v="92"/>
          </reference>
          <reference field="1" count="0"/>
        </references>
      </pivotArea>
    </format>
    <format dxfId="836">
      <pivotArea dataOnly="0" labelOnly="1" outline="0" fieldPosition="0">
        <references count="2">
          <reference field="0" count="1" selected="0">
            <x v="93"/>
          </reference>
          <reference field="1" count="0"/>
        </references>
      </pivotArea>
    </format>
    <format dxfId="835">
      <pivotArea dataOnly="0" labelOnly="1" outline="0" fieldPosition="0">
        <references count="2">
          <reference field="0" count="1" selected="0">
            <x v="94"/>
          </reference>
          <reference field="1" count="0"/>
        </references>
      </pivotArea>
    </format>
    <format dxfId="834">
      <pivotArea dataOnly="0" labelOnly="1" outline="0" fieldPosition="0">
        <references count="2">
          <reference field="0" count="1" selected="0">
            <x v="95"/>
          </reference>
          <reference field="1" count="0"/>
        </references>
      </pivotArea>
    </format>
    <format dxfId="833">
      <pivotArea dataOnly="0" labelOnly="1" outline="0" fieldPosition="0">
        <references count="2">
          <reference field="0" count="1" selected="0">
            <x v="96"/>
          </reference>
          <reference field="1" count="0"/>
        </references>
      </pivotArea>
    </format>
    <format dxfId="832">
      <pivotArea dataOnly="0" labelOnly="1" outline="0" fieldPosition="0">
        <references count="2">
          <reference field="0" count="1" selected="0">
            <x v="97"/>
          </reference>
          <reference field="1" count="0"/>
        </references>
      </pivotArea>
    </format>
    <format dxfId="831">
      <pivotArea dataOnly="0" labelOnly="1" outline="0" fieldPosition="0">
        <references count="2">
          <reference field="0" count="1" selected="0">
            <x v="98"/>
          </reference>
          <reference field="1" count="0"/>
        </references>
      </pivotArea>
    </format>
    <format dxfId="830">
      <pivotArea dataOnly="0" labelOnly="1" outline="0" fieldPosition="0">
        <references count="2">
          <reference field="0" count="1" selected="0">
            <x v="99"/>
          </reference>
          <reference field="1" count="0"/>
        </references>
      </pivotArea>
    </format>
    <format dxfId="829">
      <pivotArea dataOnly="0" labelOnly="1" outline="0" fieldPosition="0">
        <references count="2">
          <reference field="0" count="1" selected="0">
            <x v="100"/>
          </reference>
          <reference field="1" count="0"/>
        </references>
      </pivotArea>
    </format>
    <format dxfId="828">
      <pivotArea dataOnly="0" labelOnly="1" outline="0" fieldPosition="0">
        <references count="2">
          <reference field="0" count="1" selected="0">
            <x v="101"/>
          </reference>
          <reference field="1" count="0"/>
        </references>
      </pivotArea>
    </format>
    <format dxfId="827">
      <pivotArea dataOnly="0" labelOnly="1" outline="0" fieldPosition="0">
        <references count="2">
          <reference field="0" count="1" selected="0">
            <x v="102"/>
          </reference>
          <reference field="1" count="0"/>
        </references>
      </pivotArea>
    </format>
    <format dxfId="826">
      <pivotArea dataOnly="0" labelOnly="1" outline="0" fieldPosition="0">
        <references count="2">
          <reference field="0" count="1" selected="0">
            <x v="103"/>
          </reference>
          <reference field="1" count="0"/>
        </references>
      </pivotArea>
    </format>
    <format dxfId="825">
      <pivotArea dataOnly="0" labelOnly="1" outline="0" fieldPosition="0">
        <references count="2">
          <reference field="0" count="1" selected="0">
            <x v="104"/>
          </reference>
          <reference field="1" count="0"/>
        </references>
      </pivotArea>
    </format>
    <format dxfId="824">
      <pivotArea dataOnly="0" labelOnly="1" outline="0" fieldPosition="0">
        <references count="2">
          <reference field="0" count="1" selected="0">
            <x v="105"/>
          </reference>
          <reference field="1" count="0"/>
        </references>
      </pivotArea>
    </format>
    <format dxfId="823">
      <pivotArea dataOnly="0" labelOnly="1" outline="0" fieldPosition="0">
        <references count="2">
          <reference field="0" count="1" selected="0">
            <x v="106"/>
          </reference>
          <reference field="1" count="0"/>
        </references>
      </pivotArea>
    </format>
    <format dxfId="822">
      <pivotArea dataOnly="0" labelOnly="1" outline="0" fieldPosition="0">
        <references count="2">
          <reference field="0" count="1" selected="0">
            <x v="107"/>
          </reference>
          <reference field="1" count="0"/>
        </references>
      </pivotArea>
    </format>
    <format dxfId="821">
      <pivotArea dataOnly="0" labelOnly="1" outline="0" fieldPosition="0">
        <references count="2">
          <reference field="0" count="1" selected="0">
            <x v="108"/>
          </reference>
          <reference field="1" count="0"/>
        </references>
      </pivotArea>
    </format>
    <format dxfId="820">
      <pivotArea dataOnly="0" labelOnly="1" outline="0" fieldPosition="0">
        <references count="2">
          <reference field="0" count="1" selected="0">
            <x v="109"/>
          </reference>
          <reference field="1" count="0"/>
        </references>
      </pivotArea>
    </format>
    <format dxfId="819">
      <pivotArea dataOnly="0" labelOnly="1" outline="0" fieldPosition="0">
        <references count="2">
          <reference field="0" count="1" selected="0">
            <x v="110"/>
          </reference>
          <reference field="1" count="0"/>
        </references>
      </pivotArea>
    </format>
    <format dxfId="818">
      <pivotArea dataOnly="0" labelOnly="1" outline="0" fieldPosition="0">
        <references count="2">
          <reference field="0" count="1" selected="0">
            <x v="111"/>
          </reference>
          <reference field="1" count="0"/>
        </references>
      </pivotArea>
    </format>
    <format dxfId="817">
      <pivotArea dataOnly="0" labelOnly="1" outline="0" fieldPosition="0">
        <references count="2">
          <reference field="0" count="1" selected="0">
            <x v="112"/>
          </reference>
          <reference field="1" count="0"/>
        </references>
      </pivotArea>
    </format>
    <format dxfId="816">
      <pivotArea dataOnly="0" labelOnly="1" outline="0" fieldPosition="0">
        <references count="2">
          <reference field="0" count="1" selected="0">
            <x v="113"/>
          </reference>
          <reference field="1" count="0"/>
        </references>
      </pivotArea>
    </format>
    <format dxfId="815">
      <pivotArea dataOnly="0" labelOnly="1" outline="0" fieldPosition="0">
        <references count="2">
          <reference field="0" count="1" selected="0">
            <x v="114"/>
          </reference>
          <reference field="1" count="0"/>
        </references>
      </pivotArea>
    </format>
    <format dxfId="814">
      <pivotArea dataOnly="0" labelOnly="1" outline="0" fieldPosition="0">
        <references count="2">
          <reference field="0" count="1" selected="0">
            <x v="115"/>
          </reference>
          <reference field="1" count="0"/>
        </references>
      </pivotArea>
    </format>
    <format dxfId="813">
      <pivotArea dataOnly="0" labelOnly="1" outline="0" fieldPosition="0">
        <references count="2">
          <reference field="0" count="1" selected="0">
            <x v="116"/>
          </reference>
          <reference field="1" count="0"/>
        </references>
      </pivotArea>
    </format>
    <format dxfId="812">
      <pivotArea dataOnly="0" labelOnly="1" outline="0" fieldPosition="0">
        <references count="2">
          <reference field="0" count="1" selected="0">
            <x v="117"/>
          </reference>
          <reference field="1" count="0"/>
        </references>
      </pivotArea>
    </format>
    <format dxfId="811">
      <pivotArea dataOnly="0" labelOnly="1" outline="0" fieldPosition="0">
        <references count="2">
          <reference field="0" count="1" selected="0">
            <x v="118"/>
          </reference>
          <reference field="1" count="0"/>
        </references>
      </pivotArea>
    </format>
    <format dxfId="810">
      <pivotArea dataOnly="0" labelOnly="1" outline="0" fieldPosition="0">
        <references count="2">
          <reference field="0" count="1" selected="0">
            <x v="119"/>
          </reference>
          <reference field="1" count="0"/>
        </references>
      </pivotArea>
    </format>
    <format dxfId="809">
      <pivotArea dataOnly="0" labelOnly="1" outline="0" fieldPosition="0">
        <references count="2">
          <reference field="0" count="1" selected="0">
            <x v="120"/>
          </reference>
          <reference field="1" count="0"/>
        </references>
      </pivotArea>
    </format>
    <format dxfId="808">
      <pivotArea dataOnly="0" labelOnly="1" outline="0" fieldPosition="0">
        <references count="2">
          <reference field="0" count="1" selected="0">
            <x v="121"/>
          </reference>
          <reference field="1" count="0"/>
        </references>
      </pivotArea>
    </format>
    <format dxfId="807">
      <pivotArea dataOnly="0" labelOnly="1" outline="0" fieldPosition="0">
        <references count="2">
          <reference field="0" count="1" selected="0">
            <x v="122"/>
          </reference>
          <reference field="1" count="0"/>
        </references>
      </pivotArea>
    </format>
    <format dxfId="806">
      <pivotArea dataOnly="0" labelOnly="1" outline="0" fieldPosition="0">
        <references count="2">
          <reference field="0" count="1" selected="0">
            <x v="123"/>
          </reference>
          <reference field="1" count="0"/>
        </references>
      </pivotArea>
    </format>
    <format dxfId="805">
      <pivotArea dataOnly="0" labelOnly="1" outline="0" fieldPosition="0">
        <references count="2">
          <reference field="0" count="1" selected="0">
            <x v="124"/>
          </reference>
          <reference field="1" count="0"/>
        </references>
      </pivotArea>
    </format>
    <format dxfId="804">
      <pivotArea dataOnly="0" labelOnly="1" outline="0" fieldPosition="0">
        <references count="2">
          <reference field="0" count="1" selected="0">
            <x v="125"/>
          </reference>
          <reference field="1" count="0"/>
        </references>
      </pivotArea>
    </format>
    <format dxfId="803">
      <pivotArea dataOnly="0" labelOnly="1" outline="0" fieldPosition="0">
        <references count="2">
          <reference field="0" count="1" selected="0">
            <x v="126"/>
          </reference>
          <reference field="1" count="0"/>
        </references>
      </pivotArea>
    </format>
    <format dxfId="802">
      <pivotArea dataOnly="0" labelOnly="1" outline="0" fieldPosition="0">
        <references count="2">
          <reference field="0" count="1" selected="0">
            <x v="127"/>
          </reference>
          <reference field="1" count="0"/>
        </references>
      </pivotArea>
    </format>
    <format dxfId="801">
      <pivotArea dataOnly="0" labelOnly="1" outline="0" fieldPosition="0">
        <references count="2">
          <reference field="0" count="1" selected="0">
            <x v="128"/>
          </reference>
          <reference field="1" count="0"/>
        </references>
      </pivotArea>
    </format>
    <format dxfId="800">
      <pivotArea dataOnly="0" labelOnly="1" outline="0" fieldPosition="0">
        <references count="2">
          <reference field="0" count="1" selected="0">
            <x v="129"/>
          </reference>
          <reference field="1" count="0"/>
        </references>
      </pivotArea>
    </format>
    <format dxfId="799">
      <pivotArea dataOnly="0" labelOnly="1" outline="0" fieldPosition="0">
        <references count="2">
          <reference field="0" count="1" selected="0">
            <x v="130"/>
          </reference>
          <reference field="1" count="0"/>
        </references>
      </pivotArea>
    </format>
    <format dxfId="798">
      <pivotArea dataOnly="0" labelOnly="1" outline="0" fieldPosition="0">
        <references count="2">
          <reference field="0" count="1" selected="0">
            <x v="131"/>
          </reference>
          <reference field="1" count="0"/>
        </references>
      </pivotArea>
    </format>
    <format dxfId="797">
      <pivotArea dataOnly="0" labelOnly="1" outline="0" fieldPosition="0">
        <references count="2">
          <reference field="0" count="1" selected="0">
            <x v="132"/>
          </reference>
          <reference field="1" count="0"/>
        </references>
      </pivotArea>
    </format>
    <format dxfId="796">
      <pivotArea dataOnly="0" labelOnly="1" outline="0" fieldPosition="0">
        <references count="2">
          <reference field="0" count="1" selected="0">
            <x v="133"/>
          </reference>
          <reference field="1" count="0"/>
        </references>
      </pivotArea>
    </format>
    <format dxfId="795">
      <pivotArea dataOnly="0" labelOnly="1" outline="0" fieldPosition="0">
        <references count="2">
          <reference field="0" count="1" selected="0">
            <x v="134"/>
          </reference>
          <reference field="1" count="0"/>
        </references>
      </pivotArea>
    </format>
    <format dxfId="794">
      <pivotArea dataOnly="0" labelOnly="1" outline="0" fieldPosition="0">
        <references count="2">
          <reference field="0" count="1" selected="0">
            <x v="135"/>
          </reference>
          <reference field="1" count="0"/>
        </references>
      </pivotArea>
    </format>
    <format dxfId="793">
      <pivotArea dataOnly="0" labelOnly="1" outline="0" fieldPosition="0">
        <references count="2">
          <reference field="0" count="1" selected="0">
            <x v="136"/>
          </reference>
          <reference field="1" count="0"/>
        </references>
      </pivotArea>
    </format>
    <format dxfId="792">
      <pivotArea dataOnly="0" labelOnly="1" outline="0" fieldPosition="0">
        <references count="2">
          <reference field="0" count="1" selected="0">
            <x v="137"/>
          </reference>
          <reference field="1" count="0"/>
        </references>
      </pivotArea>
    </format>
    <format dxfId="791">
      <pivotArea dataOnly="0" labelOnly="1" outline="0" fieldPosition="0">
        <references count="2">
          <reference field="0" count="1" selected="0">
            <x v="138"/>
          </reference>
          <reference field="1" count="0"/>
        </references>
      </pivotArea>
    </format>
    <format dxfId="790">
      <pivotArea dataOnly="0" labelOnly="1" outline="0" fieldPosition="0">
        <references count="2">
          <reference field="0" count="1" selected="0">
            <x v="139"/>
          </reference>
          <reference field="1" count="0"/>
        </references>
      </pivotArea>
    </format>
    <format dxfId="789">
      <pivotArea dataOnly="0" labelOnly="1" outline="0" fieldPosition="0">
        <references count="2">
          <reference field="0" count="1" selected="0">
            <x v="140"/>
          </reference>
          <reference field="1" count="0"/>
        </references>
      </pivotArea>
    </format>
    <format dxfId="788">
      <pivotArea dataOnly="0" labelOnly="1" outline="0" fieldPosition="0">
        <references count="2">
          <reference field="0" count="1" selected="0">
            <x v="141"/>
          </reference>
          <reference field="1" count="0"/>
        </references>
      </pivotArea>
    </format>
    <format dxfId="787">
      <pivotArea dataOnly="0" labelOnly="1" outline="0" fieldPosition="0">
        <references count="2">
          <reference field="0" count="1" selected="0">
            <x v="142"/>
          </reference>
          <reference field="1" count="0"/>
        </references>
      </pivotArea>
    </format>
    <format dxfId="786">
      <pivotArea dataOnly="0" labelOnly="1" outline="0" fieldPosition="0">
        <references count="2">
          <reference field="0" count="1" selected="0">
            <x v="143"/>
          </reference>
          <reference field="1" count="0"/>
        </references>
      </pivotArea>
    </format>
    <format dxfId="785">
      <pivotArea dataOnly="0" labelOnly="1" outline="0" fieldPosition="0">
        <references count="2">
          <reference field="0" count="1" selected="0">
            <x v="144"/>
          </reference>
          <reference field="1" count="0"/>
        </references>
      </pivotArea>
    </format>
    <format dxfId="784">
      <pivotArea dataOnly="0" labelOnly="1" outline="0" fieldPosition="0">
        <references count="2">
          <reference field="0" count="1" selected="0">
            <x v="145"/>
          </reference>
          <reference field="1" count="0"/>
        </references>
      </pivotArea>
    </format>
    <format dxfId="783">
      <pivotArea dataOnly="0" labelOnly="1" outline="0" fieldPosition="0">
        <references count="2">
          <reference field="0" count="1" selected="0">
            <x v="146"/>
          </reference>
          <reference field="1" count="0"/>
        </references>
      </pivotArea>
    </format>
    <format dxfId="782">
      <pivotArea dataOnly="0" labelOnly="1" outline="0" fieldPosition="0">
        <references count="2">
          <reference field="0" count="1" selected="0">
            <x v="147"/>
          </reference>
          <reference field="1" count="0"/>
        </references>
      </pivotArea>
    </format>
    <format dxfId="781">
      <pivotArea dataOnly="0" labelOnly="1" outline="0" fieldPosition="0">
        <references count="2">
          <reference field="0" count="1" selected="0">
            <x v="148"/>
          </reference>
          <reference field="1" count="0"/>
        </references>
      </pivotArea>
    </format>
    <format dxfId="780">
      <pivotArea dataOnly="0" labelOnly="1" outline="0" fieldPosition="0">
        <references count="2">
          <reference field="0" count="1" selected="0">
            <x v="149"/>
          </reference>
          <reference field="1" count="0"/>
        </references>
      </pivotArea>
    </format>
    <format dxfId="779">
      <pivotArea dataOnly="0" labelOnly="1" outline="0" fieldPosition="0">
        <references count="2">
          <reference field="0" count="1" selected="0">
            <x v="150"/>
          </reference>
          <reference field="1" count="0"/>
        </references>
      </pivotArea>
    </format>
    <format dxfId="778">
      <pivotArea dataOnly="0" labelOnly="1" outline="0" fieldPosition="0">
        <references count="2">
          <reference field="0" count="1" selected="0">
            <x v="151"/>
          </reference>
          <reference field="1" count="0"/>
        </references>
      </pivotArea>
    </format>
    <format dxfId="777">
      <pivotArea dataOnly="0" labelOnly="1" outline="0" fieldPosition="0">
        <references count="2">
          <reference field="0" count="1" selected="0">
            <x v="152"/>
          </reference>
          <reference field="1" count="0"/>
        </references>
      </pivotArea>
    </format>
    <format dxfId="776">
      <pivotArea dataOnly="0" labelOnly="1" outline="0" fieldPosition="0">
        <references count="2">
          <reference field="0" count="1" selected="0">
            <x v="153"/>
          </reference>
          <reference field="1" count="0"/>
        </references>
      </pivotArea>
    </format>
    <format dxfId="775">
      <pivotArea dataOnly="0" labelOnly="1" outline="0" fieldPosition="0">
        <references count="2">
          <reference field="0" count="1" selected="0">
            <x v="154"/>
          </reference>
          <reference field="1" count="0"/>
        </references>
      </pivotArea>
    </format>
    <format dxfId="774">
      <pivotArea dataOnly="0" labelOnly="1" outline="0" fieldPosition="0">
        <references count="2">
          <reference field="0" count="1" selected="0">
            <x v="155"/>
          </reference>
          <reference field="1" count="0"/>
        </references>
      </pivotArea>
    </format>
    <format dxfId="773">
      <pivotArea dataOnly="0" labelOnly="1" outline="0" fieldPosition="0">
        <references count="2">
          <reference field="0" count="1" selected="0">
            <x v="156"/>
          </reference>
          <reference field="1" count="0"/>
        </references>
      </pivotArea>
    </format>
    <format dxfId="772">
      <pivotArea dataOnly="0" labelOnly="1" outline="0" fieldPosition="0">
        <references count="2">
          <reference field="0" count="1" selected="0">
            <x v="157"/>
          </reference>
          <reference field="1" count="0"/>
        </references>
      </pivotArea>
    </format>
    <format dxfId="771">
      <pivotArea dataOnly="0" labelOnly="1" outline="0" fieldPosition="0">
        <references count="2">
          <reference field="0" count="1" selected="0">
            <x v="158"/>
          </reference>
          <reference field="1" count="0"/>
        </references>
      </pivotArea>
    </format>
    <format dxfId="770">
      <pivotArea dataOnly="0" labelOnly="1" outline="0" fieldPosition="0">
        <references count="2">
          <reference field="0" count="1" selected="0">
            <x v="159"/>
          </reference>
          <reference field="1" count="0"/>
        </references>
      </pivotArea>
    </format>
    <format dxfId="769">
      <pivotArea dataOnly="0" labelOnly="1" outline="0" fieldPosition="0">
        <references count="2">
          <reference field="0" count="1" selected="0">
            <x v="160"/>
          </reference>
          <reference field="1" count="0"/>
        </references>
      </pivotArea>
    </format>
    <format dxfId="768">
      <pivotArea dataOnly="0" labelOnly="1" outline="0" fieldPosition="0">
        <references count="2">
          <reference field="0" count="1" selected="0">
            <x v="161"/>
          </reference>
          <reference field="1" count="0"/>
        </references>
      </pivotArea>
    </format>
    <format dxfId="767">
      <pivotArea dataOnly="0" labelOnly="1" outline="0" fieldPosition="0">
        <references count="2">
          <reference field="0" count="1" selected="0">
            <x v="162"/>
          </reference>
          <reference field="1" count="0"/>
        </references>
      </pivotArea>
    </format>
    <format dxfId="766">
      <pivotArea dataOnly="0" labelOnly="1" outline="0" fieldPosition="0">
        <references count="2">
          <reference field="0" count="1" selected="0">
            <x v="163"/>
          </reference>
          <reference field="1" count="0"/>
        </references>
      </pivotArea>
    </format>
    <format dxfId="765">
      <pivotArea dataOnly="0" labelOnly="1" outline="0" fieldPosition="0">
        <references count="2">
          <reference field="0" count="1" selected="0">
            <x v="164"/>
          </reference>
          <reference field="1" count="0"/>
        </references>
      </pivotArea>
    </format>
    <format dxfId="764">
      <pivotArea dataOnly="0" labelOnly="1" outline="0" fieldPosition="0">
        <references count="2">
          <reference field="0" count="1" selected="0">
            <x v="165"/>
          </reference>
          <reference field="1" count="0"/>
        </references>
      </pivotArea>
    </format>
    <format dxfId="763">
      <pivotArea dataOnly="0" labelOnly="1" outline="0" fieldPosition="0">
        <references count="2">
          <reference field="0" count="1" selected="0">
            <x v="166"/>
          </reference>
          <reference field="1" count="0"/>
        </references>
      </pivotArea>
    </format>
    <format dxfId="762">
      <pivotArea dataOnly="0" labelOnly="1" outline="0" fieldPosition="0">
        <references count="2">
          <reference field="0" count="1" selected="0">
            <x v="167"/>
          </reference>
          <reference field="1" count="0"/>
        </references>
      </pivotArea>
    </format>
    <format dxfId="761">
      <pivotArea dataOnly="0" labelOnly="1" outline="0" fieldPosition="0">
        <references count="2">
          <reference field="0" count="1" selected="0">
            <x v="168"/>
          </reference>
          <reference field="1" count="0"/>
        </references>
      </pivotArea>
    </format>
    <format dxfId="760">
      <pivotArea dataOnly="0" labelOnly="1" outline="0" fieldPosition="0">
        <references count="2">
          <reference field="0" count="1" selected="0">
            <x v="169"/>
          </reference>
          <reference field="1" count="0"/>
        </references>
      </pivotArea>
    </format>
    <format dxfId="759">
      <pivotArea dataOnly="0" labelOnly="1" outline="0" fieldPosition="0">
        <references count="2">
          <reference field="0" count="1" selected="0">
            <x v="170"/>
          </reference>
          <reference field="1" count="0"/>
        </references>
      </pivotArea>
    </format>
    <format dxfId="758">
      <pivotArea dataOnly="0" labelOnly="1" outline="0" fieldPosition="0">
        <references count="2">
          <reference field="0" count="1" selected="0">
            <x v="171"/>
          </reference>
          <reference field="1" count="0"/>
        </references>
      </pivotArea>
    </format>
    <format dxfId="757">
      <pivotArea dataOnly="0" labelOnly="1" outline="0" fieldPosition="0">
        <references count="2">
          <reference field="0" count="1" selected="0">
            <x v="172"/>
          </reference>
          <reference field="1" count="0"/>
        </references>
      </pivotArea>
    </format>
    <format dxfId="756">
      <pivotArea dataOnly="0" labelOnly="1" outline="0" fieldPosition="0">
        <references count="2">
          <reference field="0" count="1" selected="0">
            <x v="173"/>
          </reference>
          <reference field="1" count="0"/>
        </references>
      </pivotArea>
    </format>
    <format dxfId="755">
      <pivotArea dataOnly="0" labelOnly="1" outline="0" fieldPosition="0">
        <references count="2">
          <reference field="0" count="1" selected="0">
            <x v="174"/>
          </reference>
          <reference field="1" count="0"/>
        </references>
      </pivotArea>
    </format>
    <format dxfId="754">
      <pivotArea dataOnly="0" labelOnly="1" outline="0" fieldPosition="0">
        <references count="2">
          <reference field="0" count="1" selected="0">
            <x v="175"/>
          </reference>
          <reference field="1" count="0"/>
        </references>
      </pivotArea>
    </format>
    <format dxfId="753">
      <pivotArea dataOnly="0" labelOnly="1" outline="0" fieldPosition="0">
        <references count="2">
          <reference field="0" count="1" selected="0">
            <x v="176"/>
          </reference>
          <reference field="1" count="0"/>
        </references>
      </pivotArea>
    </format>
    <format dxfId="752">
      <pivotArea dataOnly="0" labelOnly="1" outline="0" fieldPosition="0">
        <references count="2">
          <reference field="0" count="1" selected="0">
            <x v="177"/>
          </reference>
          <reference field="1" count="0"/>
        </references>
      </pivotArea>
    </format>
    <format dxfId="751">
      <pivotArea dataOnly="0" labelOnly="1" outline="0" fieldPosition="0">
        <references count="2">
          <reference field="0" count="1" selected="0">
            <x v="178"/>
          </reference>
          <reference field="1" count="0"/>
        </references>
      </pivotArea>
    </format>
    <format dxfId="750">
      <pivotArea dataOnly="0" labelOnly="1" outline="0" fieldPosition="0">
        <references count="2">
          <reference field="0" count="1" selected="0">
            <x v="179"/>
          </reference>
          <reference field="1" count="0"/>
        </references>
      </pivotArea>
    </format>
    <format dxfId="749">
      <pivotArea dataOnly="0" labelOnly="1" outline="0" fieldPosition="0">
        <references count="2">
          <reference field="0" count="1" selected="0">
            <x v="180"/>
          </reference>
          <reference field="1" count="0"/>
        </references>
      </pivotArea>
    </format>
    <format dxfId="748">
      <pivotArea dataOnly="0" labelOnly="1" outline="0" fieldPosition="0">
        <references count="2">
          <reference field="0" count="1" selected="0">
            <x v="181"/>
          </reference>
          <reference field="1" count="0"/>
        </references>
      </pivotArea>
    </format>
    <format dxfId="747">
      <pivotArea dataOnly="0" labelOnly="1" outline="0" fieldPosition="0">
        <references count="2">
          <reference field="0" count="1" selected="0">
            <x v="182"/>
          </reference>
          <reference field="1" count="0"/>
        </references>
      </pivotArea>
    </format>
    <format dxfId="746">
      <pivotArea dataOnly="0" labelOnly="1" outline="0" fieldPosition="0">
        <references count="2">
          <reference field="0" count="1" selected="0">
            <x v="183"/>
          </reference>
          <reference field="1" count="0"/>
        </references>
      </pivotArea>
    </format>
    <format dxfId="745">
      <pivotArea dataOnly="0" labelOnly="1" outline="0" fieldPosition="0">
        <references count="2">
          <reference field="0" count="1" selected="0">
            <x v="184"/>
          </reference>
          <reference field="1" count="0"/>
        </references>
      </pivotArea>
    </format>
    <format dxfId="744">
      <pivotArea dataOnly="0" labelOnly="1" outline="0" fieldPosition="0">
        <references count="2">
          <reference field="0" count="1" selected="0">
            <x v="185"/>
          </reference>
          <reference field="1" count="0"/>
        </references>
      </pivotArea>
    </format>
    <format dxfId="743">
      <pivotArea dataOnly="0" labelOnly="1" outline="0" fieldPosition="0">
        <references count="2">
          <reference field="0" count="1" selected="0">
            <x v="186"/>
          </reference>
          <reference field="1" count="0"/>
        </references>
      </pivotArea>
    </format>
    <format dxfId="742">
      <pivotArea dataOnly="0" labelOnly="1" outline="0" fieldPosition="0">
        <references count="2">
          <reference field="0" count="1" selected="0">
            <x v="187"/>
          </reference>
          <reference field="1" count="0"/>
        </references>
      </pivotArea>
    </format>
    <format dxfId="741">
      <pivotArea dataOnly="0" labelOnly="1" outline="0" fieldPosition="0">
        <references count="2">
          <reference field="0" count="1" selected="0">
            <x v="188"/>
          </reference>
          <reference field="1" count="0"/>
        </references>
      </pivotArea>
    </format>
    <format dxfId="740">
      <pivotArea dataOnly="0" labelOnly="1" outline="0" fieldPosition="0">
        <references count="2">
          <reference field="0" count="1" selected="0">
            <x v="189"/>
          </reference>
          <reference field="1" count="0"/>
        </references>
      </pivotArea>
    </format>
    <format dxfId="739">
      <pivotArea dataOnly="0" labelOnly="1" outline="0" fieldPosition="0">
        <references count="2">
          <reference field="0" count="1" selected="0">
            <x v="190"/>
          </reference>
          <reference field="1" count="0"/>
        </references>
      </pivotArea>
    </format>
    <format dxfId="738">
      <pivotArea dataOnly="0" labelOnly="1" outline="0" fieldPosition="0">
        <references count="2">
          <reference field="0" count="1" selected="0">
            <x v="191"/>
          </reference>
          <reference field="1" count="0"/>
        </references>
      </pivotArea>
    </format>
    <format dxfId="737">
      <pivotArea dataOnly="0" labelOnly="1" outline="0" fieldPosition="0">
        <references count="2">
          <reference field="0" count="1" selected="0">
            <x v="192"/>
          </reference>
          <reference field="1" count="0"/>
        </references>
      </pivotArea>
    </format>
    <format dxfId="736">
      <pivotArea dataOnly="0" labelOnly="1" outline="0" fieldPosition="0">
        <references count="2">
          <reference field="0" count="1" selected="0">
            <x v="193"/>
          </reference>
          <reference field="1" count="0"/>
        </references>
      </pivotArea>
    </format>
    <format dxfId="735">
      <pivotArea dataOnly="0" labelOnly="1" outline="0" fieldPosition="0">
        <references count="2">
          <reference field="0" count="1" selected="0">
            <x v="194"/>
          </reference>
          <reference field="1" count="0"/>
        </references>
      </pivotArea>
    </format>
    <format dxfId="734">
      <pivotArea dataOnly="0" labelOnly="1" outline="0" fieldPosition="0">
        <references count="2">
          <reference field="0" count="1" selected="0">
            <x v="195"/>
          </reference>
          <reference field="1" count="0"/>
        </references>
      </pivotArea>
    </format>
    <format dxfId="733">
      <pivotArea dataOnly="0" labelOnly="1" outline="0" fieldPosition="0">
        <references count="2">
          <reference field="0" count="1" selected="0">
            <x v="196"/>
          </reference>
          <reference field="1" count="0"/>
        </references>
      </pivotArea>
    </format>
    <format dxfId="732">
      <pivotArea dataOnly="0" labelOnly="1" outline="0" fieldPosition="0">
        <references count="2">
          <reference field="0" count="1" selected="0">
            <x v="197"/>
          </reference>
          <reference field="1" count="0"/>
        </references>
      </pivotArea>
    </format>
    <format dxfId="731">
      <pivotArea dataOnly="0" labelOnly="1" outline="0" fieldPosition="0">
        <references count="2">
          <reference field="0" count="1" selected="0">
            <x v="198"/>
          </reference>
          <reference field="1" count="0"/>
        </references>
      </pivotArea>
    </format>
    <format dxfId="730">
      <pivotArea dataOnly="0" labelOnly="1" outline="0" fieldPosition="0">
        <references count="2">
          <reference field="0" count="1" selected="0">
            <x v="199"/>
          </reference>
          <reference field="1" count="0"/>
        </references>
      </pivotArea>
    </format>
    <format dxfId="729">
      <pivotArea dataOnly="0" labelOnly="1" outline="0" fieldPosition="0">
        <references count="2">
          <reference field="0" count="1" selected="0">
            <x v="200"/>
          </reference>
          <reference field="1" count="0"/>
        </references>
      </pivotArea>
    </format>
    <format dxfId="728">
      <pivotArea dataOnly="0" labelOnly="1" outline="0" fieldPosition="0">
        <references count="2">
          <reference field="0" count="1" selected="0">
            <x v="201"/>
          </reference>
          <reference field="1" count="0"/>
        </references>
      </pivotArea>
    </format>
    <format dxfId="727">
      <pivotArea dataOnly="0" labelOnly="1" outline="0" fieldPosition="0">
        <references count="2">
          <reference field="0" count="1" selected="0">
            <x v="202"/>
          </reference>
          <reference field="1" count="0"/>
        </references>
      </pivotArea>
    </format>
    <format dxfId="726">
      <pivotArea dataOnly="0" labelOnly="1" outline="0" fieldPosition="0">
        <references count="2">
          <reference field="0" count="1" selected="0">
            <x v="203"/>
          </reference>
          <reference field="1" count="0"/>
        </references>
      </pivotArea>
    </format>
    <format dxfId="725">
      <pivotArea dataOnly="0" labelOnly="1" outline="0" fieldPosition="0">
        <references count="2">
          <reference field="0" count="1" selected="0">
            <x v="204"/>
          </reference>
          <reference field="1" count="0"/>
        </references>
      </pivotArea>
    </format>
    <format dxfId="724">
      <pivotArea dataOnly="0" labelOnly="1" outline="0" fieldPosition="0">
        <references count="2">
          <reference field="0" count="1" selected="0">
            <x v="205"/>
          </reference>
          <reference field="1" count="0"/>
        </references>
      </pivotArea>
    </format>
    <format dxfId="723">
      <pivotArea dataOnly="0" labelOnly="1" outline="0" fieldPosition="0">
        <references count="2">
          <reference field="0" count="1" selected="0">
            <x v="206"/>
          </reference>
          <reference field="1" count="0"/>
        </references>
      </pivotArea>
    </format>
    <format dxfId="722">
      <pivotArea dataOnly="0" labelOnly="1" outline="0" fieldPosition="0">
        <references count="2">
          <reference field="0" count="1" selected="0">
            <x v="207"/>
          </reference>
          <reference field="1" count="0"/>
        </references>
      </pivotArea>
    </format>
    <format dxfId="721">
      <pivotArea dataOnly="0" labelOnly="1" outline="0" fieldPosition="0">
        <references count="2">
          <reference field="0" count="1" selected="0">
            <x v="208"/>
          </reference>
          <reference field="1" count="0"/>
        </references>
      </pivotArea>
    </format>
    <format dxfId="720">
      <pivotArea dataOnly="0" labelOnly="1" outline="0" fieldPosition="0">
        <references count="2">
          <reference field="0" count="1" selected="0">
            <x v="209"/>
          </reference>
          <reference field="1" count="0"/>
        </references>
      </pivotArea>
    </format>
    <format dxfId="719">
      <pivotArea dataOnly="0" labelOnly="1" outline="0" fieldPosition="0">
        <references count="2">
          <reference field="0" count="1" selected="0">
            <x v="210"/>
          </reference>
          <reference field="1" count="0"/>
        </references>
      </pivotArea>
    </format>
    <format dxfId="718">
      <pivotArea dataOnly="0" labelOnly="1" outline="0" fieldPosition="0">
        <references count="2">
          <reference field="0" count="1" selected="0">
            <x v="211"/>
          </reference>
          <reference field="1" count="0"/>
        </references>
      </pivotArea>
    </format>
    <format dxfId="717">
      <pivotArea dataOnly="0" labelOnly="1" outline="0" fieldPosition="0">
        <references count="2">
          <reference field="0" count="1" selected="0">
            <x v="212"/>
          </reference>
          <reference field="1" count="0"/>
        </references>
      </pivotArea>
    </format>
    <format dxfId="716">
      <pivotArea dataOnly="0" labelOnly="1" outline="0" fieldPosition="0">
        <references count="2">
          <reference field="0" count="1" selected="0">
            <x v="213"/>
          </reference>
          <reference field="1" count="0"/>
        </references>
      </pivotArea>
    </format>
    <format dxfId="715">
      <pivotArea dataOnly="0" labelOnly="1" outline="0" fieldPosition="0">
        <references count="2">
          <reference field="0" count="1" selected="0">
            <x v="214"/>
          </reference>
          <reference field="1" count="0"/>
        </references>
      </pivotArea>
    </format>
    <format dxfId="714">
      <pivotArea dataOnly="0" labelOnly="1" outline="0" fieldPosition="0">
        <references count="2">
          <reference field="0" count="1" selected="0">
            <x v="215"/>
          </reference>
          <reference field="1" count="0"/>
        </references>
      </pivotArea>
    </format>
    <format dxfId="713">
      <pivotArea dataOnly="0" labelOnly="1" outline="0" fieldPosition="0">
        <references count="2">
          <reference field="0" count="1" selected="0">
            <x v="216"/>
          </reference>
          <reference field="1" count="0"/>
        </references>
      </pivotArea>
    </format>
    <format dxfId="712">
      <pivotArea dataOnly="0" labelOnly="1" outline="0" fieldPosition="0">
        <references count="2">
          <reference field="0" count="1" selected="0">
            <x v="217"/>
          </reference>
          <reference field="1" count="0"/>
        </references>
      </pivotArea>
    </format>
    <format dxfId="711">
      <pivotArea dataOnly="0" labelOnly="1" outline="0" fieldPosition="0">
        <references count="2">
          <reference field="0" count="1" selected="0">
            <x v="218"/>
          </reference>
          <reference field="1" count="0"/>
        </references>
      </pivotArea>
    </format>
    <format dxfId="710">
      <pivotArea dataOnly="0" labelOnly="1" outline="0" fieldPosition="0">
        <references count="2">
          <reference field="0" count="1" selected="0">
            <x v="219"/>
          </reference>
          <reference field="1" count="0"/>
        </references>
      </pivotArea>
    </format>
    <format dxfId="709">
      <pivotArea dataOnly="0" labelOnly="1" outline="0" fieldPosition="0">
        <references count="2">
          <reference field="0" count="1" selected="0">
            <x v="220"/>
          </reference>
          <reference field="1" count="0"/>
        </references>
      </pivotArea>
    </format>
    <format dxfId="708">
      <pivotArea dataOnly="0" labelOnly="1" outline="0" fieldPosition="0">
        <references count="2">
          <reference field="0" count="1" selected="0">
            <x v="221"/>
          </reference>
          <reference field="1" count="0"/>
        </references>
      </pivotArea>
    </format>
    <format dxfId="707">
      <pivotArea dataOnly="0" labelOnly="1" outline="0" fieldPosition="0">
        <references count="2">
          <reference field="0" count="1" selected="0">
            <x v="222"/>
          </reference>
          <reference field="1" count="0"/>
        </references>
      </pivotArea>
    </format>
    <format dxfId="706">
      <pivotArea dataOnly="0" labelOnly="1" outline="0" fieldPosition="0">
        <references count="2">
          <reference field="0" count="1" selected="0">
            <x v="223"/>
          </reference>
          <reference field="1" count="0"/>
        </references>
      </pivotArea>
    </format>
    <format dxfId="705">
      <pivotArea dataOnly="0" labelOnly="1" outline="0" fieldPosition="0">
        <references count="2">
          <reference field="0" count="1" selected="0">
            <x v="224"/>
          </reference>
          <reference field="1" count="0"/>
        </references>
      </pivotArea>
    </format>
    <format dxfId="704">
      <pivotArea dataOnly="0" labelOnly="1" outline="0" fieldPosition="0">
        <references count="2">
          <reference field="0" count="1" selected="0">
            <x v="225"/>
          </reference>
          <reference field="1" count="0"/>
        </references>
      </pivotArea>
    </format>
    <format dxfId="703">
      <pivotArea dataOnly="0" labelOnly="1" outline="0" fieldPosition="0">
        <references count="2">
          <reference field="0" count="1" selected="0">
            <x v="226"/>
          </reference>
          <reference field="1" count="0"/>
        </references>
      </pivotArea>
    </format>
    <format dxfId="702">
      <pivotArea dataOnly="0" labelOnly="1" outline="0" fieldPosition="0">
        <references count="2">
          <reference field="0" count="1" selected="0">
            <x v="227"/>
          </reference>
          <reference field="1" count="0"/>
        </references>
      </pivotArea>
    </format>
    <format dxfId="701">
      <pivotArea dataOnly="0" labelOnly="1" outline="0" fieldPosition="0">
        <references count="2">
          <reference field="0" count="1" selected="0">
            <x v="228"/>
          </reference>
          <reference field="1" count="0"/>
        </references>
      </pivotArea>
    </format>
    <format dxfId="700">
      <pivotArea dataOnly="0" labelOnly="1" outline="0" fieldPosition="0">
        <references count="2">
          <reference field="0" count="1" selected="0">
            <x v="229"/>
          </reference>
          <reference field="1" count="0"/>
        </references>
      </pivotArea>
    </format>
    <format dxfId="699">
      <pivotArea dataOnly="0" labelOnly="1" outline="0" fieldPosition="0">
        <references count="2">
          <reference field="0" count="1" selected="0">
            <x v="230"/>
          </reference>
          <reference field="1" count="0"/>
        </references>
      </pivotArea>
    </format>
    <format dxfId="698">
      <pivotArea dataOnly="0" labelOnly="1" outline="0" fieldPosition="0">
        <references count="2">
          <reference field="0" count="1" selected="0">
            <x v="231"/>
          </reference>
          <reference field="1" count="0"/>
        </references>
      </pivotArea>
    </format>
    <format dxfId="697">
      <pivotArea dataOnly="0" labelOnly="1" outline="0" fieldPosition="0">
        <references count="2">
          <reference field="0" count="1" selected="0">
            <x v="232"/>
          </reference>
          <reference field="1" count="0"/>
        </references>
      </pivotArea>
    </format>
    <format dxfId="696">
      <pivotArea dataOnly="0" labelOnly="1" outline="0" fieldPosition="0">
        <references count="2">
          <reference field="0" count="1" selected="0">
            <x v="233"/>
          </reference>
          <reference field="1" count="0"/>
        </references>
      </pivotArea>
    </format>
    <format dxfId="695">
      <pivotArea dataOnly="0" labelOnly="1" outline="0" fieldPosition="0">
        <references count="2">
          <reference field="0" count="1" selected="0">
            <x v="234"/>
          </reference>
          <reference field="1" count="0"/>
        </references>
      </pivotArea>
    </format>
    <format dxfId="694">
      <pivotArea dataOnly="0" labelOnly="1" outline="0" fieldPosition="0">
        <references count="2">
          <reference field="0" count="1" selected="0">
            <x v="235"/>
          </reference>
          <reference field="1" count="0"/>
        </references>
      </pivotArea>
    </format>
    <format dxfId="693">
      <pivotArea dataOnly="0" labelOnly="1" outline="0" fieldPosition="0">
        <references count="2">
          <reference field="0" count="1" selected="0">
            <x v="236"/>
          </reference>
          <reference field="1" count="0"/>
        </references>
      </pivotArea>
    </format>
    <format dxfId="692">
      <pivotArea dataOnly="0" labelOnly="1" outline="0" fieldPosition="0">
        <references count="2">
          <reference field="0" count="1" selected="0">
            <x v="237"/>
          </reference>
          <reference field="1" count="0"/>
        </references>
      </pivotArea>
    </format>
    <format dxfId="691">
      <pivotArea dataOnly="0" labelOnly="1" outline="0" fieldPosition="0">
        <references count="2">
          <reference field="0" count="1" selected="0">
            <x v="238"/>
          </reference>
          <reference field="1" count="0"/>
        </references>
      </pivotArea>
    </format>
    <format dxfId="690">
      <pivotArea dataOnly="0" labelOnly="1" outline="0" fieldPosition="0">
        <references count="2">
          <reference field="0" count="1" selected="0">
            <x v="239"/>
          </reference>
          <reference field="1" count="0"/>
        </references>
      </pivotArea>
    </format>
    <format dxfId="689">
      <pivotArea dataOnly="0" labelOnly="1" outline="0" fieldPosition="0">
        <references count="2">
          <reference field="0" count="1" selected="0">
            <x v="240"/>
          </reference>
          <reference field="1" count="0"/>
        </references>
      </pivotArea>
    </format>
    <format dxfId="688">
      <pivotArea dataOnly="0" labelOnly="1" outline="0" fieldPosition="0">
        <references count="2">
          <reference field="0" count="1" selected="0">
            <x v="241"/>
          </reference>
          <reference field="1" count="0"/>
        </references>
      </pivotArea>
    </format>
    <format dxfId="687">
      <pivotArea dataOnly="0" labelOnly="1" outline="0" fieldPosition="0">
        <references count="2">
          <reference field="0" count="1" selected="0">
            <x v="242"/>
          </reference>
          <reference field="1" count="0"/>
        </references>
      </pivotArea>
    </format>
    <format dxfId="686">
      <pivotArea dataOnly="0" labelOnly="1" outline="0" fieldPosition="0">
        <references count="2">
          <reference field="0" count="1" selected="0">
            <x v="243"/>
          </reference>
          <reference field="1" count="0"/>
        </references>
      </pivotArea>
    </format>
    <format dxfId="685">
      <pivotArea dataOnly="0" labelOnly="1" outline="0" fieldPosition="0">
        <references count="2">
          <reference field="0" count="1" selected="0">
            <x v="244"/>
          </reference>
          <reference field="1" count="0"/>
        </references>
      </pivotArea>
    </format>
    <format dxfId="684">
      <pivotArea dataOnly="0" labelOnly="1" outline="0" fieldPosition="0">
        <references count="2">
          <reference field="0" count="1" selected="0">
            <x v="245"/>
          </reference>
          <reference field="1" count="0"/>
        </references>
      </pivotArea>
    </format>
    <format dxfId="683">
      <pivotArea dataOnly="0" labelOnly="1" outline="0" fieldPosition="0">
        <references count="2">
          <reference field="0" count="1" selected="0">
            <x v="246"/>
          </reference>
          <reference field="1" count="0"/>
        </references>
      </pivotArea>
    </format>
    <format dxfId="682">
      <pivotArea dataOnly="0" labelOnly="1" outline="0" fieldPosition="0">
        <references count="2">
          <reference field="0" count="1" selected="0">
            <x v="247"/>
          </reference>
          <reference field="1" count="0"/>
        </references>
      </pivotArea>
    </format>
    <format dxfId="681">
      <pivotArea dataOnly="0" labelOnly="1" outline="0" fieldPosition="0">
        <references count="2">
          <reference field="0" count="1" selected="0">
            <x v="248"/>
          </reference>
          <reference field="1" count="0"/>
        </references>
      </pivotArea>
    </format>
    <format dxfId="680">
      <pivotArea dataOnly="0" labelOnly="1" outline="0" fieldPosition="0">
        <references count="2">
          <reference field="0" count="1" selected="0">
            <x v="249"/>
          </reference>
          <reference field="1" count="0"/>
        </references>
      </pivotArea>
    </format>
    <format dxfId="679">
      <pivotArea dataOnly="0" labelOnly="1" outline="0" fieldPosition="0">
        <references count="2">
          <reference field="0" count="1" selected="0">
            <x v="250"/>
          </reference>
          <reference field="1" count="0"/>
        </references>
      </pivotArea>
    </format>
    <format dxfId="678">
      <pivotArea dataOnly="0" labelOnly="1" outline="0" fieldPosition="0">
        <references count="2">
          <reference field="0" count="1" selected="0">
            <x v="251"/>
          </reference>
          <reference field="1" count="0"/>
        </references>
      </pivotArea>
    </format>
    <format dxfId="677">
      <pivotArea dataOnly="0" labelOnly="1" outline="0" fieldPosition="0">
        <references count="2">
          <reference field="0" count="1" selected="0">
            <x v="252"/>
          </reference>
          <reference field="1" count="0"/>
        </references>
      </pivotArea>
    </format>
    <format dxfId="676">
      <pivotArea dataOnly="0" labelOnly="1" outline="0" fieldPosition="0">
        <references count="2">
          <reference field="0" count="1" selected="0">
            <x v="253"/>
          </reference>
          <reference field="1" count="0"/>
        </references>
      </pivotArea>
    </format>
    <format dxfId="675">
      <pivotArea dataOnly="0" labelOnly="1" outline="0" fieldPosition="0">
        <references count="2">
          <reference field="0" count="1" selected="0">
            <x v="254"/>
          </reference>
          <reference field="1" count="0"/>
        </references>
      </pivotArea>
    </format>
    <format dxfId="674">
      <pivotArea dataOnly="0" labelOnly="1" outline="0" fieldPosition="0">
        <references count="2">
          <reference field="0" count="1" selected="0">
            <x v="255"/>
          </reference>
          <reference field="1" count="0"/>
        </references>
      </pivotArea>
    </format>
    <format dxfId="673">
      <pivotArea dataOnly="0" labelOnly="1" outline="0" fieldPosition="0">
        <references count="2">
          <reference field="0" count="1" selected="0">
            <x v="256"/>
          </reference>
          <reference field="1" count="0"/>
        </references>
      </pivotArea>
    </format>
    <format dxfId="672">
      <pivotArea dataOnly="0" labelOnly="1" outline="0" fieldPosition="0">
        <references count="2">
          <reference field="0" count="1" selected="0">
            <x v="257"/>
          </reference>
          <reference field="1" count="0"/>
        </references>
      </pivotArea>
    </format>
    <format dxfId="671">
      <pivotArea dataOnly="0" labelOnly="1" outline="0" fieldPosition="0">
        <references count="2">
          <reference field="0" count="1" selected="0">
            <x v="258"/>
          </reference>
          <reference field="1" count="0"/>
        </references>
      </pivotArea>
    </format>
    <format dxfId="670">
      <pivotArea dataOnly="0" labelOnly="1" outline="0" fieldPosition="0">
        <references count="2">
          <reference field="0" count="1" selected="0">
            <x v="259"/>
          </reference>
          <reference field="1" count="0"/>
        </references>
      </pivotArea>
    </format>
    <format dxfId="669">
      <pivotArea dataOnly="0" labelOnly="1" outline="0" fieldPosition="0">
        <references count="2">
          <reference field="0" count="1" selected="0">
            <x v="260"/>
          </reference>
          <reference field="1" count="0"/>
        </references>
      </pivotArea>
    </format>
    <format dxfId="668">
      <pivotArea dataOnly="0" labelOnly="1" outline="0" fieldPosition="0">
        <references count="2">
          <reference field="0" count="1" selected="0">
            <x v="261"/>
          </reference>
          <reference field="1" count="0"/>
        </references>
      </pivotArea>
    </format>
    <format dxfId="667">
      <pivotArea dataOnly="0" labelOnly="1" outline="0" fieldPosition="0">
        <references count="2">
          <reference field="0" count="1" selected="0">
            <x v="262"/>
          </reference>
          <reference field="1" count="0"/>
        </references>
      </pivotArea>
    </format>
    <format dxfId="666">
      <pivotArea dataOnly="0" labelOnly="1" outline="0" fieldPosition="0">
        <references count="2">
          <reference field="0" count="1" selected="0">
            <x v="263"/>
          </reference>
          <reference field="1" count="0"/>
        </references>
      </pivotArea>
    </format>
    <format dxfId="665">
      <pivotArea dataOnly="0" labelOnly="1" outline="0" fieldPosition="0">
        <references count="2">
          <reference field="0" count="1" selected="0">
            <x v="264"/>
          </reference>
          <reference field="1" count="0"/>
        </references>
      </pivotArea>
    </format>
    <format dxfId="664">
      <pivotArea dataOnly="0" labelOnly="1" outline="0" fieldPosition="0">
        <references count="2">
          <reference field="0" count="1" selected="0">
            <x v="265"/>
          </reference>
          <reference field="1" count="0"/>
        </references>
      </pivotArea>
    </format>
    <format dxfId="663">
      <pivotArea dataOnly="0" labelOnly="1" outline="0" fieldPosition="0">
        <references count="2">
          <reference field="0" count="1" selected="0">
            <x v="266"/>
          </reference>
          <reference field="1" count="0"/>
        </references>
      </pivotArea>
    </format>
    <format dxfId="662">
      <pivotArea dataOnly="0" labelOnly="1" outline="0" fieldPosition="0">
        <references count="2">
          <reference field="0" count="1" selected="0">
            <x v="267"/>
          </reference>
          <reference field="1" count="0"/>
        </references>
      </pivotArea>
    </format>
    <format dxfId="661">
      <pivotArea dataOnly="0" labelOnly="1" outline="0" fieldPosition="0">
        <references count="2">
          <reference field="0" count="1" selected="0">
            <x v="268"/>
          </reference>
          <reference field="1" count="0"/>
        </references>
      </pivotArea>
    </format>
    <format dxfId="660">
      <pivotArea dataOnly="0" labelOnly="1" outline="0" fieldPosition="0">
        <references count="2">
          <reference field="0" count="1" selected="0">
            <x v="269"/>
          </reference>
          <reference field="1" count="0"/>
        </references>
      </pivotArea>
    </format>
    <format dxfId="659">
      <pivotArea dataOnly="0" labelOnly="1" outline="0" fieldPosition="0">
        <references count="2">
          <reference field="0" count="1" selected="0">
            <x v="270"/>
          </reference>
          <reference field="1" count="0"/>
        </references>
      </pivotArea>
    </format>
    <format dxfId="658">
      <pivotArea dataOnly="0" labelOnly="1" outline="0" fieldPosition="0">
        <references count="2">
          <reference field="0" count="1" selected="0">
            <x v="271"/>
          </reference>
          <reference field="1" count="0"/>
        </references>
      </pivotArea>
    </format>
    <format dxfId="657">
      <pivotArea dataOnly="0" labelOnly="1" outline="0" fieldPosition="0">
        <references count="2">
          <reference field="0" count="1" selected="0">
            <x v="272"/>
          </reference>
          <reference field="1" count="0"/>
        </references>
      </pivotArea>
    </format>
    <format dxfId="656">
      <pivotArea dataOnly="0" labelOnly="1" outline="0" fieldPosition="0">
        <references count="2">
          <reference field="0" count="1" selected="0">
            <x v="273"/>
          </reference>
          <reference field="1" count="0"/>
        </references>
      </pivotArea>
    </format>
    <format dxfId="655">
      <pivotArea dataOnly="0" labelOnly="1" outline="0" fieldPosition="0">
        <references count="2">
          <reference field="0" count="1" selected="0">
            <x v="274"/>
          </reference>
          <reference field="1" count="0"/>
        </references>
      </pivotArea>
    </format>
    <format dxfId="654">
      <pivotArea dataOnly="0" labelOnly="1" outline="0" fieldPosition="0">
        <references count="2">
          <reference field="0" count="1" selected="0">
            <x v="275"/>
          </reference>
          <reference field="1" count="0"/>
        </references>
      </pivotArea>
    </format>
    <format dxfId="653">
      <pivotArea dataOnly="0" labelOnly="1" outline="0" fieldPosition="0">
        <references count="2">
          <reference field="0" count="1" selected="0">
            <x v="276"/>
          </reference>
          <reference field="1" count="0"/>
        </references>
      </pivotArea>
    </format>
    <format dxfId="652">
      <pivotArea dataOnly="0" labelOnly="1" outline="0" fieldPosition="0">
        <references count="2">
          <reference field="0" count="1" selected="0">
            <x v="277"/>
          </reference>
          <reference field="1" count="0"/>
        </references>
      </pivotArea>
    </format>
    <format dxfId="651">
      <pivotArea dataOnly="0" labelOnly="1" outline="0" fieldPosition="0">
        <references count="2">
          <reference field="0" count="1" selected="0">
            <x v="278"/>
          </reference>
          <reference field="1" count="0"/>
        </references>
      </pivotArea>
    </format>
    <format dxfId="650">
      <pivotArea dataOnly="0" labelOnly="1" outline="0" fieldPosition="0">
        <references count="2">
          <reference field="0" count="1" selected="0">
            <x v="279"/>
          </reference>
          <reference field="1" count="0"/>
        </references>
      </pivotArea>
    </format>
    <format dxfId="649">
      <pivotArea dataOnly="0" labelOnly="1" outline="0" fieldPosition="0">
        <references count="2">
          <reference field="0" count="1" selected="0">
            <x v="280"/>
          </reference>
          <reference field="1" count="0"/>
        </references>
      </pivotArea>
    </format>
    <format dxfId="648">
      <pivotArea dataOnly="0" labelOnly="1" outline="0" fieldPosition="0">
        <references count="2">
          <reference field="0" count="1" selected="0">
            <x v="281"/>
          </reference>
          <reference field="1" count="0"/>
        </references>
      </pivotArea>
    </format>
    <format dxfId="647">
      <pivotArea dataOnly="0" labelOnly="1" outline="0" fieldPosition="0">
        <references count="2">
          <reference field="0" count="1" selected="0">
            <x v="282"/>
          </reference>
          <reference field="1" count="0"/>
        </references>
      </pivotArea>
    </format>
    <format dxfId="646">
      <pivotArea dataOnly="0" labelOnly="1" outline="0" fieldPosition="0">
        <references count="2">
          <reference field="0" count="1" selected="0">
            <x v="283"/>
          </reference>
          <reference field="1" count="0"/>
        </references>
      </pivotArea>
    </format>
    <format dxfId="645">
      <pivotArea dataOnly="0" labelOnly="1" outline="0" fieldPosition="0">
        <references count="2">
          <reference field="0" count="1" selected="0">
            <x v="284"/>
          </reference>
          <reference field="1" count="0"/>
        </references>
      </pivotArea>
    </format>
    <format dxfId="644">
      <pivotArea dataOnly="0" labelOnly="1" outline="0" fieldPosition="0">
        <references count="2">
          <reference field="0" count="1" selected="0">
            <x v="285"/>
          </reference>
          <reference field="1" count="0"/>
        </references>
      </pivotArea>
    </format>
    <format dxfId="643">
      <pivotArea dataOnly="0" labelOnly="1" outline="0" fieldPosition="0">
        <references count="2">
          <reference field="0" count="1" selected="0">
            <x v="286"/>
          </reference>
          <reference field="1" count="0"/>
        </references>
      </pivotArea>
    </format>
    <format dxfId="642">
      <pivotArea dataOnly="0" labelOnly="1" outline="0" fieldPosition="0">
        <references count="2">
          <reference field="0" count="1" selected="0">
            <x v="287"/>
          </reference>
          <reference field="1" count="0"/>
        </references>
      </pivotArea>
    </format>
    <format dxfId="641">
      <pivotArea dataOnly="0" labelOnly="1" outline="0" fieldPosition="0">
        <references count="2">
          <reference field="0" count="1" selected="0">
            <x v="288"/>
          </reference>
          <reference field="1" count="0"/>
        </references>
      </pivotArea>
    </format>
    <format dxfId="640">
      <pivotArea dataOnly="0" labelOnly="1" outline="0" fieldPosition="0">
        <references count="2">
          <reference field="0" count="1" selected="0">
            <x v="289"/>
          </reference>
          <reference field="1" count="0"/>
        </references>
      </pivotArea>
    </format>
    <format dxfId="639">
      <pivotArea dataOnly="0" labelOnly="1" outline="0" fieldPosition="0">
        <references count="2">
          <reference field="0" count="1" selected="0">
            <x v="290"/>
          </reference>
          <reference field="1" count="0"/>
        </references>
      </pivotArea>
    </format>
    <format dxfId="638">
      <pivotArea dataOnly="0" labelOnly="1" outline="0" fieldPosition="0">
        <references count="2">
          <reference field="0" count="1" selected="0">
            <x v="291"/>
          </reference>
          <reference field="1" count="0"/>
        </references>
      </pivotArea>
    </format>
    <format dxfId="637">
      <pivotArea dataOnly="0" labelOnly="1" outline="0" fieldPosition="0">
        <references count="2">
          <reference field="0" count="1" selected="0">
            <x v="292"/>
          </reference>
          <reference field="1" count="0"/>
        </references>
      </pivotArea>
    </format>
    <format dxfId="636">
      <pivotArea dataOnly="0" labelOnly="1" outline="0" fieldPosition="0">
        <references count="2">
          <reference field="0" count="1" selected="0">
            <x v="293"/>
          </reference>
          <reference field="1" count="0"/>
        </references>
      </pivotArea>
    </format>
    <format dxfId="635">
      <pivotArea dataOnly="0" labelOnly="1" outline="0" fieldPosition="0">
        <references count="2">
          <reference field="0" count="1" selected="0">
            <x v="294"/>
          </reference>
          <reference field="1" count="0"/>
        </references>
      </pivotArea>
    </format>
    <format dxfId="634">
      <pivotArea dataOnly="0" labelOnly="1" outline="0" fieldPosition="0">
        <references count="2">
          <reference field="0" count="1" selected="0">
            <x v="295"/>
          </reference>
          <reference field="1" count="0"/>
        </references>
      </pivotArea>
    </format>
    <format dxfId="633">
      <pivotArea dataOnly="0" labelOnly="1" outline="0" fieldPosition="0">
        <references count="2">
          <reference field="0" count="1" selected="0">
            <x v="296"/>
          </reference>
          <reference field="1" count="0"/>
        </references>
      </pivotArea>
    </format>
    <format dxfId="632">
      <pivotArea dataOnly="0" labelOnly="1" outline="0" fieldPosition="0">
        <references count="2">
          <reference field="0" count="1" selected="0">
            <x v="297"/>
          </reference>
          <reference field="1" count="0"/>
        </references>
      </pivotArea>
    </format>
    <format dxfId="631">
      <pivotArea dataOnly="0" labelOnly="1" outline="0" fieldPosition="0">
        <references count="2">
          <reference field="0" count="1" selected="0">
            <x v="298"/>
          </reference>
          <reference field="1" count="0"/>
        </references>
      </pivotArea>
    </format>
    <format dxfId="630">
      <pivotArea dataOnly="0" labelOnly="1" outline="0" fieldPosition="0">
        <references count="2">
          <reference field="0" count="1" selected="0">
            <x v="299"/>
          </reference>
          <reference field="1" count="0"/>
        </references>
      </pivotArea>
    </format>
    <format dxfId="629">
      <pivotArea dataOnly="0" labelOnly="1" outline="0" fieldPosition="0">
        <references count="2">
          <reference field="0" count="1" selected="0">
            <x v="300"/>
          </reference>
          <reference field="1" count="0"/>
        </references>
      </pivotArea>
    </format>
    <format dxfId="628">
      <pivotArea dataOnly="0" labelOnly="1" outline="0" fieldPosition="0">
        <references count="2">
          <reference field="0" count="1" selected="0">
            <x v="301"/>
          </reference>
          <reference field="1" count="0"/>
        </references>
      </pivotArea>
    </format>
    <format dxfId="627">
      <pivotArea dataOnly="0" labelOnly="1" outline="0" fieldPosition="0">
        <references count="2">
          <reference field="0" count="1" selected="0">
            <x v="302"/>
          </reference>
          <reference field="1" count="0"/>
        </references>
      </pivotArea>
    </format>
    <format dxfId="626">
      <pivotArea dataOnly="0" labelOnly="1" outline="0" fieldPosition="0">
        <references count="2">
          <reference field="0" count="1" selected="0">
            <x v="303"/>
          </reference>
          <reference field="1" count="0"/>
        </references>
      </pivotArea>
    </format>
    <format dxfId="625">
      <pivotArea dataOnly="0" labelOnly="1" outline="0" fieldPosition="0">
        <references count="2">
          <reference field="0" count="1" selected="0">
            <x v="304"/>
          </reference>
          <reference field="1" count="0"/>
        </references>
      </pivotArea>
    </format>
    <format dxfId="624">
      <pivotArea dataOnly="0" labelOnly="1" outline="0" fieldPosition="0">
        <references count="2">
          <reference field="0" count="1" selected="0">
            <x v="305"/>
          </reference>
          <reference field="1" count="0"/>
        </references>
      </pivotArea>
    </format>
    <format dxfId="623">
      <pivotArea dataOnly="0" labelOnly="1" outline="0" fieldPosition="0">
        <references count="2">
          <reference field="0" count="1" selected="0">
            <x v="306"/>
          </reference>
          <reference field="1" count="0"/>
        </references>
      </pivotArea>
    </format>
    <format dxfId="622">
      <pivotArea dataOnly="0" labelOnly="1" outline="0" fieldPosition="0">
        <references count="2">
          <reference field="0" count="1" selected="0">
            <x v="307"/>
          </reference>
          <reference field="1" count="0"/>
        </references>
      </pivotArea>
    </format>
    <format dxfId="621">
      <pivotArea dataOnly="0" labelOnly="1" outline="0" fieldPosition="0">
        <references count="2">
          <reference field="0" count="1" selected="0">
            <x v="308"/>
          </reference>
          <reference field="1" count="0"/>
        </references>
      </pivotArea>
    </format>
    <format dxfId="620">
      <pivotArea dataOnly="0" labelOnly="1" outline="0" fieldPosition="0">
        <references count="2">
          <reference field="0" count="1" selected="0">
            <x v="309"/>
          </reference>
          <reference field="1" count="0"/>
        </references>
      </pivotArea>
    </format>
    <format dxfId="619">
      <pivotArea dataOnly="0" labelOnly="1" outline="0" fieldPosition="0">
        <references count="2">
          <reference field="0" count="1" selected="0">
            <x v="310"/>
          </reference>
          <reference field="1" count="0"/>
        </references>
      </pivotArea>
    </format>
    <format dxfId="618">
      <pivotArea dataOnly="0" labelOnly="1" outline="0" fieldPosition="0">
        <references count="2">
          <reference field="0" count="1" selected="0">
            <x v="311"/>
          </reference>
          <reference field="1" count="0"/>
        </references>
      </pivotArea>
    </format>
    <format dxfId="617">
      <pivotArea dataOnly="0" labelOnly="1" outline="0" fieldPosition="0">
        <references count="2">
          <reference field="0" count="1" selected="0">
            <x v="312"/>
          </reference>
          <reference field="1" count="0"/>
        </references>
      </pivotArea>
    </format>
    <format dxfId="616">
      <pivotArea dataOnly="0" labelOnly="1" outline="0" fieldPosition="0">
        <references count="2">
          <reference field="0" count="1" selected="0">
            <x v="313"/>
          </reference>
          <reference field="1" count="0"/>
        </references>
      </pivotArea>
    </format>
    <format dxfId="615">
      <pivotArea dataOnly="0" labelOnly="1" outline="0" fieldPosition="0">
        <references count="2">
          <reference field="0" count="1" selected="0">
            <x v="314"/>
          </reference>
          <reference field="1" count="0"/>
        </references>
      </pivotArea>
    </format>
    <format dxfId="614">
      <pivotArea dataOnly="0" labelOnly="1" outline="0" fieldPosition="0">
        <references count="2">
          <reference field="0" count="1" selected="0">
            <x v="315"/>
          </reference>
          <reference field="1" count="0"/>
        </references>
      </pivotArea>
    </format>
    <format dxfId="613">
      <pivotArea dataOnly="0" labelOnly="1" outline="0" fieldPosition="0">
        <references count="2">
          <reference field="0" count="1" selected="0">
            <x v="316"/>
          </reference>
          <reference field="1" count="0"/>
        </references>
      </pivotArea>
    </format>
    <format dxfId="612">
      <pivotArea dataOnly="0" labelOnly="1" outline="0" fieldPosition="0">
        <references count="2">
          <reference field="0" count="1" selected="0">
            <x v="317"/>
          </reference>
          <reference field="1" count="0"/>
        </references>
      </pivotArea>
    </format>
    <format dxfId="611">
      <pivotArea dataOnly="0" labelOnly="1" outline="0" fieldPosition="0">
        <references count="2">
          <reference field="0" count="1" selected="0">
            <x v="318"/>
          </reference>
          <reference field="1" count="0"/>
        </references>
      </pivotArea>
    </format>
    <format dxfId="610">
      <pivotArea dataOnly="0" labelOnly="1" outline="0" fieldPosition="0">
        <references count="2">
          <reference field="0" count="1" selected="0">
            <x v="319"/>
          </reference>
          <reference field="1" count="0"/>
        </references>
      </pivotArea>
    </format>
    <format dxfId="609">
      <pivotArea dataOnly="0" labelOnly="1" outline="0" fieldPosition="0">
        <references count="2">
          <reference field="0" count="1" selected="0">
            <x v="320"/>
          </reference>
          <reference field="1" count="0"/>
        </references>
      </pivotArea>
    </format>
    <format dxfId="608">
      <pivotArea dataOnly="0" labelOnly="1" outline="0" fieldPosition="0">
        <references count="2">
          <reference field="0" count="1" selected="0">
            <x v="321"/>
          </reference>
          <reference field="1" count="0"/>
        </references>
      </pivotArea>
    </format>
    <format dxfId="607">
      <pivotArea dataOnly="0" labelOnly="1" outline="0" fieldPosition="0">
        <references count="2">
          <reference field="0" count="1" selected="0">
            <x v="322"/>
          </reference>
          <reference field="1" count="0"/>
        </references>
      </pivotArea>
    </format>
    <format dxfId="606">
      <pivotArea dataOnly="0" labelOnly="1" outline="0" fieldPosition="0">
        <references count="2">
          <reference field="0" count="1" selected="0">
            <x v="323"/>
          </reference>
          <reference field="1" count="0"/>
        </references>
      </pivotArea>
    </format>
    <format dxfId="605">
      <pivotArea dataOnly="0" labelOnly="1" outline="0" fieldPosition="0">
        <references count="2">
          <reference field="0" count="1" selected="0">
            <x v="324"/>
          </reference>
          <reference field="1" count="0"/>
        </references>
      </pivotArea>
    </format>
    <format dxfId="604">
      <pivotArea dataOnly="0" labelOnly="1" outline="0" fieldPosition="0">
        <references count="2">
          <reference field="0" count="1" selected="0">
            <x v="325"/>
          </reference>
          <reference field="1" count="0"/>
        </references>
      </pivotArea>
    </format>
    <format dxfId="603">
      <pivotArea dataOnly="0" labelOnly="1" outline="0" fieldPosition="0">
        <references count="2">
          <reference field="0" count="1" selected="0">
            <x v="326"/>
          </reference>
          <reference field="1" count="0"/>
        </references>
      </pivotArea>
    </format>
    <format dxfId="602">
      <pivotArea dataOnly="0" labelOnly="1" outline="0" fieldPosition="0">
        <references count="2">
          <reference field="0" count="1" selected="0">
            <x v="327"/>
          </reference>
          <reference field="1" count="0"/>
        </references>
      </pivotArea>
    </format>
    <format dxfId="601">
      <pivotArea dataOnly="0" labelOnly="1" outline="0" fieldPosition="0">
        <references count="2">
          <reference field="0" count="1" selected="0">
            <x v="328"/>
          </reference>
          <reference field="1" count="0"/>
        </references>
      </pivotArea>
    </format>
    <format dxfId="600">
      <pivotArea dataOnly="0" labelOnly="1" outline="0" fieldPosition="0">
        <references count="2">
          <reference field="0" count="1" selected="0">
            <x v="329"/>
          </reference>
          <reference field="1" count="0"/>
        </references>
      </pivotArea>
    </format>
    <format dxfId="599">
      <pivotArea dataOnly="0" labelOnly="1" outline="0" fieldPosition="0">
        <references count="2">
          <reference field="0" count="1" selected="0">
            <x v="330"/>
          </reference>
          <reference field="1" count="0"/>
        </references>
      </pivotArea>
    </format>
    <format dxfId="598">
      <pivotArea dataOnly="0" labelOnly="1" outline="0" fieldPosition="0">
        <references count="2">
          <reference field="0" count="1" selected="0">
            <x v="331"/>
          </reference>
          <reference field="1" count="0"/>
        </references>
      </pivotArea>
    </format>
    <format dxfId="597">
      <pivotArea dataOnly="0" labelOnly="1" outline="0" fieldPosition="0">
        <references count="2">
          <reference field="0" count="1" selected="0">
            <x v="332"/>
          </reference>
          <reference field="1" count="0"/>
        </references>
      </pivotArea>
    </format>
    <format dxfId="596">
      <pivotArea dataOnly="0" labelOnly="1" outline="0" fieldPosition="0">
        <references count="2">
          <reference field="0" count="1" selected="0">
            <x v="333"/>
          </reference>
          <reference field="1" count="0"/>
        </references>
      </pivotArea>
    </format>
    <format dxfId="595">
      <pivotArea dataOnly="0" labelOnly="1" outline="0" fieldPosition="0">
        <references count="2">
          <reference field="0" count="1" selected="0">
            <x v="334"/>
          </reference>
          <reference field="1" count="0"/>
        </references>
      </pivotArea>
    </format>
    <format dxfId="594">
      <pivotArea dataOnly="0" labelOnly="1" outline="0" fieldPosition="0">
        <references count="2">
          <reference field="0" count="1" selected="0">
            <x v="335"/>
          </reference>
          <reference field="1" count="0"/>
        </references>
      </pivotArea>
    </format>
    <format dxfId="593">
      <pivotArea dataOnly="0" labelOnly="1" outline="0" fieldPosition="0">
        <references count="2">
          <reference field="0" count="1" selected="0">
            <x v="336"/>
          </reference>
          <reference field="1" count="0"/>
        </references>
      </pivotArea>
    </format>
    <format dxfId="592">
      <pivotArea dataOnly="0" labelOnly="1" outline="0" fieldPosition="0">
        <references count="2">
          <reference field="0" count="1" selected="0">
            <x v="337"/>
          </reference>
          <reference field="1" count="0"/>
        </references>
      </pivotArea>
    </format>
    <format dxfId="591">
      <pivotArea dataOnly="0" labelOnly="1" outline="0" fieldPosition="0">
        <references count="2">
          <reference field="0" count="1" selected="0">
            <x v="338"/>
          </reference>
          <reference field="1" count="0"/>
        </references>
      </pivotArea>
    </format>
    <format dxfId="590">
      <pivotArea dataOnly="0" labelOnly="1" outline="0" fieldPosition="0">
        <references count="2">
          <reference field="0" count="1" selected="0">
            <x v="339"/>
          </reference>
          <reference field="1" count="0"/>
        </references>
      </pivotArea>
    </format>
    <format dxfId="589">
      <pivotArea dataOnly="0" labelOnly="1" outline="0" fieldPosition="0">
        <references count="2">
          <reference field="0" count="1" selected="0">
            <x v="340"/>
          </reference>
          <reference field="1" count="0"/>
        </references>
      </pivotArea>
    </format>
    <format dxfId="588">
      <pivotArea dataOnly="0" labelOnly="1" outline="0" fieldPosition="0">
        <references count="2">
          <reference field="0" count="1" selected="0">
            <x v="341"/>
          </reference>
          <reference field="1" count="0"/>
        </references>
      </pivotArea>
    </format>
    <format dxfId="587">
      <pivotArea dataOnly="0" labelOnly="1" outline="0" fieldPosition="0">
        <references count="2">
          <reference field="0" count="1" selected="0">
            <x v="342"/>
          </reference>
          <reference field="1" count="0"/>
        </references>
      </pivotArea>
    </format>
    <format dxfId="586">
      <pivotArea dataOnly="0" labelOnly="1" outline="0" fieldPosition="0">
        <references count="2">
          <reference field="0" count="1" selected="0">
            <x v="343"/>
          </reference>
          <reference field="1" count="0"/>
        </references>
      </pivotArea>
    </format>
    <format dxfId="585">
      <pivotArea dataOnly="0" labelOnly="1" outline="0" fieldPosition="0">
        <references count="2">
          <reference field="0" count="1" selected="0">
            <x v="344"/>
          </reference>
          <reference field="1" count="0"/>
        </references>
      </pivotArea>
    </format>
    <format dxfId="584">
      <pivotArea dataOnly="0" labelOnly="1" outline="0" fieldPosition="0">
        <references count="2">
          <reference field="0" count="1" selected="0">
            <x v="345"/>
          </reference>
          <reference field="1" count="0"/>
        </references>
      </pivotArea>
    </format>
    <format dxfId="583">
      <pivotArea dataOnly="0" labelOnly="1" outline="0" fieldPosition="0">
        <references count="2">
          <reference field="0" count="1" selected="0">
            <x v="346"/>
          </reference>
          <reference field="1" count="0"/>
        </references>
      </pivotArea>
    </format>
    <format dxfId="582">
      <pivotArea dataOnly="0" labelOnly="1" outline="0" fieldPosition="0">
        <references count="2">
          <reference field="0" count="1" selected="0">
            <x v="347"/>
          </reference>
          <reference field="1" count="0"/>
        </references>
      </pivotArea>
    </format>
    <format dxfId="581">
      <pivotArea dataOnly="0" labelOnly="1" outline="0" fieldPosition="0">
        <references count="2">
          <reference field="0" count="1" selected="0">
            <x v="348"/>
          </reference>
          <reference field="1" count="0"/>
        </references>
      </pivotArea>
    </format>
    <format dxfId="580">
      <pivotArea dataOnly="0" labelOnly="1" outline="0" fieldPosition="0">
        <references count="2">
          <reference field="0" count="1" selected="0">
            <x v="349"/>
          </reference>
          <reference field="1" count="0"/>
        </references>
      </pivotArea>
    </format>
    <format dxfId="579">
      <pivotArea dataOnly="0" labelOnly="1" outline="0" fieldPosition="0">
        <references count="2">
          <reference field="0" count="1" selected="0">
            <x v="350"/>
          </reference>
          <reference field="1" count="0"/>
        </references>
      </pivotArea>
    </format>
    <format dxfId="578">
      <pivotArea dataOnly="0" labelOnly="1" outline="0" fieldPosition="0">
        <references count="2">
          <reference field="0" count="1" selected="0">
            <x v="351"/>
          </reference>
          <reference field="1" count="0"/>
        </references>
      </pivotArea>
    </format>
    <format dxfId="577">
      <pivotArea dataOnly="0" labelOnly="1" outline="0" fieldPosition="0">
        <references count="2">
          <reference field="0" count="1" selected="0">
            <x v="352"/>
          </reference>
          <reference field="1" count="0"/>
        </references>
      </pivotArea>
    </format>
    <format dxfId="576">
      <pivotArea dataOnly="0" labelOnly="1" outline="0" fieldPosition="0">
        <references count="2">
          <reference field="0" count="1" selected="0">
            <x v="353"/>
          </reference>
          <reference field="1" count="0"/>
        </references>
      </pivotArea>
    </format>
    <format dxfId="575">
      <pivotArea dataOnly="0" labelOnly="1" outline="0" fieldPosition="0">
        <references count="2">
          <reference field="0" count="1" selected="0">
            <x v="354"/>
          </reference>
          <reference field="1" count="0"/>
        </references>
      </pivotArea>
    </format>
    <format dxfId="574">
      <pivotArea dataOnly="0" labelOnly="1" outline="0" fieldPosition="0">
        <references count="2">
          <reference field="0" count="1" selected="0">
            <x v="355"/>
          </reference>
          <reference field="1" count="0"/>
        </references>
      </pivotArea>
    </format>
    <format dxfId="573">
      <pivotArea dataOnly="0" labelOnly="1" outline="0" fieldPosition="0">
        <references count="2">
          <reference field="0" count="1" selected="0">
            <x v="356"/>
          </reference>
          <reference field="1" count="0"/>
        </references>
      </pivotArea>
    </format>
    <format dxfId="572">
      <pivotArea dataOnly="0" labelOnly="1" outline="0" fieldPosition="0">
        <references count="2">
          <reference field="0" count="1" selected="0">
            <x v="357"/>
          </reference>
          <reference field="1" count="0"/>
        </references>
      </pivotArea>
    </format>
    <format dxfId="571">
      <pivotArea dataOnly="0" labelOnly="1" outline="0" fieldPosition="0">
        <references count="2">
          <reference field="0" count="1" selected="0">
            <x v="358"/>
          </reference>
          <reference field="1" count="0"/>
        </references>
      </pivotArea>
    </format>
    <format dxfId="570">
      <pivotArea dataOnly="0" labelOnly="1" outline="0" fieldPosition="0">
        <references count="2">
          <reference field="0" count="1" selected="0">
            <x v="359"/>
          </reference>
          <reference field="1" count="0"/>
        </references>
      </pivotArea>
    </format>
    <format dxfId="569">
      <pivotArea dataOnly="0" labelOnly="1" outline="0" fieldPosition="0">
        <references count="2">
          <reference field="0" count="1" selected="0">
            <x v="360"/>
          </reference>
          <reference field="1" count="0"/>
        </references>
      </pivotArea>
    </format>
    <format dxfId="568">
      <pivotArea dataOnly="0" labelOnly="1" outline="0" fieldPosition="0">
        <references count="2">
          <reference field="0" count="1" selected="0">
            <x v="361"/>
          </reference>
          <reference field="1" count="0"/>
        </references>
      </pivotArea>
    </format>
    <format dxfId="567">
      <pivotArea dataOnly="0" labelOnly="1" outline="0" fieldPosition="0">
        <references count="2">
          <reference field="0" count="1" selected="0">
            <x v="362"/>
          </reference>
          <reference field="1" count="0"/>
        </references>
      </pivotArea>
    </format>
    <format dxfId="566">
      <pivotArea dataOnly="0" labelOnly="1" outline="0" fieldPosition="0">
        <references count="2">
          <reference field="0" count="1" selected="0">
            <x v="363"/>
          </reference>
          <reference field="1" count="0"/>
        </references>
      </pivotArea>
    </format>
    <format dxfId="565">
      <pivotArea dataOnly="0" labelOnly="1" outline="0" fieldPosition="0">
        <references count="2">
          <reference field="0" count="1" selected="0">
            <x v="364"/>
          </reference>
          <reference field="1" count="0"/>
        </references>
      </pivotArea>
    </format>
    <format dxfId="564">
      <pivotArea dataOnly="0" labelOnly="1" outline="0" fieldPosition="0">
        <references count="2">
          <reference field="0" count="1" selected="0">
            <x v="365"/>
          </reference>
          <reference field="1" count="0"/>
        </references>
      </pivotArea>
    </format>
    <format dxfId="563">
      <pivotArea dataOnly="0" labelOnly="1" outline="0" fieldPosition="0">
        <references count="2">
          <reference field="0" count="1" selected="0">
            <x v="366"/>
          </reference>
          <reference field="1" count="0"/>
        </references>
      </pivotArea>
    </format>
    <format dxfId="562">
      <pivotArea dataOnly="0" labelOnly="1" outline="0" fieldPosition="0">
        <references count="2">
          <reference field="0" count="1" selected="0">
            <x v="367"/>
          </reference>
          <reference field="1" count="0"/>
        </references>
      </pivotArea>
    </format>
    <format dxfId="561">
      <pivotArea dataOnly="0" labelOnly="1" outline="0" fieldPosition="0">
        <references count="2">
          <reference field="0" count="1" selected="0">
            <x v="368"/>
          </reference>
          <reference field="1" count="0"/>
        </references>
      </pivotArea>
    </format>
    <format dxfId="560">
      <pivotArea dataOnly="0" labelOnly="1" outline="0" fieldPosition="0">
        <references count="2">
          <reference field="0" count="1" selected="0">
            <x v="369"/>
          </reference>
          <reference field="1" count="0"/>
        </references>
      </pivotArea>
    </format>
    <format dxfId="559">
      <pivotArea dataOnly="0" labelOnly="1" outline="0" fieldPosition="0">
        <references count="2">
          <reference field="0" count="1" selected="0">
            <x v="370"/>
          </reference>
          <reference field="1" count="0"/>
        </references>
      </pivotArea>
    </format>
    <format dxfId="558">
      <pivotArea dataOnly="0" labelOnly="1" outline="0" fieldPosition="0">
        <references count="2">
          <reference field="0" count="1" selected="0">
            <x v="371"/>
          </reference>
          <reference field="1" count="0"/>
        </references>
      </pivotArea>
    </format>
    <format dxfId="557">
      <pivotArea dataOnly="0" labelOnly="1" outline="0" fieldPosition="0">
        <references count="2">
          <reference field="0" count="1" selected="0">
            <x v="372"/>
          </reference>
          <reference field="1" count="0"/>
        </references>
      </pivotArea>
    </format>
    <format dxfId="556">
      <pivotArea dataOnly="0" labelOnly="1" outline="0" fieldPosition="0">
        <references count="2">
          <reference field="0" count="1" selected="0">
            <x v="373"/>
          </reference>
          <reference field="1" count="0"/>
        </references>
      </pivotArea>
    </format>
    <format dxfId="555">
      <pivotArea dataOnly="0" labelOnly="1" outline="0" fieldPosition="0">
        <references count="2">
          <reference field="0" count="1" selected="0">
            <x v="374"/>
          </reference>
          <reference field="1" count="0"/>
        </references>
      </pivotArea>
    </format>
    <format dxfId="554">
      <pivotArea dataOnly="0" labelOnly="1" outline="0" fieldPosition="0">
        <references count="2">
          <reference field="0" count="1" selected="0">
            <x v="375"/>
          </reference>
          <reference field="1" count="0"/>
        </references>
      </pivotArea>
    </format>
    <format dxfId="553">
      <pivotArea dataOnly="0" labelOnly="1" outline="0" fieldPosition="0">
        <references count="2">
          <reference field="0" count="1" selected="0">
            <x v="376"/>
          </reference>
          <reference field="1" count="0"/>
        </references>
      </pivotArea>
    </format>
    <format dxfId="552">
      <pivotArea dataOnly="0" labelOnly="1" outline="0" fieldPosition="0">
        <references count="2">
          <reference field="0" count="1" selected="0">
            <x v="377"/>
          </reference>
          <reference field="1" count="0"/>
        </references>
      </pivotArea>
    </format>
    <format dxfId="551">
      <pivotArea dataOnly="0" labelOnly="1" outline="0" fieldPosition="0">
        <references count="2">
          <reference field="0" count="1" selected="0">
            <x v="378"/>
          </reference>
          <reference field="1" count="0"/>
        </references>
      </pivotArea>
    </format>
    <format dxfId="550">
      <pivotArea dataOnly="0" labelOnly="1" outline="0" fieldPosition="0">
        <references count="2">
          <reference field="0" count="1" selected="0">
            <x v="379"/>
          </reference>
          <reference field="1" count="0"/>
        </references>
      </pivotArea>
    </format>
    <format dxfId="549">
      <pivotArea dataOnly="0" labelOnly="1" outline="0" fieldPosition="0">
        <references count="2">
          <reference field="0" count="1" selected="0">
            <x v="380"/>
          </reference>
          <reference field="1" count="0"/>
        </references>
      </pivotArea>
    </format>
    <format dxfId="548">
      <pivotArea dataOnly="0" labelOnly="1" outline="0" fieldPosition="0">
        <references count="2">
          <reference field="0" count="1" selected="0">
            <x v="381"/>
          </reference>
          <reference field="1" count="0"/>
        </references>
      </pivotArea>
    </format>
    <format dxfId="547">
      <pivotArea dataOnly="0" labelOnly="1" outline="0" fieldPosition="0">
        <references count="2">
          <reference field="0" count="1" selected="0">
            <x v="382"/>
          </reference>
          <reference field="1" count="0"/>
        </references>
      </pivotArea>
    </format>
    <format dxfId="546">
      <pivotArea dataOnly="0" labelOnly="1" outline="0" fieldPosition="0">
        <references count="2">
          <reference field="0" count="1" selected="0">
            <x v="383"/>
          </reference>
          <reference field="1" count="0"/>
        </references>
      </pivotArea>
    </format>
    <format dxfId="545">
      <pivotArea dataOnly="0" labelOnly="1" outline="0" fieldPosition="0">
        <references count="2">
          <reference field="0" count="1" selected="0">
            <x v="384"/>
          </reference>
          <reference field="1" count="0"/>
        </references>
      </pivotArea>
    </format>
    <format dxfId="544">
      <pivotArea dataOnly="0" labelOnly="1" outline="0" fieldPosition="0">
        <references count="2">
          <reference field="0" count="1" selected="0">
            <x v="385"/>
          </reference>
          <reference field="1" count="0"/>
        </references>
      </pivotArea>
    </format>
    <format dxfId="543">
      <pivotArea dataOnly="0" labelOnly="1" outline="0" fieldPosition="0">
        <references count="2">
          <reference field="0" count="1" selected="0">
            <x v="386"/>
          </reference>
          <reference field="1" count="0"/>
        </references>
      </pivotArea>
    </format>
    <format dxfId="542">
      <pivotArea dataOnly="0" labelOnly="1" outline="0" fieldPosition="0">
        <references count="2">
          <reference field="0" count="1" selected="0">
            <x v="387"/>
          </reference>
          <reference field="1" count="0"/>
        </references>
      </pivotArea>
    </format>
    <format dxfId="541">
      <pivotArea dataOnly="0" labelOnly="1" outline="0" fieldPosition="0">
        <references count="2">
          <reference field="0" count="1" selected="0">
            <x v="388"/>
          </reference>
          <reference field="1" count="0"/>
        </references>
      </pivotArea>
    </format>
    <format dxfId="540">
      <pivotArea dataOnly="0" labelOnly="1" outline="0" fieldPosition="0">
        <references count="2">
          <reference field="0" count="1" selected="0">
            <x v="389"/>
          </reference>
          <reference field="1" count="0"/>
        </references>
      </pivotArea>
    </format>
    <format dxfId="539">
      <pivotArea dataOnly="0" labelOnly="1" outline="0" fieldPosition="0">
        <references count="2">
          <reference field="0" count="1" selected="0">
            <x v="390"/>
          </reference>
          <reference field="1" count="0"/>
        </references>
      </pivotArea>
    </format>
    <format dxfId="538">
      <pivotArea dataOnly="0" labelOnly="1" outline="0" fieldPosition="0">
        <references count="2">
          <reference field="0" count="1" selected="0">
            <x v="391"/>
          </reference>
          <reference field="1" count="0"/>
        </references>
      </pivotArea>
    </format>
    <format dxfId="537">
      <pivotArea dataOnly="0" labelOnly="1" outline="0" fieldPosition="0">
        <references count="2">
          <reference field="0" count="1" selected="0">
            <x v="392"/>
          </reference>
          <reference field="1" count="0"/>
        </references>
      </pivotArea>
    </format>
    <format dxfId="536">
      <pivotArea dataOnly="0" labelOnly="1" outline="0" fieldPosition="0">
        <references count="2">
          <reference field="0" count="1" selected="0">
            <x v="393"/>
          </reference>
          <reference field="1" count="0"/>
        </references>
      </pivotArea>
    </format>
    <format dxfId="535">
      <pivotArea dataOnly="0" labelOnly="1" outline="0" fieldPosition="0">
        <references count="2">
          <reference field="0" count="1" selected="0">
            <x v="394"/>
          </reference>
          <reference field="1" count="0"/>
        </references>
      </pivotArea>
    </format>
    <format dxfId="534">
      <pivotArea dataOnly="0" labelOnly="1" outline="0" fieldPosition="0">
        <references count="2">
          <reference field="0" count="1" selected="0">
            <x v="395"/>
          </reference>
          <reference field="1" count="0"/>
        </references>
      </pivotArea>
    </format>
    <format dxfId="533">
      <pivotArea dataOnly="0" labelOnly="1" outline="0" fieldPosition="0">
        <references count="2">
          <reference field="0" count="1" selected="0">
            <x v="396"/>
          </reference>
          <reference field="1" count="0"/>
        </references>
      </pivotArea>
    </format>
    <format dxfId="532">
      <pivotArea dataOnly="0" labelOnly="1" outline="0" fieldPosition="0">
        <references count="2">
          <reference field="0" count="1" selected="0">
            <x v="397"/>
          </reference>
          <reference field="1" count="0"/>
        </references>
      </pivotArea>
    </format>
    <format dxfId="531">
      <pivotArea dataOnly="0" labelOnly="1" outline="0" fieldPosition="0">
        <references count="2">
          <reference field="0" count="1" selected="0">
            <x v="398"/>
          </reference>
          <reference field="1" count="0"/>
        </references>
      </pivotArea>
    </format>
    <format dxfId="530">
      <pivotArea dataOnly="0" labelOnly="1" outline="0" fieldPosition="0">
        <references count="2">
          <reference field="0" count="1" selected="0">
            <x v="399"/>
          </reference>
          <reference field="1" count="0"/>
        </references>
      </pivotArea>
    </format>
    <format dxfId="529">
      <pivotArea dataOnly="0" labelOnly="1" outline="0" fieldPosition="0">
        <references count="2">
          <reference field="0" count="1" selected="0">
            <x v="400"/>
          </reference>
          <reference field="1" count="0"/>
        </references>
      </pivotArea>
    </format>
    <format dxfId="528">
      <pivotArea dataOnly="0" labelOnly="1" outline="0" fieldPosition="0">
        <references count="2">
          <reference field="0" count="1" selected="0">
            <x v="401"/>
          </reference>
          <reference field="1" count="0"/>
        </references>
      </pivotArea>
    </format>
    <format dxfId="527">
      <pivotArea dataOnly="0" labelOnly="1" outline="0" fieldPosition="0">
        <references count="2">
          <reference field="0" count="1" selected="0">
            <x v="402"/>
          </reference>
          <reference field="1" count="0"/>
        </references>
      </pivotArea>
    </format>
    <format dxfId="526">
      <pivotArea dataOnly="0" labelOnly="1" outline="0" fieldPosition="0">
        <references count="2">
          <reference field="0" count="1" selected="0">
            <x v="403"/>
          </reference>
          <reference field="1" count="0"/>
        </references>
      </pivotArea>
    </format>
    <format dxfId="525">
      <pivotArea dataOnly="0" labelOnly="1" outline="0" fieldPosition="0">
        <references count="2">
          <reference field="0" count="1" selected="0">
            <x v="404"/>
          </reference>
          <reference field="1" count="0"/>
        </references>
      </pivotArea>
    </format>
    <format dxfId="524">
      <pivotArea dataOnly="0" labelOnly="1" outline="0" fieldPosition="0">
        <references count="2">
          <reference field="0" count="1" selected="0">
            <x v="405"/>
          </reference>
          <reference field="1" count="0"/>
        </references>
      </pivotArea>
    </format>
    <format dxfId="523">
      <pivotArea dataOnly="0" labelOnly="1" outline="0" fieldPosition="0">
        <references count="2">
          <reference field="0" count="1" selected="0">
            <x v="406"/>
          </reference>
          <reference field="1" count="0"/>
        </references>
      </pivotArea>
    </format>
    <format dxfId="522">
      <pivotArea dataOnly="0" labelOnly="1" outline="0" fieldPosition="0">
        <references count="2">
          <reference field="0" count="1" selected="0">
            <x v="407"/>
          </reference>
          <reference field="1" count="0"/>
        </references>
      </pivotArea>
    </format>
    <format dxfId="521">
      <pivotArea dataOnly="0" labelOnly="1" outline="0" fieldPosition="0">
        <references count="2">
          <reference field="0" count="1" selected="0">
            <x v="408"/>
          </reference>
          <reference field="1" count="0"/>
        </references>
      </pivotArea>
    </format>
    <format dxfId="520">
      <pivotArea dataOnly="0" labelOnly="1" outline="0" fieldPosition="0">
        <references count="2">
          <reference field="0" count="1" selected="0">
            <x v="409"/>
          </reference>
          <reference field="1" count="0"/>
        </references>
      </pivotArea>
    </format>
    <format dxfId="519">
      <pivotArea dataOnly="0" labelOnly="1" outline="0" fieldPosition="0">
        <references count="2">
          <reference field="0" count="1" selected="0">
            <x v="410"/>
          </reference>
          <reference field="1" count="0"/>
        </references>
      </pivotArea>
    </format>
    <format dxfId="518">
      <pivotArea dataOnly="0" labelOnly="1" outline="0" fieldPosition="0">
        <references count="2">
          <reference field="0" count="1" selected="0">
            <x v="411"/>
          </reference>
          <reference field="1" count="0"/>
        </references>
      </pivotArea>
    </format>
    <format dxfId="517">
      <pivotArea dataOnly="0" labelOnly="1" outline="0" fieldPosition="0">
        <references count="2">
          <reference field="0" count="1" selected="0">
            <x v="412"/>
          </reference>
          <reference field="1" count="0"/>
        </references>
      </pivotArea>
    </format>
    <format dxfId="516">
      <pivotArea dataOnly="0" labelOnly="1" outline="0" fieldPosition="0">
        <references count="2">
          <reference field="0" count="1" selected="0">
            <x v="413"/>
          </reference>
          <reference field="1" count="0"/>
        </references>
      </pivotArea>
    </format>
    <format dxfId="515">
      <pivotArea dataOnly="0" labelOnly="1" outline="0" fieldPosition="0">
        <references count="2">
          <reference field="0" count="1" selected="0">
            <x v="414"/>
          </reference>
          <reference field="1" count="0"/>
        </references>
      </pivotArea>
    </format>
    <format dxfId="514">
      <pivotArea dataOnly="0" labelOnly="1" outline="0" fieldPosition="0">
        <references count="2">
          <reference field="0" count="1" selected="0">
            <x v="415"/>
          </reference>
          <reference field="1" count="0"/>
        </references>
      </pivotArea>
    </format>
    <format dxfId="513">
      <pivotArea dataOnly="0" labelOnly="1" outline="0" fieldPosition="0">
        <references count="2">
          <reference field="0" count="1" selected="0">
            <x v="416"/>
          </reference>
          <reference field="1" count="0"/>
        </references>
      </pivotArea>
    </format>
    <format dxfId="512">
      <pivotArea dataOnly="0" labelOnly="1" outline="0" fieldPosition="0">
        <references count="2">
          <reference field="0" count="1" selected="0">
            <x v="417"/>
          </reference>
          <reference field="1" count="0"/>
        </references>
      </pivotArea>
    </format>
    <format dxfId="511">
      <pivotArea dataOnly="0" labelOnly="1" outline="0" fieldPosition="0">
        <references count="2">
          <reference field="0" count="1" selected="0">
            <x v="418"/>
          </reference>
          <reference field="1" count="0"/>
        </references>
      </pivotArea>
    </format>
    <format dxfId="510">
      <pivotArea dataOnly="0" labelOnly="1" outline="0" fieldPosition="0">
        <references count="2">
          <reference field="0" count="1" selected="0">
            <x v="419"/>
          </reference>
          <reference field="1" count="0"/>
        </references>
      </pivotArea>
    </format>
    <format dxfId="509">
      <pivotArea dataOnly="0" labelOnly="1" outline="0" fieldPosition="0">
        <references count="2">
          <reference field="0" count="1" selected="0">
            <x v="420"/>
          </reference>
          <reference field="1" count="0"/>
        </references>
      </pivotArea>
    </format>
    <format dxfId="508">
      <pivotArea dataOnly="0" labelOnly="1" outline="0" fieldPosition="0">
        <references count="2">
          <reference field="0" count="1" selected="0">
            <x v="421"/>
          </reference>
          <reference field="1" count="0"/>
        </references>
      </pivotArea>
    </format>
    <format dxfId="507">
      <pivotArea dataOnly="0" labelOnly="1" outline="0" fieldPosition="0">
        <references count="2">
          <reference field="0" count="1" selected="0">
            <x v="422"/>
          </reference>
          <reference field="1" count="0"/>
        </references>
      </pivotArea>
    </format>
    <format dxfId="506">
      <pivotArea dataOnly="0" labelOnly="1" outline="0" fieldPosition="0">
        <references count="2">
          <reference field="0" count="1" selected="0">
            <x v="423"/>
          </reference>
          <reference field="1" count="0"/>
        </references>
      </pivotArea>
    </format>
    <format dxfId="505">
      <pivotArea dataOnly="0" labelOnly="1" outline="0" fieldPosition="0">
        <references count="2">
          <reference field="0" count="1" selected="0">
            <x v="424"/>
          </reference>
          <reference field="1" count="0"/>
        </references>
      </pivotArea>
    </format>
    <format dxfId="504">
      <pivotArea dataOnly="0" labelOnly="1" outline="0" fieldPosition="0">
        <references count="2">
          <reference field="0" count="1" selected="0">
            <x v="425"/>
          </reference>
          <reference field="1" count="0"/>
        </references>
      </pivotArea>
    </format>
    <format dxfId="503">
      <pivotArea dataOnly="0" labelOnly="1" outline="0" fieldPosition="0">
        <references count="2">
          <reference field="0" count="1" selected="0">
            <x v="426"/>
          </reference>
          <reference field="1" count="0"/>
        </references>
      </pivotArea>
    </format>
    <format dxfId="502">
      <pivotArea dataOnly="0" labelOnly="1" outline="0" fieldPosition="0">
        <references count="2">
          <reference field="0" count="1" selected="0">
            <x v="427"/>
          </reference>
          <reference field="1" count="0"/>
        </references>
      </pivotArea>
    </format>
    <format dxfId="501">
      <pivotArea dataOnly="0" labelOnly="1" outline="0" fieldPosition="0">
        <references count="2">
          <reference field="0" count="1" selected="0">
            <x v="428"/>
          </reference>
          <reference field="1" count="0"/>
        </references>
      </pivotArea>
    </format>
    <format dxfId="500">
      <pivotArea dataOnly="0" labelOnly="1" outline="0" fieldPosition="0">
        <references count="2">
          <reference field="0" count="1" selected="0">
            <x v="429"/>
          </reference>
          <reference field="1" count="0"/>
        </references>
      </pivotArea>
    </format>
    <format dxfId="499">
      <pivotArea dataOnly="0" labelOnly="1" outline="0" fieldPosition="0">
        <references count="2">
          <reference field="0" count="1" selected="0">
            <x v="430"/>
          </reference>
          <reference field="1" count="0"/>
        </references>
      </pivotArea>
    </format>
    <format dxfId="498">
      <pivotArea dataOnly="0" labelOnly="1" outline="0" fieldPosition="0">
        <references count="2">
          <reference field="0" count="1" selected="0">
            <x v="431"/>
          </reference>
          <reference field="1" count="0"/>
        </references>
      </pivotArea>
    </format>
    <format dxfId="497">
      <pivotArea dataOnly="0" labelOnly="1" outline="0" fieldPosition="0">
        <references count="2">
          <reference field="0" count="1" selected="0">
            <x v="432"/>
          </reference>
          <reference field="1" count="0"/>
        </references>
      </pivotArea>
    </format>
    <format dxfId="496">
      <pivotArea dataOnly="0" labelOnly="1" outline="0" fieldPosition="0">
        <references count="2">
          <reference field="0" count="1" selected="0">
            <x v="433"/>
          </reference>
          <reference field="1" count="0"/>
        </references>
      </pivotArea>
    </format>
    <format dxfId="495">
      <pivotArea dataOnly="0" labelOnly="1" outline="0" fieldPosition="0">
        <references count="2">
          <reference field="0" count="1" selected="0">
            <x v="434"/>
          </reference>
          <reference field="1" count="0"/>
        </references>
      </pivotArea>
    </format>
    <format dxfId="494">
      <pivotArea dataOnly="0" labelOnly="1" outline="0" fieldPosition="0">
        <references count="2">
          <reference field="0" count="1" selected="0">
            <x v="435"/>
          </reference>
          <reference field="1" count="0"/>
        </references>
      </pivotArea>
    </format>
    <format dxfId="493">
      <pivotArea dataOnly="0" labelOnly="1" outline="0" fieldPosition="0">
        <references count="2">
          <reference field="0" count="1" selected="0">
            <x v="436"/>
          </reference>
          <reference field="1" count="0"/>
        </references>
      </pivotArea>
    </format>
    <format dxfId="492">
      <pivotArea dataOnly="0" labelOnly="1" outline="0" fieldPosition="0">
        <references count="2">
          <reference field="0" count="1" selected="0">
            <x v="437"/>
          </reference>
          <reference field="1" count="0"/>
        </references>
      </pivotArea>
    </format>
    <format dxfId="491">
      <pivotArea dataOnly="0" labelOnly="1" outline="0" fieldPosition="0">
        <references count="2">
          <reference field="0" count="1" selected="0">
            <x v="438"/>
          </reference>
          <reference field="1" count="0"/>
        </references>
      </pivotArea>
    </format>
    <format dxfId="490">
      <pivotArea dataOnly="0" labelOnly="1" outline="0" fieldPosition="0">
        <references count="2">
          <reference field="0" count="1" selected="0">
            <x v="439"/>
          </reference>
          <reference field="1" count="0"/>
        </references>
      </pivotArea>
    </format>
    <format dxfId="489">
      <pivotArea dataOnly="0" labelOnly="1" outline="0" fieldPosition="0">
        <references count="2">
          <reference field="0" count="1" selected="0">
            <x v="440"/>
          </reference>
          <reference field="1" count="0"/>
        </references>
      </pivotArea>
    </format>
    <format dxfId="488">
      <pivotArea dataOnly="0" labelOnly="1" outline="0" fieldPosition="0">
        <references count="2">
          <reference field="0" count="1" selected="0">
            <x v="441"/>
          </reference>
          <reference field="1" count="0"/>
        </references>
      </pivotArea>
    </format>
    <format dxfId="487">
      <pivotArea dataOnly="0" labelOnly="1" outline="0" fieldPosition="0">
        <references count="2">
          <reference field="0" count="1" selected="0">
            <x v="442"/>
          </reference>
          <reference field="1" count="0"/>
        </references>
      </pivotArea>
    </format>
    <format dxfId="486">
      <pivotArea field="0" type="button" dataOnly="0" labelOnly="1" outline="0" axis="axisRow" fieldPosition="0"/>
    </format>
    <format dxfId="485">
      <pivotArea field="1" type="button" dataOnly="0" labelOnly="1" outline="0" axis="axisRow" fieldPosition="1"/>
    </format>
    <format dxfId="484">
      <pivotArea field="0" type="button" dataOnly="0" labelOnly="1" outline="0" axis="axisRow" fieldPosition="0"/>
    </format>
    <format dxfId="483">
      <pivotArea field="1" type="button" dataOnly="0" labelOnly="1" outline="0" axis="axisRow" fieldPosition="1"/>
    </format>
    <format dxfId="482">
      <pivotArea field="0" type="button" dataOnly="0" labelOnly="1" outline="0" axis="axisRow" fieldPosition="0"/>
    </format>
    <format dxfId="481">
      <pivotArea field="1" type="button" dataOnly="0" labelOnly="1" outline="0" axis="axisRow" fieldPosition="1"/>
    </format>
  </formats>
  <pivotHierarchies count="90">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6"/>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3B4A2BC-5CD3-4669-870C-0F1069CF87B7}" sourceName="[INVOICES].[Year]">
  <pivotTables>
    <pivotTable tabId="1" name="PivotTable3"/>
    <pivotTable tabId="1" name="PivotTable4"/>
    <pivotTable tabId="5" name="PivotTable3"/>
    <pivotTable tabId="5" name="PivotTable4"/>
    <pivotTable tabId="5" name="PivotTable5"/>
    <pivotTable tabId="5" name="PivotTable6"/>
    <pivotTable tabId="7" name="PivotTable3"/>
    <pivotTable tabId="7" name="PivotTable5"/>
    <pivotTable tabId="7" name="PivotTable6"/>
    <pivotTable tabId="7" name="PivotTable1"/>
    <pivotTable tabId="8" name="PivotTable3"/>
    <pivotTable tabId="8" name="PivotTable2"/>
    <pivotTable tabId="8" name="PivotTable4"/>
    <pivotTable tabId="8" name="PivotTable5"/>
    <pivotTable tabId="8" name="PivotTable1"/>
    <pivotTable tabId="8" name="PivotTable6"/>
  </pivotTables>
  <data>
    <olap pivotCacheId="942122787">
      <levels count="2">
        <level uniqueName="[INVOICES].[Year].[(All)]" sourceCaption="(All)" count="0"/>
        <level uniqueName="[INVOICES].[Year].[Year]" sourceCaption="Year" count="4">
          <ranges>
            <range startItem="0">
              <i n="[INVOICES].[Year].&amp;[2014]" c="2014"/>
              <i n="[INVOICES].[Year].&amp;[2015]" c="2015"/>
              <i n="[INVOICES].[Year].&amp;[2016]" c="2016"/>
              <i n="[INVOICES].[Year].&amp;[2017]" c="2017"/>
            </range>
          </ranges>
        </level>
      </levels>
      <selections count="1">
        <selection n="[INVOICE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3CD7808-64FB-4069-A05C-57BD872396C3}" sourceName="[Calendar].[Month]">
  <pivotTables>
    <pivotTable tabId="1" name="PivotTable5"/>
  </pivotTables>
  <data>
    <olap pivotCacheId="942122787">
      <levels count="2">
        <level uniqueName="[Calendar].[Month].[(All)]" sourceCaption="(All)" count="0"/>
        <level uniqueName="[Calendar].[Month].[Month]" sourceCaption="Month" count="12">
          <ranges>
            <range startItem="0">
              <i n="[Calendar].[Month].&amp;[Jan]" c="Jan"/>
              <i n="[Calendar].[Month].&amp;[Feb]" c="Feb"/>
              <i n="[Calendar].[Month].&amp;[Mar]" c="Mar"/>
              <i n="[Calendar].[Month].&amp;[Apr]" c="Apr"/>
              <i n="[Calendar].[Month].&amp;[May]" c="May"/>
              <i n="[Calendar].[Month].&amp;[Jun]" c="Jun"/>
              <i n="[Calendar].[Month].&amp;[Jul]" c="Jul"/>
              <i n="[Calendar].[Month].&amp;[Aug]" c="Aug"/>
              <i n="[Calendar].[Month].&amp;[Sep]" c="Sep"/>
              <i n="[Calendar].[Month].&amp;[Oct]" c="Oct"/>
              <i n="[Calendar].[Month].&amp;[Nov]" c="Nov"/>
              <i n="[Calendar].[Month].&amp;[Dec]" c="Dec"/>
            </range>
          </ranges>
        </level>
      </levels>
      <selections count="1">
        <selection n="[Calendar].[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C19D5BC-F985-4DE2-AF39-88194DFFFA81}" sourceName="[Customers].[Region]">
  <pivotTables>
    <pivotTable tabId="5" name="PivotTable6"/>
    <pivotTable tabId="5" name="PivotTable5"/>
    <pivotTable tabId="5" name="PivotTable4"/>
    <pivotTable tabId="5" name="PivotTable3"/>
    <pivotTable tabId="1" name="PivotTable1"/>
    <pivotTable tabId="1" name="PivotTable3"/>
    <pivotTable tabId="1" name="PivotTable5"/>
    <pivotTable tabId="7" name="PivotTable3"/>
    <pivotTable tabId="7" name="PivotTable5"/>
    <pivotTable tabId="7" name="PivotTable6"/>
    <pivotTable tabId="7" name="PivotTable1"/>
    <pivotTable tabId="8" name="PivotTable3"/>
    <pivotTable tabId="8" name="PivotTable2"/>
    <pivotTable tabId="8" name="PivotTable4"/>
    <pivotTable tabId="8" name="PivotTable5"/>
    <pivotTable tabId="8" name="PivotTable1"/>
    <pivotTable tabId="8" name="PivotTable6"/>
  </pivotTables>
  <data>
    <olap pivotCacheId="942122787">
      <levels count="2">
        <level uniqueName="[Customers].[Region].[(All)]" sourceCaption="(All)" count="0"/>
        <level uniqueName="[Customers].[Region].[Region]" sourceCaption="Region" count="4">
          <ranges>
            <range startItem="0">
              <i n="[Customers].[Region].&amp;[Central]" c="Central"/>
              <i n="[Customers].[Region].&amp;[East]" c="East"/>
              <i n="[Customers].[Region].&amp;[South]" c="South"/>
              <i n="[Customers].[Region].&amp;[West]" c="West"/>
            </range>
          </ranges>
        </level>
      </levels>
      <selections count="1">
        <selection n="[Custom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03B5316-5B82-4C3C-9F66-D16D02AD357F}" cache="Slicer_Year" caption="Year" columnCount="4" showCaption="0" level="1" style="SlicerStyleLight1 2" rowHeight="251883"/>
  <slicer name="Month" xr10:uid="{40766F82-5077-4CD9-BC90-A7BCA4D1F296}" cache="Slicer_Month" caption="Month" columnCount="3" showCaption="0" level="1" style="SlicerStyleLight1 2" rowHeight="251883"/>
  <slicer name="Region" xr10:uid="{93FB7729-37E9-40C2-AD9E-0D47F6EDA412}" cache="Slicer_Region" caption="Region" columnCount="2" showCaption="0" level="1" style="SlicerStyleLight1 2" rowHeight="6400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795DA32-87BB-4C90-81EC-40F6E37DA960}" cache="Slicer_Year" caption="Year" columnCount="2" showCaption="0" level="1" style="SlicerStyleLight1 2" rowHeight="365760"/>
  <slicer name="Region 1" xr10:uid="{DC7FEC2E-988E-4A60-B701-B5CCD6588584}" cache="Slicer_Region" caption="Region" columnCount="4" showCaption="0" level="1" style="SlicerStyleLight1 3"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2.bin"/><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rinterSettings" Target="../printerSettings/printerSettings3.bin"/><Relationship Id="rId4" Type="http://schemas.openxmlformats.org/officeDocument/2006/relationships/pivotTable" Target="../pivotTables/pivotTable1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openxmlformats.org/officeDocument/2006/relationships/printerSettings" Target="../printerSettings/printerSettings4.bin"/><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5.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0073F-D0A9-4BA3-A9C8-0D9E8CFB0114}">
  <dimension ref="A1:Z45"/>
  <sheetViews>
    <sheetView workbookViewId="0">
      <selection activeCell="H1" sqref="H1"/>
    </sheetView>
  </sheetViews>
  <sheetFormatPr defaultRowHeight="14.5" x14ac:dyDescent="0.35"/>
  <cols>
    <col min="1" max="1" width="7.7265625" bestFit="1" customWidth="1"/>
    <col min="2" max="3" width="7.1796875" bestFit="1" customWidth="1"/>
    <col min="4" max="4" width="8.6328125" bestFit="1" customWidth="1"/>
    <col min="5" max="5" width="13.36328125" bestFit="1" customWidth="1"/>
    <col min="6" max="6" width="19.1796875" bestFit="1" customWidth="1"/>
    <col min="7" max="7" width="10.81640625" bestFit="1" customWidth="1"/>
    <col min="8" max="8" width="15.6328125" bestFit="1" customWidth="1"/>
    <col min="9" max="9" width="14.08984375" bestFit="1" customWidth="1"/>
    <col min="10" max="10" width="17" bestFit="1" customWidth="1"/>
    <col min="11" max="11" width="8.7265625" style="8"/>
    <col min="13" max="13" width="6.81640625" bestFit="1" customWidth="1"/>
    <col min="14" max="14" width="7.7265625" bestFit="1" customWidth="1"/>
    <col min="15" max="16" width="8.6328125" bestFit="1" customWidth="1"/>
    <col min="17" max="17" width="7.6328125" bestFit="1" customWidth="1"/>
    <col min="18" max="18" width="13.36328125" bestFit="1" customWidth="1"/>
    <col min="19" max="19" width="19.1796875" bestFit="1" customWidth="1"/>
    <col min="20" max="20" width="15.6328125" bestFit="1" customWidth="1"/>
    <col min="21" max="21" width="6.81640625" bestFit="1" customWidth="1"/>
    <col min="23" max="23" width="13.453125" bestFit="1" customWidth="1"/>
    <col min="24" max="24" width="21.81640625" bestFit="1" customWidth="1"/>
    <col min="26" max="26" width="10.08984375" bestFit="1" customWidth="1"/>
  </cols>
  <sheetData>
    <row r="1" spans="1:26" x14ac:dyDescent="0.35">
      <c r="A1" s="2" t="s">
        <v>0</v>
      </c>
      <c r="B1" s="2" t="s">
        <v>5</v>
      </c>
      <c r="C1" s="2" t="s">
        <v>6</v>
      </c>
      <c r="D1" s="2" t="s">
        <v>7</v>
      </c>
      <c r="E1" s="2" t="s">
        <v>4</v>
      </c>
      <c r="F1" s="2" t="s">
        <v>8</v>
      </c>
      <c r="G1" s="2" t="s">
        <v>1</v>
      </c>
      <c r="H1" s="2" t="s">
        <v>2</v>
      </c>
      <c r="I1" s="2" t="s">
        <v>3</v>
      </c>
    </row>
    <row r="2" spans="1:26" x14ac:dyDescent="0.35">
      <c r="A2" s="5">
        <v>1365</v>
      </c>
      <c r="B2" s="4">
        <v>1709806.6018999999</v>
      </c>
      <c r="C2" s="4">
        <v>1937639.1</v>
      </c>
      <c r="D2" s="4">
        <v>227832.4981</v>
      </c>
      <c r="E2" s="6">
        <v>0.11758252509458546</v>
      </c>
      <c r="F2" s="5">
        <v>25417</v>
      </c>
      <c r="G2" s="3">
        <v>913</v>
      </c>
      <c r="H2" s="3">
        <v>470</v>
      </c>
      <c r="I2" s="3">
        <v>443</v>
      </c>
    </row>
    <row r="4" spans="1:26" x14ac:dyDescent="0.35">
      <c r="E4" t="s">
        <v>9</v>
      </c>
      <c r="F4">
        <v>2</v>
      </c>
    </row>
    <row r="6" spans="1:26" x14ac:dyDescent="0.35">
      <c r="A6" s="1" t="s">
        <v>10</v>
      </c>
      <c r="B6" s="2" t="s">
        <v>16</v>
      </c>
      <c r="C6" s="2" t="s">
        <v>17</v>
      </c>
      <c r="D6" s="2" t="s">
        <v>18</v>
      </c>
      <c r="M6" s="1" t="s">
        <v>10</v>
      </c>
      <c r="N6" s="2" t="s">
        <v>0</v>
      </c>
      <c r="O6" s="2" t="s">
        <v>5</v>
      </c>
      <c r="P6" s="2" t="s">
        <v>6</v>
      </c>
      <c r="Q6" s="2" t="s">
        <v>7</v>
      </c>
      <c r="R6" s="2" t="s">
        <v>4</v>
      </c>
      <c r="S6" s="2" t="s">
        <v>8</v>
      </c>
      <c r="U6" s="1" t="s">
        <v>10</v>
      </c>
      <c r="W6" t="s">
        <v>20</v>
      </c>
    </row>
    <row r="7" spans="1:26" x14ac:dyDescent="0.35">
      <c r="A7" s="2">
        <v>2014</v>
      </c>
      <c r="B7" s="4">
        <v>399201.04</v>
      </c>
      <c r="C7" s="4">
        <v>46671.997799999997</v>
      </c>
      <c r="D7" s="3">
        <v>337</v>
      </c>
      <c r="M7" s="2">
        <v>2014</v>
      </c>
      <c r="N7" s="5">
        <v>337</v>
      </c>
      <c r="O7" s="4">
        <v>352529.04210000002</v>
      </c>
      <c r="P7" s="4">
        <v>399201.04</v>
      </c>
      <c r="Q7" s="4">
        <v>46671.997799999997</v>
      </c>
      <c r="R7" s="6">
        <v>0.1169135175599743</v>
      </c>
      <c r="S7" s="5">
        <v>5668</v>
      </c>
      <c r="U7" s="2">
        <v>2014</v>
      </c>
      <c r="W7">
        <f>COUNTA(U7:U10)</f>
        <v>4</v>
      </c>
    </row>
    <row r="8" spans="1:26" x14ac:dyDescent="0.35">
      <c r="A8" s="2">
        <v>2015</v>
      </c>
      <c r="B8" s="4">
        <v>430888.84</v>
      </c>
      <c r="C8" s="4">
        <v>10137.747100000001</v>
      </c>
      <c r="D8" s="3">
        <v>330</v>
      </c>
      <c r="M8" s="2">
        <v>2015</v>
      </c>
      <c r="N8" s="5">
        <v>330</v>
      </c>
      <c r="O8" s="4">
        <v>420751.09289999999</v>
      </c>
      <c r="P8" s="4">
        <v>430888.84</v>
      </c>
      <c r="Q8" s="4">
        <v>10137.747100000001</v>
      </c>
      <c r="R8" s="6">
        <v>2.352752301498456E-2</v>
      </c>
      <c r="S8" s="5">
        <v>4685</v>
      </c>
      <c r="U8" s="2">
        <v>2015</v>
      </c>
    </row>
    <row r="9" spans="1:26" x14ac:dyDescent="0.35">
      <c r="A9" s="2">
        <v>2016</v>
      </c>
      <c r="B9" s="4">
        <v>574404.56999999995</v>
      </c>
      <c r="C9" s="4">
        <v>86233.958299999998</v>
      </c>
      <c r="D9" s="3">
        <v>472</v>
      </c>
      <c r="M9" s="2">
        <v>2016</v>
      </c>
      <c r="N9" s="5">
        <v>472</v>
      </c>
      <c r="O9" s="4">
        <v>488170.61180000001</v>
      </c>
      <c r="P9" s="4">
        <v>574404.56999999995</v>
      </c>
      <c r="Q9" s="4">
        <v>86233.958299999998</v>
      </c>
      <c r="R9" s="6">
        <v>0.15012756305194438</v>
      </c>
      <c r="S9" s="5">
        <v>7404</v>
      </c>
      <c r="U9" s="2">
        <v>2016</v>
      </c>
    </row>
    <row r="10" spans="1:26" x14ac:dyDescent="0.35">
      <c r="A10" s="2">
        <v>2017</v>
      </c>
      <c r="B10" s="4">
        <v>533144.65</v>
      </c>
      <c r="C10" s="4">
        <v>84788.794899999994</v>
      </c>
      <c r="D10" s="3">
        <v>445</v>
      </c>
      <c r="M10" s="2">
        <v>2017</v>
      </c>
      <c r="N10" s="5">
        <v>445</v>
      </c>
      <c r="O10" s="4">
        <v>448355.85509999999</v>
      </c>
      <c r="P10" s="4">
        <v>533144.65</v>
      </c>
      <c r="Q10" s="4">
        <v>84788.794899999994</v>
      </c>
      <c r="R10" s="6">
        <v>0.15903525412849964</v>
      </c>
      <c r="S10" s="5">
        <v>7660</v>
      </c>
      <c r="U10" s="2">
        <v>2017</v>
      </c>
    </row>
    <row r="11" spans="1:26" x14ac:dyDescent="0.35">
      <c r="W11" s="9" t="s">
        <v>14</v>
      </c>
      <c r="X11" s="9" t="s">
        <v>10</v>
      </c>
      <c r="Y11" s="9" t="s">
        <v>17</v>
      </c>
      <c r="Z11" s="9" t="s">
        <v>13</v>
      </c>
    </row>
    <row r="12" spans="1:26" x14ac:dyDescent="0.35">
      <c r="W12" s="2" t="s">
        <v>21</v>
      </c>
      <c r="X12" s="2">
        <f>IF(W7=1,U7,0)</f>
        <v>0</v>
      </c>
      <c r="Y12" s="4">
        <f>IFERROR(VLOOKUP(X12,LookTable,5,0),0)</f>
        <v>0</v>
      </c>
      <c r="Z12" s="6">
        <f>IFERROR(Y12/SUM($Y$12:$Y$13),0)</f>
        <v>0</v>
      </c>
    </row>
    <row r="13" spans="1:26" x14ac:dyDescent="0.35">
      <c r="A13" s="2" t="str">
        <f>A6</f>
        <v>Year</v>
      </c>
      <c r="B13" s="2" t="str" cm="1">
        <f t="array" ref="B13">_xlfn.IFS($F$4=1,B6,$F$4=2,C6,$F$4=3,D6)</f>
        <v>Profit</v>
      </c>
      <c r="C13" s="2" t="str">
        <f>"Average " &amp; B13</f>
        <v>Average Profit</v>
      </c>
      <c r="D13" s="2" t="s">
        <v>11</v>
      </c>
      <c r="W13" s="2" t="s">
        <v>22</v>
      </c>
      <c r="X13" s="2">
        <f>X12-1</f>
        <v>-1</v>
      </c>
      <c r="Y13" s="4">
        <f>IFERROR(VLOOKUP(X13,LookTable,5,0),0)</f>
        <v>0</v>
      </c>
      <c r="Z13" s="6">
        <f>IFERROR(Y13/SUM($Y$12:$Y$13),0)</f>
        <v>0</v>
      </c>
    </row>
    <row r="14" spans="1:26" x14ac:dyDescent="0.35">
      <c r="A14" s="2">
        <f>A7</f>
        <v>2014</v>
      </c>
      <c r="B14" s="4" cm="1">
        <f t="array" ref="B14">_xlfn.IFS($F$4 = 1,B7,$F$4 = 2, C7, $F$4 = 3,D7)</f>
        <v>46671.997799999997</v>
      </c>
      <c r="C14" s="4">
        <f>AVERAGE($B$14:$B$17)</f>
        <v>56958.124524999992</v>
      </c>
      <c r="D14" s="2" t="str">
        <f>IF(B14&gt;C14,B14,"")</f>
        <v/>
      </c>
    </row>
    <row r="15" spans="1:26" x14ac:dyDescent="0.35">
      <c r="A15" s="2">
        <f>A8</f>
        <v>2015</v>
      </c>
      <c r="B15" s="4" cm="1">
        <f t="array" ref="B15">_xlfn.IFS($F$4 = 1,B8,$F$4 = 2, C8, $F$4 = 3,D8)</f>
        <v>10137.747100000001</v>
      </c>
      <c r="C15" s="4">
        <f>AVERAGE($B$14:$B$17)</f>
        <v>56958.124524999992</v>
      </c>
      <c r="D15" s="2" t="str">
        <f>IF(B15&gt;C15,B15,"")</f>
        <v/>
      </c>
      <c r="W15" s="10" t="s">
        <v>23</v>
      </c>
      <c r="X15" s="11">
        <f>Z12-Z13</f>
        <v>0</v>
      </c>
    </row>
    <row r="16" spans="1:26" x14ac:dyDescent="0.35">
      <c r="A16" s="2">
        <f>A9</f>
        <v>2016</v>
      </c>
      <c r="B16" s="4" cm="1">
        <f t="array" ref="B16">_xlfn.IFS($F$4 = 1,B9,$F$4 = 2, C9, $F$4 = 3,D9)</f>
        <v>86233.958299999998</v>
      </c>
      <c r="C16" s="4">
        <f>AVERAGE($B$14:$B$17)</f>
        <v>56958.124524999992</v>
      </c>
      <c r="D16" s="2">
        <f>IF(B16&gt;C16,B16,"")</f>
        <v>86233.958299999998</v>
      </c>
    </row>
    <row r="17" spans="1:26" x14ac:dyDescent="0.35">
      <c r="A17" s="2">
        <f>A10</f>
        <v>2017</v>
      </c>
      <c r="B17" s="4" cm="1">
        <f t="array" ref="B17">_xlfn.IFS($F$4 = 1,B10,$F$4 = 2, C10, $F$4 = 3,D10)</f>
        <v>84788.794899999994</v>
      </c>
      <c r="C17" s="4">
        <f>AVERAGE($B$14:$B$17)</f>
        <v>56958.124524999992</v>
      </c>
      <c r="D17" s="2">
        <f>IF(B17&gt;C17,B17,"")</f>
        <v>84788.794899999994</v>
      </c>
      <c r="W17" s="9" t="s">
        <v>14</v>
      </c>
      <c r="X17" s="9" t="s">
        <v>10</v>
      </c>
      <c r="Y17" s="9" t="s">
        <v>16</v>
      </c>
      <c r="Z17" s="9" t="s">
        <v>13</v>
      </c>
    </row>
    <row r="18" spans="1:26" x14ac:dyDescent="0.35">
      <c r="W18" s="2" t="s">
        <v>21</v>
      </c>
      <c r="X18" s="2">
        <f>IF(W7=1,U7,0)</f>
        <v>0</v>
      </c>
      <c r="Y18" s="4">
        <f>IFERROR(VLOOKUP(X18,LookTable,4,0),0)</f>
        <v>0</v>
      </c>
      <c r="Z18" s="6">
        <f>IFERROR(Y18/SUM($Y$18:$Y$19),0)</f>
        <v>0</v>
      </c>
    </row>
    <row r="19" spans="1:26" x14ac:dyDescent="0.35">
      <c r="B19" t="s">
        <v>11</v>
      </c>
      <c r="D19" t="s">
        <v>15</v>
      </c>
      <c r="W19" s="2" t="s">
        <v>22</v>
      </c>
      <c r="X19" s="2">
        <f>X18-1</f>
        <v>-1</v>
      </c>
      <c r="Y19" s="4">
        <f>IFERROR(VLOOKUP(X19,LookTable,4,0),0)</f>
        <v>0</v>
      </c>
      <c r="Z19" s="6">
        <f>IFERROR(Y19/SUM($Y$18:$Y$19),0)</f>
        <v>0</v>
      </c>
    </row>
    <row r="20" spans="1:26" x14ac:dyDescent="0.35">
      <c r="A20" t="s">
        <v>12</v>
      </c>
      <c r="B20">
        <f>SUM(D14:D17)</f>
        <v>171022.75319999998</v>
      </c>
      <c r="D20" t="str">
        <f>" of "&amp; B13 &amp; " came from the highlited years"</f>
        <v xml:space="preserve"> of Profit came from the highlited years</v>
      </c>
      <c r="V20" t="s">
        <v>19</v>
      </c>
    </row>
    <row r="21" spans="1:26" x14ac:dyDescent="0.35">
      <c r="A21" t="s">
        <v>13</v>
      </c>
      <c r="B21" s="7">
        <f>B20/SUM(B14:B17)</f>
        <v>0.75065126628658074</v>
      </c>
      <c r="W21" s="10" t="s">
        <v>23</v>
      </c>
      <c r="X21" s="11">
        <f>Z18-Z19</f>
        <v>0</v>
      </c>
    </row>
    <row r="23" spans="1:26" x14ac:dyDescent="0.35">
      <c r="W23" s="9" t="s">
        <v>14</v>
      </c>
      <c r="X23" s="9" t="s">
        <v>10</v>
      </c>
      <c r="Y23" s="9" t="s">
        <v>24</v>
      </c>
      <c r="Z23" s="9" t="s">
        <v>13</v>
      </c>
    </row>
    <row r="24" spans="1:26" x14ac:dyDescent="0.35">
      <c r="W24" s="2" t="s">
        <v>21</v>
      </c>
      <c r="X24" s="2">
        <f>IF(W7=1,U7,0)</f>
        <v>0</v>
      </c>
      <c r="Y24" s="4">
        <f>IFERROR(VLOOKUP(X24,LookTable,3,0),0)</f>
        <v>0</v>
      </c>
      <c r="Z24" s="6">
        <f>IFERROR(Y24/SUM($Y$24:$Y$25),0)</f>
        <v>0</v>
      </c>
    </row>
    <row r="25" spans="1:26" x14ac:dyDescent="0.35">
      <c r="W25" s="2" t="s">
        <v>22</v>
      </c>
      <c r="X25" s="2">
        <f>X24-1</f>
        <v>-1</v>
      </c>
      <c r="Y25" s="4">
        <f>IFERROR(VLOOKUP(X25,LookTable,3,0),0)</f>
        <v>0</v>
      </c>
      <c r="Z25" s="6">
        <f>IFERROR(Y25/SUM($Y$24:$Y$25),0)</f>
        <v>0</v>
      </c>
    </row>
    <row r="27" spans="1:26" x14ac:dyDescent="0.35">
      <c r="W27" s="10" t="s">
        <v>23</v>
      </c>
      <c r="X27" s="11">
        <f>Z24-Z25</f>
        <v>0</v>
      </c>
    </row>
    <row r="29" spans="1:26" x14ac:dyDescent="0.35">
      <c r="W29" s="9" t="s">
        <v>14</v>
      </c>
      <c r="X29" s="9" t="s">
        <v>10</v>
      </c>
      <c r="Y29" s="9" t="s">
        <v>25</v>
      </c>
      <c r="Z29" s="9" t="s">
        <v>13</v>
      </c>
    </row>
    <row r="30" spans="1:26" x14ac:dyDescent="0.35">
      <c r="W30" s="2" t="s">
        <v>21</v>
      </c>
      <c r="X30" s="2">
        <f>IF($W$7=1,$U$7,0)</f>
        <v>0</v>
      </c>
      <c r="Y30" s="4">
        <f>IFERROR(VLOOKUP(X30,LookTable,7,0),0)</f>
        <v>0</v>
      </c>
      <c r="Z30" s="6">
        <f>IFERROR(Y30/SUM($Y$30:$Y$31),0)</f>
        <v>0</v>
      </c>
    </row>
    <row r="31" spans="1:26" x14ac:dyDescent="0.35">
      <c r="W31" s="2" t="s">
        <v>22</v>
      </c>
      <c r="X31" s="2">
        <f>X30-1</f>
        <v>-1</v>
      </c>
      <c r="Y31" s="4">
        <f>IFERROR(VLOOKUP(X31,LookTable,7,0),0)</f>
        <v>0</v>
      </c>
      <c r="Z31" s="6">
        <f>IFERROR(Y31/SUM($Y$30:$Y$31),0)</f>
        <v>0</v>
      </c>
    </row>
    <row r="33" spans="23:26" x14ac:dyDescent="0.35">
      <c r="W33" s="10" t="s">
        <v>23</v>
      </c>
      <c r="X33" s="11">
        <f>Z30-Z31</f>
        <v>0</v>
      </c>
    </row>
    <row r="35" spans="23:26" x14ac:dyDescent="0.35">
      <c r="W35" s="9" t="s">
        <v>14</v>
      </c>
      <c r="X35" s="9" t="s">
        <v>10</v>
      </c>
      <c r="Y35" s="9" t="s">
        <v>18</v>
      </c>
      <c r="Z35" s="9" t="s">
        <v>13</v>
      </c>
    </row>
    <row r="36" spans="23:26" x14ac:dyDescent="0.35">
      <c r="W36" s="2" t="s">
        <v>21</v>
      </c>
      <c r="X36" s="2">
        <f>IF($W$7=1,$U$7,0)</f>
        <v>0</v>
      </c>
      <c r="Y36" s="4">
        <f>IFERROR(VLOOKUP(X36,LookTable,2,0),0)</f>
        <v>0</v>
      </c>
      <c r="Z36" s="6">
        <f>IFERROR(Y36/SUM($Y$36:$Y$37),0)</f>
        <v>0</v>
      </c>
    </row>
    <row r="37" spans="23:26" x14ac:dyDescent="0.35">
      <c r="W37" s="2" t="s">
        <v>22</v>
      </c>
      <c r="X37" s="2">
        <f>X36-1</f>
        <v>-1</v>
      </c>
      <c r="Y37" s="4">
        <f>IFERROR(VLOOKUP(X37,LookTable,2,0),0)</f>
        <v>0</v>
      </c>
      <c r="Z37" s="6">
        <f>IFERROR(Y37/SUM($Y$36:$Y$37),0)</f>
        <v>0</v>
      </c>
    </row>
    <row r="39" spans="23:26" x14ac:dyDescent="0.35">
      <c r="W39" s="10" t="s">
        <v>23</v>
      </c>
      <c r="X39" s="11">
        <f>Z36-Z37</f>
        <v>0</v>
      </c>
    </row>
    <row r="41" spans="23:26" x14ac:dyDescent="0.35">
      <c r="W41" s="9" t="s">
        <v>14</v>
      </c>
      <c r="X41" s="9" t="s">
        <v>10</v>
      </c>
      <c r="Y41" s="9" t="s">
        <v>26</v>
      </c>
      <c r="Z41" s="9" t="s">
        <v>13</v>
      </c>
    </row>
    <row r="42" spans="23:26" x14ac:dyDescent="0.35">
      <c r="W42" s="2" t="s">
        <v>21</v>
      </c>
      <c r="X42" s="2">
        <f>IF($W$7=1,$U$7,0)</f>
        <v>0</v>
      </c>
      <c r="Y42" s="12">
        <f>IFERROR(VLOOKUP(X42,LookTable,6,0),0)</f>
        <v>0</v>
      </c>
      <c r="Z42" s="6">
        <f>IFERROR(Y42/SUM($Y$42:$Y$43),0)</f>
        <v>0</v>
      </c>
    </row>
    <row r="43" spans="23:26" x14ac:dyDescent="0.35">
      <c r="W43" s="2" t="s">
        <v>22</v>
      </c>
      <c r="X43" s="2">
        <f>X42-1</f>
        <v>-1</v>
      </c>
      <c r="Y43" s="12">
        <f>IFERROR(VLOOKUP(X43,LookTable,6,0),0)</f>
        <v>0</v>
      </c>
      <c r="Z43" s="6">
        <f>IFERROR(Y43/SUM($Y$42:$Y$43),0)</f>
        <v>0</v>
      </c>
    </row>
    <row r="45" spans="23:26" x14ac:dyDescent="0.35">
      <c r="W45" s="10" t="s">
        <v>23</v>
      </c>
      <c r="X45" s="11">
        <f>Z42-Z43</f>
        <v>0</v>
      </c>
    </row>
  </sheetData>
  <pageMargins left="0.7" right="0.7" top="0.75" bottom="0.75" header="0.3" footer="0.3"/>
  <pageSetup paperSize="9" orientation="landscape"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8F279-7CF6-4F64-824F-9355C9B8F33E}">
  <dimension ref="A1:Z16"/>
  <sheetViews>
    <sheetView workbookViewId="0"/>
  </sheetViews>
  <sheetFormatPr defaultRowHeight="14.5" x14ac:dyDescent="0.35"/>
  <cols>
    <col min="1" max="1" width="8.36328125" bestFit="1" customWidth="1"/>
    <col min="2" max="2" width="6.6328125" bestFit="1" customWidth="1"/>
    <col min="3" max="3" width="7.6328125" bestFit="1" customWidth="1"/>
    <col min="4" max="4" width="12.453125" bestFit="1" customWidth="1"/>
    <col min="5" max="5" width="11.81640625" bestFit="1" customWidth="1"/>
    <col min="6" max="6" width="19.1796875" bestFit="1" customWidth="1"/>
    <col min="7" max="7" width="6.36328125" style="8" customWidth="1"/>
    <col min="8" max="8" width="15.6328125" customWidth="1"/>
    <col min="9" max="9" width="13.54296875" bestFit="1" customWidth="1"/>
    <col min="10" max="10" width="7.6328125" bestFit="1" customWidth="1"/>
    <col min="12" max="12" width="11.08984375" bestFit="1" customWidth="1"/>
    <col min="13" max="13" width="10.81640625" bestFit="1" customWidth="1"/>
    <col min="14" max="15" width="8.6328125" bestFit="1" customWidth="1"/>
    <col min="16" max="16" width="7.6328125" style="8" bestFit="1" customWidth="1"/>
    <col min="17" max="17" width="13.36328125" bestFit="1" customWidth="1"/>
    <col min="18" max="19" width="8.6328125" bestFit="1" customWidth="1"/>
    <col min="20" max="20" width="6.81640625" bestFit="1" customWidth="1"/>
    <col min="22" max="22" width="5.36328125" style="8" customWidth="1"/>
    <col min="23" max="23" width="10.1796875" customWidth="1"/>
    <col min="24" max="24" width="10.26953125" bestFit="1" customWidth="1"/>
    <col min="25" max="25" width="8.6328125" bestFit="1" customWidth="1"/>
    <col min="26" max="26" width="11.54296875" bestFit="1" customWidth="1"/>
  </cols>
  <sheetData>
    <row r="1" spans="1:26" x14ac:dyDescent="0.35">
      <c r="A1" s="1" t="s">
        <v>39</v>
      </c>
      <c r="B1" s="2" t="s">
        <v>7</v>
      </c>
      <c r="E1" s="13" t="s">
        <v>40</v>
      </c>
    </row>
    <row r="2" spans="1:26" x14ac:dyDescent="0.35">
      <c r="A2" s="2" t="s">
        <v>32</v>
      </c>
      <c r="B2" s="15">
        <v>5471.4537</v>
      </c>
      <c r="D2">
        <v>1</v>
      </c>
      <c r="E2" s="4">
        <f>LARGE($B$2:$B$13,D2)</f>
        <v>48486.785600000003</v>
      </c>
      <c r="F2" t="str">
        <f>INDEX($A$2:$A$13,MATCH(E2,$B$2:$B$13,0))</f>
        <v>Dec</v>
      </c>
    </row>
    <row r="3" spans="1:26" x14ac:dyDescent="0.35">
      <c r="A3" s="2" t="s">
        <v>61</v>
      </c>
      <c r="B3" s="15">
        <v>1352.5429999999999</v>
      </c>
      <c r="D3">
        <v>2</v>
      </c>
      <c r="E3" s="4">
        <f>LARGE($B$2:$B$13,D3)</f>
        <v>40400.337800000001</v>
      </c>
      <c r="F3" t="str">
        <f t="shared" ref="F3:F8" si="0">INDEX($A$2:$A$13,MATCH(E3,$B$2:$B$13,0))</f>
        <v>Jun</v>
      </c>
      <c r="I3" s="1" t="s">
        <v>42</v>
      </c>
      <c r="J3" s="2" t="s">
        <v>7</v>
      </c>
      <c r="R3" s="1" t="s">
        <v>50</v>
      </c>
      <c r="S3" s="2" t="s">
        <v>7</v>
      </c>
      <c r="T3" t="s">
        <v>53</v>
      </c>
      <c r="X3" s="1" t="s">
        <v>55</v>
      </c>
      <c r="Y3" s="2" t="s">
        <v>7</v>
      </c>
      <c r="Z3" s="2" t="s">
        <v>28</v>
      </c>
    </row>
    <row r="4" spans="1:26" x14ac:dyDescent="0.35">
      <c r="A4" s="2" t="s">
        <v>35</v>
      </c>
      <c r="B4" s="15">
        <v>22228.2199</v>
      </c>
      <c r="D4">
        <v>3</v>
      </c>
      <c r="E4" s="4">
        <f>LARGE($B$2:$B$13,D4)</f>
        <v>31046.964800000002</v>
      </c>
      <c r="F4" t="str">
        <f t="shared" si="0"/>
        <v>Oct</v>
      </c>
      <c r="I4" s="2" t="s">
        <v>43</v>
      </c>
      <c r="J4" s="4">
        <v>69594.586800000005</v>
      </c>
      <c r="L4" t="str">
        <f>I3</f>
        <v>Day Of Week</v>
      </c>
      <c r="M4" t="str">
        <f>J3</f>
        <v xml:space="preserve"> Profit</v>
      </c>
      <c r="N4" t="s">
        <v>49</v>
      </c>
      <c r="R4" s="2" t="s">
        <v>51</v>
      </c>
      <c r="S4" s="4">
        <v>129269.4442</v>
      </c>
      <c r="T4" s="7">
        <f>S4/SUM($S$4:$S$5)</f>
        <v>0.56738808237647109</v>
      </c>
      <c r="X4" s="2" t="s">
        <v>56</v>
      </c>
      <c r="Y4" s="4">
        <v>29052.2166</v>
      </c>
      <c r="Z4" s="14">
        <v>0.12751568297885418</v>
      </c>
    </row>
    <row r="5" spans="1:26" x14ac:dyDescent="0.35">
      <c r="A5" s="2" t="s">
        <v>29</v>
      </c>
      <c r="B5" s="15">
        <v>8987.0907999999999</v>
      </c>
      <c r="E5" s="13" t="s">
        <v>41</v>
      </c>
      <c r="I5" s="2" t="s">
        <v>44</v>
      </c>
      <c r="J5" s="4">
        <v>30054.643599999999</v>
      </c>
      <c r="L5" t="str">
        <f t="shared" ref="L5:L10" si="1">I4</f>
        <v>Sunday</v>
      </c>
      <c r="M5" s="4">
        <f t="shared" ref="M5:M10" si="2">J4</f>
        <v>69594.586800000005</v>
      </c>
      <c r="N5" s="4" cm="1">
        <f t="array" ref="N5">IFERROR(_xlfn.IFS(M5=$L$13,M5,M5=$L$14,M5,M5=$L$15,M5),"")</f>
        <v>69594.586800000005</v>
      </c>
      <c r="R5" s="2" t="s">
        <v>52</v>
      </c>
      <c r="S5" s="4">
        <v>98563.053899999999</v>
      </c>
      <c r="T5" s="7">
        <f>S5/SUM($S$4:$S$5)</f>
        <v>0.43261191762352891</v>
      </c>
      <c r="X5" s="2" t="s">
        <v>57</v>
      </c>
      <c r="Y5" s="4">
        <v>49711.805800000002</v>
      </c>
      <c r="Z5" s="14">
        <v>0.21819453420635607</v>
      </c>
    </row>
    <row r="6" spans="1:26" x14ac:dyDescent="0.35">
      <c r="A6" s="2" t="s">
        <v>27</v>
      </c>
      <c r="B6" s="15">
        <v>324.37720000000002</v>
      </c>
      <c r="D6">
        <v>1</v>
      </c>
      <c r="E6" s="4">
        <f>SMALL($B$2:$B$13,D6)</f>
        <v>-10.044499999999999</v>
      </c>
      <c r="F6" t="str">
        <f t="shared" si="0"/>
        <v>Jul</v>
      </c>
      <c r="I6" s="2" t="s">
        <v>45</v>
      </c>
      <c r="J6" s="4">
        <v>19501.7814</v>
      </c>
      <c r="L6" t="str">
        <f t="shared" si="1"/>
        <v>Monday</v>
      </c>
      <c r="M6" s="4">
        <f t="shared" si="2"/>
        <v>30054.643599999999</v>
      </c>
      <c r="N6" s="4" cm="1">
        <f t="array" ref="N6">IFERROR(_xlfn.IFS(M6=$L$13,M6,M6=$L$14,M6,M6=$L$15,M6),"")</f>
        <v>30054.643599999999</v>
      </c>
      <c r="X6" s="2" t="s">
        <v>58</v>
      </c>
      <c r="Y6" s="4">
        <v>38810.974199999997</v>
      </c>
      <c r="Z6" s="14">
        <v>0.17034871900919563</v>
      </c>
    </row>
    <row r="7" spans="1:26" x14ac:dyDescent="0.35">
      <c r="A7" s="2" t="s">
        <v>34</v>
      </c>
      <c r="B7" s="15">
        <v>40400.337800000001</v>
      </c>
      <c r="D7">
        <v>2</v>
      </c>
      <c r="E7" s="4">
        <f>SMALL($B$2:$B$13,D7)</f>
        <v>324.37720000000002</v>
      </c>
      <c r="F7" t="str">
        <f t="shared" si="0"/>
        <v>May</v>
      </c>
      <c r="I7" s="2" t="s">
        <v>60</v>
      </c>
      <c r="J7" s="4">
        <v>16057.2943</v>
      </c>
      <c r="L7" t="str">
        <f t="shared" si="1"/>
        <v>Tuesday</v>
      </c>
      <c r="M7" s="4">
        <f t="shared" si="2"/>
        <v>19501.7814</v>
      </c>
      <c r="N7" s="4" t="str" cm="1">
        <f t="array" ref="N7">IFERROR(_xlfn.IFS(M7=$L$13,M7,M7=$L$14,M7,M7=$L$15,M7),"")</f>
        <v/>
      </c>
      <c r="X7" s="2" t="s">
        <v>59</v>
      </c>
      <c r="Y7" s="4">
        <v>110257.5015</v>
      </c>
      <c r="Z7" s="14">
        <v>0.4839410638055941</v>
      </c>
    </row>
    <row r="8" spans="1:26" x14ac:dyDescent="0.35">
      <c r="A8" s="2" t="s">
        <v>33</v>
      </c>
      <c r="B8" s="15">
        <v>-10.044499999999999</v>
      </c>
      <c r="D8">
        <v>3</v>
      </c>
      <c r="E8" s="4">
        <f>SMALL($B$2:$B$13,D8)</f>
        <v>1352.5429999999999</v>
      </c>
      <c r="F8" t="str">
        <f t="shared" si="0"/>
        <v>Feb</v>
      </c>
      <c r="I8" s="2" t="s">
        <v>46</v>
      </c>
      <c r="J8" s="4">
        <v>1655.6993</v>
      </c>
      <c r="L8" t="str">
        <f t="shared" si="1"/>
        <v>Wednesday</v>
      </c>
      <c r="M8" s="4">
        <f t="shared" si="2"/>
        <v>16057.2943</v>
      </c>
      <c r="N8" s="4" t="str" cm="1">
        <f t="array" ref="N8">IFERROR(_xlfn.IFS(M8=$L$13,M8,M8=$L$14,M8,M8=$L$15,M8),"")</f>
        <v/>
      </c>
      <c r="R8" t="s">
        <v>54</v>
      </c>
    </row>
    <row r="9" spans="1:26" x14ac:dyDescent="0.35">
      <c r="A9" s="2" t="s">
        <v>30</v>
      </c>
      <c r="B9" s="15">
        <v>14650.650100000001</v>
      </c>
      <c r="I9" s="2" t="s">
        <v>47</v>
      </c>
      <c r="J9" s="4">
        <v>62000.025600000001</v>
      </c>
      <c r="L9" t="str">
        <f t="shared" si="1"/>
        <v>Thursday</v>
      </c>
      <c r="M9" s="4">
        <f t="shared" si="2"/>
        <v>1655.6993</v>
      </c>
      <c r="N9" s="4" t="str" cm="1">
        <f t="array" ref="N9">IFERROR(_xlfn.IFS(M9=$L$13,M9,M9=$L$14,M9,M9=$L$15,M9),"")</f>
        <v/>
      </c>
      <c r="R9" s="7">
        <f>MAX(T4:T5)</f>
        <v>0.56738808237647109</v>
      </c>
    </row>
    <row r="10" spans="1:26" x14ac:dyDescent="0.35">
      <c r="A10" s="2" t="s">
        <v>38</v>
      </c>
      <c r="B10" s="15">
        <v>24170.368600000002</v>
      </c>
      <c r="E10" s="7">
        <f>SUM(E2:E4) / SUM(B2:B13)</f>
        <v>0.52641343618748659</v>
      </c>
      <c r="I10" s="2" t="s">
        <v>48</v>
      </c>
      <c r="J10" s="4">
        <v>28968.467100000002</v>
      </c>
      <c r="L10" t="str">
        <f t="shared" si="1"/>
        <v>Friday</v>
      </c>
      <c r="M10" s="4">
        <f t="shared" si="2"/>
        <v>62000.025600000001</v>
      </c>
      <c r="N10" s="4" cm="1">
        <f t="array" ref="N10">IFERROR(_xlfn.IFS(M10=$L$13,M10,M10=$L$14,M10,M10=$L$15,M10),"")</f>
        <v>62000.025600000001</v>
      </c>
      <c r="R10" t="str">
        <f>UPPER(INDEX(R4:R5,MATCH(R9,T4:T5,0))) &amp; " " &amp;"makes up"</f>
        <v>WEEKDAY makes up</v>
      </c>
    </row>
    <row r="11" spans="1:26" x14ac:dyDescent="0.35">
      <c r="A11" s="2" t="s">
        <v>37</v>
      </c>
      <c r="B11" s="15">
        <v>31046.964800000002</v>
      </c>
      <c r="D11" t="s">
        <v>19</v>
      </c>
      <c r="E11" t="str">
        <f>"In " &amp; Analysis!U7</f>
        <v>In 2014</v>
      </c>
      <c r="L11" t="str">
        <f>I10</f>
        <v>Saturday</v>
      </c>
      <c r="M11" s="4">
        <f>J10</f>
        <v>28968.467100000002</v>
      </c>
      <c r="N11" s="4" t="str" cm="1">
        <f t="array" ref="N11">IFERROR(_xlfn.IFS(M11=$L$13,M11,M11=$L$14,M11,M11=$L$15,M11),"")</f>
        <v/>
      </c>
    </row>
    <row r="12" spans="1:26" x14ac:dyDescent="0.35">
      <c r="A12" s="2" t="s">
        <v>36</v>
      </c>
      <c r="B12" s="15">
        <v>30723.751100000001</v>
      </c>
    </row>
    <row r="13" spans="1:26" x14ac:dyDescent="0.35">
      <c r="A13" s="2" t="s">
        <v>31</v>
      </c>
      <c r="B13" s="15">
        <v>48486.785600000003</v>
      </c>
      <c r="K13">
        <v>1</v>
      </c>
      <c r="L13" s="4">
        <f>LARGE($M$5:$M$10,K13)</f>
        <v>69594.586800000005</v>
      </c>
    </row>
    <row r="14" spans="1:26" x14ac:dyDescent="0.35">
      <c r="K14">
        <v>2</v>
      </c>
      <c r="L14" s="4">
        <f>LARGE($M$5:$M$10,K14)</f>
        <v>62000.025600000001</v>
      </c>
    </row>
    <row r="15" spans="1:26" x14ac:dyDescent="0.35">
      <c r="K15">
        <v>3</v>
      </c>
      <c r="L15" s="4">
        <f>LARGE($M$5:$M$10,K15)</f>
        <v>30054.643599999999</v>
      </c>
    </row>
    <row r="16" spans="1:26" x14ac:dyDescent="0.35">
      <c r="N16" s="7">
        <f>SUM(N5:N11) / SUM(M5:M11)</f>
        <v>0.70950921114444809</v>
      </c>
    </row>
  </sheetData>
  <pageMargins left="0.7" right="0.7" top="0.75" bottom="0.75" header="0.3" footer="0.3"/>
  <pageSetup paperSize="9" orientation="landscape"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1D3D6-B849-407A-9BEF-3014251AFBCE}">
  <dimension ref="A1:T917"/>
  <sheetViews>
    <sheetView topLeftCell="D1" workbookViewId="0">
      <selection activeCell="L3" sqref="L3:N4"/>
    </sheetView>
  </sheetViews>
  <sheetFormatPr defaultRowHeight="14.5" x14ac:dyDescent="0.35"/>
  <cols>
    <col min="1" max="1" width="81.26953125" bestFit="1" customWidth="1"/>
    <col min="2" max="2" width="7.26953125" bestFit="1" customWidth="1"/>
    <col min="3" max="3" width="7.6328125" bestFit="1" customWidth="1"/>
    <col min="4" max="4" width="65.1796875" bestFit="1" customWidth="1"/>
    <col min="12" max="12" width="10.81640625" bestFit="1" customWidth="1"/>
    <col min="13" max="13" width="15.6328125" bestFit="1" customWidth="1"/>
    <col min="14" max="14" width="14.08984375" bestFit="1" customWidth="1"/>
    <col min="16" max="16" width="14.81640625" bestFit="1" customWidth="1"/>
    <col min="17" max="17" width="7.6328125" bestFit="1" customWidth="1"/>
    <col min="18" max="18" width="11.54296875" bestFit="1" customWidth="1"/>
    <col min="19" max="19" width="14.90625" bestFit="1" customWidth="1"/>
    <col min="20" max="20" width="11" bestFit="1" customWidth="1"/>
  </cols>
  <sheetData>
    <row r="1" spans="1:20" x14ac:dyDescent="0.35">
      <c r="A1" s="1" t="s">
        <v>62</v>
      </c>
      <c r="B1" s="2" t="s">
        <v>7</v>
      </c>
    </row>
    <row r="2" spans="1:20" x14ac:dyDescent="0.35">
      <c r="A2" s="2" t="s">
        <v>981</v>
      </c>
      <c r="B2" s="15">
        <v>23865.904200000001</v>
      </c>
      <c r="D2" t="str">
        <f>A1</f>
        <v>Product Name</v>
      </c>
      <c r="E2" t="str">
        <f>B1</f>
        <v xml:space="preserve"> Profit</v>
      </c>
      <c r="F2" t="s">
        <v>976</v>
      </c>
      <c r="G2" t="s">
        <v>973</v>
      </c>
      <c r="H2" t="s">
        <v>974</v>
      </c>
      <c r="I2" t="s">
        <v>975</v>
      </c>
    </row>
    <row r="3" spans="1:20" x14ac:dyDescent="0.35">
      <c r="A3" s="2" t="s">
        <v>982</v>
      </c>
      <c r="B3" s="15">
        <v>18628.1453</v>
      </c>
      <c r="D3" t="str">
        <f t="shared" ref="D3:D7" si="0">A2</f>
        <v>Fellowes PB500 Electric Punch Plastic Comb Binding Machine with Manual Bind</v>
      </c>
      <c r="E3" s="15">
        <f t="shared" ref="E3:E7" si="1">B2</f>
        <v>23865.904200000001</v>
      </c>
      <c r="F3" s="16">
        <f>E3</f>
        <v>23865.904200000001</v>
      </c>
      <c r="G3" t="s">
        <v>972</v>
      </c>
      <c r="H3" s="16">
        <f>SUM(E3:E7)</f>
        <v>72203.303700000004</v>
      </c>
      <c r="I3" s="7">
        <f>H3 / SUM($H$3:$H$4)</f>
        <v>0.31691397979716068</v>
      </c>
      <c r="L3" s="2" t="s">
        <v>1</v>
      </c>
      <c r="M3" s="2" t="s">
        <v>2</v>
      </c>
      <c r="N3" s="2" t="s">
        <v>3</v>
      </c>
      <c r="P3" s="1" t="s">
        <v>977</v>
      </c>
      <c r="Q3" s="2" t="s">
        <v>7</v>
      </c>
      <c r="S3" t="str">
        <f>P3</f>
        <v>Product Category</v>
      </c>
      <c r="T3" t="str">
        <f>Q3</f>
        <v xml:space="preserve"> Profit</v>
      </c>
    </row>
    <row r="4" spans="1:20" x14ac:dyDescent="0.35">
      <c r="A4" s="2" t="s">
        <v>983</v>
      </c>
      <c r="B4" s="15">
        <v>11004.4512</v>
      </c>
      <c r="D4" t="str">
        <f t="shared" si="0"/>
        <v>Global Troy™ Executive Leather Low-Back Tilter</v>
      </c>
      <c r="E4" s="15">
        <f t="shared" si="1"/>
        <v>18628.1453</v>
      </c>
      <c r="F4" s="16">
        <f t="shared" ref="F4:F7" si="2">E4</f>
        <v>18628.1453</v>
      </c>
      <c r="G4" t="s">
        <v>971</v>
      </c>
      <c r="H4" s="16">
        <f>SUM(E10:E917)</f>
        <v>155629.19439999986</v>
      </c>
      <c r="I4" s="7">
        <f>H4 / SUM($H$3:$H$4)</f>
        <v>0.68308602020283937</v>
      </c>
      <c r="L4" s="17">
        <v>913</v>
      </c>
      <c r="M4" s="17">
        <v>470</v>
      </c>
      <c r="N4" s="17">
        <v>443</v>
      </c>
      <c r="P4" s="2" t="s">
        <v>979</v>
      </c>
      <c r="Q4" s="15">
        <v>89591.919299999994</v>
      </c>
      <c r="S4" t="str">
        <f t="shared" ref="S4:S6" si="3">P4</f>
        <v>Office Supplies</v>
      </c>
      <c r="T4" s="15">
        <f t="shared" ref="T4:T6" si="4">Q4</f>
        <v>89591.919299999994</v>
      </c>
    </row>
    <row r="5" spans="1:20" x14ac:dyDescent="0.35">
      <c r="A5" s="2" t="s">
        <v>984</v>
      </c>
      <c r="B5" s="15">
        <v>9906.6198999999997</v>
      </c>
      <c r="D5" t="str">
        <f t="shared" si="0"/>
        <v>GBC DocuBind TL300 Electric Binding System</v>
      </c>
      <c r="E5" s="15">
        <f t="shared" si="1"/>
        <v>11004.4512</v>
      </c>
      <c r="F5" s="16">
        <f t="shared" si="2"/>
        <v>11004.4512</v>
      </c>
      <c r="P5" s="2" t="s">
        <v>980</v>
      </c>
      <c r="Q5" s="15">
        <v>75282.906400000007</v>
      </c>
      <c r="S5" t="str">
        <f t="shared" si="3"/>
        <v>Technology</v>
      </c>
      <c r="T5" s="15">
        <f t="shared" si="4"/>
        <v>75282.906400000007</v>
      </c>
    </row>
    <row r="6" spans="1:20" x14ac:dyDescent="0.35">
      <c r="A6" s="2" t="s">
        <v>985</v>
      </c>
      <c r="B6" s="15">
        <v>8798.1831000000002</v>
      </c>
      <c r="D6" t="str">
        <f t="shared" si="0"/>
        <v>Smead Adjustable Mobile File Trolley with Lockable Top</v>
      </c>
      <c r="E6" s="15">
        <f t="shared" si="1"/>
        <v>9906.6198999999997</v>
      </c>
      <c r="F6" s="16">
        <f t="shared" si="2"/>
        <v>9906.6198999999997</v>
      </c>
      <c r="P6" s="2" t="s">
        <v>978</v>
      </c>
      <c r="Q6" s="15">
        <v>62957.672400000003</v>
      </c>
      <c r="S6" t="str">
        <f t="shared" si="3"/>
        <v>Furniture</v>
      </c>
      <c r="T6" s="15">
        <f t="shared" si="4"/>
        <v>62957.672400000003</v>
      </c>
    </row>
    <row r="7" spans="1:20" x14ac:dyDescent="0.35">
      <c r="A7" s="2" t="s">
        <v>245</v>
      </c>
      <c r="B7" s="15">
        <v>8689.0334000000003</v>
      </c>
      <c r="D7" t="str">
        <f t="shared" si="0"/>
        <v>Hewlett Packard LaserJet 3310 Copier</v>
      </c>
      <c r="E7" s="15">
        <f t="shared" si="1"/>
        <v>8798.1831000000002</v>
      </c>
      <c r="F7" s="16">
        <f t="shared" si="2"/>
        <v>8798.1831000000002</v>
      </c>
    </row>
    <row r="8" spans="1:20" x14ac:dyDescent="0.35">
      <c r="A8" s="2" t="s">
        <v>813</v>
      </c>
      <c r="B8" s="15">
        <v>7709.31</v>
      </c>
    </row>
    <row r="9" spans="1:20" x14ac:dyDescent="0.35">
      <c r="A9" s="2" t="s">
        <v>714</v>
      </c>
      <c r="B9" s="15">
        <v>7576.11</v>
      </c>
      <c r="D9" t="s">
        <v>971</v>
      </c>
      <c r="P9" s="1" t="s">
        <v>986</v>
      </c>
      <c r="Q9" s="2" t="s">
        <v>7</v>
      </c>
    </row>
    <row r="10" spans="1:20" x14ac:dyDescent="0.35">
      <c r="A10" s="2" t="s">
        <v>408</v>
      </c>
      <c r="B10" s="15">
        <v>7000.1347999999998</v>
      </c>
      <c r="D10" t="str">
        <f>A7</f>
        <v>Atlantic Metals Mobile 5-Shelf Bookcases, Custom Colors</v>
      </c>
      <c r="E10" s="15">
        <f>B7</f>
        <v>8689.0334000000003</v>
      </c>
      <c r="P10" s="2" t="s">
        <v>987</v>
      </c>
      <c r="Q10" s="15">
        <v>198971.98180000001</v>
      </c>
    </row>
    <row r="11" spans="1:20" x14ac:dyDescent="0.35">
      <c r="A11" s="2" t="s">
        <v>165</v>
      </c>
      <c r="B11" s="15">
        <v>6897.5038000000004</v>
      </c>
      <c r="D11" t="str">
        <f t="shared" ref="D11:E11" si="5">A8</f>
        <v>Okidata ML395C Color Dot Matrix Printer</v>
      </c>
      <c r="E11" s="15">
        <f t="shared" si="5"/>
        <v>7709.31</v>
      </c>
      <c r="P11" s="2" t="s">
        <v>988</v>
      </c>
      <c r="Q11" s="15">
        <v>28860.516299999999</v>
      </c>
    </row>
    <row r="12" spans="1:20" x14ac:dyDescent="0.35">
      <c r="A12" s="2" t="s">
        <v>278</v>
      </c>
      <c r="B12" s="15">
        <v>6737.4907999999996</v>
      </c>
      <c r="D12" t="str">
        <f t="shared" ref="D12:E12" si="6">A9</f>
        <v>Hewlett-Packard Business Color Inkjet 3000 [N, DTN] Series Printers</v>
      </c>
      <c r="E12" s="15">
        <f t="shared" si="6"/>
        <v>7576.11</v>
      </c>
    </row>
    <row r="13" spans="1:20" x14ac:dyDescent="0.35">
      <c r="A13" s="2" t="s">
        <v>602</v>
      </c>
      <c r="B13" s="15">
        <v>6597.5501999999997</v>
      </c>
      <c r="D13" t="str">
        <f t="shared" ref="D13:E13" si="7">A10</f>
        <v>SAFCO Arco Folding Chair</v>
      </c>
      <c r="E13" s="15">
        <f t="shared" si="7"/>
        <v>7000.1347999999998</v>
      </c>
      <c r="P13" t="str">
        <f>P9</f>
        <v>Product Types</v>
      </c>
      <c r="Q13" t="str">
        <f>Q9</f>
        <v xml:space="preserve"> Profit</v>
      </c>
      <c r="R13" t="s">
        <v>989</v>
      </c>
      <c r="S13" t="s">
        <v>990</v>
      </c>
      <c r="T13" t="s">
        <v>991</v>
      </c>
    </row>
    <row r="14" spans="1:20" x14ac:dyDescent="0.35">
      <c r="A14" s="2" t="s">
        <v>657</v>
      </c>
      <c r="B14" s="15">
        <v>6258.8801000000003</v>
      </c>
      <c r="D14" t="str">
        <f t="shared" ref="D14:E14" si="8">A11</f>
        <v>Okidata ML390 Turbo Dot Matrix Printers</v>
      </c>
      <c r="E14" s="15">
        <f t="shared" si="8"/>
        <v>6897.5038000000004</v>
      </c>
      <c r="P14" t="str">
        <f t="shared" ref="P14:Q14" si="9">P10</f>
        <v>Expensive</v>
      </c>
      <c r="Q14" s="15">
        <f t="shared" si="9"/>
        <v>198971.98180000001</v>
      </c>
      <c r="R14" s="7">
        <f>Q14/SUM($Q$14:$Q$15)</f>
        <v>0.87332572595796865</v>
      </c>
      <c r="S14">
        <v>1</v>
      </c>
      <c r="T14">
        <v>0.7</v>
      </c>
    </row>
    <row r="15" spans="1:20" x14ac:dyDescent="0.35">
      <c r="A15" s="2" t="s">
        <v>178</v>
      </c>
      <c r="B15" s="15">
        <v>5924.1122999999998</v>
      </c>
      <c r="D15" t="str">
        <f t="shared" ref="D15:E15" si="10">A12</f>
        <v>Canon PC1060 Personal Laser Copier</v>
      </c>
      <c r="E15" s="15">
        <f t="shared" si="10"/>
        <v>6737.4907999999996</v>
      </c>
      <c r="P15" t="str">
        <f t="shared" ref="P15:Q15" si="11">P11</f>
        <v>Less Expensive</v>
      </c>
      <c r="Q15" s="15">
        <f t="shared" si="11"/>
        <v>28860.516299999999</v>
      </c>
      <c r="R15" s="7">
        <f>Q15/SUM($Q$14:$Q$15)</f>
        <v>0.12667427404203141</v>
      </c>
      <c r="S15">
        <v>1</v>
      </c>
      <c r="T15">
        <v>0.7</v>
      </c>
    </row>
    <row r="16" spans="1:20" x14ac:dyDescent="0.35">
      <c r="A16" s="2" t="s">
        <v>741</v>
      </c>
      <c r="B16" s="15">
        <v>5657.5583999999999</v>
      </c>
      <c r="D16" t="str">
        <f t="shared" ref="D16:E16" si="12">A13</f>
        <v>Bush® Cubix Conference Tables, Fully Assembled</v>
      </c>
      <c r="E16" s="15">
        <f t="shared" si="12"/>
        <v>6597.5501999999997</v>
      </c>
    </row>
    <row r="17" spans="1:5" x14ac:dyDescent="0.35">
      <c r="A17" s="2" t="s">
        <v>162</v>
      </c>
      <c r="B17" s="15">
        <v>5306.2025000000003</v>
      </c>
      <c r="D17" t="str">
        <f t="shared" ref="D17:E17" si="13">A14</f>
        <v>Electrix Halogen Magnifier Lamp</v>
      </c>
      <c r="E17" s="15">
        <f t="shared" si="13"/>
        <v>6258.8801000000003</v>
      </c>
    </row>
    <row r="18" spans="1:5" x14ac:dyDescent="0.35">
      <c r="A18" s="2" t="s">
        <v>723</v>
      </c>
      <c r="B18" s="15">
        <v>5128.18</v>
      </c>
      <c r="D18" t="str">
        <f t="shared" ref="D18:E18" si="14">A15</f>
        <v>Soundgear Copyboard Conference Phone, Optional Battery</v>
      </c>
      <c r="E18" s="15">
        <f t="shared" si="14"/>
        <v>5924.1122999999998</v>
      </c>
    </row>
    <row r="19" spans="1:5" x14ac:dyDescent="0.35">
      <c r="A19" s="2" t="s">
        <v>67</v>
      </c>
      <c r="B19" s="15">
        <v>5124.4078</v>
      </c>
      <c r="D19" t="str">
        <f t="shared" ref="D19:E19" si="15">A16</f>
        <v>Ibico Hi-Tech Manual Binding System</v>
      </c>
      <c r="E19" s="15">
        <f t="shared" si="15"/>
        <v>5657.5583999999999</v>
      </c>
    </row>
    <row r="20" spans="1:5" x14ac:dyDescent="0.35">
      <c r="A20" s="2" t="s">
        <v>257</v>
      </c>
      <c r="B20" s="15">
        <v>4905.3023999999996</v>
      </c>
      <c r="D20" t="str">
        <f t="shared" ref="D20:E20" si="16">A17</f>
        <v>Office Star - Mid Back Dual function Ergonomic High Back Chair with 2-Way Adjustable Arms</v>
      </c>
      <c r="E20" s="15">
        <f t="shared" si="16"/>
        <v>5306.2025000000003</v>
      </c>
    </row>
    <row r="21" spans="1:5" x14ac:dyDescent="0.35">
      <c r="A21" s="2" t="s">
        <v>512</v>
      </c>
      <c r="B21" s="15">
        <v>4849.3752000000004</v>
      </c>
      <c r="D21" t="str">
        <f t="shared" ref="D21:E21" si="17">A18</f>
        <v>Hon 4700 Series Mobuis™ Mid-Back Task Chairs with Adjustable Arms</v>
      </c>
      <c r="E21" s="15">
        <f t="shared" si="17"/>
        <v>5128.18</v>
      </c>
    </row>
    <row r="22" spans="1:5" x14ac:dyDescent="0.35">
      <c r="A22" s="2" t="s">
        <v>125</v>
      </c>
      <c r="B22" s="15">
        <v>4766.75</v>
      </c>
      <c r="D22" t="str">
        <f t="shared" ref="D22:E22" si="18">A19</f>
        <v>2160i</v>
      </c>
      <c r="E22" s="15">
        <f t="shared" si="18"/>
        <v>5124.4078</v>
      </c>
    </row>
    <row r="23" spans="1:5" x14ac:dyDescent="0.35">
      <c r="A23" s="2" t="s">
        <v>742</v>
      </c>
      <c r="B23" s="15">
        <v>4568.6072999999997</v>
      </c>
      <c r="D23" t="str">
        <f t="shared" ref="D23:E23" si="19">A20</f>
        <v>Avery White Multi-Purpose Labels</v>
      </c>
      <c r="E23" s="15">
        <f t="shared" si="19"/>
        <v>4905.3023999999996</v>
      </c>
    </row>
    <row r="24" spans="1:5" x14ac:dyDescent="0.35">
      <c r="A24" s="2" t="s">
        <v>728</v>
      </c>
      <c r="B24" s="15">
        <v>4554.4346999999998</v>
      </c>
      <c r="D24" t="str">
        <f t="shared" ref="D24:E24" si="20">A21</f>
        <v>6185</v>
      </c>
      <c r="E24" s="15">
        <f t="shared" si="20"/>
        <v>4849.3752000000004</v>
      </c>
    </row>
    <row r="25" spans="1:5" x14ac:dyDescent="0.35">
      <c r="A25" s="2" t="s">
        <v>858</v>
      </c>
      <c r="B25" s="15">
        <v>4255.5659999999998</v>
      </c>
      <c r="D25" t="str">
        <f t="shared" ref="D25:E25" si="21">A22</f>
        <v>Fellowes Super Stor/Drawer® Files</v>
      </c>
      <c r="E25" s="15">
        <f t="shared" si="21"/>
        <v>4766.75</v>
      </c>
    </row>
    <row r="26" spans="1:5" x14ac:dyDescent="0.35">
      <c r="A26" s="2" t="s">
        <v>153</v>
      </c>
      <c r="B26" s="15">
        <v>4100.7830999999996</v>
      </c>
      <c r="D26" t="str">
        <f t="shared" ref="D26:E26" si="22">A23</f>
        <v>Ibico Ibimaster 300 Manual Binding System</v>
      </c>
      <c r="E26" s="15">
        <f t="shared" si="22"/>
        <v>4568.6072999999997</v>
      </c>
    </row>
    <row r="27" spans="1:5" x14ac:dyDescent="0.35">
      <c r="A27" s="2" t="s">
        <v>136</v>
      </c>
      <c r="B27" s="15">
        <v>4021.7008000000001</v>
      </c>
      <c r="D27" t="str">
        <f t="shared" ref="D27:E27" si="23">A24</f>
        <v>Hon Pagoda™ Stacking Chairs</v>
      </c>
      <c r="E27" s="15">
        <f t="shared" si="23"/>
        <v>4554.4346999999998</v>
      </c>
    </row>
    <row r="28" spans="1:5" x14ac:dyDescent="0.35">
      <c r="A28" s="2" t="s">
        <v>703</v>
      </c>
      <c r="B28" s="15">
        <v>4004.0574999999999</v>
      </c>
      <c r="D28" t="str">
        <f t="shared" ref="D28:E28" si="24">A25</f>
        <v>Sharp 1540cs Digital Laser Copier</v>
      </c>
      <c r="E28" s="15">
        <f t="shared" si="24"/>
        <v>4255.5659999999998</v>
      </c>
    </row>
    <row r="29" spans="1:5" x14ac:dyDescent="0.35">
      <c r="A29" s="2" t="s">
        <v>829</v>
      </c>
      <c r="B29" s="15">
        <v>3985.3089</v>
      </c>
      <c r="D29" t="str">
        <f t="shared" ref="D29:E29" si="25">A26</f>
        <v>Luxo Professional Fluorescent Magnifier Lamp with Clamp-Mount Base</v>
      </c>
      <c r="E29" s="15">
        <f t="shared" si="25"/>
        <v>4100.7830999999996</v>
      </c>
    </row>
    <row r="30" spans="1:5" x14ac:dyDescent="0.35">
      <c r="A30" s="2" t="s">
        <v>370</v>
      </c>
      <c r="B30" s="15">
        <v>3700.3742000000002</v>
      </c>
      <c r="D30" t="str">
        <f t="shared" ref="D30:E30" si="26">A27</f>
        <v>Hewlett-Packard Deskjet 6122 Color Inkjet Printer</v>
      </c>
      <c r="E30" s="15">
        <f t="shared" si="26"/>
        <v>4021.7008000000001</v>
      </c>
    </row>
    <row r="31" spans="1:5" x14ac:dyDescent="0.35">
      <c r="A31" s="2" t="s">
        <v>611</v>
      </c>
      <c r="B31" s="15">
        <v>3576.8841000000002</v>
      </c>
      <c r="D31" t="str">
        <f t="shared" ref="D31:E31" si="27">A28</f>
        <v>Global Leather and Oak Executive Chair, Black</v>
      </c>
      <c r="E31" s="15">
        <f t="shared" si="27"/>
        <v>4004.0574999999999</v>
      </c>
    </row>
    <row r="32" spans="1:5" x14ac:dyDescent="0.35">
      <c r="A32" s="2" t="s">
        <v>348</v>
      </c>
      <c r="B32" s="15">
        <v>3497.1147999999998</v>
      </c>
      <c r="D32" t="str">
        <f t="shared" ref="D32:E32" si="28">A29</f>
        <v>Polycom VoiceStation 100</v>
      </c>
      <c r="E32" s="15">
        <f t="shared" si="28"/>
        <v>3985.3089</v>
      </c>
    </row>
    <row r="33" spans="1:5" x14ac:dyDescent="0.35">
      <c r="A33" s="2" t="s">
        <v>212</v>
      </c>
      <c r="B33" s="15">
        <v>3480.8434999999999</v>
      </c>
      <c r="D33" t="str">
        <f t="shared" ref="D33:E33" si="29">A30</f>
        <v>Lexmark 4227 Plus Dot Matrix Printer</v>
      </c>
      <c r="E33" s="15">
        <f t="shared" si="29"/>
        <v>3700.3742000000002</v>
      </c>
    </row>
    <row r="34" spans="1:5" x14ac:dyDescent="0.35">
      <c r="A34" s="2" t="s">
        <v>694</v>
      </c>
      <c r="B34" s="15">
        <v>3467.6502</v>
      </c>
      <c r="D34" t="str">
        <f t="shared" ref="D34:E34" si="30">A31</f>
        <v>Canon PC940 Copier</v>
      </c>
      <c r="E34" s="15">
        <f t="shared" si="30"/>
        <v>3576.8841000000002</v>
      </c>
    </row>
    <row r="35" spans="1:5" x14ac:dyDescent="0.35">
      <c r="A35" s="2" t="s">
        <v>775</v>
      </c>
      <c r="B35" s="15">
        <v>3285.48</v>
      </c>
      <c r="D35" t="str">
        <f t="shared" ref="D35:E35" si="31">A32</f>
        <v>Hoover WindTunnel™ Plus Canister Vacuum</v>
      </c>
      <c r="E35" s="15">
        <f t="shared" si="31"/>
        <v>3497.1147999999998</v>
      </c>
    </row>
    <row r="36" spans="1:5" x14ac:dyDescent="0.35">
      <c r="A36" s="2" t="s">
        <v>660</v>
      </c>
      <c r="B36" s="15">
        <v>3186.5255000000002</v>
      </c>
      <c r="D36" t="str">
        <f t="shared" ref="D36:E36" si="32">A33</f>
        <v>2180</v>
      </c>
      <c r="E36" s="15">
        <f t="shared" si="32"/>
        <v>3480.8434999999999</v>
      </c>
    </row>
    <row r="37" spans="1:5" x14ac:dyDescent="0.35">
      <c r="A37" s="2" t="s">
        <v>143</v>
      </c>
      <c r="B37" s="15">
        <v>3146.2248</v>
      </c>
      <c r="D37" t="str">
        <f t="shared" ref="D37:E37" si="33">A34</f>
        <v>GBC Therma-A-Bind 250T Electric Binding System</v>
      </c>
      <c r="E37" s="15">
        <f t="shared" si="33"/>
        <v>3467.6502</v>
      </c>
    </row>
    <row r="38" spans="1:5" x14ac:dyDescent="0.35">
      <c r="A38" s="2" t="s">
        <v>810</v>
      </c>
      <c r="B38" s="15">
        <v>3000.8825000000002</v>
      </c>
      <c r="D38" t="str">
        <f t="shared" ref="D38:E38" si="34">A35</f>
        <v>LX 677</v>
      </c>
      <c r="E38" s="15">
        <f t="shared" si="34"/>
        <v>3285.48</v>
      </c>
    </row>
    <row r="39" spans="1:5" x14ac:dyDescent="0.35">
      <c r="A39" s="2" t="s">
        <v>321</v>
      </c>
      <c r="B39" s="15">
        <v>2880.3371000000002</v>
      </c>
      <c r="D39" t="str">
        <f t="shared" ref="D39:E39" si="35">A36</f>
        <v>Epson LQ-870 Dot Matrix Printer</v>
      </c>
      <c r="E39" s="15">
        <f t="shared" si="35"/>
        <v>3186.5255000000002</v>
      </c>
    </row>
    <row r="40" spans="1:5" x14ac:dyDescent="0.35">
      <c r="A40" s="2" t="s">
        <v>183</v>
      </c>
      <c r="B40" s="15">
        <v>2840.9114</v>
      </c>
      <c r="D40" t="str">
        <f t="shared" ref="D40:E40" si="36">A37</f>
        <v>Hot File® 7-Pocket, Floor Stand</v>
      </c>
      <c r="E40" s="15">
        <f t="shared" si="36"/>
        <v>3146.2248</v>
      </c>
    </row>
    <row r="41" spans="1:5" x14ac:dyDescent="0.35">
      <c r="A41" s="2" t="s">
        <v>698</v>
      </c>
      <c r="B41" s="15">
        <v>2823.0502999999999</v>
      </c>
      <c r="D41" t="str">
        <f t="shared" ref="D41:E41" si="37">A38</f>
        <v>Office Star - Professional Matrix Back Chair with 2-to-1 Synchro Tilt and Mesh Fabric Seat</v>
      </c>
      <c r="E41" s="15">
        <f t="shared" si="37"/>
        <v>3000.8825000000002</v>
      </c>
    </row>
    <row r="42" spans="1:5" x14ac:dyDescent="0.35">
      <c r="A42" s="2" t="s">
        <v>432</v>
      </c>
      <c r="B42" s="15">
        <v>2820.0837999999999</v>
      </c>
      <c r="D42" t="str">
        <f t="shared" ref="D42:E42" si="38">A39</f>
        <v>GBC DocuBind 200 Manual Binding Machine</v>
      </c>
      <c r="E42" s="15">
        <f t="shared" si="38"/>
        <v>2880.3371000000002</v>
      </c>
    </row>
    <row r="43" spans="1:5" x14ac:dyDescent="0.35">
      <c r="A43" s="2" t="s">
        <v>731</v>
      </c>
      <c r="B43" s="15">
        <v>2757.3663999999999</v>
      </c>
      <c r="D43" t="str">
        <f t="shared" ref="D43:E43" si="39">A40</f>
        <v>T28 WORLD</v>
      </c>
      <c r="E43" s="15">
        <f t="shared" si="39"/>
        <v>2840.9114</v>
      </c>
    </row>
    <row r="44" spans="1:5" x14ac:dyDescent="0.35">
      <c r="A44" s="2" t="s">
        <v>827</v>
      </c>
      <c r="B44" s="15">
        <v>2748.5068999999999</v>
      </c>
      <c r="D44" t="str">
        <f t="shared" ref="D44:E44" si="40">A41</f>
        <v>GE 48" Fluorescent Tube, Cool White Energy Saver, 34 Watts, 30/Box</v>
      </c>
      <c r="E44" s="15">
        <f t="shared" si="40"/>
        <v>2823.0502999999999</v>
      </c>
    </row>
    <row r="45" spans="1:5" x14ac:dyDescent="0.35">
      <c r="A45" s="2" t="s">
        <v>443</v>
      </c>
      <c r="B45" s="15">
        <v>2747.3622</v>
      </c>
      <c r="D45" t="str">
        <f t="shared" ref="D45:E45" si="41">A42</f>
        <v>StarTAC 8000</v>
      </c>
      <c r="E45" s="15">
        <f t="shared" si="41"/>
        <v>2820.0837999999999</v>
      </c>
    </row>
    <row r="46" spans="1:5" x14ac:dyDescent="0.35">
      <c r="A46" s="2" t="s">
        <v>447</v>
      </c>
      <c r="B46" s="15">
        <v>2712.328</v>
      </c>
      <c r="D46" t="str">
        <f t="shared" ref="D46:E46" si="42">A43</f>
        <v>Honeywell Enviracaire Portable HEPA Air Cleaner for 17' x 22' Room</v>
      </c>
      <c r="E46" s="15">
        <f t="shared" si="42"/>
        <v>2757.3663999999999</v>
      </c>
    </row>
    <row r="47" spans="1:5" x14ac:dyDescent="0.35">
      <c r="A47" s="2" t="s">
        <v>715</v>
      </c>
      <c r="B47" s="15">
        <v>2699.9838</v>
      </c>
      <c r="D47" t="str">
        <f t="shared" ref="D47:E47" si="43">A44</f>
        <v>Polycom ViaVideo™ Desktop Video Communications Unit</v>
      </c>
      <c r="E47" s="15">
        <f t="shared" si="43"/>
        <v>2748.5068999999999</v>
      </c>
    </row>
    <row r="48" spans="1:5" x14ac:dyDescent="0.35">
      <c r="A48" s="2" t="s">
        <v>118</v>
      </c>
      <c r="B48" s="15">
        <v>2660.1432</v>
      </c>
      <c r="D48" t="str">
        <f t="shared" ref="D48:E48" si="44">A45</f>
        <v>Telephone Message Books with Fax/Mobile Section, 4 1/4" x 6"</v>
      </c>
      <c r="E48" s="15">
        <f t="shared" si="44"/>
        <v>2747.3622</v>
      </c>
    </row>
    <row r="49" spans="1:5" x14ac:dyDescent="0.35">
      <c r="A49" s="2" t="s">
        <v>335</v>
      </c>
      <c r="B49" s="15">
        <v>2626.6869000000002</v>
      </c>
      <c r="D49" t="str">
        <f t="shared" ref="D49:E49" si="45">A46</f>
        <v>TimeportP7382</v>
      </c>
      <c r="E49" s="15">
        <f t="shared" si="45"/>
        <v>2712.328</v>
      </c>
    </row>
    <row r="50" spans="1:5" x14ac:dyDescent="0.35">
      <c r="A50" s="2" t="s">
        <v>638</v>
      </c>
      <c r="B50" s="15">
        <v>2568.4629</v>
      </c>
      <c r="D50" t="str">
        <f t="shared" ref="D50:E50" si="46">A47</f>
        <v>Hewlett-Packard cp1700 [D, PS] Series Color Inkjet Printers</v>
      </c>
      <c r="E50" s="15">
        <f t="shared" si="46"/>
        <v>2699.9838</v>
      </c>
    </row>
    <row r="51" spans="1:5" x14ac:dyDescent="0.35">
      <c r="A51" s="2" t="s">
        <v>253</v>
      </c>
      <c r="B51" s="15">
        <v>2513.3859000000002</v>
      </c>
      <c r="D51" t="str">
        <f t="shared" ref="D51:E51" si="47">A48</f>
        <v>Epson LQ-570e Dot Matrix Printer</v>
      </c>
      <c r="E51" s="15">
        <f t="shared" si="47"/>
        <v>2660.1432</v>
      </c>
    </row>
    <row r="52" spans="1:5" x14ac:dyDescent="0.35">
      <c r="A52" s="2" t="s">
        <v>740</v>
      </c>
      <c r="B52" s="15">
        <v>2502.6851999999999</v>
      </c>
      <c r="D52" t="str">
        <f t="shared" ref="D52:E52" si="48">A49</f>
        <v>Hewlett-Packard Deskjet 1220Cse Color Inkjet Printer</v>
      </c>
      <c r="E52" s="15">
        <f t="shared" si="48"/>
        <v>2626.6869000000002</v>
      </c>
    </row>
    <row r="53" spans="1:5" x14ac:dyDescent="0.35">
      <c r="A53" s="2" t="s">
        <v>640</v>
      </c>
      <c r="B53" s="15">
        <v>2481.442</v>
      </c>
      <c r="D53" t="str">
        <f t="shared" ref="D53:E53" si="49">A50</f>
        <v>DMI Eclipse Executive Suite Bookcases</v>
      </c>
      <c r="E53" s="15">
        <f t="shared" si="49"/>
        <v>2568.4629</v>
      </c>
    </row>
    <row r="54" spans="1:5" x14ac:dyDescent="0.35">
      <c r="A54" s="2" t="s">
        <v>167</v>
      </c>
      <c r="B54" s="15">
        <v>2391.0075000000002</v>
      </c>
      <c r="D54" t="str">
        <f t="shared" ref="D54:E54" si="50">A51</f>
        <v>Avery Arch Ring Binders</v>
      </c>
      <c r="E54" s="15">
        <f t="shared" si="50"/>
        <v>2513.3859000000002</v>
      </c>
    </row>
    <row r="55" spans="1:5" x14ac:dyDescent="0.35">
      <c r="A55" s="2" t="s">
        <v>281</v>
      </c>
      <c r="B55" s="15">
        <v>2384.08</v>
      </c>
      <c r="D55" t="str">
        <f t="shared" ref="D55:E55" si="51">A52</f>
        <v>Ibico EB-19 Dual Function Manual Binding System</v>
      </c>
      <c r="E55" s="15">
        <f t="shared" si="51"/>
        <v>2502.6851999999999</v>
      </c>
    </row>
    <row r="56" spans="1:5" x14ac:dyDescent="0.35">
      <c r="A56" s="2" t="s">
        <v>371</v>
      </c>
      <c r="B56" s="15">
        <v>2288.25</v>
      </c>
      <c r="D56" t="str">
        <f t="shared" ref="D56:E56" si="52">A53</f>
        <v>Economy Rollaway Files</v>
      </c>
      <c r="E56" s="15">
        <f t="shared" si="52"/>
        <v>2481.442</v>
      </c>
    </row>
    <row r="57" spans="1:5" x14ac:dyDescent="0.35">
      <c r="A57" s="2" t="s">
        <v>230</v>
      </c>
      <c r="B57" s="15">
        <v>2193.4803000000002</v>
      </c>
      <c r="D57" t="str">
        <f t="shared" ref="D57:E57" si="53">A54</f>
        <v>Panasonic KX-P1150 Dot Matrix Printer</v>
      </c>
      <c r="E57" s="15">
        <f t="shared" si="53"/>
        <v>2391.0075000000002</v>
      </c>
    </row>
    <row r="58" spans="1:5" x14ac:dyDescent="0.35">
      <c r="A58" s="2" t="s">
        <v>884</v>
      </c>
      <c r="B58" s="15">
        <v>2192.0241000000001</v>
      </c>
      <c r="D58" t="str">
        <f t="shared" ref="D58:E58" si="54">A55</f>
        <v>Chromcraft Rectangular Conference Tables</v>
      </c>
      <c r="E58" s="15">
        <f t="shared" si="54"/>
        <v>2384.08</v>
      </c>
    </row>
    <row r="59" spans="1:5" x14ac:dyDescent="0.35">
      <c r="A59" s="2" t="s">
        <v>474</v>
      </c>
      <c r="B59" s="15">
        <v>2113.9157</v>
      </c>
      <c r="D59" t="str">
        <f t="shared" ref="D59:E59" si="55">A56</f>
        <v>Lifetime Advantage™ Folding Chairs, 4/Carton</v>
      </c>
      <c r="E59" s="15">
        <f t="shared" si="55"/>
        <v>2288.25</v>
      </c>
    </row>
    <row r="60" spans="1:5" x14ac:dyDescent="0.35">
      <c r="A60" s="2" t="s">
        <v>277</v>
      </c>
      <c r="B60" s="15">
        <v>2098.06</v>
      </c>
      <c r="D60" t="str">
        <f t="shared" ref="D60:E60" si="56">A57</f>
        <v>Accessory34</v>
      </c>
      <c r="E60" s="15">
        <f t="shared" si="56"/>
        <v>2193.4803000000002</v>
      </c>
    </row>
    <row r="61" spans="1:5" x14ac:dyDescent="0.35">
      <c r="A61" s="2" t="s">
        <v>596</v>
      </c>
      <c r="B61" s="15">
        <v>2062.924</v>
      </c>
      <c r="D61" t="str">
        <f t="shared" ref="D61:E61" si="57">A58</f>
        <v>T18</v>
      </c>
      <c r="E61" s="15">
        <f t="shared" si="57"/>
        <v>2192.0241000000001</v>
      </c>
    </row>
    <row r="62" spans="1:5" x14ac:dyDescent="0.35">
      <c r="A62" s="2" t="s">
        <v>229</v>
      </c>
      <c r="B62" s="15">
        <v>1988.4938999999999</v>
      </c>
      <c r="D62" t="str">
        <f t="shared" ref="D62:E62" si="58">A59</f>
        <v>Xerox 1941</v>
      </c>
      <c r="E62" s="15">
        <f t="shared" si="58"/>
        <v>2113.9157</v>
      </c>
    </row>
    <row r="63" spans="1:5" x14ac:dyDescent="0.35">
      <c r="A63" s="2" t="s">
        <v>850</v>
      </c>
      <c r="B63" s="15">
        <v>1955.5971999999999</v>
      </c>
      <c r="D63" t="str">
        <f t="shared" ref="D63:E63" si="59">A60</f>
        <v>Bush Cubix Collection Bookcases, Fully Assembled</v>
      </c>
      <c r="E63" s="15">
        <f t="shared" si="59"/>
        <v>2098.06</v>
      </c>
    </row>
    <row r="64" spans="1:5" x14ac:dyDescent="0.35">
      <c r="A64" s="2" t="s">
        <v>266</v>
      </c>
      <c r="B64" s="15">
        <v>1917.9664</v>
      </c>
      <c r="D64" t="str">
        <f t="shared" ref="D64:E64" si="60">A61</f>
        <v>Bretford CR8500 Series Meeting Room Furniture</v>
      </c>
      <c r="E64" s="15">
        <f t="shared" si="60"/>
        <v>2062.924</v>
      </c>
    </row>
    <row r="65" spans="1:5" x14ac:dyDescent="0.35">
      <c r="A65" s="2" t="s">
        <v>361</v>
      </c>
      <c r="B65" s="15">
        <v>1912.422</v>
      </c>
      <c r="D65" t="str">
        <f t="shared" ref="D65:E65" si="61">A62</f>
        <v>Accessory31</v>
      </c>
      <c r="E65" s="15">
        <f t="shared" si="61"/>
        <v>1988.4938999999999</v>
      </c>
    </row>
    <row r="66" spans="1:5" x14ac:dyDescent="0.35">
      <c r="A66" s="2" t="s">
        <v>349</v>
      </c>
      <c r="B66" s="15">
        <v>1806.5709999999999</v>
      </c>
      <c r="D66" t="str">
        <f t="shared" ref="D66:E66" si="62">A63</f>
        <v>Sanyo Counter Height Refrigerator with Crisper, 3.6 Cubic Foot, Stainless Steel/Black</v>
      </c>
      <c r="E66" s="15">
        <f t="shared" si="62"/>
        <v>1955.5971999999999</v>
      </c>
    </row>
    <row r="67" spans="1:5" x14ac:dyDescent="0.35">
      <c r="A67" s="2" t="s">
        <v>880</v>
      </c>
      <c r="B67" s="15">
        <v>1775.7150999999999</v>
      </c>
      <c r="D67" t="str">
        <f t="shared" ref="D67:E67" si="63">A64</f>
        <v>Bevis Round Conference Table Top, X-Base</v>
      </c>
      <c r="E67" s="15">
        <f t="shared" si="63"/>
        <v>1917.9664</v>
      </c>
    </row>
    <row r="68" spans="1:5" x14ac:dyDescent="0.35">
      <c r="A68" s="2" t="s">
        <v>859</v>
      </c>
      <c r="B68" s="15">
        <v>1773.6105</v>
      </c>
      <c r="D68" t="str">
        <f t="shared" ref="D68:E68" si="64">A65</f>
        <v>Imation DVD-RAM discs</v>
      </c>
      <c r="E68" s="15">
        <f t="shared" si="64"/>
        <v>1912.422</v>
      </c>
    </row>
    <row r="69" spans="1:5" x14ac:dyDescent="0.35">
      <c r="A69" s="2" t="s">
        <v>610</v>
      </c>
      <c r="B69" s="15">
        <v>1752.4861000000001</v>
      </c>
      <c r="D69" t="str">
        <f t="shared" ref="D69:E69" si="65">A66</f>
        <v>Howard Miller 16" Diameter Gallery Wall Clock</v>
      </c>
      <c r="E69" s="15">
        <f t="shared" si="65"/>
        <v>1806.5709999999999</v>
      </c>
    </row>
    <row r="70" spans="1:5" x14ac:dyDescent="0.35">
      <c r="A70" s="2" t="s">
        <v>366</v>
      </c>
      <c r="B70" s="15">
        <v>1749.9857999999999</v>
      </c>
      <c r="D70" t="str">
        <f t="shared" ref="D70:E70" si="66">A67</f>
        <v>StarTAC ST7762</v>
      </c>
      <c r="E70" s="15">
        <f t="shared" si="66"/>
        <v>1775.7150999999999</v>
      </c>
    </row>
    <row r="71" spans="1:5" x14ac:dyDescent="0.35">
      <c r="A71" s="2" t="s">
        <v>759</v>
      </c>
      <c r="B71" s="15">
        <v>1718.3375000000001</v>
      </c>
      <c r="D71" t="str">
        <f t="shared" ref="D71:E71" si="67">A68</f>
        <v>Sharp AL-1530CS Digital Copier</v>
      </c>
      <c r="E71" s="15">
        <f t="shared" si="67"/>
        <v>1773.6105</v>
      </c>
    </row>
    <row r="72" spans="1:5" x14ac:dyDescent="0.35">
      <c r="A72" s="2" t="s">
        <v>945</v>
      </c>
      <c r="B72" s="15">
        <v>1650.7106000000001</v>
      </c>
      <c r="D72" t="str">
        <f t="shared" ref="D72:E72" si="68">A69</f>
        <v>Canon PC-428 Personal Copier</v>
      </c>
      <c r="E72" s="15">
        <f t="shared" si="68"/>
        <v>1752.4861000000001</v>
      </c>
    </row>
    <row r="73" spans="1:5" x14ac:dyDescent="0.35">
      <c r="A73" s="2" t="s">
        <v>528</v>
      </c>
      <c r="B73" s="15">
        <v>1644.0768</v>
      </c>
      <c r="D73" t="str">
        <f t="shared" ref="D73:E73" si="69">A70</f>
        <v>KH 688</v>
      </c>
      <c r="E73" s="15">
        <f t="shared" si="69"/>
        <v>1749.9857999999999</v>
      </c>
    </row>
    <row r="74" spans="1:5" x14ac:dyDescent="0.35">
      <c r="A74" s="2" t="s">
        <v>446</v>
      </c>
      <c r="B74" s="15">
        <v>1626.98</v>
      </c>
      <c r="D74" t="str">
        <f t="shared" ref="D74:E74" si="70">A71</f>
        <v>Kensington 7 Outlet MasterPiece Power Center</v>
      </c>
      <c r="E74" s="15">
        <f t="shared" si="70"/>
        <v>1718.3375000000001</v>
      </c>
    </row>
    <row r="75" spans="1:5" x14ac:dyDescent="0.35">
      <c r="A75" s="2" t="s">
        <v>328</v>
      </c>
      <c r="B75" s="15">
        <v>1618.3924</v>
      </c>
      <c r="D75" t="str">
        <f t="shared" ref="D75:E75" si="71">A72</f>
        <v>Xerox 1937</v>
      </c>
      <c r="E75" s="15">
        <f t="shared" si="71"/>
        <v>1650.7106000000001</v>
      </c>
    </row>
    <row r="76" spans="1:5" x14ac:dyDescent="0.35">
      <c r="A76" s="2" t="s">
        <v>414</v>
      </c>
      <c r="B76" s="15">
        <v>1615.2348</v>
      </c>
      <c r="D76" t="str">
        <f t="shared" ref="D76:E76" si="72">A73</f>
        <v>Acco Smartsocket™ Table Surge Protector, 6 Color-Coded Adapter Outlets</v>
      </c>
      <c r="E76" s="15">
        <f t="shared" si="72"/>
        <v>1644.0768</v>
      </c>
    </row>
    <row r="77" spans="1:5" x14ac:dyDescent="0.35">
      <c r="A77" s="2" t="s">
        <v>514</v>
      </c>
      <c r="B77" s="15">
        <v>1585.5029999999999</v>
      </c>
      <c r="D77" t="str">
        <f t="shared" ref="D77:E77" si="73">A74</f>
        <v>Timeport L7089</v>
      </c>
      <c r="E77" s="15">
        <f t="shared" si="73"/>
        <v>1626.98</v>
      </c>
    </row>
    <row r="78" spans="1:5" x14ac:dyDescent="0.35">
      <c r="A78" s="2" t="s">
        <v>502</v>
      </c>
      <c r="B78" s="15">
        <v>1570.6056000000001</v>
      </c>
      <c r="D78" t="str">
        <f t="shared" ref="D78:E78" si="74">A75</f>
        <v>Global Leather Executive Chair</v>
      </c>
      <c r="E78" s="15">
        <f t="shared" si="74"/>
        <v>1618.3924</v>
      </c>
    </row>
    <row r="79" spans="1:5" x14ac:dyDescent="0.35">
      <c r="A79" s="2" t="s">
        <v>695</v>
      </c>
      <c r="B79" s="15">
        <v>1557.9009000000001</v>
      </c>
      <c r="D79" t="str">
        <f t="shared" ref="D79:E79" si="75">A76</f>
        <v>Serrated Blade or Curved Handle Hand Letter Openers</v>
      </c>
      <c r="E79" s="15">
        <f t="shared" si="75"/>
        <v>1615.2348</v>
      </c>
    </row>
    <row r="80" spans="1:5" x14ac:dyDescent="0.35">
      <c r="A80" s="2" t="s">
        <v>811</v>
      </c>
      <c r="B80" s="15">
        <v>1500.12</v>
      </c>
      <c r="D80" t="str">
        <f t="shared" ref="D80:E80" si="76">A77</f>
        <v>688</v>
      </c>
      <c r="E80" s="15">
        <f t="shared" si="76"/>
        <v>1585.5029999999999</v>
      </c>
    </row>
    <row r="81" spans="1:5" x14ac:dyDescent="0.35">
      <c r="A81" s="2" t="s">
        <v>381</v>
      </c>
      <c r="B81" s="15">
        <v>1497.0772999999999</v>
      </c>
      <c r="D81" t="str">
        <f t="shared" ref="D81:E81" si="77">A78</f>
        <v>282</v>
      </c>
      <c r="E81" s="15">
        <f t="shared" si="77"/>
        <v>1570.6056000000001</v>
      </c>
    </row>
    <row r="82" spans="1:5" x14ac:dyDescent="0.35">
      <c r="A82" s="2" t="s">
        <v>189</v>
      </c>
      <c r="B82" s="15">
        <v>1428.9104</v>
      </c>
      <c r="D82" t="str">
        <f t="shared" ref="D82:E82" si="78">A79</f>
        <v>GBC VeloBinder Electric Binding Machine</v>
      </c>
      <c r="E82" s="15">
        <f t="shared" si="78"/>
        <v>1557.9009000000001</v>
      </c>
    </row>
    <row r="83" spans="1:5" x14ac:dyDescent="0.35">
      <c r="A83" s="2" t="s">
        <v>73</v>
      </c>
      <c r="B83" s="15">
        <v>1404.9672</v>
      </c>
      <c r="D83" t="str">
        <f t="shared" ref="D83:E83" si="79">A80</f>
        <v>Office Star Flex Back Scooter Chair with Aluminum Finish Frame</v>
      </c>
      <c r="E83" s="15">
        <f t="shared" si="79"/>
        <v>1500.12</v>
      </c>
    </row>
    <row r="84" spans="1:5" x14ac:dyDescent="0.35">
      <c r="A84" s="2" t="s">
        <v>471</v>
      </c>
      <c r="B84" s="15">
        <v>1397.1017999999999</v>
      </c>
      <c r="D84" t="str">
        <f t="shared" ref="D84:E84" si="80">A81</f>
        <v>Newell 309</v>
      </c>
      <c r="E84" s="15">
        <f t="shared" si="80"/>
        <v>1497.0772999999999</v>
      </c>
    </row>
    <row r="85" spans="1:5" x14ac:dyDescent="0.35">
      <c r="A85" s="2" t="s">
        <v>580</v>
      </c>
      <c r="B85" s="15">
        <v>1389.5771999999999</v>
      </c>
      <c r="D85" t="str">
        <f t="shared" ref="D85:E85" si="81">A82</f>
        <v>Tennsco Double-Tier Lockers</v>
      </c>
      <c r="E85" s="15">
        <f t="shared" si="81"/>
        <v>1428.9104</v>
      </c>
    </row>
    <row r="86" spans="1:5" x14ac:dyDescent="0.35">
      <c r="A86" s="2" t="s">
        <v>69</v>
      </c>
      <c r="B86" s="15">
        <v>1374.9480000000001</v>
      </c>
      <c r="D86" t="str">
        <f t="shared" ref="D86:E86" si="82">A83</f>
        <v>5185</v>
      </c>
      <c r="E86" s="15">
        <f t="shared" si="82"/>
        <v>1404.9672</v>
      </c>
    </row>
    <row r="87" spans="1:5" x14ac:dyDescent="0.35">
      <c r="A87" s="2" t="s">
        <v>743</v>
      </c>
      <c r="B87" s="15">
        <v>1369.3009</v>
      </c>
      <c r="D87" t="str">
        <f t="shared" ref="D87:E87" si="83">A84</f>
        <v>Xerox 1938</v>
      </c>
      <c r="E87" s="15">
        <f t="shared" si="83"/>
        <v>1397.1017999999999</v>
      </c>
    </row>
    <row r="88" spans="1:5" x14ac:dyDescent="0.35">
      <c r="A88" s="2" t="s">
        <v>117</v>
      </c>
      <c r="B88" s="15">
        <v>1357.8824999999999</v>
      </c>
      <c r="D88" t="str">
        <f t="shared" ref="D88:E88" si="84">A85</f>
        <v>Belkin 325VA UPS Surge Protector, 6'</v>
      </c>
      <c r="E88" s="15">
        <f t="shared" si="84"/>
        <v>1389.5771999999999</v>
      </c>
    </row>
    <row r="89" spans="1:5" x14ac:dyDescent="0.35">
      <c r="A89" s="2" t="s">
        <v>174</v>
      </c>
      <c r="B89" s="15">
        <v>1342.3885</v>
      </c>
      <c r="D89" t="str">
        <f t="shared" ref="D89:E89" si="85">A86</f>
        <v>300 Series Non-Flip</v>
      </c>
      <c r="E89" s="15">
        <f t="shared" si="85"/>
        <v>1374.9480000000001</v>
      </c>
    </row>
    <row r="90" spans="1:5" x14ac:dyDescent="0.35">
      <c r="A90" s="2" t="s">
        <v>409</v>
      </c>
      <c r="B90" s="15">
        <v>1335.9603999999999</v>
      </c>
      <c r="D90" t="str">
        <f t="shared" ref="D90:E90" si="86">A87</f>
        <v>Ibico Laser Imprintable Binding System Covers</v>
      </c>
      <c r="E90" s="15">
        <f t="shared" si="86"/>
        <v>1369.3009</v>
      </c>
    </row>
    <row r="91" spans="1:5" x14ac:dyDescent="0.35">
      <c r="A91" s="2" t="s">
        <v>630</v>
      </c>
      <c r="B91" s="15">
        <v>1328.8032000000001</v>
      </c>
      <c r="D91" t="str">
        <f t="shared" ref="D91:E91" si="87">A88</f>
        <v>Epson C82 Color Inkjet Printer</v>
      </c>
      <c r="E91" s="15">
        <f t="shared" si="87"/>
        <v>1357.8824999999999</v>
      </c>
    </row>
    <row r="92" spans="1:5" x14ac:dyDescent="0.35">
      <c r="A92" s="2" t="s">
        <v>109</v>
      </c>
      <c r="B92" s="15">
        <v>1323.66</v>
      </c>
      <c r="D92" t="str">
        <f t="shared" ref="D92:E92" si="88">A89</f>
        <v>Rubbermaid ClusterMat Chairmats, Mat Size- 66" x 60", Lip 20" x 11" -90 Degree Angle</v>
      </c>
      <c r="E92" s="15">
        <f t="shared" si="88"/>
        <v>1342.3885</v>
      </c>
    </row>
    <row r="93" spans="1:5" x14ac:dyDescent="0.35">
      <c r="A93" s="2" t="s">
        <v>603</v>
      </c>
      <c r="B93" s="15">
        <v>1320.5496000000001</v>
      </c>
      <c r="D93" t="str">
        <f t="shared" ref="D93:E93" si="89">A90</f>
        <v>Safco Contoured Stacking Chairs</v>
      </c>
      <c r="E93" s="15">
        <f t="shared" si="89"/>
        <v>1335.9603999999999</v>
      </c>
    </row>
    <row r="94" spans="1:5" x14ac:dyDescent="0.35">
      <c r="A94" s="2" t="s">
        <v>83</v>
      </c>
      <c r="B94" s="15">
        <v>1308.6648</v>
      </c>
      <c r="D94" t="str">
        <f t="shared" ref="D94:E94" si="90">A91</f>
        <v>Deflect-o DuraMat Antistatic Studded Beveled Mat for Medium Pile Carpeting</v>
      </c>
      <c r="E94" s="15">
        <f t="shared" si="90"/>
        <v>1328.8032000000001</v>
      </c>
    </row>
    <row r="95" spans="1:5" x14ac:dyDescent="0.35">
      <c r="A95" s="2" t="s">
        <v>333</v>
      </c>
      <c r="B95" s="15">
        <v>1275.6959999999999</v>
      </c>
      <c r="D95" t="str">
        <f t="shared" ref="D95:E95" si="91">A92</f>
        <v>Dual Level, Single-Width Filing Carts</v>
      </c>
      <c r="E95" s="15">
        <f t="shared" si="91"/>
        <v>1323.66</v>
      </c>
    </row>
    <row r="96" spans="1:5" x14ac:dyDescent="0.35">
      <c r="A96" s="2" t="s">
        <v>734</v>
      </c>
      <c r="B96" s="15">
        <v>1268.9100000000001</v>
      </c>
      <c r="D96" t="str">
        <f t="shared" ref="D96:E96" si="92">A93</f>
        <v>Canon BP1200DH 12-Digit Bubble Jet Printing Calculator</v>
      </c>
      <c r="E96" s="15">
        <f t="shared" si="92"/>
        <v>1320.5496000000001</v>
      </c>
    </row>
    <row r="97" spans="1:5" x14ac:dyDescent="0.35">
      <c r="A97" s="2" t="s">
        <v>727</v>
      </c>
      <c r="B97" s="15">
        <v>1232.79</v>
      </c>
      <c r="D97" t="str">
        <f t="shared" ref="D97:E97" si="93">A94</f>
        <v>Artistic Insta-Plaque</v>
      </c>
      <c r="E97" s="15">
        <f t="shared" si="93"/>
        <v>1308.6648</v>
      </c>
    </row>
    <row r="98" spans="1:5" x14ac:dyDescent="0.35">
      <c r="A98" s="2" t="s">
        <v>912</v>
      </c>
      <c r="B98" s="15">
        <v>1220.0378000000001</v>
      </c>
      <c r="D98" t="str">
        <f t="shared" ref="D98:E98" si="94">A95</f>
        <v>Hayes Optima 56K V.90 Internal Voice Modem</v>
      </c>
      <c r="E98" s="15">
        <f t="shared" si="94"/>
        <v>1275.6959999999999</v>
      </c>
    </row>
    <row r="99" spans="1:5" x14ac:dyDescent="0.35">
      <c r="A99" s="2" t="s">
        <v>507</v>
      </c>
      <c r="B99" s="15">
        <v>1216.1097</v>
      </c>
      <c r="D99" t="str">
        <f t="shared" ref="D99:E99" si="95">A96</f>
        <v>Howard Miller 12-3/4 Diameter Accuwave DS ™ Wall Clock</v>
      </c>
      <c r="E99" s="15">
        <f t="shared" si="95"/>
        <v>1268.9100000000001</v>
      </c>
    </row>
    <row r="100" spans="1:5" x14ac:dyDescent="0.35">
      <c r="A100" s="2" t="s">
        <v>95</v>
      </c>
      <c r="B100" s="15">
        <v>1211.5326</v>
      </c>
      <c r="D100" t="str">
        <f t="shared" ref="D100:E100" si="96">A97</f>
        <v>Hon Olson Stacker Stools</v>
      </c>
      <c r="E100" s="15">
        <f t="shared" si="96"/>
        <v>1232.79</v>
      </c>
    </row>
    <row r="101" spans="1:5" x14ac:dyDescent="0.35">
      <c r="A101" s="2" t="s">
        <v>658</v>
      </c>
      <c r="B101" s="15">
        <v>1206.5961</v>
      </c>
      <c r="D101" t="str">
        <f t="shared" ref="D101:E101" si="97">A98</f>
        <v>VTech VT20-2481 2.4GHz Two-Line Phone System w/Answering Machine</v>
      </c>
      <c r="E101" s="15">
        <f t="shared" si="97"/>
        <v>1220.0378000000001</v>
      </c>
    </row>
    <row r="102" spans="1:5" x14ac:dyDescent="0.35">
      <c r="A102" s="2" t="s">
        <v>554</v>
      </c>
      <c r="B102" s="15">
        <v>1206.5252</v>
      </c>
      <c r="D102" t="str">
        <f t="shared" ref="D102:E102" si="98">A99</f>
        <v>3M Polarizing Task Lamp with Clamp Arm, Light Gray</v>
      </c>
      <c r="E102" s="15">
        <f t="shared" si="98"/>
        <v>1216.1097</v>
      </c>
    </row>
    <row r="103" spans="1:5" x14ac:dyDescent="0.35">
      <c r="A103" s="2" t="s">
        <v>431</v>
      </c>
      <c r="B103" s="15">
        <v>1172.8677</v>
      </c>
      <c r="D103" t="str">
        <f t="shared" ref="D103:E103" si="99">A100</f>
        <v>Belkin F9M820V08 8 Outlet Surge</v>
      </c>
      <c r="E103" s="15">
        <f t="shared" si="99"/>
        <v>1211.5326</v>
      </c>
    </row>
    <row r="104" spans="1:5" x14ac:dyDescent="0.35">
      <c r="A104" s="2" t="s">
        <v>389</v>
      </c>
      <c r="B104" s="15">
        <v>1164.4480000000001</v>
      </c>
      <c r="D104" t="str">
        <f t="shared" ref="D104:E104" si="100">A101</f>
        <v>Epson C62 Color Inkjet Printer</v>
      </c>
      <c r="E104" s="15">
        <f t="shared" si="100"/>
        <v>1206.5961</v>
      </c>
    </row>
    <row r="105" spans="1:5" x14ac:dyDescent="0.35">
      <c r="A105" s="2" t="s">
        <v>377</v>
      </c>
      <c r="B105" s="15">
        <v>1152.5277000000001</v>
      </c>
      <c r="D105" t="str">
        <f t="shared" ref="D105:E105" si="101">A102</f>
        <v>Atlantic Metals Mobile 3-Shelf Bookcases, Custom Colors</v>
      </c>
      <c r="E105" s="15">
        <f t="shared" si="101"/>
        <v>1206.5252</v>
      </c>
    </row>
    <row r="106" spans="1:5" x14ac:dyDescent="0.35">
      <c r="A106" s="2" t="s">
        <v>452</v>
      </c>
      <c r="B106" s="15">
        <v>1114.4965</v>
      </c>
      <c r="D106" t="str">
        <f t="shared" ref="D106:E106" si="102">A103</f>
        <v>StarTAC 3000</v>
      </c>
      <c r="E106" s="15">
        <f t="shared" si="102"/>
        <v>1172.8677</v>
      </c>
    </row>
    <row r="107" spans="1:5" x14ac:dyDescent="0.35">
      <c r="A107" s="2" t="s">
        <v>394</v>
      </c>
      <c r="B107" s="15">
        <v>1113.94</v>
      </c>
      <c r="D107" t="str">
        <f t="shared" ref="D107:E107" si="103">A104</f>
        <v>Office Star - Contemporary Task Swivel chair with 2-way adjustable arms, Plum</v>
      </c>
      <c r="E107" s="15">
        <f t="shared" si="103"/>
        <v>1164.4480000000001</v>
      </c>
    </row>
    <row r="108" spans="1:5" x14ac:dyDescent="0.35">
      <c r="A108" s="2" t="s">
        <v>241</v>
      </c>
      <c r="B108" s="15">
        <v>1111.0035</v>
      </c>
      <c r="D108" t="str">
        <f t="shared" ref="D108:E108" si="104">A105</f>
        <v>Micro Innovations Micro Digital Wireless Keyboard and Mouse, Gray</v>
      </c>
      <c r="E108" s="15">
        <f t="shared" si="104"/>
        <v>1152.5277000000001</v>
      </c>
    </row>
    <row r="109" spans="1:5" x14ac:dyDescent="0.35">
      <c r="A109" s="2" t="s">
        <v>849</v>
      </c>
      <c r="B109" s="15">
        <v>1103.9724000000001</v>
      </c>
      <c r="D109" t="str">
        <f t="shared" ref="D109:E109" si="105">A106</f>
        <v>Tyvek® Side-Opening Peel &amp; Seel® Expanding Envelopes</v>
      </c>
      <c r="E109" s="15">
        <f t="shared" si="105"/>
        <v>1114.4965</v>
      </c>
    </row>
    <row r="110" spans="1:5" x14ac:dyDescent="0.35">
      <c r="A110" s="2" t="s">
        <v>269</v>
      </c>
      <c r="B110" s="15">
        <v>1103.5458000000001</v>
      </c>
      <c r="D110" t="str">
        <f t="shared" ref="D110:E110" si="106">A107</f>
        <v>Panasonic KX-P2130 Dot Matrix Printer</v>
      </c>
      <c r="E110" s="15">
        <f t="shared" si="106"/>
        <v>1113.94</v>
      </c>
    </row>
    <row r="111" spans="1:5" x14ac:dyDescent="0.35">
      <c r="A111" s="2" t="s">
        <v>315</v>
      </c>
      <c r="B111" s="15">
        <v>1074.4960000000001</v>
      </c>
      <c r="D111" t="str">
        <f t="shared" ref="D111:E111" si="107">A108</f>
        <v>Advantus 10-Drawer Portable Organizer, Chrome Metal Frame, Smoke Drawers</v>
      </c>
      <c r="E111" s="15">
        <f t="shared" si="107"/>
        <v>1111.0035</v>
      </c>
    </row>
    <row r="112" spans="1:5" x14ac:dyDescent="0.35">
      <c r="A112" s="2" t="s">
        <v>942</v>
      </c>
      <c r="B112" s="15">
        <v>1062.8586</v>
      </c>
      <c r="D112" t="str">
        <f t="shared" ref="D112:E112" si="108">A109</f>
        <v>Sanyo 2.5 Cubic Foot Mid-Size Office Refrigerators</v>
      </c>
      <c r="E112" s="15">
        <f t="shared" si="108"/>
        <v>1103.9724000000001</v>
      </c>
    </row>
    <row r="113" spans="1:5" x14ac:dyDescent="0.35">
      <c r="A113" s="2" t="s">
        <v>879</v>
      </c>
      <c r="B113" s="15">
        <v>1061.3789999999999</v>
      </c>
      <c r="D113" t="str">
        <f t="shared" ref="D113:E113" si="109">A110</f>
        <v>Boston 1645 Deluxe Heavier-Duty Electric Pencil Sharpener</v>
      </c>
      <c r="E113" s="15">
        <f t="shared" si="109"/>
        <v>1103.5458000000001</v>
      </c>
    </row>
    <row r="114" spans="1:5" x14ac:dyDescent="0.35">
      <c r="A114" s="2" t="s">
        <v>760</v>
      </c>
      <c r="B114" s="15">
        <v>1043.7855999999999</v>
      </c>
      <c r="D114" t="str">
        <f t="shared" ref="D114:E114" si="110">A111</f>
        <v>Fellowes Staxonsteel® Drawer Files</v>
      </c>
      <c r="E114" s="15">
        <f t="shared" si="110"/>
        <v>1074.4960000000001</v>
      </c>
    </row>
    <row r="115" spans="1:5" x14ac:dyDescent="0.35">
      <c r="A115" s="2" t="s">
        <v>97</v>
      </c>
      <c r="B115" s="15">
        <v>1016.1015</v>
      </c>
      <c r="D115" t="str">
        <f t="shared" ref="D115:E115" si="111">A112</f>
        <v>Xerox 1932</v>
      </c>
      <c r="E115" s="15">
        <f t="shared" si="111"/>
        <v>1062.8586</v>
      </c>
    </row>
    <row r="116" spans="1:5" x14ac:dyDescent="0.35">
      <c r="A116" s="2" t="s">
        <v>329</v>
      </c>
      <c r="B116" s="15">
        <v>1007.6931</v>
      </c>
      <c r="D116" t="str">
        <f t="shared" ref="D116:E116" si="112">A113</f>
        <v>StarTAC Series</v>
      </c>
      <c r="E116" s="15">
        <f t="shared" si="112"/>
        <v>1061.3789999999999</v>
      </c>
    </row>
    <row r="117" spans="1:5" x14ac:dyDescent="0.35">
      <c r="A117" s="2" t="s">
        <v>353</v>
      </c>
      <c r="B117" s="15">
        <v>989.81190000000004</v>
      </c>
      <c r="D117" t="str">
        <f t="shared" ref="D117:E117" si="113">A114</f>
        <v>Kensington 7 Outlet MasterPiece Power Center with Fax/Phone Line Protection</v>
      </c>
      <c r="E117" s="15">
        <f t="shared" si="113"/>
        <v>1043.7855999999999</v>
      </c>
    </row>
    <row r="118" spans="1:5" x14ac:dyDescent="0.35">
      <c r="A118" s="2" t="s">
        <v>752</v>
      </c>
      <c r="B118" s="15">
        <v>976.2672</v>
      </c>
      <c r="D118" t="str">
        <f t="shared" ref="D118:E118" si="114">A115</f>
        <v>Bionaire Personal Warm Mist Humidifier/Vaporizer</v>
      </c>
      <c r="E118" s="15">
        <f t="shared" si="114"/>
        <v>1016.1015</v>
      </c>
    </row>
    <row r="119" spans="1:5" x14ac:dyDescent="0.35">
      <c r="A119" s="2" t="s">
        <v>66</v>
      </c>
      <c r="B119" s="15">
        <v>974.15800000000002</v>
      </c>
      <c r="D119" t="str">
        <f t="shared" ref="D119:E119" si="115">A116</f>
        <v>Gyration Ultra Cordless Optical Suite</v>
      </c>
      <c r="E119" s="15">
        <f t="shared" si="115"/>
        <v>1007.6931</v>
      </c>
    </row>
    <row r="120" spans="1:5" x14ac:dyDescent="0.35">
      <c r="A120" s="2" t="s">
        <v>339</v>
      </c>
      <c r="B120" s="15">
        <v>971.62199999999996</v>
      </c>
      <c r="D120" t="str">
        <f t="shared" ref="D120:E120" si="116">A117</f>
        <v>i1000plus</v>
      </c>
      <c r="E120" s="15">
        <f t="shared" si="116"/>
        <v>989.81190000000004</v>
      </c>
    </row>
    <row r="121" spans="1:5" x14ac:dyDescent="0.35">
      <c r="A121" s="2" t="s">
        <v>380</v>
      </c>
      <c r="B121" s="15">
        <v>946.26750000000004</v>
      </c>
      <c r="D121" t="str">
        <f t="shared" ref="D121:E121" si="117">A118</f>
        <v>Imation 5.2GB DVD-RAM</v>
      </c>
      <c r="E121" s="15">
        <f t="shared" si="117"/>
        <v>976.2672</v>
      </c>
    </row>
    <row r="122" spans="1:5" x14ac:dyDescent="0.35">
      <c r="A122" s="2" t="s">
        <v>684</v>
      </c>
      <c r="B122" s="15">
        <v>912.24869999999999</v>
      </c>
      <c r="D122" t="str">
        <f t="shared" ref="D122:E122" si="118">A119</f>
        <v>12 Colored Short Pencils</v>
      </c>
      <c r="E122" s="15">
        <f t="shared" si="118"/>
        <v>974.15800000000002</v>
      </c>
    </row>
    <row r="123" spans="1:5" x14ac:dyDescent="0.35">
      <c r="A123" s="2" t="s">
        <v>265</v>
      </c>
      <c r="B123" s="15">
        <v>909.404</v>
      </c>
      <c r="D123" t="str">
        <f t="shared" ref="D123:E123" si="119">A120</f>
        <v>Hon 4070 Series Pagoda™ Round Back Stacking Chairs</v>
      </c>
      <c r="E123" s="15">
        <f t="shared" si="119"/>
        <v>971.62199999999996</v>
      </c>
    </row>
    <row r="124" spans="1:5" x14ac:dyDescent="0.35">
      <c r="A124" s="2" t="s">
        <v>818</v>
      </c>
      <c r="B124" s="15">
        <v>909.36</v>
      </c>
      <c r="D124" t="str">
        <f t="shared" ref="D124:E124" si="120">A121</f>
        <v>Motorola SB4200 Cable Modem</v>
      </c>
      <c r="E124" s="15">
        <f t="shared" si="120"/>
        <v>946.26750000000004</v>
      </c>
    </row>
    <row r="125" spans="1:5" x14ac:dyDescent="0.35">
      <c r="A125" s="2" t="s">
        <v>341</v>
      </c>
      <c r="B125" s="15">
        <v>896.46360000000004</v>
      </c>
      <c r="D125" t="str">
        <f t="shared" ref="D125:E125" si="121">A122</f>
        <v>g520</v>
      </c>
      <c r="E125" s="15">
        <f t="shared" si="121"/>
        <v>912.24869999999999</v>
      </c>
    </row>
    <row r="126" spans="1:5" x14ac:dyDescent="0.35">
      <c r="A126" s="2" t="s">
        <v>467</v>
      </c>
      <c r="B126" s="15">
        <v>896.40599999999995</v>
      </c>
      <c r="D126" t="str">
        <f t="shared" ref="D126:E126" si="122">A123</f>
        <v>Bevis Round Bullnose 29" High Table Top</v>
      </c>
      <c r="E126" s="15">
        <f t="shared" si="122"/>
        <v>909.404</v>
      </c>
    </row>
    <row r="127" spans="1:5" x14ac:dyDescent="0.35">
      <c r="A127" s="2" t="s">
        <v>227</v>
      </c>
      <c r="B127" s="15">
        <v>891.70740000000001</v>
      </c>
      <c r="D127" t="str">
        <f t="shared" ref="D127:E127" si="123">A124</f>
        <v>Panasonic KX-P3626 Dot Matrix Printer</v>
      </c>
      <c r="E127" s="15">
        <f t="shared" si="123"/>
        <v>909.36</v>
      </c>
    </row>
    <row r="128" spans="1:5" x14ac:dyDescent="0.35">
      <c r="A128" s="2" t="s">
        <v>737</v>
      </c>
      <c r="B128" s="15">
        <v>889.36699999999996</v>
      </c>
      <c r="D128" t="str">
        <f t="shared" ref="D128:E128" si="124">A125</f>
        <v>Hon Deluxe Fabric Upholstered Stacking Chairs, Rounded Back</v>
      </c>
      <c r="E128" s="15">
        <f t="shared" si="124"/>
        <v>896.46360000000004</v>
      </c>
    </row>
    <row r="129" spans="1:5" x14ac:dyDescent="0.35">
      <c r="A129" s="2" t="s">
        <v>888</v>
      </c>
      <c r="B129" s="15">
        <v>888.14729999999997</v>
      </c>
      <c r="D129" t="str">
        <f t="shared" ref="D129:E129" si="125">A126</f>
        <v>Xerox 19</v>
      </c>
      <c r="E129" s="15">
        <f t="shared" si="125"/>
        <v>896.40599999999995</v>
      </c>
    </row>
    <row r="130" spans="1:5" x14ac:dyDescent="0.35">
      <c r="A130" s="2" t="s">
        <v>194</v>
      </c>
      <c r="B130" s="15">
        <v>874.4828</v>
      </c>
      <c r="D130" t="str">
        <f t="shared" ref="D130:E130" si="126">A127</f>
        <v>Accessory24</v>
      </c>
      <c r="E130" s="15">
        <f t="shared" si="126"/>
        <v>891.70740000000001</v>
      </c>
    </row>
    <row r="131" spans="1:5" x14ac:dyDescent="0.35">
      <c r="A131" s="2" t="s">
        <v>969</v>
      </c>
      <c r="B131" s="15">
        <v>846.84100000000001</v>
      </c>
      <c r="D131" t="str">
        <f t="shared" ref="D131:E131" si="127">A128</f>
        <v>i470</v>
      </c>
      <c r="E131" s="15">
        <f t="shared" si="127"/>
        <v>889.36699999999996</v>
      </c>
    </row>
    <row r="132" spans="1:5" x14ac:dyDescent="0.35">
      <c r="A132" s="2" t="s">
        <v>175</v>
      </c>
      <c r="B132" s="15">
        <v>846.56790000000001</v>
      </c>
      <c r="D132" t="str">
        <f t="shared" ref="D132:E132" si="128">A129</f>
        <v>Tenex Antistatic Computer Chair Mats</v>
      </c>
      <c r="E132" s="15">
        <f t="shared" si="128"/>
        <v>888.14729999999997</v>
      </c>
    </row>
    <row r="133" spans="1:5" x14ac:dyDescent="0.35">
      <c r="A133" s="2" t="s">
        <v>908</v>
      </c>
      <c r="B133" s="15">
        <v>840.60940000000005</v>
      </c>
      <c r="D133" t="str">
        <f t="shared" ref="D133:E133" si="129">A130</f>
        <v>Xerox 1893</v>
      </c>
      <c r="E133" s="15">
        <f t="shared" si="129"/>
        <v>874.4828</v>
      </c>
    </row>
    <row r="134" spans="1:5" x14ac:dyDescent="0.35">
      <c r="A134" s="2" t="s">
        <v>772</v>
      </c>
      <c r="B134" s="15">
        <v>836.54729999999995</v>
      </c>
      <c r="D134" t="str">
        <f t="shared" ref="D134:E134" si="130">A131</f>
        <v>XtraLife® ClearVue™ Slant-D® Ring Binders by Cardinal</v>
      </c>
      <c r="E134" s="15">
        <f t="shared" si="130"/>
        <v>846.84100000000001</v>
      </c>
    </row>
    <row r="135" spans="1:5" x14ac:dyDescent="0.35">
      <c r="A135" s="2" t="s">
        <v>142</v>
      </c>
      <c r="B135" s="15">
        <v>828.37260000000003</v>
      </c>
      <c r="D135" t="str">
        <f t="shared" ref="D135:E135" si="131">A132</f>
        <v>SAFCO PlanMaster Heigh-Adjustable Drafting Table Base, 43w x 30d x 30-37h, Black</v>
      </c>
      <c r="E135" s="15">
        <f t="shared" si="131"/>
        <v>846.56790000000001</v>
      </c>
    </row>
    <row r="136" spans="1:5" x14ac:dyDescent="0.35">
      <c r="A136" s="2" t="s">
        <v>395</v>
      </c>
      <c r="B136" s="15">
        <v>819.49599999999998</v>
      </c>
      <c r="D136" t="str">
        <f t="shared" ref="D136:E136" si="132">A133</f>
        <v>V70</v>
      </c>
      <c r="E136" s="15">
        <f t="shared" si="132"/>
        <v>840.60940000000005</v>
      </c>
    </row>
    <row r="137" spans="1:5" x14ac:dyDescent="0.35">
      <c r="A137" s="2" t="s">
        <v>618</v>
      </c>
      <c r="B137" s="15">
        <v>818.5462</v>
      </c>
      <c r="D137" t="str">
        <f t="shared" ref="D137:E137" si="133">A134</f>
        <v>Logitech Cordless Elite Duo</v>
      </c>
      <c r="E137" s="15">
        <f t="shared" si="133"/>
        <v>836.54729999999995</v>
      </c>
    </row>
    <row r="138" spans="1:5" x14ac:dyDescent="0.35">
      <c r="A138" s="2" t="s">
        <v>475</v>
      </c>
      <c r="B138" s="15">
        <v>812.07799999999997</v>
      </c>
      <c r="D138" t="str">
        <f t="shared" ref="D138:E138" si="134">A135</f>
        <v>Honeywell Quietcare HEPA Air Cleaner</v>
      </c>
      <c r="E138" s="15">
        <f t="shared" si="134"/>
        <v>828.37260000000003</v>
      </c>
    </row>
    <row r="139" spans="1:5" x14ac:dyDescent="0.35">
      <c r="A139" s="2" t="s">
        <v>738</v>
      </c>
      <c r="B139" s="15">
        <v>808.24459999999999</v>
      </c>
      <c r="D139" t="str">
        <f t="shared" ref="D139:E139" si="135">A136</f>
        <v>Panasonic KX-P3200 Dot Matrix Printer</v>
      </c>
      <c r="E139" s="15">
        <f t="shared" si="135"/>
        <v>819.49599999999998</v>
      </c>
    </row>
    <row r="140" spans="1:5" x14ac:dyDescent="0.35">
      <c r="A140" s="2" t="s">
        <v>220</v>
      </c>
      <c r="B140" s="15">
        <v>805.79190000000006</v>
      </c>
      <c r="D140" t="str">
        <f t="shared" ref="D140:E140" si="136">A137</f>
        <v>Chromcraft Bull-Nose Wood Oval Conference Tables &amp; Bases</v>
      </c>
      <c r="E140" s="15">
        <f t="shared" si="136"/>
        <v>818.5462</v>
      </c>
    </row>
    <row r="141" spans="1:5" x14ac:dyDescent="0.35">
      <c r="A141" s="2" t="s">
        <v>773</v>
      </c>
      <c r="B141" s="15">
        <v>779.47230000000002</v>
      </c>
      <c r="D141" t="str">
        <f t="shared" ref="D141:E141" si="137">A138</f>
        <v>Xerox 1951</v>
      </c>
      <c r="E141" s="15">
        <f t="shared" si="137"/>
        <v>812.07799999999997</v>
      </c>
    </row>
    <row r="142" spans="1:5" x14ac:dyDescent="0.35">
      <c r="A142" s="2" t="s">
        <v>671</v>
      </c>
      <c r="B142" s="15">
        <v>774.92200000000003</v>
      </c>
      <c r="D142" t="str">
        <f t="shared" ref="D142:E142" si="138">A139</f>
        <v>i500plus</v>
      </c>
      <c r="E142" s="15">
        <f t="shared" si="138"/>
        <v>808.24459999999999</v>
      </c>
    </row>
    <row r="143" spans="1:5" x14ac:dyDescent="0.35">
      <c r="A143" s="2" t="s">
        <v>606</v>
      </c>
      <c r="B143" s="15">
        <v>769.76400000000001</v>
      </c>
      <c r="D143" t="str">
        <f t="shared" ref="D143:E143" si="139">A140</f>
        <v>6120</v>
      </c>
      <c r="E143" s="15">
        <f t="shared" si="139"/>
        <v>805.79190000000006</v>
      </c>
    </row>
    <row r="144" spans="1:5" x14ac:dyDescent="0.35">
      <c r="A144" s="2" t="s">
        <v>457</v>
      </c>
      <c r="B144" s="15">
        <v>754.79790000000003</v>
      </c>
      <c r="D144" t="str">
        <f t="shared" ref="D144:E144" si="140">A141</f>
        <v>Logitech Cordless Navigator Duo</v>
      </c>
      <c r="E144" s="15">
        <f t="shared" si="140"/>
        <v>779.47230000000002</v>
      </c>
    </row>
    <row r="145" spans="1:5" x14ac:dyDescent="0.35">
      <c r="A145" s="2" t="s">
        <v>247</v>
      </c>
      <c r="B145" s="15">
        <v>754.39790000000005</v>
      </c>
      <c r="D145" t="str">
        <f t="shared" ref="D145:E145" si="141">A142</f>
        <v>Fellowes Mighty 8 Compact Surge Protector</v>
      </c>
      <c r="E145" s="15">
        <f t="shared" si="141"/>
        <v>774.92200000000003</v>
      </c>
    </row>
    <row r="146" spans="1:5" x14ac:dyDescent="0.35">
      <c r="A146" s="2" t="s">
        <v>837</v>
      </c>
      <c r="B146" s="15">
        <v>731.92200000000003</v>
      </c>
      <c r="D146" t="str">
        <f t="shared" ref="D146:E146" si="142">A143</f>
        <v>Canon MP25DIII Desktop Whisper-Quiet Printing Calculator</v>
      </c>
      <c r="E146" s="15">
        <f t="shared" si="142"/>
        <v>769.76400000000001</v>
      </c>
    </row>
    <row r="147" spans="1:5" x14ac:dyDescent="0.35">
      <c r="A147" s="2" t="s">
        <v>928</v>
      </c>
      <c r="B147" s="15">
        <v>711.05190000000005</v>
      </c>
      <c r="D147" t="str">
        <f t="shared" ref="D147:E147" si="143">A144</f>
        <v>Vinyl Sectional Post Binders</v>
      </c>
      <c r="E147" s="15">
        <f t="shared" si="143"/>
        <v>754.79790000000003</v>
      </c>
    </row>
    <row r="148" spans="1:5" x14ac:dyDescent="0.35">
      <c r="A148" s="2" t="s">
        <v>285</v>
      </c>
      <c r="B148" s="15">
        <v>698.86130000000003</v>
      </c>
      <c r="D148" t="str">
        <f t="shared" ref="D148:E148" si="144">A145</f>
        <v>Avery 481</v>
      </c>
      <c r="E148" s="15">
        <f t="shared" si="144"/>
        <v>754.39790000000005</v>
      </c>
    </row>
    <row r="149" spans="1:5" x14ac:dyDescent="0.35">
      <c r="A149" s="2" t="s">
        <v>365</v>
      </c>
      <c r="B149" s="15">
        <v>694.35479999999995</v>
      </c>
      <c r="D149" t="str">
        <f t="shared" ref="D149:E149" si="145">A146</f>
        <v>Quartet Omega® Colored Chalk, 12/Pack</v>
      </c>
      <c r="E149" s="15">
        <f t="shared" si="145"/>
        <v>731.92200000000003</v>
      </c>
    </row>
    <row r="150" spans="1:5" x14ac:dyDescent="0.35">
      <c r="A150" s="2" t="s">
        <v>137</v>
      </c>
      <c r="B150" s="15">
        <v>693.20529999999997</v>
      </c>
      <c r="D150" t="str">
        <f t="shared" ref="D150:E150" si="146">A147</f>
        <v>Xerox 1888</v>
      </c>
      <c r="E150" s="15">
        <f t="shared" si="146"/>
        <v>711.05190000000005</v>
      </c>
    </row>
    <row r="151" spans="1:5" x14ac:dyDescent="0.35">
      <c r="A151" s="2" t="s">
        <v>146</v>
      </c>
      <c r="B151" s="15">
        <v>693.07050000000004</v>
      </c>
      <c r="D151" t="str">
        <f t="shared" ref="D151:E151" si="147">A148</f>
        <v>DAX Natural Wood-Tone Poster Frame</v>
      </c>
      <c r="E151" s="15">
        <f t="shared" si="147"/>
        <v>698.86130000000003</v>
      </c>
    </row>
    <row r="152" spans="1:5" x14ac:dyDescent="0.35">
      <c r="A152" s="2" t="s">
        <v>937</v>
      </c>
      <c r="B152" s="15">
        <v>690.7038</v>
      </c>
      <c r="D152" t="str">
        <f t="shared" ref="D152:E152" si="148">A149</f>
        <v>Kensington 6 Outlet Guardian Standard Surge Protector</v>
      </c>
      <c r="E152" s="15">
        <f t="shared" si="148"/>
        <v>694.35479999999995</v>
      </c>
    </row>
    <row r="153" spans="1:5" x14ac:dyDescent="0.35">
      <c r="A153" s="2" t="s">
        <v>255</v>
      </c>
      <c r="B153" s="15">
        <v>689.32799999999997</v>
      </c>
      <c r="D153" t="str">
        <f t="shared" ref="D153:E153" si="149">A150</f>
        <v>Hewlett-Packard Deskjet 940 REFURBISHED Color Inkjet Printer</v>
      </c>
      <c r="E153" s="15">
        <f t="shared" si="149"/>
        <v>693.20529999999997</v>
      </c>
    </row>
    <row r="154" spans="1:5" x14ac:dyDescent="0.35">
      <c r="A154" s="2" t="s">
        <v>233</v>
      </c>
      <c r="B154" s="15">
        <v>688.16970000000003</v>
      </c>
      <c r="D154" t="str">
        <f t="shared" ref="D154:E154" si="150">A151</f>
        <v>Ibico Recycled Linen-Style Covers</v>
      </c>
      <c r="E154" s="15">
        <f t="shared" si="150"/>
        <v>693.07050000000004</v>
      </c>
    </row>
    <row r="155" spans="1:5" x14ac:dyDescent="0.35">
      <c r="A155" s="2" t="s">
        <v>722</v>
      </c>
      <c r="B155" s="15">
        <v>670.67060000000004</v>
      </c>
      <c r="D155" t="str">
        <f t="shared" ref="D155:E155" si="151">A152</f>
        <v>Xerox 1916</v>
      </c>
      <c r="E155" s="15">
        <f t="shared" si="151"/>
        <v>690.7038</v>
      </c>
    </row>
    <row r="156" spans="1:5" x14ac:dyDescent="0.35">
      <c r="A156" s="2" t="s">
        <v>373</v>
      </c>
      <c r="B156" s="15">
        <v>664.69200000000001</v>
      </c>
      <c r="D156" t="str">
        <f t="shared" ref="D156:E156" si="152">A153</f>
        <v>Avery Heavy-Duty EZD ™ Binder With Locking Rings</v>
      </c>
      <c r="E156" s="15">
        <f t="shared" si="152"/>
        <v>689.32799999999997</v>
      </c>
    </row>
    <row r="157" spans="1:5" x14ac:dyDescent="0.35">
      <c r="A157" s="2" t="s">
        <v>132</v>
      </c>
      <c r="B157" s="15">
        <v>653.04939999999999</v>
      </c>
      <c r="D157" t="str">
        <f t="shared" ref="D157:E157" si="153">A154</f>
        <v>Accessory41</v>
      </c>
      <c r="E157" s="15">
        <f t="shared" si="153"/>
        <v>688.16970000000003</v>
      </c>
    </row>
    <row r="158" spans="1:5" x14ac:dyDescent="0.35">
      <c r="A158" s="2" t="s">
        <v>878</v>
      </c>
      <c r="B158" s="15">
        <v>652.73310000000004</v>
      </c>
      <c r="D158" t="str">
        <f t="shared" ref="D158:E158" si="154">A155</f>
        <v>Hon 2090 “Pillow Soft” Series Mid Back Swivel/Tilt Chairs</v>
      </c>
      <c r="E158" s="15">
        <f t="shared" si="154"/>
        <v>670.67060000000004</v>
      </c>
    </row>
    <row r="159" spans="1:5" x14ac:dyDescent="0.35">
      <c r="A159" s="2" t="s">
        <v>450</v>
      </c>
      <c r="B159" s="15">
        <v>650.91869999999994</v>
      </c>
      <c r="D159" t="str">
        <f t="shared" ref="D159:E159" si="155">A156</f>
        <v>Maxell DVD-RAM Discs</v>
      </c>
      <c r="E159" s="15">
        <f t="shared" si="155"/>
        <v>664.69200000000001</v>
      </c>
    </row>
    <row r="160" spans="1:5" x14ac:dyDescent="0.35">
      <c r="A160" s="2" t="s">
        <v>605</v>
      </c>
      <c r="B160" s="15">
        <v>650.58000000000004</v>
      </c>
      <c r="D160" t="str">
        <f t="shared" ref="D160:E160" si="156">A157</f>
        <v>Global Ergonomic Managers Chair</v>
      </c>
      <c r="E160" s="15">
        <f t="shared" si="156"/>
        <v>653.04939999999999</v>
      </c>
    </row>
    <row r="161" spans="1:5" x14ac:dyDescent="0.35">
      <c r="A161" s="2" t="s">
        <v>700</v>
      </c>
      <c r="B161" s="15">
        <v>650.29999999999995</v>
      </c>
      <c r="D161" t="str">
        <f t="shared" ref="D161:E161" si="157">A158</f>
        <v>StarTAC 7797</v>
      </c>
      <c r="E161" s="15">
        <f t="shared" si="157"/>
        <v>652.73310000000004</v>
      </c>
    </row>
    <row r="162" spans="1:5" x14ac:dyDescent="0.35">
      <c r="A162" s="2" t="s">
        <v>72</v>
      </c>
      <c r="B162" s="15">
        <v>650.27520000000004</v>
      </c>
      <c r="D162" t="str">
        <f t="shared" ref="D162:E162" si="158">A159</f>
        <v>Tyvek ® Top-Opening Peel &amp; Seel ® Envelopes, Gray</v>
      </c>
      <c r="E162" s="15">
        <f t="shared" si="158"/>
        <v>650.91869999999994</v>
      </c>
    </row>
    <row r="163" spans="1:5" x14ac:dyDescent="0.35">
      <c r="A163" s="2" t="s">
        <v>936</v>
      </c>
      <c r="B163" s="15">
        <v>647.8415</v>
      </c>
      <c r="D163" t="str">
        <f t="shared" ref="D163:E163" si="159">A160</f>
        <v>Canon Imageclass D680 Copier / Fax</v>
      </c>
      <c r="E163" s="15">
        <f t="shared" si="159"/>
        <v>650.58000000000004</v>
      </c>
    </row>
    <row r="164" spans="1:5" x14ac:dyDescent="0.35">
      <c r="A164" s="2" t="s">
        <v>455</v>
      </c>
      <c r="B164" s="15">
        <v>646.64099999999996</v>
      </c>
      <c r="D164" t="str">
        <f t="shared" ref="D164:E164" si="160">A161</f>
        <v>Global Airflow Leather Mesh Back Chair, Black</v>
      </c>
      <c r="E164" s="15">
        <f t="shared" si="160"/>
        <v>650.29999999999995</v>
      </c>
    </row>
    <row r="165" spans="1:5" x14ac:dyDescent="0.35">
      <c r="A165" s="2" t="s">
        <v>473</v>
      </c>
      <c r="B165" s="15">
        <v>643.60860000000002</v>
      </c>
      <c r="D165" t="str">
        <f t="shared" ref="D165:E165" si="161">A162</f>
        <v>5180</v>
      </c>
      <c r="E165" s="15">
        <f t="shared" si="161"/>
        <v>650.27520000000004</v>
      </c>
    </row>
    <row r="166" spans="1:5" x14ac:dyDescent="0.35">
      <c r="A166" s="2" t="s">
        <v>587</v>
      </c>
      <c r="B166" s="15">
        <v>636.52200000000005</v>
      </c>
      <c r="D166" t="str">
        <f t="shared" ref="D166:E166" si="162">A163</f>
        <v>Xerox 1910</v>
      </c>
      <c r="E166" s="15">
        <f t="shared" si="162"/>
        <v>647.8415</v>
      </c>
    </row>
    <row r="167" spans="1:5" x14ac:dyDescent="0.35">
      <c r="A167" s="2" t="s">
        <v>725</v>
      </c>
      <c r="B167" s="15">
        <v>633.27359999999999</v>
      </c>
      <c r="D167" t="str">
        <f t="shared" ref="D167:E167" si="163">A164</f>
        <v>V3682</v>
      </c>
      <c r="E167" s="15">
        <f t="shared" si="163"/>
        <v>646.64099999999996</v>
      </c>
    </row>
    <row r="168" spans="1:5" x14ac:dyDescent="0.35">
      <c r="A168" s="2" t="s">
        <v>218</v>
      </c>
      <c r="B168" s="15">
        <v>631.54780000000005</v>
      </c>
      <c r="D168" t="str">
        <f t="shared" ref="D168:E168" si="164">A165</f>
        <v>Xerox 194</v>
      </c>
      <c r="E168" s="15">
        <f t="shared" si="164"/>
        <v>643.60860000000002</v>
      </c>
    </row>
    <row r="169" spans="1:5" x14ac:dyDescent="0.35">
      <c r="A169" s="2" t="s">
        <v>607</v>
      </c>
      <c r="B169" s="15">
        <v>628.20659999999998</v>
      </c>
      <c r="D169" t="str">
        <f t="shared" ref="D169:E169" si="165">A166</f>
        <v>Bevis Steel Folding Chairs</v>
      </c>
      <c r="E169" s="15">
        <f t="shared" si="165"/>
        <v>636.52200000000005</v>
      </c>
    </row>
    <row r="170" spans="1:5" x14ac:dyDescent="0.35">
      <c r="A170" s="2" t="s">
        <v>955</v>
      </c>
      <c r="B170" s="15">
        <v>627.0412</v>
      </c>
      <c r="D170" t="str">
        <f t="shared" ref="D170:E170" si="166">A167</f>
        <v>Hon Every-Day® Chair Series Swivel Task Chairs</v>
      </c>
      <c r="E170" s="15">
        <f t="shared" si="166"/>
        <v>633.27359999999999</v>
      </c>
    </row>
    <row r="171" spans="1:5" x14ac:dyDescent="0.35">
      <c r="A171" s="2" t="s">
        <v>876</v>
      </c>
      <c r="B171" s="15">
        <v>618.19309999999996</v>
      </c>
      <c r="D171" t="str">
        <f t="shared" ref="D171:E171" si="167">A168</f>
        <v>5170i</v>
      </c>
      <c r="E171" s="15">
        <f t="shared" si="167"/>
        <v>631.54780000000005</v>
      </c>
    </row>
    <row r="172" spans="1:5" x14ac:dyDescent="0.35">
      <c r="A172" s="2" t="s">
        <v>513</v>
      </c>
      <c r="B172" s="15">
        <v>616.53570000000002</v>
      </c>
      <c r="D172" t="str">
        <f t="shared" ref="D172:E172" si="168">A169</f>
        <v>Canon MP41DH Printing Calculator</v>
      </c>
      <c r="E172" s="15">
        <f t="shared" si="168"/>
        <v>628.20659999999998</v>
      </c>
    </row>
    <row r="173" spans="1:5" x14ac:dyDescent="0.35">
      <c r="A173" s="2" t="s">
        <v>405</v>
      </c>
      <c r="B173" s="15">
        <v>612.58529999999996</v>
      </c>
      <c r="D173" t="str">
        <f t="shared" ref="D173:E173" si="169">A170</f>
        <v>Xerox 1979</v>
      </c>
      <c r="E173" s="15">
        <f t="shared" si="169"/>
        <v>627.0412</v>
      </c>
    </row>
    <row r="174" spans="1:5" x14ac:dyDescent="0.35">
      <c r="A174" s="2" t="s">
        <v>120</v>
      </c>
      <c r="B174" s="15">
        <v>612.46</v>
      </c>
      <c r="D174" t="str">
        <f t="shared" ref="D174:E174" si="170">A171</f>
        <v>StarTAC 6500</v>
      </c>
      <c r="E174" s="15">
        <f t="shared" si="170"/>
        <v>618.19309999999996</v>
      </c>
    </row>
    <row r="175" spans="1:5" x14ac:dyDescent="0.35">
      <c r="A175" s="2" t="s">
        <v>500</v>
      </c>
      <c r="B175" s="15">
        <v>605.04719999999998</v>
      </c>
      <c r="D175" t="str">
        <f t="shared" ref="D175:E175" si="171">A172</f>
        <v>636</v>
      </c>
      <c r="E175" s="15">
        <f t="shared" si="171"/>
        <v>616.53570000000002</v>
      </c>
    </row>
    <row r="176" spans="1:5" x14ac:dyDescent="0.35">
      <c r="A176" s="2" t="s">
        <v>297</v>
      </c>
      <c r="B176" s="15">
        <v>588.327</v>
      </c>
      <c r="D176" t="str">
        <f t="shared" ref="D176:E176" si="172">A173</f>
        <v>Round Specialty Laser Printer Labels</v>
      </c>
      <c r="E176" s="15">
        <f t="shared" si="172"/>
        <v>612.58529999999996</v>
      </c>
    </row>
    <row r="177" spans="1:5" x14ac:dyDescent="0.35">
      <c r="A177" s="2" t="s">
        <v>187</v>
      </c>
      <c r="B177" s="15">
        <v>587.8039</v>
      </c>
      <c r="D177" t="str">
        <f t="shared" ref="D177:E177" si="173">A174</f>
        <v>Executive Impressions 13" Chairman Wall Clock</v>
      </c>
      <c r="E177" s="15">
        <f t="shared" si="173"/>
        <v>612.46</v>
      </c>
    </row>
    <row r="178" spans="1:5" x14ac:dyDescent="0.35">
      <c r="A178" s="2" t="s">
        <v>781</v>
      </c>
      <c r="B178" s="15">
        <v>583.79939999999999</v>
      </c>
      <c r="D178" t="str">
        <f t="shared" ref="D178:E178" si="174">A175</f>
        <v>2190</v>
      </c>
      <c r="E178" s="15">
        <f t="shared" si="174"/>
        <v>605.04719999999998</v>
      </c>
    </row>
    <row r="179" spans="1:5" x14ac:dyDescent="0.35">
      <c r="A179" s="2" t="s">
        <v>192</v>
      </c>
      <c r="B179" s="15">
        <v>573.09799999999996</v>
      </c>
      <c r="D179" t="str">
        <f t="shared" ref="D179:E179" si="175">A176</f>
        <v>DS/HD IBM Formatted Diskettes, 200/Pack - Staples</v>
      </c>
      <c r="E179" s="15">
        <f t="shared" si="175"/>
        <v>588.327</v>
      </c>
    </row>
    <row r="180" spans="1:5" x14ac:dyDescent="0.35">
      <c r="A180" s="2" t="s">
        <v>646</v>
      </c>
      <c r="B180" s="15">
        <v>569.05079999999998</v>
      </c>
      <c r="D180" t="str">
        <f t="shared" ref="D180:E180" si="176">A177</f>
        <v>Tenex Traditional Chairmats for Medium Pile Carpet, Standard Lip, 36" x 48"</v>
      </c>
      <c r="E180" s="15">
        <f t="shared" si="176"/>
        <v>587.8039</v>
      </c>
    </row>
    <row r="181" spans="1:5" x14ac:dyDescent="0.35">
      <c r="A181" s="2" t="s">
        <v>935</v>
      </c>
      <c r="B181" s="15">
        <v>558.98310000000004</v>
      </c>
      <c r="D181" t="str">
        <f t="shared" ref="D181:E181" si="177">A178</f>
        <v>Maxell Pro 80 Minute CD-R, 10/Pack</v>
      </c>
      <c r="E181" s="15">
        <f t="shared" si="177"/>
        <v>583.79939999999999</v>
      </c>
    </row>
    <row r="182" spans="1:5" x14ac:dyDescent="0.35">
      <c r="A182" s="2" t="s">
        <v>151</v>
      </c>
      <c r="B182" s="15">
        <v>557.16539999999998</v>
      </c>
      <c r="D182" t="str">
        <f t="shared" ref="D182:E182" si="178">A179</f>
        <v>White Dual Perf Computer Printout Paper, 2700 Sheets, 1 Part, Heavyweight, 20 lbs., 14 7/8 x 11</v>
      </c>
      <c r="E182" s="15">
        <f t="shared" si="178"/>
        <v>573.09799999999996</v>
      </c>
    </row>
    <row r="183" spans="1:5" x14ac:dyDescent="0.35">
      <c r="A183" s="2" t="s">
        <v>656</v>
      </c>
      <c r="B183" s="15">
        <v>554.77</v>
      </c>
      <c r="D183" t="str">
        <f t="shared" ref="D183:E183" si="179">A180</f>
        <v>Eldon Regeneration Recycled Desk Accessories, Smoke</v>
      </c>
      <c r="E183" s="15">
        <f t="shared" si="179"/>
        <v>569.05079999999998</v>
      </c>
    </row>
    <row r="184" spans="1:5" x14ac:dyDescent="0.35">
      <c r="A184" s="2" t="s">
        <v>845</v>
      </c>
      <c r="B184" s="15">
        <v>551.25540000000001</v>
      </c>
      <c r="D184" t="str">
        <f t="shared" ref="D184:E184" si="180">A181</f>
        <v>Xerox 1908</v>
      </c>
      <c r="E184" s="15">
        <f t="shared" si="180"/>
        <v>558.98310000000004</v>
      </c>
    </row>
    <row r="185" spans="1:5" x14ac:dyDescent="0.35">
      <c r="A185" s="2" t="s">
        <v>299</v>
      </c>
      <c r="B185" s="15">
        <v>544.178</v>
      </c>
      <c r="D185" t="str">
        <f t="shared" ref="D185:E185" si="181">A182</f>
        <v>Lock-Up Easel 'Spel-Binder'</v>
      </c>
      <c r="E185" s="15">
        <f t="shared" si="181"/>
        <v>557.16539999999998</v>
      </c>
    </row>
    <row r="186" spans="1:5" x14ac:dyDescent="0.35">
      <c r="A186" s="2" t="s">
        <v>563</v>
      </c>
      <c r="B186" s="15">
        <v>540.70100000000002</v>
      </c>
      <c r="D186" t="str">
        <f t="shared" ref="D186:E186" si="182">A183</f>
        <v>Electrix Fluorescent Magnifier Lamps &amp; Weighted Base</v>
      </c>
      <c r="E186" s="15">
        <f t="shared" si="182"/>
        <v>554.77</v>
      </c>
    </row>
    <row r="187" spans="1:5" x14ac:dyDescent="0.35">
      <c r="A187" s="2" t="s">
        <v>860</v>
      </c>
      <c r="B187" s="15">
        <v>540.22519999999997</v>
      </c>
      <c r="D187" t="str">
        <f t="shared" ref="D187:E187" si="183">A184</f>
        <v>SAFCO Folding Chair Trolley</v>
      </c>
      <c r="E187" s="15">
        <f t="shared" si="183"/>
        <v>551.25540000000001</v>
      </c>
    </row>
    <row r="188" spans="1:5" x14ac:dyDescent="0.35">
      <c r="A188" s="2" t="s">
        <v>639</v>
      </c>
      <c r="B188" s="15">
        <v>524.64149999999995</v>
      </c>
      <c r="D188" t="str">
        <f t="shared" ref="D188:E188" si="184">A185</f>
        <v>Eldon Antistatic Chair Mats for Low to Medium Pile Carpets</v>
      </c>
      <c r="E188" s="15">
        <f t="shared" si="184"/>
        <v>544.178</v>
      </c>
    </row>
    <row r="189" spans="1:5" x14ac:dyDescent="0.35">
      <c r="A189" s="2" t="s">
        <v>449</v>
      </c>
      <c r="B189" s="15">
        <v>522.94280000000003</v>
      </c>
      <c r="D189" t="str">
        <f t="shared" ref="D189:E189" si="185">A186</f>
        <v>Avery 498</v>
      </c>
      <c r="E189" s="15">
        <f t="shared" si="185"/>
        <v>540.70100000000002</v>
      </c>
    </row>
    <row r="190" spans="1:5" x14ac:dyDescent="0.35">
      <c r="A190" s="2" t="s">
        <v>497</v>
      </c>
      <c r="B190" s="15">
        <v>514.17719999999997</v>
      </c>
      <c r="D190" t="str">
        <f t="shared" ref="D190:E190" si="186">A187</f>
        <v>Sharp EL500L Fraction Calculator</v>
      </c>
      <c r="E190" s="15">
        <f t="shared" si="186"/>
        <v>540.22519999999997</v>
      </c>
    </row>
    <row r="191" spans="1:5" x14ac:dyDescent="0.35">
      <c r="A191" s="2" t="s">
        <v>886</v>
      </c>
      <c r="B191" s="15">
        <v>505.923</v>
      </c>
      <c r="D191" t="str">
        <f t="shared" ref="D191:E191" si="187">A188</f>
        <v>Eaton Premium Continuous-Feed Paper, 25% Cotton, Letter Size, White, 1000 Shts/Box</v>
      </c>
      <c r="E191" s="15">
        <f t="shared" si="187"/>
        <v>524.64149999999995</v>
      </c>
    </row>
    <row r="192" spans="1:5" x14ac:dyDescent="0.35">
      <c r="A192" s="2" t="s">
        <v>156</v>
      </c>
      <c r="B192" s="15">
        <v>497.39339999999999</v>
      </c>
      <c r="D192" t="str">
        <f t="shared" ref="D192:E192" si="188">A189</f>
        <v>Tripp Lite Isotel 6 Outlet Surge Protector with Fax/Modem Protection</v>
      </c>
      <c r="E192" s="15">
        <f t="shared" si="188"/>
        <v>522.94280000000003</v>
      </c>
    </row>
    <row r="193" spans="1:5" x14ac:dyDescent="0.35">
      <c r="A193" s="2" t="s">
        <v>786</v>
      </c>
      <c r="B193" s="15">
        <v>496.89</v>
      </c>
      <c r="D193" t="str">
        <f t="shared" ref="D193:E193" si="189">A190</f>
        <v>12-1/2 Diameter Round Wall Clock</v>
      </c>
      <c r="E193" s="15">
        <f t="shared" si="189"/>
        <v>514.17719999999997</v>
      </c>
    </row>
    <row r="194" spans="1:5" x14ac:dyDescent="0.35">
      <c r="A194" s="2" t="s">
        <v>518</v>
      </c>
      <c r="B194" s="15">
        <v>488.3218</v>
      </c>
      <c r="D194" t="str">
        <f t="shared" ref="D194:E194" si="190">A191</f>
        <v>Talkabout T8367</v>
      </c>
      <c r="E194" s="15">
        <f t="shared" si="190"/>
        <v>505.923</v>
      </c>
    </row>
    <row r="195" spans="1:5" x14ac:dyDescent="0.35">
      <c r="A195" s="2" t="s">
        <v>636</v>
      </c>
      <c r="B195" s="15">
        <v>487.77199999999999</v>
      </c>
      <c r="D195" t="str">
        <f t="shared" ref="D195:E195" si="191">A192</f>
        <v>Memorex 4.7GB DVD-RAM, 3/Pack</v>
      </c>
      <c r="E195" s="15">
        <f t="shared" si="191"/>
        <v>497.39339999999999</v>
      </c>
    </row>
    <row r="196" spans="1:5" x14ac:dyDescent="0.35">
      <c r="A196" s="2" t="s">
        <v>103</v>
      </c>
      <c r="B196" s="15">
        <v>469.12720000000002</v>
      </c>
      <c r="D196" t="str">
        <f t="shared" ref="D196:E196" si="192">A193</f>
        <v>MicroTAC 650</v>
      </c>
      <c r="E196" s="15">
        <f t="shared" si="192"/>
        <v>496.89</v>
      </c>
    </row>
    <row r="197" spans="1:5" x14ac:dyDescent="0.35">
      <c r="A197" s="2" t="s">
        <v>917</v>
      </c>
      <c r="B197" s="15">
        <v>462.92099999999999</v>
      </c>
      <c r="D197" t="str">
        <f t="shared" ref="D197:E197" si="193">A194</f>
        <v>Accessory20</v>
      </c>
      <c r="E197" s="15">
        <f t="shared" si="193"/>
        <v>488.3218</v>
      </c>
    </row>
    <row r="198" spans="1:5" x14ac:dyDescent="0.35">
      <c r="A198" s="2" t="s">
        <v>428</v>
      </c>
      <c r="B198" s="15">
        <v>460.00200000000001</v>
      </c>
      <c r="D198" t="str">
        <f t="shared" ref="D198:E198" si="194">A195</f>
        <v>Dixon Ticonderoga Core-Lock Colored Pencils, 48-Color Set</v>
      </c>
      <c r="E198" s="15">
        <f t="shared" si="194"/>
        <v>487.77199999999999</v>
      </c>
    </row>
    <row r="199" spans="1:5" x14ac:dyDescent="0.35">
      <c r="A199" s="2" t="s">
        <v>68</v>
      </c>
      <c r="B199" s="15">
        <v>455.42070000000001</v>
      </c>
      <c r="D199" t="str">
        <f t="shared" ref="D199:E199" si="195">A196</f>
        <v>Bush Advantage Collection® Racetrack Conference Table</v>
      </c>
      <c r="E199" s="15">
        <f t="shared" si="195"/>
        <v>469.12720000000002</v>
      </c>
    </row>
    <row r="200" spans="1:5" x14ac:dyDescent="0.35">
      <c r="A200" s="2" t="s">
        <v>317</v>
      </c>
      <c r="B200" s="15">
        <v>450.45960000000002</v>
      </c>
      <c r="D200" t="str">
        <f t="shared" ref="D200:E200" si="196">A197</f>
        <v>Wilson Jones Elliptical Ring 3 1/2" Capacity Binders, 800 sheets</v>
      </c>
      <c r="E200" s="15">
        <f t="shared" si="196"/>
        <v>462.92099999999999</v>
      </c>
    </row>
    <row r="201" spans="1:5" x14ac:dyDescent="0.35">
      <c r="A201" s="2" t="s">
        <v>617</v>
      </c>
      <c r="B201" s="15">
        <v>429.75439999999998</v>
      </c>
      <c r="D201" t="str">
        <f t="shared" ref="D201:E201" si="197">A198</f>
        <v>Staples Surge Protector 6 outlet</v>
      </c>
      <c r="E201" s="15">
        <f t="shared" si="197"/>
        <v>460.00200000000001</v>
      </c>
    </row>
    <row r="202" spans="1:5" x14ac:dyDescent="0.35">
      <c r="A202" s="2" t="s">
        <v>934</v>
      </c>
      <c r="B202" s="15">
        <v>428.08980000000003</v>
      </c>
      <c r="D202" t="str">
        <f t="shared" ref="D202:E202" si="198">A199</f>
        <v>232</v>
      </c>
      <c r="E202" s="15">
        <f t="shared" si="198"/>
        <v>455.42070000000001</v>
      </c>
    </row>
    <row r="203" spans="1:5" x14ac:dyDescent="0.35">
      <c r="A203" s="2" t="s">
        <v>332</v>
      </c>
      <c r="B203" s="15">
        <v>422.35590000000002</v>
      </c>
      <c r="D203" t="str">
        <f t="shared" ref="D203:E203" si="199">A200</f>
        <v>Fellowes Superior 10 Outlet Split Surge Protector</v>
      </c>
      <c r="E203" s="15">
        <f t="shared" si="199"/>
        <v>450.45960000000002</v>
      </c>
    </row>
    <row r="204" spans="1:5" x14ac:dyDescent="0.35">
      <c r="A204" s="2" t="s">
        <v>249</v>
      </c>
      <c r="B204" s="15">
        <v>407.61880000000002</v>
      </c>
      <c r="D204" t="str">
        <f t="shared" ref="D204:E204" si="200">A201</f>
        <v>Chromcraft 48" x 96" Racetrack Double Pedestal Table</v>
      </c>
      <c r="E204" s="15">
        <f t="shared" si="200"/>
        <v>429.75439999999998</v>
      </c>
    </row>
    <row r="205" spans="1:5" x14ac:dyDescent="0.35">
      <c r="A205" s="2" t="s">
        <v>910</v>
      </c>
      <c r="B205" s="15">
        <v>403.45229999999998</v>
      </c>
      <c r="D205" t="str">
        <f t="shared" ref="D205:E205" si="201">A202</f>
        <v>Xerox 1906</v>
      </c>
      <c r="E205" s="15">
        <f t="shared" si="201"/>
        <v>428.08980000000003</v>
      </c>
    </row>
    <row r="206" spans="1:5" x14ac:dyDescent="0.35">
      <c r="A206" s="2" t="s">
        <v>214</v>
      </c>
      <c r="B206" s="15">
        <v>398.358</v>
      </c>
      <c r="D206" t="str">
        <f t="shared" ref="D206:E206" si="202">A203</f>
        <v>Hand-Finished Solid Wood Document Frame</v>
      </c>
      <c r="E206" s="15">
        <f t="shared" si="202"/>
        <v>422.35590000000002</v>
      </c>
    </row>
    <row r="207" spans="1:5" x14ac:dyDescent="0.35">
      <c r="A207" s="2" t="s">
        <v>619</v>
      </c>
      <c r="B207" s="15">
        <v>394.17</v>
      </c>
      <c r="D207" t="str">
        <f t="shared" ref="D207:E207" si="203">A204</f>
        <v>Avery 493</v>
      </c>
      <c r="E207" s="15">
        <f t="shared" si="203"/>
        <v>407.61880000000002</v>
      </c>
    </row>
    <row r="208" spans="1:5" x14ac:dyDescent="0.35">
      <c r="A208" s="2" t="s">
        <v>148</v>
      </c>
      <c r="B208" s="15">
        <v>392.44040000000001</v>
      </c>
      <c r="D208" t="str">
        <f t="shared" ref="D208:E208" si="204">A205</f>
        <v>Verbatim DVD-RAM, 5.2GB, Rewritable, Type 1, DS</v>
      </c>
      <c r="E208" s="15">
        <f t="shared" si="204"/>
        <v>403.45229999999998</v>
      </c>
    </row>
    <row r="209" spans="1:5" x14ac:dyDescent="0.35">
      <c r="A209" s="2" t="s">
        <v>314</v>
      </c>
      <c r="B209" s="15">
        <v>388.08</v>
      </c>
      <c r="D209" t="str">
        <f t="shared" ref="D209:E209" si="205">A206</f>
        <v>270c</v>
      </c>
      <c r="E209" s="15">
        <f t="shared" si="205"/>
        <v>398.358</v>
      </c>
    </row>
    <row r="210" spans="1:5" x14ac:dyDescent="0.35">
      <c r="A210" s="2" t="s">
        <v>817</v>
      </c>
      <c r="B210" s="15">
        <v>384.5043</v>
      </c>
      <c r="D210" t="str">
        <f t="shared" ref="D210:E210" si="206">A207</f>
        <v>Chromcraft Bull-Nose Wood Round Conference Table Top, Wood Base</v>
      </c>
      <c r="E210" s="15">
        <f t="shared" si="206"/>
        <v>394.17</v>
      </c>
    </row>
    <row r="211" spans="1:5" x14ac:dyDescent="0.35">
      <c r="A211" s="2" t="s">
        <v>378</v>
      </c>
      <c r="B211" s="15">
        <v>381.02199999999999</v>
      </c>
      <c r="D211" t="str">
        <f t="shared" ref="D211:E211" si="207">A208</f>
        <v>Keytronic 105-Key Spanish Keyboard</v>
      </c>
      <c r="E211" s="15">
        <f t="shared" si="207"/>
        <v>392.44040000000001</v>
      </c>
    </row>
    <row r="212" spans="1:5" x14ac:dyDescent="0.35">
      <c r="A212" s="2" t="s">
        <v>774</v>
      </c>
      <c r="B212" s="15">
        <v>374.904</v>
      </c>
      <c r="D212" t="str">
        <f t="shared" ref="D212:E212" si="208">A209</f>
        <v>Fellowes Smart Design 104-Key Enhanced Keyboard, PS/2 Adapter, Platinum</v>
      </c>
      <c r="E212" s="15">
        <f t="shared" si="208"/>
        <v>388.08</v>
      </c>
    </row>
    <row r="213" spans="1:5" x14ac:dyDescent="0.35">
      <c r="A213" s="2" t="s">
        <v>674</v>
      </c>
      <c r="B213" s="15">
        <v>366.54</v>
      </c>
      <c r="D213" t="str">
        <f t="shared" ref="D213:E213" si="209">A210</f>
        <v>Panasonic KP-350BK Electric Pencil Sharpener with Auto Stop</v>
      </c>
      <c r="E213" s="15">
        <f t="shared" si="209"/>
        <v>384.5043</v>
      </c>
    </row>
    <row r="214" spans="1:5" x14ac:dyDescent="0.35">
      <c r="A214" s="2" t="s">
        <v>887</v>
      </c>
      <c r="B214" s="15">
        <v>349.48500000000001</v>
      </c>
      <c r="D214" t="str">
        <f t="shared" ref="D214:E214" si="210">A211</f>
        <v>Microsoft Natural Keyboard Elite</v>
      </c>
      <c r="E214" s="15">
        <f t="shared" si="210"/>
        <v>381.02199999999999</v>
      </c>
    </row>
    <row r="215" spans="1:5" x14ac:dyDescent="0.35">
      <c r="A215" s="2" t="s">
        <v>861</v>
      </c>
      <c r="B215" s="15">
        <v>349.40910000000002</v>
      </c>
      <c r="D215" t="str">
        <f t="shared" ref="D215:E215" si="211">A212</f>
        <v>Lumber Crayons</v>
      </c>
      <c r="E215" s="15">
        <f t="shared" si="211"/>
        <v>374.904</v>
      </c>
    </row>
    <row r="216" spans="1:5" x14ac:dyDescent="0.35">
      <c r="A216" s="2" t="s">
        <v>231</v>
      </c>
      <c r="B216" s="15">
        <v>347.57839999999999</v>
      </c>
      <c r="D216" t="str">
        <f t="shared" ref="D216:E216" si="212">A213</f>
        <v>Fellowes Recycled Storage Drawers</v>
      </c>
      <c r="E216" s="15">
        <f t="shared" si="212"/>
        <v>366.54</v>
      </c>
    </row>
    <row r="217" spans="1:5" x14ac:dyDescent="0.35">
      <c r="A217" s="2" t="s">
        <v>415</v>
      </c>
      <c r="B217" s="15">
        <v>344.05</v>
      </c>
      <c r="D217" t="str">
        <f t="shared" ref="D217:E217" si="213">A214</f>
        <v>Tenex 46" x 60" Computer Anti-Static Chairmat, Rectangular Shaped</v>
      </c>
      <c r="E217" s="15">
        <f t="shared" si="213"/>
        <v>349.48500000000001</v>
      </c>
    </row>
    <row r="218" spans="1:5" x14ac:dyDescent="0.35">
      <c r="A218" s="2" t="s">
        <v>442</v>
      </c>
      <c r="B218" s="15">
        <v>341.19810000000001</v>
      </c>
      <c r="D218" t="str">
        <f t="shared" ref="D218:E218" si="214">A215</f>
        <v>Snap-A-Way® Black Print Carbonless Speed Message, No Reply Area, Duplicate</v>
      </c>
      <c r="E218" s="15">
        <f t="shared" si="214"/>
        <v>349.40910000000002</v>
      </c>
    </row>
    <row r="219" spans="1:5" x14ac:dyDescent="0.35">
      <c r="A219" s="2" t="s">
        <v>575</v>
      </c>
      <c r="B219" s="15">
        <v>335.30410000000001</v>
      </c>
      <c r="D219" t="str">
        <f t="shared" ref="D219:E219" si="215">A216</f>
        <v>Accessory35</v>
      </c>
      <c r="E219" s="15">
        <f t="shared" si="215"/>
        <v>347.57839999999999</v>
      </c>
    </row>
    <row r="220" spans="1:5" x14ac:dyDescent="0.35">
      <c r="A220" s="2" t="s">
        <v>374</v>
      </c>
      <c r="B220" s="15">
        <v>333.76049999999998</v>
      </c>
      <c r="D220" t="str">
        <f t="shared" ref="D220:E220" si="216">A217</f>
        <v>Seth Thomas 14" Putty-Colored Wall Clock</v>
      </c>
      <c r="E220" s="15">
        <f t="shared" si="216"/>
        <v>344.05</v>
      </c>
    </row>
    <row r="221" spans="1:5" x14ac:dyDescent="0.35">
      <c r="A221" s="2" t="s">
        <v>540</v>
      </c>
      <c r="B221" s="15">
        <v>330.93759999999997</v>
      </c>
      <c r="D221" t="str">
        <f t="shared" ref="D221:E221" si="217">A218</f>
        <v>TDK 4.7GB DVD-R Spindle, 15/Pack</v>
      </c>
      <c r="E221" s="15">
        <f t="shared" si="217"/>
        <v>341.19810000000001</v>
      </c>
    </row>
    <row r="222" spans="1:5" x14ac:dyDescent="0.35">
      <c r="A222" s="2" t="s">
        <v>669</v>
      </c>
      <c r="B222" s="15">
        <v>320.10000000000002</v>
      </c>
      <c r="D222" t="str">
        <f t="shared" ref="D222:E222" si="218">A219</f>
        <v>Avery Trapezoid Ring Binder, 3" Capacity, Black, 1040 sheets</v>
      </c>
      <c r="E222" s="15">
        <f t="shared" si="218"/>
        <v>335.30410000000001</v>
      </c>
    </row>
    <row r="223" spans="1:5" x14ac:dyDescent="0.35">
      <c r="A223" s="2" t="s">
        <v>210</v>
      </c>
      <c r="B223" s="15">
        <v>318.2758</v>
      </c>
      <c r="D223" t="str">
        <f t="shared" ref="D223:E223" si="219">A220</f>
        <v>Memorex 80 Minute CD-R Spindle, 100/Pack</v>
      </c>
      <c r="E223" s="15">
        <f t="shared" si="219"/>
        <v>333.76049999999998</v>
      </c>
    </row>
    <row r="224" spans="1:5" x14ac:dyDescent="0.35">
      <c r="A224" s="2" t="s">
        <v>406</v>
      </c>
      <c r="B224" s="15">
        <v>316.04599999999999</v>
      </c>
      <c r="D224" t="str">
        <f t="shared" ref="D224:E224" si="220">A221</f>
        <v>Advantus Employee of the Month Certificate Frame, 11 x 13-1/2</v>
      </c>
      <c r="E224" s="15">
        <f t="shared" si="220"/>
        <v>330.93759999999997</v>
      </c>
    </row>
    <row r="225" spans="1:5" x14ac:dyDescent="0.35">
      <c r="A225" s="2" t="s">
        <v>426</v>
      </c>
      <c r="B225" s="15">
        <v>307.1893</v>
      </c>
      <c r="D225" t="str">
        <f t="shared" ref="D225:E225" si="221">A222</f>
        <v>Fellowes High-Stak® Drawer Files</v>
      </c>
      <c r="E225" s="15">
        <f t="shared" si="221"/>
        <v>320.10000000000002</v>
      </c>
    </row>
    <row r="226" spans="1:5" x14ac:dyDescent="0.35">
      <c r="A226" s="2" t="s">
        <v>927</v>
      </c>
      <c r="B226" s="15">
        <v>300.04649999999998</v>
      </c>
      <c r="D226" t="str">
        <f t="shared" ref="D226:E226" si="222">A223</f>
        <v>1726 Digital Answering Machine</v>
      </c>
      <c r="E226" s="15">
        <f t="shared" si="222"/>
        <v>318.2758</v>
      </c>
    </row>
    <row r="227" spans="1:5" x14ac:dyDescent="0.35">
      <c r="A227" s="2" t="s">
        <v>735</v>
      </c>
      <c r="B227" s="15">
        <v>297.96960000000001</v>
      </c>
      <c r="D227" t="str">
        <f t="shared" ref="D227:E227" si="223">A224</f>
        <v>Rush Hierlooms Collection 1" Thick Stackable Bookcases</v>
      </c>
      <c r="E227" s="15">
        <f t="shared" si="223"/>
        <v>316.04599999999999</v>
      </c>
    </row>
    <row r="228" spans="1:5" x14ac:dyDescent="0.35">
      <c r="A228" s="2" t="s">
        <v>592</v>
      </c>
      <c r="B228" s="15">
        <v>295.90649999999999</v>
      </c>
      <c r="D228" t="str">
        <f t="shared" ref="D228:E228" si="224">A225</f>
        <v>Staples SlimLine Pencil Sharpener</v>
      </c>
      <c r="E228" s="15">
        <f t="shared" si="224"/>
        <v>307.1893</v>
      </c>
    </row>
    <row r="229" spans="1:5" x14ac:dyDescent="0.35">
      <c r="A229" s="2" t="s">
        <v>418</v>
      </c>
      <c r="B229" s="15">
        <v>294.04700000000003</v>
      </c>
      <c r="D229" t="str">
        <f t="shared" ref="D229:E229" si="225">A226</f>
        <v>Xerox 1882</v>
      </c>
      <c r="E229" s="15">
        <f t="shared" si="225"/>
        <v>300.04649999999998</v>
      </c>
    </row>
    <row r="230" spans="1:5" x14ac:dyDescent="0.35">
      <c r="A230" s="2" t="s">
        <v>788</v>
      </c>
      <c r="B230" s="15">
        <v>293.14</v>
      </c>
      <c r="D230" t="str">
        <f t="shared" ref="D230:E230" si="226">A227</f>
        <v>Howard Miller 13" Diameter Goldtone Round Wall Clock</v>
      </c>
      <c r="E230" s="15">
        <f t="shared" si="226"/>
        <v>297.96960000000001</v>
      </c>
    </row>
    <row r="231" spans="1:5" x14ac:dyDescent="0.35">
      <c r="A231" s="2" t="s">
        <v>655</v>
      </c>
      <c r="B231" s="15">
        <v>290.53140000000002</v>
      </c>
      <c r="D231" t="str">
        <f t="shared" ref="D231:E231" si="227">A228</f>
        <v>Boston 1799 Powerhouse™ Electric Pencil Sharpener</v>
      </c>
      <c r="E231" s="15">
        <f t="shared" si="227"/>
        <v>295.90649999999999</v>
      </c>
    </row>
    <row r="232" spans="1:5" x14ac:dyDescent="0.35">
      <c r="A232" s="2" t="s">
        <v>234</v>
      </c>
      <c r="B232" s="15">
        <v>287.46780000000001</v>
      </c>
      <c r="D232" t="str">
        <f t="shared" ref="D232:E232" si="228">A229</f>
        <v>Snap-A-Way® Black Print Carbonless Ruled Speed Letter, Triplicate</v>
      </c>
      <c r="E232" s="15">
        <f t="shared" si="228"/>
        <v>294.04700000000003</v>
      </c>
    </row>
    <row r="233" spans="1:5" x14ac:dyDescent="0.35">
      <c r="A233" s="2" t="s">
        <v>184</v>
      </c>
      <c r="B233" s="15">
        <v>286.68130000000002</v>
      </c>
      <c r="D233" t="str">
        <f t="shared" ref="D233:E233" si="229">A230</f>
        <v>Multimedia Mailers</v>
      </c>
      <c r="E233" s="15">
        <f t="shared" si="229"/>
        <v>293.14</v>
      </c>
    </row>
    <row r="234" spans="1:5" x14ac:dyDescent="0.35">
      <c r="A234" s="2" t="s">
        <v>276</v>
      </c>
      <c r="B234" s="15">
        <v>285.95</v>
      </c>
      <c r="D234" t="str">
        <f t="shared" ref="D234:E234" si="230">A231</f>
        <v>Electrix 20W Halogen Replacement Bulb for Zoom-In Desk Lamp</v>
      </c>
      <c r="E234" s="15">
        <f t="shared" si="230"/>
        <v>290.53140000000002</v>
      </c>
    </row>
    <row r="235" spans="1:5" x14ac:dyDescent="0.35">
      <c r="A235" s="2" t="s">
        <v>404</v>
      </c>
      <c r="B235" s="15">
        <v>284.38920000000002</v>
      </c>
      <c r="D235" t="str">
        <f t="shared" ref="D235:E235" si="231">A232</f>
        <v>Accessory9</v>
      </c>
      <c r="E235" s="15">
        <f t="shared" si="231"/>
        <v>287.46780000000001</v>
      </c>
    </row>
    <row r="236" spans="1:5" x14ac:dyDescent="0.35">
      <c r="A236" s="2" t="s">
        <v>508</v>
      </c>
      <c r="B236" s="15">
        <v>281.53440000000001</v>
      </c>
      <c r="D236" t="str">
        <f t="shared" ref="D236:E236" si="232">A233</f>
        <v>Telephone Message Books with Fax/Mobile Section, 5 1/2" x 3 3/16"</v>
      </c>
      <c r="E236" s="15">
        <f t="shared" si="232"/>
        <v>286.68130000000002</v>
      </c>
    </row>
    <row r="237" spans="1:5" x14ac:dyDescent="0.35">
      <c r="A237" s="2" t="s">
        <v>193</v>
      </c>
      <c r="B237" s="15">
        <v>280.59870000000001</v>
      </c>
      <c r="D237" t="str">
        <f t="shared" ref="D237:E237" si="233">A234</f>
        <v>Brother DCP1000 Digital 3 in 1 Multifunction Machine</v>
      </c>
      <c r="E237" s="15">
        <f t="shared" si="233"/>
        <v>285.95</v>
      </c>
    </row>
    <row r="238" spans="1:5" x14ac:dyDescent="0.35">
      <c r="A238" s="2" t="s">
        <v>672</v>
      </c>
      <c r="B238" s="15">
        <v>280.27460000000002</v>
      </c>
      <c r="D238" t="str">
        <f t="shared" ref="D238:E238" si="234">A235</f>
        <v>Riverleaf Stik-Withit® Designer Note Cubes®</v>
      </c>
      <c r="E238" s="15">
        <f t="shared" si="234"/>
        <v>284.38920000000002</v>
      </c>
    </row>
    <row r="239" spans="1:5" x14ac:dyDescent="0.35">
      <c r="A239" s="2" t="s">
        <v>268</v>
      </c>
      <c r="B239" s="15">
        <v>273.1431</v>
      </c>
      <c r="D239" t="str">
        <f t="shared" ref="D239:E239" si="235">A236</f>
        <v>5125</v>
      </c>
      <c r="E239" s="15">
        <f t="shared" si="235"/>
        <v>281.53440000000001</v>
      </c>
    </row>
    <row r="240" spans="1:5" x14ac:dyDescent="0.35">
      <c r="A240" s="2" t="s">
        <v>159</v>
      </c>
      <c r="B240" s="15">
        <v>271.37540000000001</v>
      </c>
      <c r="D240" t="str">
        <f t="shared" ref="D240:E240" si="236">A237</f>
        <v>Wilson Jones Ledger-Size, Piano-Hinge Binder, 2", Blue</v>
      </c>
      <c r="E240" s="15">
        <f t="shared" si="236"/>
        <v>280.59870000000001</v>
      </c>
    </row>
    <row r="241" spans="1:5" x14ac:dyDescent="0.35">
      <c r="A241" s="2" t="s">
        <v>833</v>
      </c>
      <c r="B241" s="15">
        <v>266.76089999999999</v>
      </c>
      <c r="D241" t="str">
        <f t="shared" ref="D241:E241" si="237">A238</f>
        <v>Fellowes Mobile Numeric Keypad, Graphite</v>
      </c>
      <c r="E241" s="15">
        <f t="shared" si="237"/>
        <v>280.27460000000002</v>
      </c>
    </row>
    <row r="242" spans="1:5" x14ac:dyDescent="0.35">
      <c r="A242" s="2" t="s">
        <v>852</v>
      </c>
      <c r="B242" s="15">
        <v>265.83460000000002</v>
      </c>
      <c r="D242" t="str">
        <f t="shared" ref="D242:E242" si="238">A239</f>
        <v>Binding Machine Supplies</v>
      </c>
      <c r="E242" s="15">
        <f t="shared" si="238"/>
        <v>273.1431</v>
      </c>
    </row>
    <row r="243" spans="1:5" x14ac:dyDescent="0.35">
      <c r="A243" s="2" t="s">
        <v>144</v>
      </c>
      <c r="B243" s="15">
        <v>261.44400000000002</v>
      </c>
      <c r="D243" t="str">
        <f t="shared" ref="D243:E243" si="239">A240</f>
        <v>Newell 318</v>
      </c>
      <c r="E243" s="15">
        <f t="shared" si="239"/>
        <v>271.37540000000001</v>
      </c>
    </row>
    <row r="244" spans="1:5" x14ac:dyDescent="0.35">
      <c r="A244" s="2" t="s">
        <v>149</v>
      </c>
      <c r="B244" s="15">
        <v>261.38580000000002</v>
      </c>
      <c r="D244" t="str">
        <f t="shared" ref="D244:E244" si="240">A241</f>
        <v>Premier Elliptical Ring Binder, Black</v>
      </c>
      <c r="E244" s="15">
        <f t="shared" si="240"/>
        <v>266.76089999999999</v>
      </c>
    </row>
    <row r="245" spans="1:5" x14ac:dyDescent="0.35">
      <c r="A245" s="2" t="s">
        <v>126</v>
      </c>
      <c r="B245" s="15">
        <v>258.06</v>
      </c>
      <c r="D245" t="str">
        <f t="shared" ref="D245:E245" si="241">A242</f>
        <v>SC7868i</v>
      </c>
      <c r="E245" s="15">
        <f t="shared" si="241"/>
        <v>265.83460000000002</v>
      </c>
    </row>
    <row r="246" spans="1:5" x14ac:dyDescent="0.35">
      <c r="A246" s="2" t="s">
        <v>883</v>
      </c>
      <c r="B246" s="15">
        <v>257.26119999999997</v>
      </c>
      <c r="D246" t="str">
        <f t="shared" ref="D246:E246" si="242">A243</f>
        <v>Howard Miller 13-3/4" Diameter Brushed Chrome Round Wall Clock</v>
      </c>
      <c r="E246" s="15">
        <f t="shared" si="242"/>
        <v>261.44400000000002</v>
      </c>
    </row>
    <row r="247" spans="1:5" x14ac:dyDescent="0.35">
      <c r="A247" s="2" t="s">
        <v>215</v>
      </c>
      <c r="B247" s="15">
        <v>250.36269999999999</v>
      </c>
      <c r="D247" t="str">
        <f t="shared" ref="D247:E247" si="243">A244</f>
        <v>Large Capacity Hanging Post Binders</v>
      </c>
      <c r="E247" s="15">
        <f t="shared" si="243"/>
        <v>261.38580000000002</v>
      </c>
    </row>
    <row r="248" spans="1:5" x14ac:dyDescent="0.35">
      <c r="A248" s="2" t="s">
        <v>505</v>
      </c>
      <c r="B248" s="15">
        <v>250.0376</v>
      </c>
      <c r="D248" t="str">
        <f t="shared" ref="D248:E248" si="244">A245</f>
        <v>GBC Binding covers</v>
      </c>
      <c r="E248" s="15">
        <f t="shared" si="244"/>
        <v>258.06</v>
      </c>
    </row>
    <row r="249" spans="1:5" x14ac:dyDescent="0.35">
      <c r="A249" s="2" t="s">
        <v>757</v>
      </c>
      <c r="B249" s="15">
        <v>246.2748</v>
      </c>
      <c r="D249" t="str">
        <f t="shared" ref="D249:E249" si="245">A246</f>
        <v>Surelock™ Post Binders</v>
      </c>
      <c r="E249" s="15">
        <f t="shared" si="245"/>
        <v>257.26119999999997</v>
      </c>
    </row>
    <row r="250" spans="1:5" x14ac:dyDescent="0.35">
      <c r="A250" s="2" t="s">
        <v>65</v>
      </c>
      <c r="B250" s="15">
        <v>240.83779999999999</v>
      </c>
      <c r="D250" t="str">
        <f t="shared" ref="D250:E250" si="246">A247</f>
        <v>3390</v>
      </c>
      <c r="E250" s="15">
        <f t="shared" si="246"/>
        <v>250.36269999999999</v>
      </c>
    </row>
    <row r="251" spans="1:5" x14ac:dyDescent="0.35">
      <c r="A251" s="2" t="s">
        <v>279</v>
      </c>
      <c r="B251" s="15">
        <v>239.6046</v>
      </c>
      <c r="D251" t="str">
        <f t="shared" ref="D251:E251" si="247">A248</f>
        <v>3M Office Air Cleaner</v>
      </c>
      <c r="E251" s="15">
        <f t="shared" si="247"/>
        <v>250.0376</v>
      </c>
    </row>
    <row r="252" spans="1:5" x14ac:dyDescent="0.35">
      <c r="A252" s="2" t="s">
        <v>169</v>
      </c>
      <c r="B252" s="15">
        <v>237.04259999999999</v>
      </c>
      <c r="D252" t="str">
        <f t="shared" ref="D252:E252" si="248">A249</f>
        <v>Kensington 6 Outlet MasterPiece® HOMEOFFICE Power Control Center</v>
      </c>
      <c r="E252" s="15">
        <f t="shared" si="248"/>
        <v>246.2748</v>
      </c>
    </row>
    <row r="253" spans="1:5" x14ac:dyDescent="0.35">
      <c r="A253" s="2" t="s">
        <v>546</v>
      </c>
      <c r="B253" s="15">
        <v>236.48140000000001</v>
      </c>
      <c r="D253" t="str">
        <f t="shared" ref="D253:E253" si="249">A250</f>
        <v>*Staples* vLetter Openers, 2/Pack</v>
      </c>
      <c r="E253" s="15">
        <f t="shared" si="249"/>
        <v>240.83779999999999</v>
      </c>
    </row>
    <row r="254" spans="1:5" x14ac:dyDescent="0.35">
      <c r="A254" s="2" t="s">
        <v>841</v>
      </c>
      <c r="B254" s="15">
        <v>236.244</v>
      </c>
      <c r="D254" t="str">
        <f t="shared" ref="D254:E254" si="250">A251</f>
        <v>Catalog Binders with Expanding Posts</v>
      </c>
      <c r="E254" s="15">
        <f t="shared" si="250"/>
        <v>239.6046</v>
      </c>
    </row>
    <row r="255" spans="1:5" x14ac:dyDescent="0.35">
      <c r="A255" s="2" t="s">
        <v>894</v>
      </c>
      <c r="B255" s="15">
        <v>232.642</v>
      </c>
      <c r="D255" t="str">
        <f t="shared" ref="D255:E255" si="251">A252</f>
        <v>Quality Park Security Envelopes</v>
      </c>
      <c r="E255" s="15">
        <f t="shared" si="251"/>
        <v>237.04259999999999</v>
      </c>
    </row>
    <row r="256" spans="1:5" x14ac:dyDescent="0.35">
      <c r="A256" s="2" t="s">
        <v>248</v>
      </c>
      <c r="B256" s="15">
        <v>230.63040000000001</v>
      </c>
      <c r="D256" t="str">
        <f t="shared" ref="D256:E256" si="252">A253</f>
        <v>Aluminum Document Frame</v>
      </c>
      <c r="E256" s="15">
        <f t="shared" si="252"/>
        <v>236.48140000000001</v>
      </c>
    </row>
    <row r="257" spans="1:5" x14ac:dyDescent="0.35">
      <c r="A257" s="2" t="s">
        <v>90</v>
      </c>
      <c r="B257" s="15">
        <v>229.2063</v>
      </c>
      <c r="D257" t="str">
        <f t="shared" ref="D257:E257" si="253">A254</f>
        <v>Regeneration Desk Collection</v>
      </c>
      <c r="E257" s="15">
        <f t="shared" si="253"/>
        <v>236.244</v>
      </c>
    </row>
    <row r="258" spans="1:5" x14ac:dyDescent="0.35">
      <c r="A258" s="2" t="s">
        <v>519</v>
      </c>
      <c r="B258" s="15">
        <v>224.9607</v>
      </c>
      <c r="D258" t="str">
        <f t="shared" ref="D258:E258" si="254">A255</f>
        <v>Tennsco Lockers, Sand</v>
      </c>
      <c r="E258" s="15">
        <f t="shared" si="254"/>
        <v>232.642</v>
      </c>
    </row>
    <row r="259" spans="1:5" x14ac:dyDescent="0.35">
      <c r="A259" s="2" t="s">
        <v>438</v>
      </c>
      <c r="B259" s="15">
        <v>221.29300000000001</v>
      </c>
      <c r="D259" t="str">
        <f t="shared" ref="D259:E259" si="255">A256</f>
        <v>Avery 485</v>
      </c>
      <c r="E259" s="15">
        <f t="shared" si="255"/>
        <v>230.63040000000001</v>
      </c>
    </row>
    <row r="260" spans="1:5" x14ac:dyDescent="0.35">
      <c r="A260" s="2" t="s">
        <v>869</v>
      </c>
      <c r="B260" s="15">
        <v>219.6259</v>
      </c>
      <c r="D260" t="str">
        <f t="shared" ref="D260:E260" si="256">A257</f>
        <v>Avery Legal 4-Ring Binder</v>
      </c>
      <c r="E260" s="15">
        <f t="shared" si="256"/>
        <v>229.2063</v>
      </c>
    </row>
    <row r="261" spans="1:5" x14ac:dyDescent="0.35">
      <c r="A261" s="2" t="s">
        <v>593</v>
      </c>
      <c r="B261" s="15">
        <v>211.76660000000001</v>
      </c>
      <c r="D261" t="str">
        <f t="shared" ref="D261:E261" si="257">A258</f>
        <v>Accessory21</v>
      </c>
      <c r="E261" s="15">
        <f t="shared" si="257"/>
        <v>224.9607</v>
      </c>
    </row>
    <row r="262" spans="1:5" x14ac:dyDescent="0.35">
      <c r="A262" s="2" t="s">
        <v>441</v>
      </c>
      <c r="B262" s="15">
        <v>210.73339999999999</v>
      </c>
      <c r="D262" t="str">
        <f t="shared" ref="D262:E262" si="258">A259</f>
        <v>T60</v>
      </c>
      <c r="E262" s="15">
        <f t="shared" si="258"/>
        <v>221.29300000000001</v>
      </c>
    </row>
    <row r="263" spans="1:5" x14ac:dyDescent="0.35">
      <c r="A263" s="2" t="s">
        <v>451</v>
      </c>
      <c r="B263" s="15">
        <v>204.49</v>
      </c>
      <c r="D263" t="str">
        <f t="shared" ref="D263:E263" si="259">A260</f>
        <v>Staples #10 Laser &amp; Inkjet Envelopes, 4 1/8" x 9 1/2", 100/Box</v>
      </c>
      <c r="E263" s="15">
        <f t="shared" si="259"/>
        <v>219.6259</v>
      </c>
    </row>
    <row r="264" spans="1:5" x14ac:dyDescent="0.35">
      <c r="A264" s="2" t="s">
        <v>632</v>
      </c>
      <c r="B264" s="15">
        <v>201.7353</v>
      </c>
      <c r="D264" t="str">
        <f t="shared" ref="D264:E264" si="260">A261</f>
        <v>Boston Model 1800 Electric Pencil Sharpener, Gray</v>
      </c>
      <c r="E264" s="15">
        <f t="shared" si="260"/>
        <v>211.76660000000001</v>
      </c>
    </row>
    <row r="265" spans="1:5" x14ac:dyDescent="0.35">
      <c r="A265" s="2" t="s">
        <v>119</v>
      </c>
      <c r="B265" s="15">
        <v>193.76679999999999</v>
      </c>
      <c r="D265" t="str">
        <f t="shared" ref="D265:E265" si="261">A262</f>
        <v>TDK 4.7GB DVD-R</v>
      </c>
      <c r="E265" s="15">
        <f t="shared" si="261"/>
        <v>210.73339999999999</v>
      </c>
    </row>
    <row r="266" spans="1:5" x14ac:dyDescent="0.35">
      <c r="A266" s="2" t="s">
        <v>721</v>
      </c>
      <c r="B266" s="15">
        <v>192.51689999999999</v>
      </c>
      <c r="D266" t="str">
        <f t="shared" ref="D266:E266" si="262">A263</f>
        <v>Tyvek ® Top-Opening Peel &amp; Seel Envelopes, Plain White</v>
      </c>
      <c r="E266" s="15">
        <f t="shared" si="262"/>
        <v>204.49</v>
      </c>
    </row>
    <row r="267" spans="1:5" x14ac:dyDescent="0.35">
      <c r="A267" s="2" t="s">
        <v>815</v>
      </c>
      <c r="B267" s="15">
        <v>187.67</v>
      </c>
      <c r="D267" t="str">
        <f t="shared" ref="D267:E267" si="263">A264</f>
        <v>Deflect-o SuperTray™ Unbreakable Stackable Tray, Letter, Black</v>
      </c>
      <c r="E267" s="15">
        <f t="shared" si="263"/>
        <v>201.7353</v>
      </c>
    </row>
    <row r="268" spans="1:5" x14ac:dyDescent="0.35">
      <c r="A268" s="2" t="s">
        <v>720</v>
      </c>
      <c r="B268" s="15">
        <v>187.2</v>
      </c>
      <c r="D268" t="str">
        <f t="shared" ref="D268:E268" si="264">A265</f>
        <v>Executive Impressions 12" Wall Clock</v>
      </c>
      <c r="E268" s="15">
        <f t="shared" si="264"/>
        <v>193.76679999999999</v>
      </c>
    </row>
    <row r="269" spans="1:5" x14ac:dyDescent="0.35">
      <c r="A269" s="2" t="s">
        <v>393</v>
      </c>
      <c r="B269" s="15">
        <v>186.73050000000001</v>
      </c>
      <c r="D269" t="str">
        <f t="shared" ref="D269:E269" si="265">A266</f>
        <v>Home/Office Personal File Carts</v>
      </c>
      <c r="E269" s="15">
        <f t="shared" si="265"/>
        <v>192.51689999999999</v>
      </c>
    </row>
    <row r="270" spans="1:5" x14ac:dyDescent="0.35">
      <c r="A270" s="2" t="s">
        <v>154</v>
      </c>
      <c r="B270" s="15">
        <v>185.70089999999999</v>
      </c>
      <c r="D270" t="str">
        <f t="shared" ref="D270:E270" si="266">A267</f>
        <v>O'Sullivan 3-Shelf Heavy-Duty Bookcases</v>
      </c>
      <c r="E270" s="15">
        <f t="shared" si="266"/>
        <v>187.67</v>
      </c>
    </row>
    <row r="271" spans="1:5" x14ac:dyDescent="0.35">
      <c r="A271" s="2" t="s">
        <v>570</v>
      </c>
      <c r="B271" s="15">
        <v>181.00620000000001</v>
      </c>
      <c r="D271" t="str">
        <f t="shared" ref="D271:E271" si="267">A268</f>
        <v>Holmes HEPA Air Purifier</v>
      </c>
      <c r="E271" s="15">
        <f t="shared" si="267"/>
        <v>187.2</v>
      </c>
    </row>
    <row r="272" spans="1:5" x14ac:dyDescent="0.35">
      <c r="A272" s="2" t="s">
        <v>807</v>
      </c>
      <c r="B272" s="15">
        <v>179.04499999999999</v>
      </c>
      <c r="D272" t="str">
        <f t="shared" ref="D272:E272" si="268">A269</f>
        <v>Panasonic KP-310 Heavy-Duty Electric Pencil Sharpener</v>
      </c>
      <c r="E272" s="15">
        <f t="shared" si="268"/>
        <v>186.73050000000001</v>
      </c>
    </row>
    <row r="273" spans="1:5" x14ac:dyDescent="0.35">
      <c r="A273" s="2" t="s">
        <v>145</v>
      </c>
      <c r="B273" s="15">
        <v>174.6294</v>
      </c>
      <c r="D273" t="str">
        <f t="shared" ref="D273:E273" si="269">A270</f>
        <v>Mead 1st Gear 2" Zipper Binder, Asst. Colors</v>
      </c>
      <c r="E273" s="15">
        <f t="shared" si="269"/>
        <v>185.70089999999999</v>
      </c>
    </row>
    <row r="274" spans="1:5" x14ac:dyDescent="0.35">
      <c r="A274" s="2" t="s">
        <v>168</v>
      </c>
      <c r="B274" s="15">
        <v>172.5933</v>
      </c>
      <c r="D274" t="str">
        <f t="shared" ref="D274:E274" si="270">A271</f>
        <v>Avery Hanging File Binders</v>
      </c>
      <c r="E274" s="15">
        <f t="shared" si="270"/>
        <v>181.00620000000001</v>
      </c>
    </row>
    <row r="275" spans="1:5" x14ac:dyDescent="0.35">
      <c r="A275" s="2" t="s">
        <v>419</v>
      </c>
      <c r="B275" s="15">
        <v>168.38159999999999</v>
      </c>
      <c r="D275" t="str">
        <f t="shared" ref="D275:E275" si="271">A272</f>
        <v>Nu-Dell Executive Frame</v>
      </c>
      <c r="E275" s="15">
        <f t="shared" si="271"/>
        <v>179.04499999999999</v>
      </c>
    </row>
    <row r="276" spans="1:5" x14ac:dyDescent="0.35">
      <c r="A276" s="2" t="s">
        <v>867</v>
      </c>
      <c r="B276" s="15">
        <v>167.46299999999999</v>
      </c>
      <c r="D276" t="str">
        <f t="shared" ref="D276:E276" si="272">A273</f>
        <v>i1000</v>
      </c>
      <c r="E276" s="15">
        <f t="shared" si="272"/>
        <v>174.6294</v>
      </c>
    </row>
    <row r="277" spans="1:5" x14ac:dyDescent="0.35">
      <c r="A277" s="2" t="s">
        <v>864</v>
      </c>
      <c r="B277" s="15">
        <v>167.334</v>
      </c>
      <c r="D277" t="str">
        <f t="shared" ref="D277:E277" si="273">A274</f>
        <v>Presstex Flexible Ring Binders</v>
      </c>
      <c r="E277" s="15">
        <f t="shared" si="273"/>
        <v>172.5933</v>
      </c>
    </row>
    <row r="278" spans="1:5" x14ac:dyDescent="0.35">
      <c r="A278" s="2" t="s">
        <v>399</v>
      </c>
      <c r="B278" s="15">
        <v>167.16</v>
      </c>
      <c r="D278" t="str">
        <f t="shared" ref="D278:E278" si="274">A275</f>
        <v>SouthWestern Bell FA970 Digital Answering Machine with Time/Day Stamp</v>
      </c>
      <c r="E278" s="15">
        <f t="shared" si="274"/>
        <v>168.38159999999999</v>
      </c>
    </row>
    <row r="279" spans="1:5" x14ac:dyDescent="0.35">
      <c r="A279" s="2" t="s">
        <v>256</v>
      </c>
      <c r="B279" s="15">
        <v>164.08199999999999</v>
      </c>
      <c r="D279" t="str">
        <f t="shared" ref="D279:E279" si="275">A276</f>
        <v>Speediset Carbonless Redi-Letter® 7" x 8 1/2"</v>
      </c>
      <c r="E279" s="15">
        <f t="shared" si="275"/>
        <v>167.46299999999999</v>
      </c>
    </row>
    <row r="280" spans="1:5" x14ac:dyDescent="0.35">
      <c r="A280" s="2" t="s">
        <v>753</v>
      </c>
      <c r="B280" s="15">
        <v>164.06129999999999</v>
      </c>
      <c r="D280" t="str">
        <f t="shared" ref="D280:E280" si="276">A277</f>
        <v>Southworth Structures Collection™</v>
      </c>
      <c r="E280" s="15">
        <f t="shared" si="276"/>
        <v>167.334</v>
      </c>
    </row>
    <row r="281" spans="1:5" x14ac:dyDescent="0.35">
      <c r="A281" s="2" t="s">
        <v>221</v>
      </c>
      <c r="B281" s="15">
        <v>162.666</v>
      </c>
      <c r="D281" t="str">
        <f t="shared" ref="D281:E281" si="277">A278</f>
        <v>Post-it® “Important Message” Note Pad, Neon Colors, 50 Sheets/Pad</v>
      </c>
      <c r="E281" s="15">
        <f t="shared" si="277"/>
        <v>167.16</v>
      </c>
    </row>
    <row r="282" spans="1:5" x14ac:dyDescent="0.35">
      <c r="A282" s="2" t="s">
        <v>128</v>
      </c>
      <c r="B282" s="15">
        <v>159.52969999999999</v>
      </c>
      <c r="D282" t="str">
        <f t="shared" ref="D282:E282" si="278">A279</f>
        <v>Avery Trapezoid Extra Heavy Duty 4" Binders</v>
      </c>
      <c r="E282" s="15">
        <f t="shared" si="278"/>
        <v>164.08199999999999</v>
      </c>
    </row>
    <row r="283" spans="1:5" x14ac:dyDescent="0.35">
      <c r="A283" s="2" t="s">
        <v>938</v>
      </c>
      <c r="B283" s="15">
        <v>156.74340000000001</v>
      </c>
      <c r="D283" t="str">
        <f t="shared" ref="D283:E283" si="279">A280</f>
        <v>Imation Neon 80 Minute CD-R Spindle, 50/Pack</v>
      </c>
      <c r="E283" s="15">
        <f t="shared" si="279"/>
        <v>164.06129999999999</v>
      </c>
    </row>
    <row r="284" spans="1:5" x14ac:dyDescent="0.35">
      <c r="A284" s="2" t="s">
        <v>359</v>
      </c>
      <c r="B284" s="15">
        <v>156.50200000000001</v>
      </c>
      <c r="D284" t="str">
        <f t="shared" ref="D284:E284" si="280">A281</f>
        <v>6160</v>
      </c>
      <c r="E284" s="15">
        <f t="shared" si="280"/>
        <v>162.666</v>
      </c>
    </row>
    <row r="285" spans="1:5" x14ac:dyDescent="0.35">
      <c r="A285" s="2" t="s">
        <v>493</v>
      </c>
      <c r="B285" s="15">
        <v>149.8887</v>
      </c>
      <c r="D285" t="str">
        <f t="shared" ref="D285:E285" si="281">A282</f>
        <v>GBC Recycled Regency Composition Covers</v>
      </c>
      <c r="E285" s="15">
        <f t="shared" si="281"/>
        <v>159.52969999999999</v>
      </c>
    </row>
    <row r="286" spans="1:5" x14ac:dyDescent="0.35">
      <c r="A286" s="2" t="s">
        <v>590</v>
      </c>
      <c r="B286" s="15">
        <v>149.84039999999999</v>
      </c>
      <c r="D286" t="str">
        <f t="shared" ref="D286:E286" si="282">A283</f>
        <v>Xerox 1917</v>
      </c>
      <c r="E286" s="15">
        <f t="shared" si="282"/>
        <v>156.74340000000001</v>
      </c>
    </row>
    <row r="287" spans="1:5" x14ac:dyDescent="0.35">
      <c r="A287" s="2" t="s">
        <v>506</v>
      </c>
      <c r="B287" s="15">
        <v>149.72</v>
      </c>
      <c r="D287" t="str">
        <f t="shared" ref="D287:E287" si="283">A284</f>
        <v>Imation 3.5" Unformatted DS/HD Diskettes, 10/Box</v>
      </c>
      <c r="E287" s="15">
        <f t="shared" si="283"/>
        <v>156.50200000000001</v>
      </c>
    </row>
    <row r="288" spans="1:5" x14ac:dyDescent="0.35">
      <c r="A288" s="2" t="s">
        <v>822</v>
      </c>
      <c r="B288" s="15">
        <v>149.53</v>
      </c>
      <c r="D288" t="str">
        <f t="shared" ref="D288:E288" si="284">A285</f>
        <v>#10-4 1/8" x 9 1/2" Premium Diagonal Seam Envelopes</v>
      </c>
      <c r="E288" s="15">
        <f t="shared" si="284"/>
        <v>149.8887</v>
      </c>
    </row>
    <row r="289" spans="1:5" x14ac:dyDescent="0.35">
      <c r="A289" s="2" t="s">
        <v>170</v>
      </c>
      <c r="B289" s="15">
        <v>144.7979</v>
      </c>
      <c r="D289" t="str">
        <f t="shared" ref="D289:E289" si="285">A286</f>
        <v>Boston 16801 Nautilus™ Battery Pencil Sharpener</v>
      </c>
      <c r="E289" s="15">
        <f t="shared" si="285"/>
        <v>149.84039999999999</v>
      </c>
    </row>
    <row r="290" spans="1:5" x14ac:dyDescent="0.35">
      <c r="A290" s="2" t="s">
        <v>465</v>
      </c>
      <c r="B290" s="15">
        <v>144.7482</v>
      </c>
      <c r="D290" t="str">
        <f t="shared" ref="D290:E290" si="286">A287</f>
        <v>3M Polarizing Light Filter Sleeves</v>
      </c>
      <c r="E290" s="15">
        <f t="shared" si="286"/>
        <v>149.72</v>
      </c>
    </row>
    <row r="291" spans="1:5" x14ac:dyDescent="0.35">
      <c r="A291" s="2" t="s">
        <v>777</v>
      </c>
      <c r="B291" s="15">
        <v>143.54</v>
      </c>
      <c r="D291" t="str">
        <f t="shared" ref="D291:E291" si="287">A288</f>
        <v>Peel-Off® China Markers</v>
      </c>
      <c r="E291" s="15">
        <f t="shared" si="287"/>
        <v>149.53</v>
      </c>
    </row>
    <row r="292" spans="1:5" x14ac:dyDescent="0.35">
      <c r="A292" s="2" t="s">
        <v>907</v>
      </c>
      <c r="B292" s="15">
        <v>141.7824</v>
      </c>
      <c r="D292" t="str">
        <f t="shared" ref="D292:E292" si="288">A289</f>
        <v>Recycled Desk Saver Line "While You Were Out" Book, 5 1/2" X 4"</v>
      </c>
      <c r="E292" s="15">
        <f t="shared" si="288"/>
        <v>144.7979</v>
      </c>
    </row>
    <row r="293" spans="1:5" x14ac:dyDescent="0.35">
      <c r="A293" s="2" t="s">
        <v>679</v>
      </c>
      <c r="B293" s="15">
        <v>141.66</v>
      </c>
      <c r="D293" t="str">
        <f t="shared" ref="D293:E293" si="289">A290</f>
        <v>Xerox 1883</v>
      </c>
      <c r="E293" s="15">
        <f t="shared" si="289"/>
        <v>144.7482</v>
      </c>
    </row>
    <row r="294" spans="1:5" x14ac:dyDescent="0.35">
      <c r="A294" s="2" t="s">
        <v>99</v>
      </c>
      <c r="B294" s="15">
        <v>139.61199999999999</v>
      </c>
      <c r="D294" t="str">
        <f t="shared" ref="D294:E294" si="290">A291</f>
        <v>Manila Recycled Extra-Heavyweight Clasp Envelopes, 6" x 9"</v>
      </c>
      <c r="E294" s="15">
        <f t="shared" si="290"/>
        <v>143.54</v>
      </c>
    </row>
    <row r="295" spans="1:5" x14ac:dyDescent="0.35">
      <c r="A295" s="2" t="s">
        <v>82</v>
      </c>
      <c r="B295" s="15">
        <v>136.05799999999999</v>
      </c>
      <c r="D295" t="str">
        <f t="shared" ref="D295:E295" si="291">A292</f>
        <v>V 3600 Series</v>
      </c>
      <c r="E295" s="15">
        <f t="shared" si="291"/>
        <v>141.7824</v>
      </c>
    </row>
    <row r="296" spans="1:5" x14ac:dyDescent="0.35">
      <c r="A296" s="2" t="s">
        <v>286</v>
      </c>
      <c r="B296" s="15">
        <v>134.7242</v>
      </c>
      <c r="D296" t="str">
        <f t="shared" ref="D296:E296" si="292">A293</f>
        <v>File Shuttle II and Handi-File, Black</v>
      </c>
      <c r="E296" s="15">
        <f t="shared" si="292"/>
        <v>141.66</v>
      </c>
    </row>
    <row r="297" spans="1:5" x14ac:dyDescent="0.35">
      <c r="A297" s="2" t="s">
        <v>889</v>
      </c>
      <c r="B297" s="15">
        <v>133.5771</v>
      </c>
      <c r="D297" t="str">
        <f t="shared" ref="D297:E297" si="293">A294</f>
        <v>Boston 16701 Slimline Battery Pencil Sharpener</v>
      </c>
      <c r="E297" s="15">
        <f t="shared" si="293"/>
        <v>139.61199999999999</v>
      </c>
    </row>
    <row r="298" spans="1:5" x14ac:dyDescent="0.35">
      <c r="A298" s="2" t="s">
        <v>458</v>
      </c>
      <c r="B298" s="15">
        <v>132.36250000000001</v>
      </c>
      <c r="D298" t="str">
        <f t="shared" ref="D298:E298" si="294">A295</f>
        <v>Acme® 8" Straight Scissors</v>
      </c>
      <c r="E298" s="15">
        <f t="shared" si="294"/>
        <v>136.05799999999999</v>
      </c>
    </row>
    <row r="299" spans="1:5" x14ac:dyDescent="0.35">
      <c r="A299" s="2" t="s">
        <v>595</v>
      </c>
      <c r="B299" s="15">
        <v>132.19919999999999</v>
      </c>
      <c r="D299" t="str">
        <f t="shared" ref="D299:E299" si="295">A296</f>
        <v>DAX Two-Tone Rosewood/Black Document Frame, Desktop, 5 x 7</v>
      </c>
      <c r="E299" s="15">
        <f t="shared" si="295"/>
        <v>134.7242</v>
      </c>
    </row>
    <row r="300" spans="1:5" x14ac:dyDescent="0.35">
      <c r="A300" s="2" t="s">
        <v>301</v>
      </c>
      <c r="B300" s="15">
        <v>131.89660000000001</v>
      </c>
      <c r="D300" t="str">
        <f t="shared" ref="D300:E300" si="296">A297</f>
        <v>Tenex B1-RE Series Chair Mats for Low Pile Carpets</v>
      </c>
      <c r="E300" s="15">
        <f t="shared" si="296"/>
        <v>133.5771</v>
      </c>
    </row>
    <row r="301" spans="1:5" x14ac:dyDescent="0.35">
      <c r="A301" s="2" t="s">
        <v>387</v>
      </c>
      <c r="B301" s="15">
        <v>131.38200000000001</v>
      </c>
      <c r="D301" t="str">
        <f t="shared" ref="D301:E301" si="297">A298</f>
        <v>White GlueTop Scratch Pads</v>
      </c>
      <c r="E301" s="15">
        <f t="shared" si="297"/>
        <v>132.36250000000001</v>
      </c>
    </row>
    <row r="302" spans="1:5" x14ac:dyDescent="0.35">
      <c r="A302" s="2" t="s">
        <v>250</v>
      </c>
      <c r="B302" s="15">
        <v>130.14179999999999</v>
      </c>
      <c r="D302" t="str">
        <f t="shared" ref="D302:E302" si="298">A299</f>
        <v>BOSTON® Ranger® #55 Pencil Sharpener, Black</v>
      </c>
      <c r="E302" s="15">
        <f t="shared" si="298"/>
        <v>132.19919999999999</v>
      </c>
    </row>
    <row r="303" spans="1:5" x14ac:dyDescent="0.35">
      <c r="A303" s="2" t="s">
        <v>853</v>
      </c>
      <c r="B303" s="15">
        <v>128.2381</v>
      </c>
      <c r="D303" t="str">
        <f t="shared" ref="D303:E303" si="299">A300</f>
        <v>Eldon Executive Woodline II Cherry Finish Desk Accessories</v>
      </c>
      <c r="E303" s="15">
        <f t="shared" si="299"/>
        <v>131.89660000000001</v>
      </c>
    </row>
    <row r="304" spans="1:5" x14ac:dyDescent="0.35">
      <c r="A304" s="2" t="s">
        <v>195</v>
      </c>
      <c r="B304" s="15">
        <v>126.5716</v>
      </c>
      <c r="D304" t="str">
        <f t="shared" ref="D304:E304" si="300">A301</f>
        <v>Novimex Swivel Fabric Task Chair</v>
      </c>
      <c r="E304" s="15">
        <f t="shared" si="300"/>
        <v>131.38200000000001</v>
      </c>
    </row>
    <row r="305" spans="1:5" x14ac:dyDescent="0.35">
      <c r="A305" s="2" t="s">
        <v>696</v>
      </c>
      <c r="B305" s="15">
        <v>125.9982</v>
      </c>
      <c r="D305" t="str">
        <f t="shared" ref="D305:E305" si="301">A302</f>
        <v>Avery 494</v>
      </c>
      <c r="E305" s="15">
        <f t="shared" si="301"/>
        <v>130.14179999999999</v>
      </c>
    </row>
    <row r="306" spans="1:5" x14ac:dyDescent="0.35">
      <c r="A306" s="2" t="s">
        <v>91</v>
      </c>
      <c r="B306" s="15">
        <v>125.91800000000001</v>
      </c>
      <c r="D306" t="str">
        <f t="shared" ref="D306:E306" si="302">A303</f>
        <v>Security-Tint Envelopes</v>
      </c>
      <c r="E306" s="15">
        <f t="shared" si="302"/>
        <v>128.2381</v>
      </c>
    </row>
    <row r="307" spans="1:5" x14ac:dyDescent="0.35">
      <c r="A307" s="2" t="s">
        <v>258</v>
      </c>
      <c r="B307" s="15">
        <v>125.724</v>
      </c>
      <c r="D307" t="str">
        <f t="shared" ref="D307:E307" si="303">A304</f>
        <v>Xerox 1897</v>
      </c>
      <c r="E307" s="15">
        <f t="shared" si="303"/>
        <v>126.5716</v>
      </c>
    </row>
    <row r="308" spans="1:5" x14ac:dyDescent="0.35">
      <c r="A308" s="2" t="s">
        <v>141</v>
      </c>
      <c r="B308" s="15">
        <v>125.5489</v>
      </c>
      <c r="D308" t="str">
        <f t="shared" ref="D308:E308" si="304">A305</f>
        <v>GBC VeloBinder Strips</v>
      </c>
      <c r="E308" s="15">
        <f t="shared" si="304"/>
        <v>125.9982</v>
      </c>
    </row>
    <row r="309" spans="1:5" x14ac:dyDescent="0.35">
      <c r="A309" s="2" t="s">
        <v>794</v>
      </c>
      <c r="B309" s="15">
        <v>123.5673</v>
      </c>
      <c r="D309" t="str">
        <f t="shared" ref="D309:E309" si="305">A306</f>
        <v>Avery Premier Heavy-Duty Binder with Round Locking Rings</v>
      </c>
      <c r="E309" s="15">
        <f t="shared" si="305"/>
        <v>125.91800000000001</v>
      </c>
    </row>
    <row r="310" spans="1:5" x14ac:dyDescent="0.35">
      <c r="A310" s="2" t="s">
        <v>400</v>
      </c>
      <c r="B310" s="15">
        <v>117.852</v>
      </c>
      <c r="D310" t="str">
        <f t="shared" ref="D310:E310" si="306">A307</f>
        <v>Avery® 3 1/2" Diskette Storage Pages, 10/Pack</v>
      </c>
      <c r="E310" s="15">
        <f t="shared" si="306"/>
        <v>125.724</v>
      </c>
    </row>
    <row r="311" spans="1:5" x14ac:dyDescent="0.35">
      <c r="A311" s="2" t="s">
        <v>304</v>
      </c>
      <c r="B311" s="15">
        <v>117.52079999999999</v>
      </c>
      <c r="D311" t="str">
        <f t="shared" ref="D311:E311" si="307">A308</f>
        <v>Hon 4070 Series Pagoda™ Armless Upholstered Stacking Chairs</v>
      </c>
      <c r="E311" s="15">
        <f t="shared" si="307"/>
        <v>125.5489</v>
      </c>
    </row>
    <row r="312" spans="1:5" x14ac:dyDescent="0.35">
      <c r="A312" s="2" t="s">
        <v>943</v>
      </c>
      <c r="B312" s="15">
        <v>116.298</v>
      </c>
      <c r="D312" t="str">
        <f t="shared" ref="D312:E312" si="308">A309</f>
        <v>Newell 315</v>
      </c>
      <c r="E312" s="15">
        <f t="shared" si="308"/>
        <v>123.5673</v>
      </c>
    </row>
    <row r="313" spans="1:5" x14ac:dyDescent="0.35">
      <c r="A313" s="2" t="s">
        <v>244</v>
      </c>
      <c r="B313" s="15">
        <v>115.9378</v>
      </c>
      <c r="D313" t="str">
        <f t="shared" ref="D313:E313" si="309">A310</f>
        <v>Prismacolor Color Pencil Set</v>
      </c>
      <c r="E313" s="15">
        <f t="shared" si="309"/>
        <v>117.852</v>
      </c>
    </row>
    <row r="314" spans="1:5" x14ac:dyDescent="0.35">
      <c r="A314" s="2" t="s">
        <v>824</v>
      </c>
      <c r="B314" s="15">
        <v>115.72799999999999</v>
      </c>
      <c r="D314" t="str">
        <f t="shared" ref="D314:E314" si="310">A311</f>
        <v>Eldon Radial Chair Mat for Low to Medium Pile Carpets</v>
      </c>
      <c r="E314" s="15">
        <f t="shared" si="310"/>
        <v>117.52079999999999</v>
      </c>
    </row>
    <row r="315" spans="1:5" x14ac:dyDescent="0.35">
      <c r="A315" s="2" t="s">
        <v>713</v>
      </c>
      <c r="B315" s="15">
        <v>115.0108</v>
      </c>
      <c r="D315" t="str">
        <f t="shared" ref="D315:E315" si="311">A312</f>
        <v>Xerox 1933</v>
      </c>
      <c r="E315" s="15">
        <f t="shared" si="311"/>
        <v>116.298</v>
      </c>
    </row>
    <row r="316" spans="1:5" x14ac:dyDescent="0.35">
      <c r="A316" s="2" t="s">
        <v>421</v>
      </c>
      <c r="B316" s="15">
        <v>114.68040000000001</v>
      </c>
      <c r="D316" t="str">
        <f t="shared" ref="D316:E316" si="312">A313</f>
        <v>AT&amp;T 2230 Dual Handset Phone With Caller ID/Call Waiting</v>
      </c>
      <c r="E316" s="15">
        <f t="shared" si="312"/>
        <v>115.9378</v>
      </c>
    </row>
    <row r="317" spans="1:5" x14ac:dyDescent="0.35">
      <c r="A317" s="2" t="s">
        <v>133</v>
      </c>
      <c r="B317" s="15">
        <v>113.434</v>
      </c>
      <c r="D317" t="str">
        <f t="shared" ref="D317:E317" si="313">A314</f>
        <v>Personal Creations™ Ink Jet Cards and Labels</v>
      </c>
      <c r="E317" s="15">
        <f t="shared" si="313"/>
        <v>115.72799999999999</v>
      </c>
    </row>
    <row r="318" spans="1:5" x14ac:dyDescent="0.35">
      <c r="A318" s="2" t="s">
        <v>885</v>
      </c>
      <c r="B318" s="15">
        <v>111.05249999999999</v>
      </c>
      <c r="D318" t="str">
        <f t="shared" ref="D318:E318" si="314">A315</f>
        <v>Hewlett-Packard 4.7GB DVD+R Discs</v>
      </c>
      <c r="E318" s="15">
        <f t="shared" si="314"/>
        <v>115.0108</v>
      </c>
    </row>
    <row r="319" spans="1:5" x14ac:dyDescent="0.35">
      <c r="A319" s="2" t="s">
        <v>718</v>
      </c>
      <c r="B319" s="15">
        <v>107.11</v>
      </c>
      <c r="D319" t="str">
        <f t="shared" ref="D319:E319" si="315">A316</f>
        <v>Southworth 25% Cotton Premium Laser Paper and Envelopes</v>
      </c>
      <c r="E319" s="15">
        <f t="shared" si="315"/>
        <v>114.68040000000001</v>
      </c>
    </row>
    <row r="320" spans="1:5" x14ac:dyDescent="0.35">
      <c r="A320" s="2" t="s">
        <v>180</v>
      </c>
      <c r="B320" s="15">
        <v>106.7499</v>
      </c>
      <c r="D320" t="str">
        <f t="shared" ref="D320:E320" si="316">A317</f>
        <v>Global Stack Chair without Arms, Black</v>
      </c>
      <c r="E320" s="15">
        <f t="shared" si="316"/>
        <v>113.434</v>
      </c>
    </row>
    <row r="321" spans="1:5" x14ac:dyDescent="0.35">
      <c r="A321" s="2" t="s">
        <v>535</v>
      </c>
      <c r="B321" s="15">
        <v>105.678</v>
      </c>
      <c r="D321" t="str">
        <f t="shared" ref="D321:E321" si="317">A318</f>
        <v>Talkabout T8097</v>
      </c>
      <c r="E321" s="15">
        <f t="shared" si="317"/>
        <v>111.05249999999999</v>
      </c>
    </row>
    <row r="322" spans="1:5" x14ac:dyDescent="0.35">
      <c r="A322" s="2" t="s">
        <v>809</v>
      </c>
      <c r="B322" s="15">
        <v>101.97199999999999</v>
      </c>
      <c r="D322" t="str">
        <f t="shared" ref="D322:E322" si="318">A319</f>
        <v>Holmes Cool Mist Humidifier for the Whole House with 8-Gallon Output per Day, Extended Life Filter</v>
      </c>
      <c r="E322" s="15">
        <f t="shared" si="318"/>
        <v>107.11</v>
      </c>
    </row>
    <row r="323" spans="1:5" x14ac:dyDescent="0.35">
      <c r="A323" s="2" t="s">
        <v>923</v>
      </c>
      <c r="B323" s="15">
        <v>100.2984</v>
      </c>
      <c r="D323" t="str">
        <f t="shared" ref="D323:E323" si="319">A320</f>
        <v>Staples Bulldog Clip</v>
      </c>
      <c r="E323" s="15">
        <f t="shared" si="319"/>
        <v>106.7499</v>
      </c>
    </row>
    <row r="324" spans="1:5" x14ac:dyDescent="0.35">
      <c r="A324" s="2" t="s">
        <v>583</v>
      </c>
      <c r="B324" s="15">
        <v>100.1328</v>
      </c>
      <c r="D324" t="str">
        <f t="shared" ref="D324:E324" si="320">A321</f>
        <v>Acme® Office Executive Series Stainless Steel Trimmers</v>
      </c>
      <c r="E324" s="15">
        <f t="shared" si="320"/>
        <v>105.678</v>
      </c>
    </row>
    <row r="325" spans="1:5" x14ac:dyDescent="0.35">
      <c r="A325" s="2" t="s">
        <v>182</v>
      </c>
      <c r="B325" s="15">
        <v>99.305999999999997</v>
      </c>
      <c r="D325" t="str">
        <f t="shared" ref="D325:E325" si="321">A322</f>
        <v>Nu-Form 106-Key Ergonomic Keyboard w/ Touchpad</v>
      </c>
      <c r="E325" s="15">
        <f t="shared" si="321"/>
        <v>101.97199999999999</v>
      </c>
    </row>
    <row r="326" spans="1:5" x14ac:dyDescent="0.35">
      <c r="A326" s="2" t="s">
        <v>284</v>
      </c>
      <c r="B326" s="15">
        <v>98.12</v>
      </c>
      <c r="D326" t="str">
        <f t="shared" ref="D326:E326" si="322">A323</f>
        <v>Wirebound Message Forms, Four 2 3/4 x 5 Forms per Page, Pink Paper</v>
      </c>
      <c r="E326" s="15">
        <f t="shared" si="322"/>
        <v>100.2984</v>
      </c>
    </row>
    <row r="327" spans="1:5" x14ac:dyDescent="0.35">
      <c r="A327" s="2" t="s">
        <v>433</v>
      </c>
      <c r="B327" s="15">
        <v>97.86</v>
      </c>
      <c r="D327" t="str">
        <f t="shared" ref="D327:E327" si="323">A324</f>
        <v>Belkin Premiere Surge Master II 8-outlet surge protector</v>
      </c>
      <c r="E327" s="15">
        <f t="shared" si="323"/>
        <v>100.1328</v>
      </c>
    </row>
    <row r="328" spans="1:5" x14ac:dyDescent="0.35">
      <c r="A328" s="2" t="s">
        <v>294</v>
      </c>
      <c r="B328" s="15">
        <v>96.48</v>
      </c>
      <c r="D328" t="str">
        <f t="shared" ref="D328:E328" si="324">A325</f>
        <v>Staples Premium Bright 1-Part Blank Computer Paper</v>
      </c>
      <c r="E328" s="15">
        <f t="shared" si="324"/>
        <v>99.305999999999997</v>
      </c>
    </row>
    <row r="329" spans="1:5" x14ac:dyDescent="0.35">
      <c r="A329" s="2" t="s">
        <v>290</v>
      </c>
      <c r="B329" s="15">
        <v>96.1417</v>
      </c>
      <c r="D329" t="str">
        <f t="shared" ref="D329:E329" si="325">A326</f>
        <v>Dana Fluorescent Magnifying Lamp, White, 36"</v>
      </c>
      <c r="E329" s="15">
        <f t="shared" si="325"/>
        <v>98.12</v>
      </c>
    </row>
    <row r="330" spans="1:5" x14ac:dyDescent="0.35">
      <c r="A330" s="2" t="s">
        <v>456</v>
      </c>
      <c r="B330" s="15">
        <v>95.388000000000005</v>
      </c>
      <c r="D330" t="str">
        <f t="shared" ref="D330:E330" si="326">A327</f>
        <v>StarTAC Analog</v>
      </c>
      <c r="E330" s="15">
        <f t="shared" si="326"/>
        <v>97.86</v>
      </c>
    </row>
    <row r="331" spans="1:5" x14ac:dyDescent="0.35">
      <c r="A331" s="2" t="s">
        <v>283</v>
      </c>
      <c r="B331" s="15">
        <v>93.846800000000002</v>
      </c>
      <c r="D331" t="str">
        <f t="shared" ref="D331:E331" si="327">A328</f>
        <v>Dixon Prang® Watercolor Pencils, 10-Color Set with Brush</v>
      </c>
      <c r="E331" s="15">
        <f t="shared" si="327"/>
        <v>96.48</v>
      </c>
    </row>
    <row r="332" spans="1:5" x14ac:dyDescent="0.35">
      <c r="A332" s="2" t="s">
        <v>550</v>
      </c>
      <c r="B332" s="15">
        <v>92.9268</v>
      </c>
      <c r="D332" t="str">
        <f t="shared" ref="D332:E332" si="328">A329</f>
        <v>Deflect-o Glass Clear Studded Chair Mats</v>
      </c>
      <c r="E332" s="15">
        <f t="shared" si="328"/>
        <v>96.1417</v>
      </c>
    </row>
    <row r="333" spans="1:5" x14ac:dyDescent="0.35">
      <c r="A333" s="2" t="s">
        <v>871</v>
      </c>
      <c r="B333" s="15">
        <v>92.577600000000004</v>
      </c>
      <c r="D333" t="str">
        <f t="shared" ref="D333:E333" si="329">A330</f>
        <v>Verbatim DVD-R, 3.95GB, SR, Mitsubishi Branded, Jewel</v>
      </c>
      <c r="E333" s="15">
        <f t="shared" si="329"/>
        <v>95.388000000000005</v>
      </c>
    </row>
    <row r="334" spans="1:5" x14ac:dyDescent="0.35">
      <c r="A334" s="2" t="s">
        <v>188</v>
      </c>
      <c r="B334" s="15">
        <v>90.093999999999994</v>
      </c>
      <c r="D334" t="str">
        <f t="shared" ref="D334:E334" si="330">A331</f>
        <v>Companion Letter/Legal File, Black</v>
      </c>
      <c r="E334" s="15">
        <f t="shared" si="330"/>
        <v>93.846800000000002</v>
      </c>
    </row>
    <row r="335" spans="1:5" x14ac:dyDescent="0.35">
      <c r="A335" s="2" t="s">
        <v>427</v>
      </c>
      <c r="B335" s="15">
        <v>89.935000000000002</v>
      </c>
      <c r="D335" t="str">
        <f t="shared" ref="D335:E335" si="331">A332</f>
        <v>Array® Memo Cubes</v>
      </c>
      <c r="E335" s="15">
        <f t="shared" si="331"/>
        <v>92.9268</v>
      </c>
    </row>
    <row r="336" spans="1:5" x14ac:dyDescent="0.35">
      <c r="A336" s="2" t="s">
        <v>354</v>
      </c>
      <c r="B336" s="15">
        <v>88.613699999999994</v>
      </c>
      <c r="D336" t="str">
        <f t="shared" ref="D336:E336" si="332">A333</f>
        <v>Staples Battery-Operated Desktop Pencil Sharpener</v>
      </c>
      <c r="E336" s="15">
        <f t="shared" si="332"/>
        <v>92.577600000000004</v>
      </c>
    </row>
    <row r="337" spans="1:5" x14ac:dyDescent="0.35">
      <c r="A337" s="2" t="s">
        <v>666</v>
      </c>
      <c r="B337" s="15">
        <v>87.03</v>
      </c>
      <c r="D337" t="str">
        <f t="shared" ref="D337:E337" si="333">A334</f>
        <v>Tennsco Commercial Shelving</v>
      </c>
      <c r="E337" s="15">
        <f t="shared" si="333"/>
        <v>90.093999999999994</v>
      </c>
    </row>
    <row r="338" spans="1:5" x14ac:dyDescent="0.35">
      <c r="A338" s="2" t="s">
        <v>819</v>
      </c>
      <c r="B338" s="15">
        <v>86.764799999999994</v>
      </c>
      <c r="D338" t="str">
        <f t="shared" ref="D338:E338" si="334">A335</f>
        <v>Staples Standard Envelopes</v>
      </c>
      <c r="E338" s="15">
        <f t="shared" si="334"/>
        <v>89.935000000000002</v>
      </c>
    </row>
    <row r="339" spans="1:5" x14ac:dyDescent="0.35">
      <c r="A339" s="2" t="s">
        <v>251</v>
      </c>
      <c r="B339" s="15">
        <v>86.327399999999997</v>
      </c>
      <c r="D339" t="str">
        <f t="shared" ref="D339:E339" si="335">A336</f>
        <v>i2000</v>
      </c>
      <c r="E339" s="15">
        <f t="shared" si="335"/>
        <v>88.613699999999994</v>
      </c>
    </row>
    <row r="340" spans="1:5" x14ac:dyDescent="0.35">
      <c r="A340" s="2" t="s">
        <v>567</v>
      </c>
      <c r="B340" s="15">
        <v>85.815100000000001</v>
      </c>
      <c r="D340" t="str">
        <f t="shared" ref="D340:E340" si="336">A337</f>
        <v>Fellowes Bases and Tops For Staxonsteel®/High-Stak® Systems</v>
      </c>
      <c r="E340" s="15">
        <f t="shared" si="336"/>
        <v>87.03</v>
      </c>
    </row>
    <row r="341" spans="1:5" x14ac:dyDescent="0.35">
      <c r="A341" s="2" t="s">
        <v>494</v>
      </c>
      <c r="B341" s="15">
        <v>85.694800000000001</v>
      </c>
      <c r="D341" t="str">
        <f t="shared" ref="D341:E341" si="337">A338</f>
        <v>Park Ridge™ Embossed Executive Business Envelopes</v>
      </c>
      <c r="E341" s="15">
        <f t="shared" si="337"/>
        <v>86.764799999999994</v>
      </c>
    </row>
    <row r="342" spans="1:5" x14ac:dyDescent="0.35">
      <c r="A342" s="2" t="s">
        <v>875</v>
      </c>
      <c r="B342" s="15">
        <v>85.14</v>
      </c>
      <c r="D342" t="str">
        <f t="shared" ref="D342:E342" si="338">A339</f>
        <v>Avery 510</v>
      </c>
      <c r="E342" s="15">
        <f t="shared" si="338"/>
        <v>86.327399999999997</v>
      </c>
    </row>
    <row r="343" spans="1:5" x14ac:dyDescent="0.35">
      <c r="A343" s="2" t="s">
        <v>644</v>
      </c>
      <c r="B343" s="15">
        <v>83.793599999999998</v>
      </c>
      <c r="D343" t="str">
        <f t="shared" ref="D343:E343" si="339">A340</f>
        <v>Avery 51</v>
      </c>
      <c r="E343" s="15">
        <f t="shared" si="339"/>
        <v>85.815100000000001</v>
      </c>
    </row>
    <row r="344" spans="1:5" x14ac:dyDescent="0.35">
      <c r="A344" s="2" t="s">
        <v>239</v>
      </c>
      <c r="B344" s="15">
        <v>83.025199999999998</v>
      </c>
      <c r="D344" t="str">
        <f t="shared" ref="D344:E344" si="340">A341</f>
        <v>*Staples* Highlighting Markers</v>
      </c>
      <c r="E344" s="15">
        <f t="shared" si="340"/>
        <v>85.694800000000001</v>
      </c>
    </row>
    <row r="345" spans="1:5" x14ac:dyDescent="0.35">
      <c r="A345" s="2" t="s">
        <v>150</v>
      </c>
      <c r="B345" s="15">
        <v>82.623999999999995</v>
      </c>
      <c r="D345" t="str">
        <f t="shared" ref="D345:E345" si="341">A342</f>
        <v>Staples Vinyl Coated Paper Clips, 800/Box</v>
      </c>
      <c r="E345" s="15">
        <f t="shared" si="341"/>
        <v>85.14</v>
      </c>
    </row>
    <row r="346" spans="1:5" x14ac:dyDescent="0.35">
      <c r="A346" s="2" t="s">
        <v>808</v>
      </c>
      <c r="B346" s="15">
        <v>82.310100000000006</v>
      </c>
      <c r="D346" t="str">
        <f t="shared" ref="D346:E346" si="342">A343</f>
        <v>Eldon Expressions™ Desk Accessory, Wood Photo Frame, Mahogany</v>
      </c>
      <c r="E346" s="15">
        <f t="shared" si="342"/>
        <v>83.793599999999998</v>
      </c>
    </row>
    <row r="347" spans="1:5" x14ac:dyDescent="0.35">
      <c r="A347" s="2" t="s">
        <v>746</v>
      </c>
      <c r="B347" s="15">
        <v>80.626800000000003</v>
      </c>
      <c r="D347" t="str">
        <f t="shared" ref="D347:E347" si="343">A344</f>
        <v>Adams Phone Message Book, 200 Message Capacity, 8 1/16” x 11”</v>
      </c>
      <c r="E347" s="15">
        <f t="shared" si="343"/>
        <v>83.025199999999998</v>
      </c>
    </row>
    <row r="348" spans="1:5" x14ac:dyDescent="0.35">
      <c r="A348" s="2" t="s">
        <v>472</v>
      </c>
      <c r="B348" s="15">
        <v>79.751400000000004</v>
      </c>
      <c r="D348" t="str">
        <f t="shared" ref="D348:E348" si="344">A345</f>
        <v>Lexmark Z54se Color Inkjet Printer</v>
      </c>
      <c r="E348" s="15">
        <f t="shared" si="344"/>
        <v>82.623999999999995</v>
      </c>
    </row>
    <row r="349" spans="1:5" x14ac:dyDescent="0.35">
      <c r="A349" s="2" t="s">
        <v>919</v>
      </c>
      <c r="B349" s="15">
        <v>78.5565</v>
      </c>
      <c r="D349" t="str">
        <f t="shared" ref="D349:E349" si="345">A346</f>
        <v>Nu-Dell Leatherette Frames</v>
      </c>
      <c r="E349" s="15">
        <f t="shared" si="345"/>
        <v>82.310100000000006</v>
      </c>
    </row>
    <row r="350" spans="1:5" x14ac:dyDescent="0.35">
      <c r="A350" s="2" t="s">
        <v>171</v>
      </c>
      <c r="B350" s="15">
        <v>77.838899999999995</v>
      </c>
      <c r="D350" t="str">
        <f t="shared" ref="D350:E350" si="346">A347</f>
        <v>IBM Multi-Purpose Copy Paper, 8 1/2 x 11", Case</v>
      </c>
      <c r="E350" s="15">
        <f t="shared" si="346"/>
        <v>80.626800000000003</v>
      </c>
    </row>
    <row r="351" spans="1:5" x14ac:dyDescent="0.35">
      <c r="A351" s="2" t="s">
        <v>726</v>
      </c>
      <c r="B351" s="15">
        <v>77.000900000000001</v>
      </c>
      <c r="D351" t="str">
        <f t="shared" ref="D351:E351" si="347">A348</f>
        <v>Xerox 1939</v>
      </c>
      <c r="E351" s="15">
        <f t="shared" si="347"/>
        <v>79.751400000000004</v>
      </c>
    </row>
    <row r="352" spans="1:5" x14ac:dyDescent="0.35">
      <c r="A352" s="2" t="s">
        <v>545</v>
      </c>
      <c r="B352" s="15">
        <v>76.265000000000001</v>
      </c>
      <c r="D352" t="str">
        <f t="shared" ref="D352:E352" si="348">A349</f>
        <v>Wirebound Four 2-3/4 x 5 Forms per Page, 400 Sets per Book</v>
      </c>
      <c r="E352" s="15">
        <f t="shared" si="348"/>
        <v>78.5565</v>
      </c>
    </row>
    <row r="353" spans="1:5" x14ac:dyDescent="0.35">
      <c r="A353" s="2" t="s">
        <v>854</v>
      </c>
      <c r="B353" s="15">
        <v>74.085300000000004</v>
      </c>
      <c r="D353" t="str">
        <f t="shared" ref="D353:E353" si="349">A350</f>
        <v>Rediform S.O.S. Phone Message Books</v>
      </c>
      <c r="E353" s="15">
        <f t="shared" si="349"/>
        <v>77.838899999999995</v>
      </c>
    </row>
    <row r="354" spans="1:5" x14ac:dyDescent="0.35">
      <c r="A354" s="2" t="s">
        <v>216</v>
      </c>
      <c r="B354" s="15">
        <v>73.925799999999995</v>
      </c>
      <c r="D354" t="str">
        <f t="shared" ref="D354:E354" si="350">A351</f>
        <v>Hon Non-Folding Utility Tables</v>
      </c>
      <c r="E354" s="15">
        <f t="shared" si="350"/>
        <v>77.000900000000001</v>
      </c>
    </row>
    <row r="355" spans="1:5" x14ac:dyDescent="0.35">
      <c r="A355" s="2" t="s">
        <v>771</v>
      </c>
      <c r="B355" s="15">
        <v>73.514200000000002</v>
      </c>
      <c r="D355" t="str">
        <f t="shared" ref="D355:E355" si="351">A352</f>
        <v>Advantus Rolling Storage Box</v>
      </c>
      <c r="E355" s="15">
        <f t="shared" si="351"/>
        <v>76.265000000000001</v>
      </c>
    </row>
    <row r="356" spans="1:5" x14ac:dyDescent="0.35">
      <c r="A356" s="2" t="s">
        <v>320</v>
      </c>
      <c r="B356" s="15">
        <v>70.829300000000003</v>
      </c>
      <c r="D356" t="str">
        <f t="shared" ref="D356:E356" si="352">A353</f>
        <v>Self-Adhesive Address Labels for Typewriters by Universal</v>
      </c>
      <c r="E356" s="15">
        <f t="shared" si="352"/>
        <v>74.085300000000004</v>
      </c>
    </row>
    <row r="357" spans="1:5" x14ac:dyDescent="0.35">
      <c r="A357" s="2" t="s">
        <v>131</v>
      </c>
      <c r="B357" s="15">
        <v>67.864000000000004</v>
      </c>
      <c r="D357" t="str">
        <f t="shared" ref="D357:E357" si="353">A354</f>
        <v>4009® Highlighters by Sanford</v>
      </c>
      <c r="E357" s="15">
        <f t="shared" si="353"/>
        <v>73.925799999999995</v>
      </c>
    </row>
    <row r="358" spans="1:5" x14ac:dyDescent="0.35">
      <c r="A358" s="2" t="s">
        <v>909</v>
      </c>
      <c r="B358" s="15">
        <v>67.599999999999994</v>
      </c>
      <c r="D358" t="str">
        <f t="shared" ref="D358:E358" si="354">A355</f>
        <v>Logitech Access Keyboard</v>
      </c>
      <c r="E358" s="15">
        <f t="shared" si="354"/>
        <v>73.514200000000002</v>
      </c>
    </row>
    <row r="359" spans="1:5" x14ac:dyDescent="0.35">
      <c r="A359" s="2" t="s">
        <v>551</v>
      </c>
      <c r="B359" s="15">
        <v>67.370400000000004</v>
      </c>
      <c r="D359" t="str">
        <f t="shared" ref="D359:E359" si="355">A356</f>
        <v>G.E. Halogen Desk Lamp Bulbs</v>
      </c>
      <c r="E359" s="15">
        <f t="shared" si="355"/>
        <v>70.829300000000003</v>
      </c>
    </row>
    <row r="360" spans="1:5" x14ac:dyDescent="0.35">
      <c r="A360" s="2" t="s">
        <v>784</v>
      </c>
      <c r="B360" s="15">
        <v>65.597999999999999</v>
      </c>
      <c r="D360" t="str">
        <f t="shared" ref="D360:E360" si="356">A357</f>
        <v>GBC White Gloss Covers, Plain Front</v>
      </c>
      <c r="E360" s="15">
        <f t="shared" si="356"/>
        <v>67.864000000000004</v>
      </c>
    </row>
    <row r="361" spans="1:5" x14ac:dyDescent="0.35">
      <c r="A361" s="2" t="s">
        <v>155</v>
      </c>
      <c r="B361" s="15">
        <v>65.41</v>
      </c>
      <c r="D361" t="str">
        <f t="shared" ref="D361:E361" si="357">A358</f>
        <v>Verbatim DVD-R, 4.7GB, Spindle, WE, Blank, Ink Jet/Thermal, 20/Spindle</v>
      </c>
      <c r="E361" s="15">
        <f t="shared" si="357"/>
        <v>67.599999999999994</v>
      </c>
    </row>
    <row r="362" spans="1:5" x14ac:dyDescent="0.35">
      <c r="A362" s="2" t="s">
        <v>764</v>
      </c>
      <c r="B362" s="15">
        <v>65.076999999999998</v>
      </c>
      <c r="D362" t="str">
        <f t="shared" ref="D362:E362" si="358">A359</f>
        <v>Array® Parchment Paper, Assorted Colors</v>
      </c>
      <c r="E362" s="15">
        <f t="shared" si="358"/>
        <v>67.370400000000004</v>
      </c>
    </row>
    <row r="363" spans="1:5" x14ac:dyDescent="0.35">
      <c r="A363" s="2" t="s">
        <v>296</v>
      </c>
      <c r="B363" s="15">
        <v>63.680199999999999</v>
      </c>
      <c r="D363" t="str">
        <f t="shared" ref="D363:E363" si="359">A360</f>
        <v>Micro Innovations 104 Keyboard</v>
      </c>
      <c r="E363" s="15">
        <f t="shared" si="359"/>
        <v>65.597999999999999</v>
      </c>
    </row>
    <row r="364" spans="1:5" x14ac:dyDescent="0.35">
      <c r="A364" s="2" t="s">
        <v>697</v>
      </c>
      <c r="B364" s="15">
        <v>62.8065</v>
      </c>
      <c r="D364" t="str">
        <f t="shared" ref="D364:E364" si="360">A361</f>
        <v>Memo Book, 100 Message Capacity, 5 3/8” x 11”</v>
      </c>
      <c r="E364" s="15">
        <f t="shared" si="360"/>
        <v>65.41</v>
      </c>
    </row>
    <row r="365" spans="1:5" x14ac:dyDescent="0.35">
      <c r="A365" s="2" t="s">
        <v>379</v>
      </c>
      <c r="B365" s="15">
        <v>62.235700000000001</v>
      </c>
      <c r="D365" t="str">
        <f t="shared" ref="D365:E365" si="361">A362</f>
        <v>KI Conference Tables</v>
      </c>
      <c r="E365" s="15">
        <f t="shared" si="361"/>
        <v>65.076999999999998</v>
      </c>
    </row>
    <row r="366" spans="1:5" x14ac:dyDescent="0.35">
      <c r="A366" s="2" t="s">
        <v>161</v>
      </c>
      <c r="B366" s="15">
        <v>62.192</v>
      </c>
      <c r="D366" t="str">
        <f t="shared" ref="D366:E366" si="362">A363</f>
        <v>Document Clip Frames</v>
      </c>
      <c r="E366" s="15">
        <f t="shared" si="362"/>
        <v>63.680199999999999</v>
      </c>
    </row>
    <row r="367" spans="1:5" x14ac:dyDescent="0.35">
      <c r="A367" s="2" t="s">
        <v>375</v>
      </c>
      <c r="B367" s="15">
        <v>61.292700000000004</v>
      </c>
      <c r="D367" t="str">
        <f t="shared" ref="D367:E367" si="363">A364</f>
        <v>GBC Wire Binding Strips</v>
      </c>
      <c r="E367" s="15">
        <f t="shared" si="363"/>
        <v>62.8065</v>
      </c>
    </row>
    <row r="368" spans="1:5" x14ac:dyDescent="0.35">
      <c r="A368" s="2" t="s">
        <v>92</v>
      </c>
      <c r="B368" s="15">
        <v>59.904499999999999</v>
      </c>
      <c r="D368" t="str">
        <f t="shared" ref="D368:E368" si="364">A365</f>
        <v>Microsoft Natural Multimedia Keyboard</v>
      </c>
      <c r="E368" s="15">
        <f t="shared" si="364"/>
        <v>62.235700000000001</v>
      </c>
    </row>
    <row r="369" spans="1:5" x14ac:dyDescent="0.35">
      <c r="A369" s="2" t="s">
        <v>295</v>
      </c>
      <c r="B369" s="15">
        <v>59.674999999999997</v>
      </c>
      <c r="D369" t="str">
        <f t="shared" ref="D369:E369" si="365">A366</f>
        <v>Office Star - Ergonomic Mid Back Chair with 2-Way Adjustable Arms</v>
      </c>
      <c r="E369" s="15">
        <f t="shared" si="365"/>
        <v>62.192</v>
      </c>
    </row>
    <row r="370" spans="1:5" x14ac:dyDescent="0.35">
      <c r="A370" s="2" t="s">
        <v>479</v>
      </c>
      <c r="B370" s="15">
        <v>58.884599999999999</v>
      </c>
      <c r="D370" t="str">
        <f t="shared" ref="D370:E370" si="366">A367</f>
        <v>Memorex Slim 80 Minute CD-R, 10/Pack</v>
      </c>
      <c r="E370" s="15">
        <f t="shared" si="366"/>
        <v>61.292700000000004</v>
      </c>
    </row>
    <row r="371" spans="1:5" x14ac:dyDescent="0.35">
      <c r="A371" s="2" t="s">
        <v>572</v>
      </c>
      <c r="B371" s="15">
        <v>58.5336</v>
      </c>
      <c r="D371" t="str">
        <f t="shared" ref="D371:E371" si="367">A368</f>
        <v>Avery Printable Repositionable Plastic Tabs</v>
      </c>
      <c r="E371" s="15">
        <f t="shared" si="367"/>
        <v>59.904499999999999</v>
      </c>
    </row>
    <row r="372" spans="1:5" x14ac:dyDescent="0.35">
      <c r="A372" s="2" t="s">
        <v>931</v>
      </c>
      <c r="B372" s="15">
        <v>58.414000000000001</v>
      </c>
      <c r="D372" t="str">
        <f t="shared" ref="D372:E372" si="368">A369</f>
        <v>Dixon Ticonderoga® Erasable Colored Pencil Set, 12-Color</v>
      </c>
      <c r="E372" s="15">
        <f t="shared" si="368"/>
        <v>59.674999999999997</v>
      </c>
    </row>
    <row r="373" spans="1:5" x14ac:dyDescent="0.35">
      <c r="A373" s="2" t="s">
        <v>565</v>
      </c>
      <c r="B373" s="15">
        <v>58.263599999999997</v>
      </c>
      <c r="D373" t="str">
        <f t="shared" ref="D373:E373" si="369">A370</f>
        <v>Xerox 1983</v>
      </c>
      <c r="E373" s="15">
        <f t="shared" si="369"/>
        <v>58.884599999999999</v>
      </c>
    </row>
    <row r="374" spans="1:5" x14ac:dyDescent="0.35">
      <c r="A374" s="2" t="s">
        <v>110</v>
      </c>
      <c r="B374" s="15">
        <v>56.679699999999997</v>
      </c>
      <c r="D374" t="str">
        <f t="shared" ref="D374:E374" si="370">A371</f>
        <v>Avery Hi-Liter® Fluorescent Desk Style Markers</v>
      </c>
      <c r="E374" s="15">
        <f t="shared" si="370"/>
        <v>58.5336</v>
      </c>
    </row>
    <row r="375" spans="1:5" x14ac:dyDescent="0.35">
      <c r="A375" s="2" t="s">
        <v>176</v>
      </c>
      <c r="B375" s="15">
        <v>55.08</v>
      </c>
      <c r="D375" t="str">
        <f t="shared" ref="D375:E375" si="371">A372</f>
        <v>Xerox 1896</v>
      </c>
      <c r="E375" s="15">
        <f t="shared" si="371"/>
        <v>58.414000000000001</v>
      </c>
    </row>
    <row r="376" spans="1:5" x14ac:dyDescent="0.35">
      <c r="A376" s="2" t="s">
        <v>224</v>
      </c>
      <c r="B376" s="15">
        <v>54.834000000000003</v>
      </c>
      <c r="D376" t="str">
        <f t="shared" ref="D376:E376" si="372">A373</f>
        <v>Avery 506</v>
      </c>
      <c r="E376" s="15">
        <f t="shared" si="372"/>
        <v>58.263599999999997</v>
      </c>
    </row>
    <row r="377" spans="1:5" x14ac:dyDescent="0.35">
      <c r="A377" s="2" t="s">
        <v>589</v>
      </c>
      <c r="B377" s="15">
        <v>52.764000000000003</v>
      </c>
      <c r="D377" t="str">
        <f t="shared" ref="D377:E377" si="373">A374</f>
        <v>Durable Pressboard Binders</v>
      </c>
      <c r="E377" s="15">
        <f t="shared" si="373"/>
        <v>56.679699999999997</v>
      </c>
    </row>
    <row r="378" spans="1:5" x14ac:dyDescent="0.35">
      <c r="A378" s="2" t="s">
        <v>561</v>
      </c>
      <c r="B378" s="15">
        <v>51.218699999999998</v>
      </c>
      <c r="D378" t="str">
        <f t="shared" ref="D378:E378" si="374">A375</f>
        <v>SANFORD Major Accent™ Highlighters</v>
      </c>
      <c r="E378" s="15">
        <f t="shared" si="374"/>
        <v>55.08</v>
      </c>
    </row>
    <row r="379" spans="1:5" x14ac:dyDescent="0.35">
      <c r="A379" s="2" t="s">
        <v>903</v>
      </c>
      <c r="B379" s="15">
        <v>51.215600000000002</v>
      </c>
      <c r="D379" t="str">
        <f t="shared" ref="D379:E379" si="375">A376</f>
        <v>8860</v>
      </c>
      <c r="E379" s="15">
        <f t="shared" si="375"/>
        <v>54.834000000000003</v>
      </c>
    </row>
    <row r="380" spans="1:5" x14ac:dyDescent="0.35">
      <c r="A380" s="2" t="s">
        <v>906</v>
      </c>
      <c r="B380" s="15">
        <v>50.488</v>
      </c>
      <c r="D380" t="str">
        <f t="shared" ref="D380:E380" si="376">A377</f>
        <v>Bionaire 99.97% HEPA Air Cleaner</v>
      </c>
      <c r="E380" s="15">
        <f t="shared" si="376"/>
        <v>52.764000000000003</v>
      </c>
    </row>
    <row r="381" spans="1:5" x14ac:dyDescent="0.35">
      <c r="A381" s="2" t="s">
        <v>289</v>
      </c>
      <c r="B381" s="15">
        <v>50.08</v>
      </c>
      <c r="D381" t="str">
        <f t="shared" ref="D381:E381" si="377">A378</f>
        <v>Avery 496</v>
      </c>
      <c r="E381" s="15">
        <f t="shared" si="377"/>
        <v>51.218699999999998</v>
      </c>
    </row>
    <row r="382" spans="1:5" x14ac:dyDescent="0.35">
      <c r="A382" s="2" t="s">
        <v>298</v>
      </c>
      <c r="B382" s="15">
        <v>50.073599999999999</v>
      </c>
      <c r="D382" t="str">
        <f t="shared" ref="D382:E382" si="378">A379</f>
        <v>Turquoise Lead Holder with Pocket Clip</v>
      </c>
      <c r="E382" s="15">
        <f t="shared" si="378"/>
        <v>51.215600000000002</v>
      </c>
    </row>
    <row r="383" spans="1:5" x14ac:dyDescent="0.35">
      <c r="A383" s="2" t="s">
        <v>429</v>
      </c>
      <c r="B383" s="15">
        <v>49.195999999999998</v>
      </c>
      <c r="D383" t="str">
        <f t="shared" ref="D383:E383" si="379">A380</f>
        <v>US Robotics 56K V.92 Internal PCI Faxmodem</v>
      </c>
      <c r="E383" s="15">
        <f t="shared" si="379"/>
        <v>50.488</v>
      </c>
    </row>
    <row r="384" spans="1:5" x14ac:dyDescent="0.35">
      <c r="A384" s="2" t="s">
        <v>463</v>
      </c>
      <c r="B384" s="15">
        <v>49.162500000000001</v>
      </c>
      <c r="D384" t="str">
        <f t="shared" ref="D384:E384" si="380">A381</f>
        <v>Deflect-o EconoMat Nonstudded, No Bevel Mat</v>
      </c>
      <c r="E384" s="15">
        <f t="shared" si="380"/>
        <v>50.08</v>
      </c>
    </row>
    <row r="385" spans="1:5" x14ac:dyDescent="0.35">
      <c r="A385" s="2" t="s">
        <v>520</v>
      </c>
      <c r="B385" s="15">
        <v>48.28</v>
      </c>
      <c r="D385" t="str">
        <f t="shared" ref="D385:E385" si="381">A382</f>
        <v>EcoTones® Memo Sheets</v>
      </c>
      <c r="E385" s="15">
        <f t="shared" si="381"/>
        <v>50.073599999999999</v>
      </c>
    </row>
    <row r="386" spans="1:5" x14ac:dyDescent="0.35">
      <c r="A386" s="2" t="s">
        <v>680</v>
      </c>
      <c r="B386" s="15">
        <v>47.73</v>
      </c>
      <c r="D386" t="str">
        <f t="shared" ref="D386:E386" si="382">A383</f>
        <v>Staples Wirebound Steno Books, 6" x 9", 12/Pack</v>
      </c>
      <c r="E386" s="15">
        <f t="shared" si="382"/>
        <v>49.195999999999998</v>
      </c>
    </row>
    <row r="387" spans="1:5" x14ac:dyDescent="0.35">
      <c r="A387" s="2" t="s">
        <v>225</v>
      </c>
      <c r="B387" s="15">
        <v>45.378</v>
      </c>
      <c r="D387" t="str">
        <f t="shared" ref="D387:E387" si="383">A384</f>
        <v>Wirebound Voice Message Log Book</v>
      </c>
      <c r="E387" s="15">
        <f t="shared" si="383"/>
        <v>49.162500000000001</v>
      </c>
    </row>
    <row r="388" spans="1:5" x14ac:dyDescent="0.35">
      <c r="A388" s="2" t="s">
        <v>789</v>
      </c>
      <c r="B388" s="15">
        <v>45.3324</v>
      </c>
      <c r="D388" t="str">
        <f t="shared" ref="D388:E388" si="384">A385</f>
        <v>Accessory25</v>
      </c>
      <c r="E388" s="15">
        <f t="shared" si="384"/>
        <v>48.28</v>
      </c>
    </row>
    <row r="389" spans="1:5" x14ac:dyDescent="0.35">
      <c r="A389" s="2" t="s">
        <v>951</v>
      </c>
      <c r="B389" s="15">
        <v>45.078000000000003</v>
      </c>
      <c r="D389" t="str">
        <f t="shared" ref="D389:E389" si="385">A386</f>
        <v>Fiskars 8" Scissors, 2/Pack</v>
      </c>
      <c r="E389" s="15">
        <f t="shared" si="385"/>
        <v>47.73</v>
      </c>
    </row>
    <row r="390" spans="1:5" x14ac:dyDescent="0.35">
      <c r="A390" s="2" t="s">
        <v>448</v>
      </c>
      <c r="B390" s="15">
        <v>44.976799999999997</v>
      </c>
      <c r="D390" t="str">
        <f t="shared" ref="D390:E390" si="386">A387</f>
        <v>Accessory15</v>
      </c>
      <c r="E390" s="15">
        <f t="shared" si="386"/>
        <v>45.378</v>
      </c>
    </row>
    <row r="391" spans="1:5" x14ac:dyDescent="0.35">
      <c r="A391" s="2" t="s">
        <v>625</v>
      </c>
      <c r="B391" s="15">
        <v>44.712000000000003</v>
      </c>
      <c r="D391" t="str">
        <f t="shared" ref="D391:E391" si="387">A388</f>
        <v>Multi-Use Personal File Cart and Caster Set, Three Stacking Bins</v>
      </c>
      <c r="E391" s="15">
        <f t="shared" si="387"/>
        <v>45.3324</v>
      </c>
    </row>
    <row r="392" spans="1:5" x14ac:dyDescent="0.35">
      <c r="A392" s="2" t="s">
        <v>416</v>
      </c>
      <c r="B392" s="15">
        <v>44.677500000000002</v>
      </c>
      <c r="D392" t="str">
        <f t="shared" ref="D392:E392" si="388">A389</f>
        <v>Xerox 1961</v>
      </c>
      <c r="E392" s="15">
        <f t="shared" si="388"/>
        <v>45.078000000000003</v>
      </c>
    </row>
    <row r="393" spans="1:5" x14ac:dyDescent="0.35">
      <c r="A393" s="2" t="s">
        <v>113</v>
      </c>
      <c r="B393" s="15">
        <v>44.262</v>
      </c>
      <c r="D393" t="str">
        <f t="shared" ref="D393:E393" si="389">A390</f>
        <v>TOPS Money Receipt Book, Consecutively Numbered in Red,</v>
      </c>
      <c r="E393" s="15">
        <f t="shared" si="389"/>
        <v>44.976799999999997</v>
      </c>
    </row>
    <row r="394" spans="1:5" x14ac:dyDescent="0.35">
      <c r="A394" s="2" t="s">
        <v>558</v>
      </c>
      <c r="B394" s="15">
        <v>43.872500000000002</v>
      </c>
      <c r="D394" t="str">
        <f t="shared" ref="D394:E394" si="390">A391</f>
        <v>DAX Copper Panel Document Frame, 5 x 7 Size</v>
      </c>
      <c r="E394" s="15">
        <f t="shared" si="390"/>
        <v>44.712000000000003</v>
      </c>
    </row>
    <row r="395" spans="1:5" x14ac:dyDescent="0.35">
      <c r="A395" s="2" t="s">
        <v>873</v>
      </c>
      <c r="B395" s="15">
        <v>40.200000000000003</v>
      </c>
      <c r="D395" t="str">
        <f t="shared" ref="D395:E395" si="391">A392</f>
        <v>Seth Thomas 8 1/2" Cubicle Clock</v>
      </c>
      <c r="E395" s="15">
        <f t="shared" si="391"/>
        <v>44.677500000000002</v>
      </c>
    </row>
    <row r="396" spans="1:5" x14ac:dyDescent="0.35">
      <c r="A396" s="2" t="s">
        <v>691</v>
      </c>
      <c r="B396" s="15">
        <v>40.04</v>
      </c>
      <c r="D396" t="str">
        <f t="shared" ref="D396:E396" si="392">A393</f>
        <v>Eldon Expressions Punched Metal &amp; Wood Desk Accessories, Pewter &amp; Cherry</v>
      </c>
      <c r="E396" s="15">
        <f t="shared" si="392"/>
        <v>44.262</v>
      </c>
    </row>
    <row r="397" spans="1:5" x14ac:dyDescent="0.35">
      <c r="A397" s="2" t="s">
        <v>310</v>
      </c>
      <c r="B397" s="15">
        <v>39.21</v>
      </c>
      <c r="D397" t="str">
        <f t="shared" ref="D397:E397" si="393">A394</f>
        <v>Avery 487</v>
      </c>
      <c r="E397" s="15">
        <f t="shared" si="393"/>
        <v>43.872500000000002</v>
      </c>
    </row>
    <row r="398" spans="1:5" x14ac:dyDescent="0.35">
      <c r="A398" s="2" t="s">
        <v>904</v>
      </c>
      <c r="B398" s="15">
        <v>38.874000000000002</v>
      </c>
      <c r="D398" t="str">
        <f t="shared" ref="D398:E398" si="394">A395</f>
        <v>Staples Pen Style Liquid Stix; Assorted (yellow, pink, green, blue, orange), 5/Pack</v>
      </c>
      <c r="E398" s="15">
        <f t="shared" si="394"/>
        <v>40.200000000000003</v>
      </c>
    </row>
    <row r="399" spans="1:5" x14ac:dyDescent="0.35">
      <c r="A399" s="2" t="s">
        <v>425</v>
      </c>
      <c r="B399" s="15">
        <v>38.7804</v>
      </c>
      <c r="D399" t="str">
        <f t="shared" ref="D399:E399" si="395">A396</f>
        <v>GBC ProClick™ 150 Presentation Binding System</v>
      </c>
      <c r="E399" s="15">
        <f t="shared" si="395"/>
        <v>40.04</v>
      </c>
    </row>
    <row r="400" spans="1:5" x14ac:dyDescent="0.35">
      <c r="A400" s="2" t="s">
        <v>209</v>
      </c>
      <c r="B400" s="15">
        <v>38.405999999999999</v>
      </c>
      <c r="D400" t="str">
        <f t="shared" ref="D400:E400" si="396">A397</f>
        <v>Fellowes Binding Cases</v>
      </c>
      <c r="E400" s="15">
        <f t="shared" si="396"/>
        <v>39.21</v>
      </c>
    </row>
    <row r="401" spans="1:5" x14ac:dyDescent="0.35">
      <c r="A401" s="2" t="s">
        <v>857</v>
      </c>
      <c r="B401" s="15">
        <v>38.067300000000003</v>
      </c>
      <c r="D401" t="str">
        <f t="shared" ref="D401:E401" si="397">A398</f>
        <v>Ultra Commercial Grade Dual Valve Door Closer</v>
      </c>
      <c r="E401" s="15">
        <f t="shared" si="397"/>
        <v>38.874000000000002</v>
      </c>
    </row>
    <row r="402" spans="1:5" x14ac:dyDescent="0.35">
      <c r="A402" s="2" t="s">
        <v>271</v>
      </c>
      <c r="B402" s="15">
        <v>36.54</v>
      </c>
      <c r="D402" t="str">
        <f t="shared" ref="D402:E402" si="398">A399</f>
        <v>Staples Plastic Wall Frames</v>
      </c>
      <c r="E402" s="15">
        <f t="shared" si="398"/>
        <v>38.7804</v>
      </c>
    </row>
    <row r="403" spans="1:5" x14ac:dyDescent="0.35">
      <c r="A403" s="2" t="s">
        <v>706</v>
      </c>
      <c r="B403" s="15">
        <v>36.353999999999999</v>
      </c>
      <c r="D403" t="str">
        <f t="shared" ref="D403:E403" si="399">A400</f>
        <v>*Staples* Packaging Labels</v>
      </c>
      <c r="E403" s="15">
        <f t="shared" si="399"/>
        <v>38.405999999999999</v>
      </c>
    </row>
    <row r="404" spans="1:5" x14ac:dyDescent="0.35">
      <c r="A404" s="2" t="s">
        <v>488</v>
      </c>
      <c r="B404" s="15">
        <v>35.090000000000003</v>
      </c>
      <c r="D404" t="str">
        <f t="shared" ref="D404:E404" si="400">A401</f>
        <v>Seth Thomas 13 1/2" Wall Clock</v>
      </c>
      <c r="E404" s="15">
        <f t="shared" si="400"/>
        <v>38.067300000000003</v>
      </c>
    </row>
    <row r="405" spans="1:5" x14ac:dyDescent="0.35">
      <c r="A405" s="2" t="s">
        <v>929</v>
      </c>
      <c r="B405" s="15">
        <v>32.86</v>
      </c>
      <c r="D405" t="str">
        <f t="shared" ref="D405:E405" si="401">A402</f>
        <v>Boston KS Multi-Size Manual Pencil Sharpener</v>
      </c>
      <c r="E405" s="15">
        <f t="shared" si="401"/>
        <v>36.54</v>
      </c>
    </row>
    <row r="406" spans="1:5" x14ac:dyDescent="0.35">
      <c r="A406" s="2" t="s">
        <v>312</v>
      </c>
      <c r="B406" s="15">
        <v>31.11</v>
      </c>
      <c r="D406" t="str">
        <f t="shared" ref="D406:E406" si="402">A403</f>
        <v>Global Push Button Manager's Chair, Indigo</v>
      </c>
      <c r="E406" s="15">
        <f t="shared" si="402"/>
        <v>36.353999999999999</v>
      </c>
    </row>
    <row r="407" spans="1:5" x14ac:dyDescent="0.35">
      <c r="A407" s="2" t="s">
        <v>801</v>
      </c>
      <c r="B407" s="15">
        <v>30.696000000000002</v>
      </c>
      <c r="D407" t="str">
        <f t="shared" ref="D407:E407" si="403">A404</f>
        <v>Xerox Blank Computer Paper</v>
      </c>
      <c r="E407" s="15">
        <f t="shared" si="403"/>
        <v>35.090000000000003</v>
      </c>
    </row>
    <row r="408" spans="1:5" x14ac:dyDescent="0.35">
      <c r="A408" s="2" t="s">
        <v>755</v>
      </c>
      <c r="B408" s="15">
        <v>30.173400000000001</v>
      </c>
      <c r="D408" t="str">
        <f t="shared" ref="D408:E408" si="404">A405</f>
        <v>Xerox 1891</v>
      </c>
      <c r="E408" s="15">
        <f t="shared" si="404"/>
        <v>32.86</v>
      </c>
    </row>
    <row r="409" spans="1:5" x14ac:dyDescent="0.35">
      <c r="A409" s="2" t="s">
        <v>664</v>
      </c>
      <c r="B409" s="15">
        <v>29.98</v>
      </c>
      <c r="D409" t="str">
        <f t="shared" ref="D409:E409" si="405">A406</f>
        <v>Fellowes Officeware™ Wire Shelving</v>
      </c>
      <c r="E409" s="15">
        <f t="shared" si="405"/>
        <v>31.11</v>
      </c>
    </row>
    <row r="410" spans="1:5" x14ac:dyDescent="0.35">
      <c r="A410" s="2" t="s">
        <v>579</v>
      </c>
      <c r="B410" s="15">
        <v>28.651199999999999</v>
      </c>
      <c r="D410" t="str">
        <f t="shared" ref="D410:E410" si="406">A407</f>
        <v>Newell 338</v>
      </c>
      <c r="E410" s="15">
        <f t="shared" si="406"/>
        <v>30.696000000000002</v>
      </c>
    </row>
    <row r="411" spans="1:5" x14ac:dyDescent="0.35">
      <c r="A411" s="2" t="s">
        <v>953</v>
      </c>
      <c r="B411" s="15">
        <v>28.36</v>
      </c>
      <c r="D411" t="str">
        <f t="shared" ref="D411:E411" si="407">A408</f>
        <v>Important Message Pads, 50 4-1/4 x 5-1/2 Forms per Pad</v>
      </c>
      <c r="E411" s="15">
        <f t="shared" si="407"/>
        <v>30.173400000000001</v>
      </c>
    </row>
    <row r="412" spans="1:5" x14ac:dyDescent="0.35">
      <c r="A412" s="2" t="s">
        <v>785</v>
      </c>
      <c r="B412" s="15">
        <v>27.782800000000002</v>
      </c>
      <c r="D412" t="str">
        <f t="shared" ref="D412:E412" si="408">A409</f>
        <v>Executive Impressions 8-1/2" Career Panel/Partition Cubicle Clock</v>
      </c>
      <c r="E412" s="15">
        <f t="shared" si="408"/>
        <v>29.98</v>
      </c>
    </row>
    <row r="413" spans="1:5" x14ac:dyDescent="0.35">
      <c r="A413" s="2" t="s">
        <v>538</v>
      </c>
      <c r="B413" s="15">
        <v>26.585699999999999</v>
      </c>
      <c r="D413" t="str">
        <f t="shared" ref="D413:E413" si="409">A410</f>
        <v>BASF Silver 74 Minute CD-R</v>
      </c>
      <c r="E413" s="15">
        <f t="shared" si="409"/>
        <v>28.651199999999999</v>
      </c>
    </row>
    <row r="414" spans="1:5" x14ac:dyDescent="0.35">
      <c r="A414" s="2" t="s">
        <v>667</v>
      </c>
      <c r="B414" s="15">
        <v>25.353999999999999</v>
      </c>
      <c r="D414" t="str">
        <f t="shared" ref="D414:E414" si="410">A411</f>
        <v>Xerox 1971</v>
      </c>
      <c r="E414" s="15">
        <f t="shared" si="410"/>
        <v>28.36</v>
      </c>
    </row>
    <row r="415" spans="1:5" x14ac:dyDescent="0.35">
      <c r="A415" s="2" t="s">
        <v>847</v>
      </c>
      <c r="B415" s="15">
        <v>24.835999999999999</v>
      </c>
      <c r="D415" t="str">
        <f t="shared" ref="D415:E415" si="411">A412</f>
        <v>Microsoft Multimedia Keyboard</v>
      </c>
      <c r="E415" s="15">
        <f t="shared" si="411"/>
        <v>27.782800000000002</v>
      </c>
    </row>
    <row r="416" spans="1:5" x14ac:dyDescent="0.35">
      <c r="A416" s="2" t="s">
        <v>529</v>
      </c>
      <c r="B416" s="15">
        <v>24.19</v>
      </c>
      <c r="D416" t="str">
        <f t="shared" ref="D416:E416" si="412">A413</f>
        <v>Adams Telephone Message Book w/Frequently-Called Numbers Space, 400 Messages per Book</v>
      </c>
      <c r="E416" s="15">
        <f t="shared" si="412"/>
        <v>26.585699999999999</v>
      </c>
    </row>
    <row r="417" spans="1:5" x14ac:dyDescent="0.35">
      <c r="A417" s="2" t="s">
        <v>920</v>
      </c>
      <c r="B417" s="15">
        <v>23.922899999999998</v>
      </c>
      <c r="D417" t="str">
        <f t="shared" ref="D417:E417" si="413">A414</f>
        <v>Fellowes Basic 104-Key Keyboard, Platinum</v>
      </c>
      <c r="E417" s="15">
        <f t="shared" si="413"/>
        <v>25.353999999999999</v>
      </c>
    </row>
    <row r="418" spans="1:5" x14ac:dyDescent="0.35">
      <c r="A418" s="2" t="s">
        <v>913</v>
      </c>
      <c r="B418" s="15">
        <v>23.456800000000001</v>
      </c>
      <c r="D418" t="str">
        <f t="shared" ref="D418:E418" si="414">A415</f>
        <v>Sanford Colorific Colored Pencils, 12/Box</v>
      </c>
      <c r="E418" s="15">
        <f t="shared" si="414"/>
        <v>24.835999999999999</v>
      </c>
    </row>
    <row r="419" spans="1:5" x14ac:dyDescent="0.35">
      <c r="A419" s="2" t="s">
        <v>637</v>
      </c>
      <c r="B419" s="15">
        <v>23.045999999999999</v>
      </c>
      <c r="D419" t="str">
        <f t="shared" ref="D419:E419" si="415">A416</f>
        <v>Acco® Hot Clips™ Clips to Go</v>
      </c>
      <c r="E419" s="15">
        <f t="shared" si="415"/>
        <v>24.19</v>
      </c>
    </row>
    <row r="420" spans="1:5" x14ac:dyDescent="0.35">
      <c r="A420" s="2" t="s">
        <v>756</v>
      </c>
      <c r="B420" s="15">
        <v>22.866</v>
      </c>
      <c r="D420" t="str">
        <f t="shared" ref="D420:E420" si="416">A417</f>
        <v>Wirebound Message Book, 4 per Page</v>
      </c>
      <c r="E420" s="15">
        <f t="shared" si="416"/>
        <v>23.922899999999998</v>
      </c>
    </row>
    <row r="421" spans="1:5" x14ac:dyDescent="0.35">
      <c r="A421" s="2" t="s">
        <v>915</v>
      </c>
      <c r="B421" s="15">
        <v>21.683499999999999</v>
      </c>
      <c r="D421" t="str">
        <f t="shared" ref="D421:E421" si="417">A418</f>
        <v>Wausau Papers Astrobrights® Colored Envelopes</v>
      </c>
      <c r="E421" s="15">
        <f t="shared" si="417"/>
        <v>23.456800000000001</v>
      </c>
    </row>
    <row r="422" spans="1:5" x14ac:dyDescent="0.35">
      <c r="A422" s="2" t="s">
        <v>793</v>
      </c>
      <c r="B422" s="15">
        <v>20.37</v>
      </c>
      <c r="D422" t="str">
        <f t="shared" ref="D422:E422" si="418">A419</f>
        <v>DIXON Ticonderoga® Erasable Checking Pencils</v>
      </c>
      <c r="E422" s="15">
        <f t="shared" si="418"/>
        <v>23.045999999999999</v>
      </c>
    </row>
    <row r="423" spans="1:5" x14ac:dyDescent="0.35">
      <c r="A423" s="2" t="s">
        <v>490</v>
      </c>
      <c r="B423" s="15">
        <v>19.57</v>
      </c>
      <c r="D423" t="str">
        <f t="shared" ref="D423:E423" si="419">A420</f>
        <v>Jet-Pak Recycled Peel 'N' Seal Padded Mailers</v>
      </c>
      <c r="E423" s="15">
        <f t="shared" si="419"/>
        <v>22.866</v>
      </c>
    </row>
    <row r="424" spans="1:5" x14ac:dyDescent="0.35">
      <c r="A424" s="2" t="s">
        <v>916</v>
      </c>
      <c r="B424" s="15">
        <v>18.147500000000001</v>
      </c>
      <c r="D424" t="str">
        <f t="shared" ref="D424:E424" si="420">A421</f>
        <v>Wilson Jones 14 Line Acrylic Coated Pressboard Data Binders</v>
      </c>
      <c r="E424" s="15">
        <f t="shared" si="420"/>
        <v>21.683499999999999</v>
      </c>
    </row>
    <row r="425" spans="1:5" x14ac:dyDescent="0.35">
      <c r="A425" s="2" t="s">
        <v>70</v>
      </c>
      <c r="B425" s="15">
        <v>18</v>
      </c>
      <c r="D425" t="str">
        <f t="shared" ref="D425:E425" si="421">A422</f>
        <v>Newell 312</v>
      </c>
      <c r="E425" s="15">
        <f t="shared" si="421"/>
        <v>20.37</v>
      </c>
    </row>
    <row r="426" spans="1:5" x14ac:dyDescent="0.35">
      <c r="A426" s="2" t="s">
        <v>383</v>
      </c>
      <c r="B426" s="15">
        <v>17.754000000000001</v>
      </c>
      <c r="D426" t="str">
        <f t="shared" ref="D426:E426" si="422">A423</f>
        <v>Zebra Zazzle Fluorescent Highlighters</v>
      </c>
      <c r="E426" s="15">
        <f t="shared" si="422"/>
        <v>19.57</v>
      </c>
    </row>
    <row r="427" spans="1:5" x14ac:dyDescent="0.35">
      <c r="A427" s="2" t="s">
        <v>855</v>
      </c>
      <c r="B427" s="15">
        <v>17.505299999999998</v>
      </c>
      <c r="D427" t="str">
        <f t="shared" ref="D427:E427" si="423">A424</f>
        <v>Wilson Jones DublLock® D-Ring Binders</v>
      </c>
      <c r="E427" s="15">
        <f t="shared" si="423"/>
        <v>18.147500000000001</v>
      </c>
    </row>
    <row r="428" spans="1:5" x14ac:dyDescent="0.35">
      <c r="A428" s="2" t="s">
        <v>238</v>
      </c>
      <c r="B428" s="15">
        <v>17.496500000000001</v>
      </c>
      <c r="D428" t="str">
        <f t="shared" ref="D428:E428" si="424">A425</f>
        <v>3M Hangers With Command Adhesive</v>
      </c>
      <c r="E428" s="15">
        <f t="shared" si="424"/>
        <v>18</v>
      </c>
    </row>
    <row r="429" spans="1:5" x14ac:dyDescent="0.35">
      <c r="A429" s="2" t="s">
        <v>560</v>
      </c>
      <c r="B429" s="15">
        <v>17.429400000000001</v>
      </c>
      <c r="D429" t="str">
        <f t="shared" ref="D429:E429" si="425">A426</f>
        <v>Newell 329</v>
      </c>
      <c r="E429" s="15">
        <f t="shared" si="425"/>
        <v>17.754000000000001</v>
      </c>
    </row>
    <row r="430" spans="1:5" x14ac:dyDescent="0.35">
      <c r="A430" s="2" t="s">
        <v>288</v>
      </c>
      <c r="B430" s="15">
        <v>16.865300000000001</v>
      </c>
      <c r="D430" t="str">
        <f t="shared" ref="D430:E430" si="426">A427</f>
        <v>Self-Adhesive Removable Labels</v>
      </c>
      <c r="E430" s="15">
        <f t="shared" si="426"/>
        <v>17.505299999999998</v>
      </c>
    </row>
    <row r="431" spans="1:5" x14ac:dyDescent="0.35">
      <c r="A431" s="2" t="s">
        <v>402</v>
      </c>
      <c r="B431" s="15">
        <v>16.571999999999999</v>
      </c>
      <c r="D431" t="str">
        <f t="shared" ref="D431:E431" si="427">A428</f>
        <v>Acme® Elite Stainless Steel Scissors</v>
      </c>
      <c r="E431" s="15">
        <f t="shared" si="427"/>
        <v>17.496500000000001</v>
      </c>
    </row>
    <row r="432" spans="1:5" x14ac:dyDescent="0.35">
      <c r="A432" s="2" t="s">
        <v>662</v>
      </c>
      <c r="B432" s="15">
        <v>16.136399999999998</v>
      </c>
      <c r="D432" t="str">
        <f t="shared" ref="D432:E432" si="428">A429</f>
        <v>Avery 492</v>
      </c>
      <c r="E432" s="15">
        <f t="shared" si="428"/>
        <v>17.429400000000001</v>
      </c>
    </row>
    <row r="433" spans="1:5" x14ac:dyDescent="0.35">
      <c r="A433" s="2" t="s">
        <v>547</v>
      </c>
      <c r="B433" s="15">
        <v>15.8072</v>
      </c>
      <c r="D433" t="str">
        <f t="shared" ref="D433:E433" si="429">A430</f>
        <v>DAX Wood Document Frame.</v>
      </c>
      <c r="E433" s="15">
        <f t="shared" si="429"/>
        <v>16.865300000000001</v>
      </c>
    </row>
    <row r="434" spans="1:5" x14ac:dyDescent="0.35">
      <c r="A434" s="2" t="s">
        <v>75</v>
      </c>
      <c r="B434" s="15">
        <v>15.3714</v>
      </c>
      <c r="D434" t="str">
        <f t="shared" ref="D434:E434" si="430">A431</f>
        <v>Recycled Eldon Regeneration Jumbo File</v>
      </c>
      <c r="E434" s="15">
        <f t="shared" si="430"/>
        <v>16.571999999999999</v>
      </c>
    </row>
    <row r="435" spans="1:5" x14ac:dyDescent="0.35">
      <c r="A435" s="2" t="s">
        <v>779</v>
      </c>
      <c r="B435" s="15">
        <v>15.1524</v>
      </c>
      <c r="D435" t="str">
        <f t="shared" ref="D435:E435" si="431">A432</f>
        <v>Executive Impressions 13-1/2" Indoor/Outdoor Wall Clock</v>
      </c>
      <c r="E435" s="15">
        <f t="shared" si="431"/>
        <v>16.136399999999998</v>
      </c>
    </row>
    <row r="436" spans="1:5" x14ac:dyDescent="0.35">
      <c r="A436" s="2" t="s">
        <v>555</v>
      </c>
      <c r="B436" s="15">
        <v>14.444900000000001</v>
      </c>
      <c r="D436" t="str">
        <f t="shared" ref="D436:E436" si="432">A433</f>
        <v>Ampad #10 Peel &amp; Seel® Holiday Envelopes</v>
      </c>
      <c r="E436" s="15">
        <f t="shared" si="432"/>
        <v>15.8072</v>
      </c>
    </row>
    <row r="437" spans="1:5" x14ac:dyDescent="0.35">
      <c r="A437" s="2" t="s">
        <v>825</v>
      </c>
      <c r="B437" s="15">
        <v>13.956799999999999</v>
      </c>
      <c r="D437" t="str">
        <f t="shared" ref="D437:E437" si="433">A434</f>
        <v>Accessory29</v>
      </c>
      <c r="E437" s="15">
        <f t="shared" si="433"/>
        <v>15.3714</v>
      </c>
    </row>
    <row r="438" spans="1:5" x14ac:dyDescent="0.35">
      <c r="A438" s="2" t="s">
        <v>573</v>
      </c>
      <c r="B438" s="15">
        <v>13.222</v>
      </c>
      <c r="D438" t="str">
        <f t="shared" ref="D438:E438" si="434">A435</f>
        <v>Master Caster Door Stop, Brown</v>
      </c>
      <c r="E438" s="15">
        <f t="shared" si="434"/>
        <v>15.1524</v>
      </c>
    </row>
    <row r="439" spans="1:5" x14ac:dyDescent="0.35">
      <c r="A439" s="2" t="s">
        <v>708</v>
      </c>
      <c r="B439" s="15">
        <v>12.263999999999999</v>
      </c>
      <c r="D439" t="str">
        <f t="shared" ref="D439:E439" si="435">A436</f>
        <v>Avery 479</v>
      </c>
      <c r="E439" s="15">
        <f t="shared" si="435"/>
        <v>14.444900000000001</v>
      </c>
    </row>
    <row r="440" spans="1:5" x14ac:dyDescent="0.35">
      <c r="A440" s="2" t="s">
        <v>319</v>
      </c>
      <c r="B440" s="15">
        <v>11.981999999999999</v>
      </c>
      <c r="D440" t="str">
        <f t="shared" ref="D440:E440" si="436">A437</f>
        <v>Phone 918</v>
      </c>
      <c r="E440" s="15">
        <f t="shared" si="436"/>
        <v>13.956799999999999</v>
      </c>
    </row>
    <row r="441" spans="1:5" x14ac:dyDescent="0.35">
      <c r="A441" s="2" t="s">
        <v>98</v>
      </c>
      <c r="B441" s="15">
        <v>11.7064</v>
      </c>
      <c r="D441" t="str">
        <f t="shared" ref="D441:E441" si="437">A438</f>
        <v>Avery Hi-Liter® Smear-Safe Highlighters</v>
      </c>
      <c r="E441" s="15">
        <f t="shared" si="437"/>
        <v>13.222</v>
      </c>
    </row>
    <row r="442" spans="1:5" x14ac:dyDescent="0.35">
      <c r="A442" s="2" t="s">
        <v>548</v>
      </c>
      <c r="B442" s="15">
        <v>11.651</v>
      </c>
      <c r="D442" t="str">
        <f t="shared" ref="D442:E442" si="438">A439</f>
        <v>Gyration RF Keyboard</v>
      </c>
      <c r="E442" s="15">
        <f t="shared" si="438"/>
        <v>12.263999999999999</v>
      </c>
    </row>
    <row r="443" spans="1:5" x14ac:dyDescent="0.35">
      <c r="A443" s="2" t="s">
        <v>412</v>
      </c>
      <c r="B443" s="15">
        <v>11.622</v>
      </c>
      <c r="D443" t="str">
        <f t="shared" ref="D443:E443" si="439">A440</f>
        <v>Fiskars® Softgrip Scissors</v>
      </c>
      <c r="E443" s="15">
        <f t="shared" si="439"/>
        <v>11.981999999999999</v>
      </c>
    </row>
    <row r="444" spans="1:5" x14ac:dyDescent="0.35">
      <c r="A444" s="2" t="s">
        <v>624</v>
      </c>
      <c r="B444" s="15">
        <v>10.802</v>
      </c>
      <c r="D444" t="str">
        <f t="shared" ref="D444:E444" si="440">A441</f>
        <v>Black Print Carbonless Snap-Off® Rapid Letter, 8 1/2" x 7"</v>
      </c>
      <c r="E444" s="15">
        <f t="shared" si="440"/>
        <v>11.7064</v>
      </c>
    </row>
    <row r="445" spans="1:5" x14ac:dyDescent="0.35">
      <c r="A445" s="2" t="s">
        <v>874</v>
      </c>
      <c r="B445" s="15">
        <v>10.782400000000001</v>
      </c>
      <c r="D445" t="str">
        <f t="shared" ref="D445:E445" si="441">A442</f>
        <v>Anderson Hickey Conga Table Tops &amp; Accessories</v>
      </c>
      <c r="E445" s="15">
        <f t="shared" si="441"/>
        <v>11.651</v>
      </c>
    </row>
    <row r="446" spans="1:5" x14ac:dyDescent="0.35">
      <c r="A446" s="2" t="s">
        <v>401</v>
      </c>
      <c r="B446" s="15">
        <v>10.01</v>
      </c>
      <c r="D446" t="str">
        <f t="shared" ref="D446:E446" si="442">A443</f>
        <v>SANFORD Liquid Accent™ Tank-Style Highlighters</v>
      </c>
      <c r="E446" s="15">
        <f t="shared" si="442"/>
        <v>11.622</v>
      </c>
    </row>
    <row r="447" spans="1:5" x14ac:dyDescent="0.35">
      <c r="A447" s="2" t="s">
        <v>677</v>
      </c>
      <c r="B447" s="15">
        <v>9.9911999999999992</v>
      </c>
      <c r="D447" t="str">
        <f t="shared" ref="D447:E447" si="443">A444</f>
        <v>DAX Clear Channel Poster Frame</v>
      </c>
      <c r="E447" s="15">
        <f t="shared" si="443"/>
        <v>10.802</v>
      </c>
    </row>
    <row r="448" spans="1:5" x14ac:dyDescent="0.35">
      <c r="A448" s="2" t="s">
        <v>562</v>
      </c>
      <c r="B448" s="15">
        <v>9.0045000000000002</v>
      </c>
      <c r="D448" t="str">
        <f t="shared" ref="D448:E448" si="444">A445</f>
        <v>Staples Vinyl Coated Paper Clips</v>
      </c>
      <c r="E448" s="15">
        <f t="shared" si="444"/>
        <v>10.782400000000001</v>
      </c>
    </row>
    <row r="449" spans="1:5" x14ac:dyDescent="0.35">
      <c r="A449" s="2" t="s">
        <v>891</v>
      </c>
      <c r="B449" s="15">
        <v>7.9</v>
      </c>
      <c r="D449" t="str">
        <f t="shared" ref="D449:E449" si="445">A446</f>
        <v>Quartet Alpha® White Chalk, 12/Pack</v>
      </c>
      <c r="E449" s="15">
        <f t="shared" si="445"/>
        <v>10.01</v>
      </c>
    </row>
    <row r="450" spans="1:5" x14ac:dyDescent="0.35">
      <c r="A450" s="2" t="s">
        <v>417</v>
      </c>
      <c r="B450" s="15">
        <v>7.7152000000000003</v>
      </c>
      <c r="D450" t="str">
        <f t="shared" ref="D450:E450" si="446">A447</f>
        <v>Fellowes Strictly Business® Drawer File, Letter/Legal Size</v>
      </c>
      <c r="E450" s="15">
        <f t="shared" si="446"/>
        <v>9.9911999999999992</v>
      </c>
    </row>
    <row r="451" spans="1:5" x14ac:dyDescent="0.35">
      <c r="A451" s="2" t="s">
        <v>939</v>
      </c>
      <c r="B451" s="15">
        <v>7.44</v>
      </c>
      <c r="D451" t="str">
        <f t="shared" ref="D451:E451" si="447">A448</f>
        <v>Avery 497</v>
      </c>
      <c r="E451" s="15">
        <f t="shared" si="447"/>
        <v>9.0045000000000002</v>
      </c>
    </row>
    <row r="452" spans="1:5" x14ac:dyDescent="0.35">
      <c r="A452" s="2" t="s">
        <v>219</v>
      </c>
      <c r="B452" s="15">
        <v>7.0330000000000004</v>
      </c>
      <c r="D452" t="str">
        <f t="shared" ref="D452:E452" si="448">A449</f>
        <v>Tenex Personal Self-Stacking Standard File Box, Black/Gray</v>
      </c>
      <c r="E452" s="15">
        <f t="shared" si="448"/>
        <v>7.9</v>
      </c>
    </row>
    <row r="453" spans="1:5" x14ac:dyDescent="0.35">
      <c r="A453" s="2" t="s">
        <v>831</v>
      </c>
      <c r="B453" s="15">
        <v>6.9720000000000004</v>
      </c>
      <c r="D453" t="str">
        <f t="shared" ref="D453:E453" si="449">A450</f>
        <v>Sharp EL501VB Scientific Calculator, Battery Operated, 10-Digit Display, Hard Case</v>
      </c>
      <c r="E453" s="15">
        <f t="shared" si="449"/>
        <v>7.7152000000000003</v>
      </c>
    </row>
    <row r="454" spans="1:5" x14ac:dyDescent="0.35">
      <c r="A454" s="2" t="s">
        <v>492</v>
      </c>
      <c r="B454" s="15">
        <v>6.3308</v>
      </c>
      <c r="D454" t="str">
        <f t="shared" ref="D454:E454" si="450">A451</f>
        <v>Xerox 1929</v>
      </c>
      <c r="E454" s="15">
        <f t="shared" si="450"/>
        <v>7.44</v>
      </c>
    </row>
    <row r="455" spans="1:5" x14ac:dyDescent="0.35">
      <c r="A455" s="2" t="s">
        <v>881</v>
      </c>
      <c r="B455" s="15">
        <v>6.11</v>
      </c>
      <c r="D455" t="str">
        <f t="shared" ref="D455:E455" si="451">A452</f>
        <v>600 Series Flip</v>
      </c>
      <c r="E455" s="15">
        <f t="shared" si="451"/>
        <v>7.0330000000000004</v>
      </c>
    </row>
    <row r="456" spans="1:5" x14ac:dyDescent="0.35">
      <c r="A456" s="2" t="s">
        <v>559</v>
      </c>
      <c r="B456" s="15">
        <v>6.0513000000000003</v>
      </c>
      <c r="D456" t="str">
        <f t="shared" ref="D456:E456" si="452">A453</f>
        <v>Prang Drawing Pencil Set</v>
      </c>
      <c r="E456" s="15">
        <f t="shared" si="452"/>
        <v>6.9720000000000004</v>
      </c>
    </row>
    <row r="457" spans="1:5" x14ac:dyDescent="0.35">
      <c r="A457" s="2" t="s">
        <v>566</v>
      </c>
      <c r="B457" s="15">
        <v>6.0305999999999997</v>
      </c>
      <c r="D457" t="str">
        <f t="shared" ref="D457:E457" si="453">A454</f>
        <v>"While you Were Out" Message Book, One Form per Page</v>
      </c>
      <c r="E457" s="15">
        <f t="shared" si="453"/>
        <v>6.3308</v>
      </c>
    </row>
    <row r="458" spans="1:5" x14ac:dyDescent="0.35">
      <c r="A458" s="2" t="s">
        <v>804</v>
      </c>
      <c r="B458" s="15">
        <v>4.8499999999999996</v>
      </c>
      <c r="D458" t="str">
        <f t="shared" ref="D458:E458" si="454">A455</f>
        <v>Steel Personal Filing/Posting Tote</v>
      </c>
      <c r="E458" s="15">
        <f t="shared" si="454"/>
        <v>6.11</v>
      </c>
    </row>
    <row r="459" spans="1:5" x14ac:dyDescent="0.35">
      <c r="A459" s="2" t="s">
        <v>454</v>
      </c>
      <c r="B459" s="15">
        <v>4.625</v>
      </c>
      <c r="D459" t="str">
        <f t="shared" ref="D459:E459" si="455">A456</f>
        <v>Avery 49</v>
      </c>
      <c r="E459" s="15">
        <f t="shared" si="455"/>
        <v>6.0513000000000003</v>
      </c>
    </row>
    <row r="460" spans="1:5" x14ac:dyDescent="0.35">
      <c r="A460" s="2" t="s">
        <v>642</v>
      </c>
      <c r="B460" s="15">
        <v>4.3808999999999996</v>
      </c>
      <c r="D460" t="str">
        <f t="shared" ref="D460:E460" si="456">A457</f>
        <v>Avery 507</v>
      </c>
      <c r="E460" s="15">
        <f t="shared" si="456"/>
        <v>6.0305999999999997</v>
      </c>
    </row>
    <row r="461" spans="1:5" x14ac:dyDescent="0.35">
      <c r="A461" s="2" t="s">
        <v>501</v>
      </c>
      <c r="B461" s="15">
        <v>4.3148</v>
      </c>
      <c r="D461" t="str">
        <f t="shared" ref="D461:E461" si="457">A458</f>
        <v>Newell 346</v>
      </c>
      <c r="E461" s="15">
        <f t="shared" si="457"/>
        <v>4.8499999999999996</v>
      </c>
    </row>
    <row r="462" spans="1:5" x14ac:dyDescent="0.35">
      <c r="A462" s="2" t="s">
        <v>970</v>
      </c>
      <c r="B462" s="15">
        <v>4.29</v>
      </c>
      <c r="D462" t="str">
        <f t="shared" ref="D462:E462" si="458">A459</f>
        <v>US Robotics 56K V.92 External Faxmodem</v>
      </c>
      <c r="E462" s="15">
        <f t="shared" si="458"/>
        <v>4.625</v>
      </c>
    </row>
    <row r="463" spans="1:5" x14ac:dyDescent="0.35">
      <c r="A463" s="2" t="s">
        <v>552</v>
      </c>
      <c r="B463" s="15">
        <v>4.2027999999999999</v>
      </c>
      <c r="D463" t="str">
        <f t="shared" ref="D463:E463" si="459">A460</f>
        <v>Eldon Expressions Mahogany Wood Desk Collection</v>
      </c>
      <c r="E463" s="15">
        <f t="shared" si="459"/>
        <v>4.3808999999999996</v>
      </c>
    </row>
    <row r="464" spans="1:5" x14ac:dyDescent="0.35">
      <c r="A464" s="2" t="s">
        <v>510</v>
      </c>
      <c r="B464" s="15">
        <v>3.96</v>
      </c>
      <c r="D464" t="str">
        <f t="shared" ref="D464:E464" si="460">A461</f>
        <v>2300 Heavy-Duty Transfer File Systems by Perma</v>
      </c>
      <c r="E464" s="15">
        <f t="shared" si="460"/>
        <v>4.3148</v>
      </c>
    </row>
    <row r="465" spans="1:5" x14ac:dyDescent="0.35">
      <c r="A465" s="2" t="s">
        <v>568</v>
      </c>
      <c r="B465" s="15">
        <v>3.5581</v>
      </c>
      <c r="D465" t="str">
        <f t="shared" ref="D465:E465" si="461">A462</f>
        <v>Zoom V.92 V.44 PCI Internal Controllerless FaxModem</v>
      </c>
      <c r="E465" s="15">
        <f t="shared" si="461"/>
        <v>4.29</v>
      </c>
    </row>
    <row r="466" spans="1:5" x14ac:dyDescent="0.35">
      <c r="A466" s="2" t="s">
        <v>872</v>
      </c>
      <c r="B466" s="15">
        <v>2.63</v>
      </c>
      <c r="D466" t="str">
        <f t="shared" ref="D466:E466" si="462">A463</f>
        <v>Assorted Color Push Pins</v>
      </c>
      <c r="E466" s="15">
        <f t="shared" si="462"/>
        <v>4.2027999999999999</v>
      </c>
    </row>
    <row r="467" spans="1:5" x14ac:dyDescent="0.35">
      <c r="A467" s="2" t="s">
        <v>921</v>
      </c>
      <c r="B467" s="15">
        <v>2.4851999999999999</v>
      </c>
      <c r="D467" t="str">
        <f t="shared" ref="D467:E467" si="463">A464</f>
        <v>600 Series Non-Flip</v>
      </c>
      <c r="E467" s="15">
        <f t="shared" si="463"/>
        <v>3.96</v>
      </c>
    </row>
    <row r="468" spans="1:5" x14ac:dyDescent="0.35">
      <c r="A468" s="2" t="s">
        <v>434</v>
      </c>
      <c r="B468" s="15">
        <v>2.4548000000000001</v>
      </c>
      <c r="D468" t="str">
        <f t="shared" ref="D468:E468" si="464">A465</f>
        <v>Avery Binding System Hidden Tab™ Executive Style Index Sets</v>
      </c>
      <c r="E468" s="15">
        <f t="shared" si="464"/>
        <v>3.5581</v>
      </c>
    </row>
    <row r="469" spans="1:5" x14ac:dyDescent="0.35">
      <c r="A469" s="2" t="s">
        <v>826</v>
      </c>
      <c r="B469" s="15">
        <v>2.1539999999999999</v>
      </c>
      <c r="D469" t="str">
        <f t="shared" ref="D469:E469" si="465">A466</f>
        <v>Staples Gold Paper Clips</v>
      </c>
      <c r="E469" s="15">
        <f t="shared" si="465"/>
        <v>2.63</v>
      </c>
    </row>
    <row r="470" spans="1:5" x14ac:dyDescent="0.35">
      <c r="A470" s="2" t="s">
        <v>688</v>
      </c>
      <c r="B470" s="15">
        <v>2.125</v>
      </c>
      <c r="D470" t="str">
        <f t="shared" ref="D470:E470" si="466">A467</f>
        <v>Wirebound Message Books, 2 7/8" x 5", 3 Forms per Page</v>
      </c>
      <c r="E470" s="15">
        <f t="shared" si="466"/>
        <v>2.4851999999999999</v>
      </c>
    </row>
    <row r="471" spans="1:5" x14ac:dyDescent="0.35">
      <c r="A471" s="2" t="s">
        <v>690</v>
      </c>
      <c r="B471" s="15">
        <v>1.6169</v>
      </c>
      <c r="D471" t="str">
        <f t="shared" ref="D471:E471" si="467">A468</f>
        <v>Stockwell Push Pins</v>
      </c>
      <c r="E471" s="15">
        <f t="shared" si="467"/>
        <v>2.4548000000000001</v>
      </c>
    </row>
    <row r="472" spans="1:5" x14ac:dyDescent="0.35">
      <c r="A472" s="2" t="s">
        <v>693</v>
      </c>
      <c r="B472" s="15">
        <v>1.278</v>
      </c>
      <c r="D472" t="str">
        <f t="shared" ref="D472:E472" si="468">A469</f>
        <v>Plymouth Boxed Rubber Bands by Plymouth</v>
      </c>
      <c r="E472" s="15">
        <f t="shared" si="468"/>
        <v>2.1539999999999999</v>
      </c>
    </row>
    <row r="473" spans="1:5" x14ac:dyDescent="0.35">
      <c r="A473" s="2" t="s">
        <v>792</v>
      </c>
      <c r="B473" s="15">
        <v>1.1412</v>
      </c>
      <c r="D473" t="str">
        <f t="shared" ref="D473:E473" si="469">A470</f>
        <v>GBC Laser Imprintable Binding System Covers, Desert Sand</v>
      </c>
      <c r="E473" s="15">
        <f t="shared" si="469"/>
        <v>2.125</v>
      </c>
    </row>
    <row r="474" spans="1:5" x14ac:dyDescent="0.35">
      <c r="A474" s="2" t="s">
        <v>634</v>
      </c>
      <c r="B474" s="15">
        <v>1.1080000000000001</v>
      </c>
      <c r="D474" t="str">
        <f t="shared" ref="D474:E474" si="470">A471</f>
        <v>GBC Prepunched Paper, 19-Hole, for Binding Systems, 24-lb</v>
      </c>
      <c r="E474" s="15">
        <f t="shared" si="470"/>
        <v>1.6169</v>
      </c>
    </row>
    <row r="475" spans="1:5" x14ac:dyDescent="0.35">
      <c r="A475" s="2" t="s">
        <v>687</v>
      </c>
      <c r="B475" s="15">
        <v>0.69599999999999995</v>
      </c>
      <c r="D475" t="str">
        <f t="shared" ref="D475:E475" si="471">A472</f>
        <v>GBC Standard Plastic Binding Systems' Combs</v>
      </c>
      <c r="E475" s="15">
        <f t="shared" si="471"/>
        <v>1.278</v>
      </c>
    </row>
    <row r="476" spans="1:5" x14ac:dyDescent="0.35">
      <c r="A476" s="2" t="s">
        <v>633</v>
      </c>
      <c r="B476" s="15">
        <v>0.48199999999999998</v>
      </c>
      <c r="D476" t="str">
        <f t="shared" ref="D476:E476" si="472">A473</f>
        <v>Newell 310</v>
      </c>
      <c r="E476" s="15">
        <f t="shared" si="472"/>
        <v>1.1412</v>
      </c>
    </row>
    <row r="477" spans="1:5" x14ac:dyDescent="0.35">
      <c r="A477" s="2" t="s">
        <v>770</v>
      </c>
      <c r="B477" s="15">
        <v>-0.74</v>
      </c>
      <c r="D477" t="str">
        <f t="shared" ref="D477:E477" si="473">A474</f>
        <v>DIXON Oriole® Pencils</v>
      </c>
      <c r="E477" s="15">
        <f t="shared" si="473"/>
        <v>1.1080000000000001</v>
      </c>
    </row>
    <row r="478" spans="1:5" x14ac:dyDescent="0.35">
      <c r="A478" s="2" t="s">
        <v>78</v>
      </c>
      <c r="B478" s="15">
        <v>-1.4818</v>
      </c>
      <c r="D478" t="str">
        <f t="shared" ref="D478:E478" si="474">A475</f>
        <v>GBC DocuBind TL200 Manual Binding Machine</v>
      </c>
      <c r="E478" s="15">
        <f t="shared" si="474"/>
        <v>0.69599999999999995</v>
      </c>
    </row>
    <row r="479" spans="1:5" x14ac:dyDescent="0.35">
      <c r="A479" s="2" t="s">
        <v>557</v>
      </c>
      <c r="B479" s="15">
        <v>-2.0097</v>
      </c>
      <c r="D479" t="str">
        <f t="shared" ref="D479:E479" si="475">A476</f>
        <v>Desktop 3-Pocket Hot File®</v>
      </c>
      <c r="E479" s="15">
        <f t="shared" si="475"/>
        <v>0.48199999999999998</v>
      </c>
    </row>
    <row r="480" spans="1:5" x14ac:dyDescent="0.35">
      <c r="A480" s="2" t="s">
        <v>711</v>
      </c>
      <c r="B480" s="15">
        <v>-2.1</v>
      </c>
      <c r="D480" t="str">
        <f t="shared" ref="D480:E480" si="476">A477</f>
        <v>Linden® 12" Wall Clock With Oak Frame</v>
      </c>
      <c r="E480" s="15">
        <f t="shared" si="476"/>
        <v>-0.74</v>
      </c>
    </row>
    <row r="481" spans="1:5" x14ac:dyDescent="0.35">
      <c r="A481" s="2" t="s">
        <v>900</v>
      </c>
      <c r="B481" s="15">
        <v>-2.3450000000000002</v>
      </c>
      <c r="D481" t="str">
        <f t="shared" ref="D481:E481" si="477">A478</f>
        <v>Accessory4</v>
      </c>
      <c r="E481" s="15">
        <f t="shared" si="477"/>
        <v>-1.4818</v>
      </c>
    </row>
    <row r="482" spans="1:5" x14ac:dyDescent="0.35">
      <c r="A482" s="2" t="s">
        <v>635</v>
      </c>
      <c r="B482" s="15">
        <v>-3.496</v>
      </c>
      <c r="D482" t="str">
        <f t="shared" ref="D482:E482" si="478">A479</f>
        <v>Avery 482</v>
      </c>
      <c r="E482" s="15">
        <f t="shared" si="478"/>
        <v>-2.0097</v>
      </c>
    </row>
    <row r="483" spans="1:5" x14ac:dyDescent="0.35">
      <c r="A483" s="2" t="s">
        <v>798</v>
      </c>
      <c r="B483" s="15">
        <v>-3.7839999999999998</v>
      </c>
      <c r="D483" t="str">
        <f t="shared" ref="D483:E483" si="479">A480</f>
        <v>Heavy-Duty E-Z-D® Binders</v>
      </c>
      <c r="E483" s="15">
        <f t="shared" si="479"/>
        <v>-2.1</v>
      </c>
    </row>
    <row r="484" spans="1:5" x14ac:dyDescent="0.35">
      <c r="A484" s="2" t="s">
        <v>571</v>
      </c>
      <c r="B484" s="15">
        <v>-3.9662999999999999</v>
      </c>
      <c r="D484" t="str">
        <f t="shared" ref="D484:E484" si="480">A481</f>
        <v>TOPS Voice Message Log Book, Flash Format</v>
      </c>
      <c r="E484" s="15">
        <f t="shared" si="480"/>
        <v>-2.3450000000000002</v>
      </c>
    </row>
    <row r="485" spans="1:5" x14ac:dyDescent="0.35">
      <c r="A485" s="2" t="s">
        <v>240</v>
      </c>
      <c r="B485" s="15">
        <v>-4.1399999999999997</v>
      </c>
      <c r="D485" t="str">
        <f t="shared" ref="D485:E485" si="481">A482</f>
        <v>Dixon Ticonderoga Core-Lock Colored Pencils</v>
      </c>
      <c r="E485" s="15">
        <f t="shared" si="481"/>
        <v>-3.496</v>
      </c>
    </row>
    <row r="486" spans="1:5" x14ac:dyDescent="0.35">
      <c r="A486" s="2" t="s">
        <v>812</v>
      </c>
      <c r="B486" s="15">
        <v>-4.2720000000000002</v>
      </c>
      <c r="D486" t="str">
        <f t="shared" ref="D486:E486" si="482">A483</f>
        <v>Newell 333</v>
      </c>
      <c r="E486" s="15">
        <f t="shared" si="482"/>
        <v>-3.7839999999999998</v>
      </c>
    </row>
    <row r="487" spans="1:5" x14ac:dyDescent="0.35">
      <c r="A487" s="2" t="s">
        <v>498</v>
      </c>
      <c r="B487" s="15">
        <v>-4.46</v>
      </c>
      <c r="D487" t="str">
        <f t="shared" ref="D487:E487" si="483">A484</f>
        <v>Avery Hi-Liter GlideStik Fluorescent Highlighter, Yellow Ink</v>
      </c>
      <c r="E487" s="15">
        <f t="shared" si="483"/>
        <v>-3.9662999999999999</v>
      </c>
    </row>
    <row r="488" spans="1:5" x14ac:dyDescent="0.35">
      <c r="A488" s="2" t="s">
        <v>802</v>
      </c>
      <c r="B488" s="15">
        <v>-5.0716000000000001</v>
      </c>
      <c r="D488" t="str">
        <f t="shared" ref="D488:E488" si="484">A485</f>
        <v>Adams Telephone Message Books, 5 1/4” x 11”</v>
      </c>
      <c r="E488" s="15">
        <f t="shared" si="484"/>
        <v>-4.1399999999999997</v>
      </c>
    </row>
    <row r="489" spans="1:5" x14ac:dyDescent="0.35">
      <c r="A489" s="2" t="s">
        <v>293</v>
      </c>
      <c r="B489" s="15">
        <v>-5.08</v>
      </c>
      <c r="D489" t="str">
        <f t="shared" ref="D489:E489" si="485">A486</f>
        <v>OIC Thumb-Tacks</v>
      </c>
      <c r="E489" s="15">
        <f t="shared" si="485"/>
        <v>-4.2720000000000002</v>
      </c>
    </row>
    <row r="490" spans="1:5" x14ac:dyDescent="0.35">
      <c r="A490" s="2" t="s">
        <v>745</v>
      </c>
      <c r="B490" s="15">
        <v>-5.2949999999999999</v>
      </c>
      <c r="D490" t="str">
        <f t="shared" ref="D490:E490" si="486">A487</f>
        <v>14-7/8 x 11 Blue Bar Computer Printout Paper</v>
      </c>
      <c r="E490" s="15">
        <f t="shared" si="486"/>
        <v>-4.46</v>
      </c>
    </row>
    <row r="491" spans="1:5" x14ac:dyDescent="0.35">
      <c r="A491" s="2" t="s">
        <v>905</v>
      </c>
      <c r="B491" s="15">
        <v>-5.3849999999999998</v>
      </c>
      <c r="D491" t="str">
        <f t="shared" ref="D491:E491" si="487">A488</f>
        <v>Newell 339</v>
      </c>
      <c r="E491" s="15">
        <f t="shared" si="487"/>
        <v>-5.0716000000000001</v>
      </c>
    </row>
    <row r="492" spans="1:5" x14ac:dyDescent="0.35">
      <c r="A492" s="2" t="s">
        <v>791</v>
      </c>
      <c r="B492" s="15">
        <v>-5.54</v>
      </c>
      <c r="D492" t="str">
        <f t="shared" ref="D492:E492" si="488">A489</f>
        <v>Dixon My First Ticonderoga Pencil, #2</v>
      </c>
      <c r="E492" s="15">
        <f t="shared" si="488"/>
        <v>-5.08</v>
      </c>
    </row>
    <row r="493" spans="1:5" x14ac:dyDescent="0.35">
      <c r="A493" s="2" t="s">
        <v>795</v>
      </c>
      <c r="B493" s="15">
        <v>-6.2</v>
      </c>
      <c r="D493" t="str">
        <f t="shared" ref="D493:E493" si="489">A490</f>
        <v>IBM 80 Minute CD-R Spindle, 50/Pack</v>
      </c>
      <c r="E493" s="15">
        <f t="shared" si="489"/>
        <v>-5.2949999999999999</v>
      </c>
    </row>
    <row r="494" spans="1:5" x14ac:dyDescent="0.35">
      <c r="A494" s="2" t="s">
        <v>899</v>
      </c>
      <c r="B494" s="15">
        <v>-6.202</v>
      </c>
      <c r="D494" t="str">
        <f t="shared" ref="D494:E494" si="490">A491</f>
        <v>Unpadded Memo Slips</v>
      </c>
      <c r="E494" s="15">
        <f t="shared" si="490"/>
        <v>-5.3849999999999998</v>
      </c>
    </row>
    <row r="495" spans="1:5" x14ac:dyDescent="0.35">
      <c r="A495" s="2" t="s">
        <v>577</v>
      </c>
      <c r="B495" s="15">
        <v>-6.6096000000000004</v>
      </c>
      <c r="D495" t="str">
        <f t="shared" ref="D495:E495" si="491">A492</f>
        <v>Newell 31</v>
      </c>
      <c r="E495" s="15">
        <f t="shared" si="491"/>
        <v>-5.54</v>
      </c>
    </row>
    <row r="496" spans="1:5" x14ac:dyDescent="0.35">
      <c r="A496" s="2" t="s">
        <v>158</v>
      </c>
      <c r="B496" s="15">
        <v>-6.734</v>
      </c>
      <c r="D496" t="str">
        <f t="shared" ref="D496:E496" si="492">A493</f>
        <v>Newell 320</v>
      </c>
      <c r="E496" s="15">
        <f t="shared" si="492"/>
        <v>-6.2</v>
      </c>
    </row>
    <row r="497" spans="1:5" x14ac:dyDescent="0.35">
      <c r="A497" s="2" t="s">
        <v>957</v>
      </c>
      <c r="B497" s="15">
        <v>-6.835</v>
      </c>
      <c r="D497" t="str">
        <f t="shared" ref="D497:E497" si="493">A494</f>
        <v>TI 36X Solar Scientific Calculator</v>
      </c>
      <c r="E497" s="15">
        <f t="shared" si="493"/>
        <v>-6.202</v>
      </c>
    </row>
    <row r="498" spans="1:5" x14ac:dyDescent="0.35">
      <c r="A498" s="2" t="s">
        <v>242</v>
      </c>
      <c r="B498" s="15">
        <v>-7.04</v>
      </c>
      <c r="D498" t="str">
        <f t="shared" ref="D498:E498" si="494">A495</f>
        <v>Bagged Rubber Bands</v>
      </c>
      <c r="E498" s="15">
        <f t="shared" si="494"/>
        <v>-6.6096000000000004</v>
      </c>
    </row>
    <row r="499" spans="1:5" x14ac:dyDescent="0.35">
      <c r="A499" s="2" t="s">
        <v>705</v>
      </c>
      <c r="B499" s="15">
        <v>-7.5368000000000004</v>
      </c>
      <c r="D499" t="str">
        <f t="shared" ref="D499:E499" si="495">A496</f>
        <v>Newell 307</v>
      </c>
      <c r="E499" s="15">
        <f t="shared" si="495"/>
        <v>-6.734</v>
      </c>
    </row>
    <row r="500" spans="1:5" x14ac:dyDescent="0.35">
      <c r="A500" s="2" t="s">
        <v>922</v>
      </c>
      <c r="B500" s="15">
        <v>-7.61</v>
      </c>
      <c r="D500" t="str">
        <f t="shared" ref="D500:E500" si="496">A497</f>
        <v>Xerox 1984</v>
      </c>
      <c r="E500" s="15">
        <f t="shared" si="496"/>
        <v>-6.835</v>
      </c>
    </row>
    <row r="501" spans="1:5" x14ac:dyDescent="0.35">
      <c r="A501" s="2" t="s">
        <v>173</v>
      </c>
      <c r="B501" s="15">
        <v>-7.6849999999999996</v>
      </c>
      <c r="D501" t="str">
        <f t="shared" ref="D501:E501" si="497">A498</f>
        <v>Advantus Push Pins</v>
      </c>
      <c r="E501" s="15">
        <f t="shared" si="497"/>
        <v>-7.04</v>
      </c>
    </row>
    <row r="502" spans="1:5" x14ac:dyDescent="0.35">
      <c r="A502" s="2" t="s">
        <v>766</v>
      </c>
      <c r="B502" s="15">
        <v>-8.2080000000000002</v>
      </c>
      <c r="D502" t="str">
        <f t="shared" ref="D502:E502" si="498">A499</f>
        <v>Global Leather Task Chair, Black</v>
      </c>
      <c r="E502" s="15">
        <f t="shared" si="498"/>
        <v>-7.5368000000000004</v>
      </c>
    </row>
    <row r="503" spans="1:5" x14ac:dyDescent="0.35">
      <c r="A503" s="2" t="s">
        <v>86</v>
      </c>
      <c r="B503" s="15">
        <v>-8.3343000000000007</v>
      </c>
      <c r="D503" t="str">
        <f t="shared" ref="D503:E503" si="499">A500</f>
        <v>Wirebound Message Books, Four 2 3/4" x 5" Forms per Page, 600 Sets per Book</v>
      </c>
      <c r="E503" s="15">
        <f t="shared" si="499"/>
        <v>-7.61</v>
      </c>
    </row>
    <row r="504" spans="1:5" x14ac:dyDescent="0.35">
      <c r="A504" s="2" t="s">
        <v>541</v>
      </c>
      <c r="B504" s="15">
        <v>-8.6760000000000002</v>
      </c>
      <c r="D504" t="str">
        <f t="shared" ref="D504:E504" si="500">A501</f>
        <v>Rubber Band Ball</v>
      </c>
      <c r="E504" s="15">
        <f t="shared" si="500"/>
        <v>-7.6849999999999996</v>
      </c>
    </row>
    <row r="505" spans="1:5" x14ac:dyDescent="0.35">
      <c r="A505" s="2" t="s">
        <v>534</v>
      </c>
      <c r="B505" s="15">
        <v>-8.7200000000000006</v>
      </c>
      <c r="D505" t="str">
        <f t="shared" ref="D505:E505" si="501">A502</f>
        <v>Letter Slitter</v>
      </c>
      <c r="E505" s="15">
        <f t="shared" si="501"/>
        <v>-8.2080000000000002</v>
      </c>
    </row>
    <row r="506" spans="1:5" x14ac:dyDescent="0.35">
      <c r="A506" s="2" t="s">
        <v>897</v>
      </c>
      <c r="B506" s="15">
        <v>-9.1300000000000008</v>
      </c>
      <c r="D506" t="str">
        <f t="shared" ref="D506:E506" si="502">A503</f>
        <v>Avery 491</v>
      </c>
      <c r="E506" s="15">
        <f t="shared" si="502"/>
        <v>-8.3343000000000007</v>
      </c>
    </row>
    <row r="507" spans="1:5" x14ac:dyDescent="0.35">
      <c r="A507" s="2" t="s">
        <v>582</v>
      </c>
      <c r="B507" s="15">
        <v>-9.68</v>
      </c>
      <c r="D507" t="str">
        <f t="shared" ref="D507:E507" si="503">A504</f>
        <v>Advantus Map Pennant Flags and Round Head Tacks</v>
      </c>
      <c r="E507" s="15">
        <f t="shared" si="503"/>
        <v>-8.6760000000000002</v>
      </c>
    </row>
    <row r="508" spans="1:5" x14ac:dyDescent="0.35">
      <c r="A508" s="2" t="s">
        <v>208</v>
      </c>
      <c r="B508" s="15">
        <v>-10.795999999999999</v>
      </c>
      <c r="D508" t="str">
        <f t="shared" ref="D508:E508" si="504">A505</f>
        <v>Acme® Forged Steel Scissors with Black Enamel Handles</v>
      </c>
      <c r="E508" s="15">
        <f t="shared" si="504"/>
        <v>-8.7200000000000006</v>
      </c>
    </row>
    <row r="509" spans="1:5" x14ac:dyDescent="0.35">
      <c r="A509" s="2" t="s">
        <v>496</v>
      </c>
      <c r="B509" s="15">
        <v>-11.113200000000001</v>
      </c>
      <c r="D509" t="str">
        <f t="shared" ref="D509:E509" si="505">A506</f>
        <v>Tensor Computer Mounted Lamp</v>
      </c>
      <c r="E509" s="15">
        <f t="shared" si="505"/>
        <v>-9.1300000000000008</v>
      </c>
    </row>
    <row r="510" spans="1:5" x14ac:dyDescent="0.35">
      <c r="A510" s="2" t="s">
        <v>958</v>
      </c>
      <c r="B510" s="15">
        <v>-11.1332</v>
      </c>
      <c r="D510" t="str">
        <f t="shared" ref="D510:E510" si="506">A507</f>
        <v>Belkin ErgoBoard™ Keyboard</v>
      </c>
      <c r="E510" s="15">
        <f t="shared" si="506"/>
        <v>-9.68</v>
      </c>
    </row>
    <row r="511" spans="1:5" x14ac:dyDescent="0.35">
      <c r="A511" s="2" t="s">
        <v>710</v>
      </c>
      <c r="B511" s="15">
        <v>-11.635999999999999</v>
      </c>
      <c r="D511" t="str">
        <f t="shared" ref="D511:E511" si="507">A508</f>
        <v>#10- 4 1/8" x 9 1/2" Recycled Envelopes</v>
      </c>
      <c r="E511" s="15">
        <f t="shared" si="507"/>
        <v>-10.795999999999999</v>
      </c>
    </row>
    <row r="512" spans="1:5" x14ac:dyDescent="0.35">
      <c r="A512" s="2" t="s">
        <v>420</v>
      </c>
      <c r="B512" s="15">
        <v>-11.76</v>
      </c>
      <c r="D512" t="str">
        <f t="shared" ref="D512:E512" si="508">A509</f>
        <v>1/4 Fold Party Design Invitations &amp; White Envelopes, 24 8-1/2" X 11" Cards, 25 Env./Pack</v>
      </c>
      <c r="E512" s="15">
        <f t="shared" si="508"/>
        <v>-11.113200000000001</v>
      </c>
    </row>
    <row r="513" spans="1:5" x14ac:dyDescent="0.35">
      <c r="A513" s="2" t="s">
        <v>254</v>
      </c>
      <c r="B513" s="15">
        <v>-12.1716</v>
      </c>
      <c r="D513" t="str">
        <f t="shared" ref="D513:E513" si="509">A510</f>
        <v>Xerox 1985</v>
      </c>
      <c r="E513" s="15">
        <f t="shared" si="509"/>
        <v>-11.1332</v>
      </c>
    </row>
    <row r="514" spans="1:5" x14ac:dyDescent="0.35">
      <c r="A514" s="2" t="s">
        <v>797</v>
      </c>
      <c r="B514" s="15">
        <v>-12.278</v>
      </c>
      <c r="D514" t="str">
        <f t="shared" ref="D514:E514" si="510">A511</f>
        <v>Harmony HEPA Quiet Air Purifiers</v>
      </c>
      <c r="E514" s="15">
        <f t="shared" si="510"/>
        <v>-11.635999999999999</v>
      </c>
    </row>
    <row r="515" spans="1:5" x14ac:dyDescent="0.35">
      <c r="A515" s="2" t="s">
        <v>576</v>
      </c>
      <c r="B515" s="15">
        <v>-12.718999999999999</v>
      </c>
      <c r="D515" t="str">
        <f t="shared" ref="D515:E515" si="511">A512</f>
        <v>Southworth 25% Cotton Antique Laid Paper &amp; Envelopes</v>
      </c>
      <c r="E515" s="15">
        <f t="shared" si="511"/>
        <v>-11.76</v>
      </c>
    </row>
    <row r="516" spans="1:5" x14ac:dyDescent="0.35">
      <c r="A516" s="2" t="s">
        <v>961</v>
      </c>
      <c r="B516" s="15">
        <v>-14.074999999999999</v>
      </c>
      <c r="D516" t="str">
        <f t="shared" ref="D516:E516" si="512">A513</f>
        <v>Avery Durable Binders</v>
      </c>
      <c r="E516" s="15">
        <f t="shared" si="512"/>
        <v>-12.1716</v>
      </c>
    </row>
    <row r="517" spans="1:5" x14ac:dyDescent="0.35">
      <c r="A517" s="2" t="s">
        <v>574</v>
      </c>
      <c r="B517" s="15">
        <v>-14.3598</v>
      </c>
      <c r="D517" t="str">
        <f t="shared" ref="D517:E517" si="513">A514</f>
        <v>Newell 326</v>
      </c>
      <c r="E517" s="15">
        <f t="shared" si="513"/>
        <v>-12.278</v>
      </c>
    </row>
    <row r="518" spans="1:5" x14ac:dyDescent="0.35">
      <c r="A518" s="2" t="s">
        <v>179</v>
      </c>
      <c r="B518" s="15">
        <v>-14.805999999999999</v>
      </c>
      <c r="D518" t="str">
        <f t="shared" ref="D518:E518" si="514">A515</f>
        <v>Avery® Durable Slant Ring Binders With Label Holder</v>
      </c>
      <c r="E518" s="15">
        <f t="shared" si="514"/>
        <v>-12.718999999999999</v>
      </c>
    </row>
    <row r="519" spans="1:5" x14ac:dyDescent="0.35">
      <c r="A519" s="2" t="s">
        <v>413</v>
      </c>
      <c r="B519" s="15">
        <v>-14.990399999999999</v>
      </c>
      <c r="D519" t="str">
        <f t="shared" ref="D519:E519" si="515">A516</f>
        <v>Xerox 1995</v>
      </c>
      <c r="E519" s="15">
        <f t="shared" si="515"/>
        <v>-14.074999999999999</v>
      </c>
    </row>
    <row r="520" spans="1:5" x14ac:dyDescent="0.35">
      <c r="A520" s="2" t="s">
        <v>111</v>
      </c>
      <c r="B520" s="15">
        <v>-15.001099999999999</v>
      </c>
      <c r="D520" t="str">
        <f t="shared" ref="D520:E520" si="516">A517</f>
        <v>Avery Reinforcements for Hole-Punch Pages</v>
      </c>
      <c r="E520" s="15">
        <f t="shared" si="516"/>
        <v>-14.3598</v>
      </c>
    </row>
    <row r="521" spans="1:5" x14ac:dyDescent="0.35">
      <c r="A521" s="2" t="s">
        <v>650</v>
      </c>
      <c r="B521" s="15">
        <v>-15.29</v>
      </c>
      <c r="D521" t="str">
        <f t="shared" ref="D521:E521" si="517">A518</f>
        <v>Staples 6 Outlet Surge</v>
      </c>
      <c r="E521" s="15">
        <f t="shared" si="517"/>
        <v>-14.805999999999999</v>
      </c>
    </row>
    <row r="522" spans="1:5" x14ac:dyDescent="0.35">
      <c r="A522" s="2" t="s">
        <v>190</v>
      </c>
      <c r="B522" s="15">
        <v>-15.8184</v>
      </c>
      <c r="D522" t="str">
        <f t="shared" ref="D522:E522" si="518">A519</f>
        <v>Sanford Pocket Accent® Highlighters</v>
      </c>
      <c r="E522" s="15">
        <f t="shared" si="518"/>
        <v>-14.990399999999999</v>
      </c>
    </row>
    <row r="523" spans="1:5" x14ac:dyDescent="0.35">
      <c r="A523" s="2" t="s">
        <v>628</v>
      </c>
      <c r="B523" s="15">
        <v>-16.37</v>
      </c>
      <c r="D523" t="str">
        <f t="shared" ref="D523:E523" si="519">A520</f>
        <v>Economy Binders</v>
      </c>
      <c r="E523" s="15">
        <f t="shared" si="519"/>
        <v>-15.001099999999999</v>
      </c>
    </row>
    <row r="524" spans="1:5" x14ac:dyDescent="0.35">
      <c r="A524" s="2" t="s">
        <v>129</v>
      </c>
      <c r="B524" s="15">
        <v>-16.518599999999999</v>
      </c>
      <c r="D524" t="str">
        <f t="shared" ref="D524:E524" si="520">A521</f>
        <v>Eldon® 200 Class™ Desk Accessories, Burgundy</v>
      </c>
      <c r="E524" s="15">
        <f t="shared" si="520"/>
        <v>-15.29</v>
      </c>
    </row>
    <row r="525" spans="1:5" x14ac:dyDescent="0.35">
      <c r="A525" s="2" t="s">
        <v>959</v>
      </c>
      <c r="B525" s="15">
        <v>-16.634799999999998</v>
      </c>
      <c r="D525" t="str">
        <f t="shared" ref="D525:E525" si="521">A522</f>
        <v>Ultra Door Pull Handle</v>
      </c>
      <c r="E525" s="15">
        <f t="shared" si="521"/>
        <v>-15.8184</v>
      </c>
    </row>
    <row r="526" spans="1:5" x14ac:dyDescent="0.35">
      <c r="A526" s="2" t="s">
        <v>758</v>
      </c>
      <c r="B526" s="15">
        <v>-16.64</v>
      </c>
      <c r="D526" t="str">
        <f t="shared" ref="D526:E526" si="522">A523</f>
        <v>Decoflex Hanging Personal Folder File</v>
      </c>
      <c r="E526" s="15">
        <f t="shared" si="522"/>
        <v>-16.37</v>
      </c>
    </row>
    <row r="527" spans="1:5" x14ac:dyDescent="0.35">
      <c r="A527" s="2" t="s">
        <v>543</v>
      </c>
      <c r="B527" s="15">
        <v>-17.489999999999998</v>
      </c>
      <c r="D527" t="str">
        <f t="shared" ref="D527:E527" si="523">A524</f>
        <v>GBC Standard Plastic Binding Systems Combs</v>
      </c>
      <c r="E527" s="15">
        <f t="shared" si="523"/>
        <v>-16.518599999999999</v>
      </c>
    </row>
    <row r="528" spans="1:5" x14ac:dyDescent="0.35">
      <c r="A528" s="2" t="s">
        <v>135</v>
      </c>
      <c r="B528" s="15">
        <v>-18.241599999999998</v>
      </c>
      <c r="D528" t="str">
        <f t="shared" ref="D528:E528" si="524">A525</f>
        <v>Xerox 1989</v>
      </c>
      <c r="E528" s="15">
        <f t="shared" si="524"/>
        <v>-16.634799999999998</v>
      </c>
    </row>
    <row r="529" spans="1:5" x14ac:dyDescent="0.35">
      <c r="A529" s="2" t="s">
        <v>522</v>
      </c>
      <c r="B529" s="15">
        <v>-18.3216</v>
      </c>
      <c r="D529" t="str">
        <f t="shared" ref="D529:E529" si="525">A526</f>
        <v>Kensington 6 Outlet SmartSocket Surge Protector</v>
      </c>
      <c r="E529" s="15">
        <f t="shared" si="525"/>
        <v>-16.64</v>
      </c>
    </row>
    <row r="530" spans="1:5" x14ac:dyDescent="0.35">
      <c r="A530" s="2" t="s">
        <v>964</v>
      </c>
      <c r="B530" s="15">
        <v>-18.850000000000001</v>
      </c>
      <c r="D530" t="str">
        <f t="shared" ref="D530:E530" si="526">A527</f>
        <v>Advantus Plastic Paper Clips</v>
      </c>
      <c r="E530" s="15">
        <f t="shared" si="526"/>
        <v>-17.489999999999998</v>
      </c>
    </row>
    <row r="531" spans="1:5" x14ac:dyDescent="0.35">
      <c r="A531" s="2" t="s">
        <v>652</v>
      </c>
      <c r="B531" s="15">
        <v>-19.420000000000002</v>
      </c>
      <c r="D531" t="str">
        <f t="shared" ref="D531:E531" si="527">A528</f>
        <v>Hanging Personal Folder File</v>
      </c>
      <c r="E531" s="15">
        <f t="shared" si="527"/>
        <v>-18.241599999999998</v>
      </c>
    </row>
    <row r="532" spans="1:5" x14ac:dyDescent="0.35">
      <c r="A532" s="2" t="s">
        <v>594</v>
      </c>
      <c r="B532" s="15">
        <v>-19.712800000000001</v>
      </c>
      <c r="D532" t="str">
        <f t="shared" ref="D532:E532" si="528">A529</f>
        <v>Accessory32</v>
      </c>
      <c r="E532" s="15">
        <f t="shared" si="528"/>
        <v>-18.3216</v>
      </c>
    </row>
    <row r="533" spans="1:5" x14ac:dyDescent="0.35">
      <c r="A533" s="2" t="s">
        <v>186</v>
      </c>
      <c r="B533" s="15">
        <v>-19.872900000000001</v>
      </c>
      <c r="D533" t="str">
        <f t="shared" ref="D533:E533" si="529">A530</f>
        <v>Xerox 207</v>
      </c>
      <c r="E533" s="15">
        <f t="shared" si="529"/>
        <v>-18.850000000000001</v>
      </c>
    </row>
    <row r="534" spans="1:5" x14ac:dyDescent="0.35">
      <c r="A534" s="2" t="s">
        <v>733</v>
      </c>
      <c r="B534" s="15">
        <v>-19.93</v>
      </c>
      <c r="D534" t="str">
        <f t="shared" ref="D534:E534" si="530">A531</f>
        <v>Eldon® Expressions™ Wood Desk Accessories, Oak</v>
      </c>
      <c r="E534" s="15">
        <f t="shared" si="530"/>
        <v>-19.420000000000002</v>
      </c>
    </row>
    <row r="535" spans="1:5" x14ac:dyDescent="0.35">
      <c r="A535" s="2" t="s">
        <v>692</v>
      </c>
      <c r="B535" s="15">
        <v>-20.182300000000001</v>
      </c>
      <c r="D535" t="str">
        <f t="shared" ref="D535:E535" si="531">A532</f>
        <v>Boston School Pro Electric Pencil Sharpener, 1670</v>
      </c>
      <c r="E535" s="15">
        <f t="shared" si="531"/>
        <v>-19.712800000000001</v>
      </c>
    </row>
    <row r="536" spans="1:5" x14ac:dyDescent="0.35">
      <c r="A536" s="2" t="s">
        <v>820</v>
      </c>
      <c r="B536" s="15">
        <v>-20.257999999999999</v>
      </c>
      <c r="D536" t="str">
        <f t="shared" ref="D536:E536" si="532">A533</f>
        <v>Tenex Contemporary Contur Chairmats for Low and Medium Pile Carpet, Computer, 39" x 49"</v>
      </c>
      <c r="E536" s="15">
        <f t="shared" si="532"/>
        <v>-19.872900000000001</v>
      </c>
    </row>
    <row r="537" spans="1:5" x14ac:dyDescent="0.35">
      <c r="A537" s="2" t="s">
        <v>127</v>
      </c>
      <c r="B537" s="15">
        <v>-20.320499999999999</v>
      </c>
      <c r="D537" t="str">
        <f t="shared" ref="D537:E537" si="533">A534</f>
        <v>Hoover Replacement Belts For Soft Guard™ &amp; Commercial Ltweight Upright Vacs, 2/Pk</v>
      </c>
      <c r="E537" s="15">
        <f t="shared" si="533"/>
        <v>-19.93</v>
      </c>
    </row>
    <row r="538" spans="1:5" x14ac:dyDescent="0.35">
      <c r="A538" s="2" t="s">
        <v>236</v>
      </c>
      <c r="B538" s="15">
        <v>-21.06</v>
      </c>
      <c r="D538" t="str">
        <f t="shared" ref="D538:E538" si="534">A535</f>
        <v>GBC Recycled Grain Textured Covers</v>
      </c>
      <c r="E538" s="15">
        <f t="shared" si="534"/>
        <v>-20.182300000000001</v>
      </c>
    </row>
    <row r="539" spans="1:5" x14ac:dyDescent="0.35">
      <c r="A539" s="2" t="s">
        <v>237</v>
      </c>
      <c r="B539" s="15">
        <v>-21.231999999999999</v>
      </c>
      <c r="D539" t="str">
        <f t="shared" ref="D539:E539" si="535">A536</f>
        <v>PC Concepts 116 Key Quantum 3000 Keyboard</v>
      </c>
      <c r="E539" s="15">
        <f t="shared" si="535"/>
        <v>-20.257999999999999</v>
      </c>
    </row>
    <row r="540" spans="1:5" x14ac:dyDescent="0.35">
      <c r="A540" s="2" t="s">
        <v>681</v>
      </c>
      <c r="B540" s="15">
        <v>-21.2592</v>
      </c>
      <c r="D540" t="str">
        <f t="shared" ref="D540:E540" si="536">A537</f>
        <v>GBC ProClick Spines for 32-Hole Punch</v>
      </c>
      <c r="E540" s="15">
        <f t="shared" si="536"/>
        <v>-20.320499999999999</v>
      </c>
    </row>
    <row r="541" spans="1:5" x14ac:dyDescent="0.35">
      <c r="A541" s="2" t="s">
        <v>347</v>
      </c>
      <c r="B541" s="15">
        <v>-21.319199999999999</v>
      </c>
      <c r="D541" t="str">
        <f t="shared" ref="D541:E541" si="537">A538</f>
        <v>Acco Perma® 2700 Stacking Storage Drawers</v>
      </c>
      <c r="E541" s="15">
        <f t="shared" si="537"/>
        <v>-21.06</v>
      </c>
    </row>
    <row r="542" spans="1:5" x14ac:dyDescent="0.35">
      <c r="A542" s="2" t="s">
        <v>130</v>
      </c>
      <c r="B542" s="15">
        <v>-21.632400000000001</v>
      </c>
      <c r="D542" t="str">
        <f t="shared" ref="D542:E542" si="538">A539</f>
        <v>Acco Smartsocket® Color-Coded Six-Outlet AC Adapter Model Surge Protectors</v>
      </c>
      <c r="E542" s="15">
        <f t="shared" si="538"/>
        <v>-21.231999999999999</v>
      </c>
    </row>
    <row r="543" spans="1:5" x14ac:dyDescent="0.35">
      <c r="A543" s="2" t="s">
        <v>275</v>
      </c>
      <c r="B543" s="15">
        <v>-21.732800000000001</v>
      </c>
      <c r="D543" t="str">
        <f t="shared" ref="D543:E543" si="539">A540</f>
        <v>Fluorescent Highlighters by Dixon</v>
      </c>
      <c r="E543" s="15">
        <f t="shared" si="539"/>
        <v>-21.2592</v>
      </c>
    </row>
    <row r="544" spans="1:5" x14ac:dyDescent="0.35">
      <c r="A544" s="2" t="s">
        <v>834</v>
      </c>
      <c r="B544" s="15">
        <v>-22.01</v>
      </c>
      <c r="D544" t="str">
        <f t="shared" ref="D544:E544" si="540">A541</f>
        <v>Hoover Replacement Belt for Commercial Guardsman Heavy-Duty Upright Vacuum</v>
      </c>
      <c r="E544" s="15">
        <f t="shared" si="540"/>
        <v>-21.319199999999999</v>
      </c>
    </row>
    <row r="545" spans="1:5" x14ac:dyDescent="0.35">
      <c r="A545" s="2" t="s">
        <v>525</v>
      </c>
      <c r="B545" s="15">
        <v>-22.82</v>
      </c>
      <c r="D545" t="str">
        <f t="shared" ref="D545:E545" si="541">A542</f>
        <v>GBC Twin Loop™ Wire Binding Elements, 9/16" Spine, Black</v>
      </c>
      <c r="E545" s="15">
        <f t="shared" si="541"/>
        <v>-21.632400000000001</v>
      </c>
    </row>
    <row r="546" spans="1:5" x14ac:dyDescent="0.35">
      <c r="A546" s="2" t="s">
        <v>739</v>
      </c>
      <c r="B546" s="15">
        <v>-23.357900000000001</v>
      </c>
      <c r="D546" t="str">
        <f t="shared" ref="D546:E546" si="542">A543</f>
        <v>Brites Rubber Bands, 1 1/2 oz. Box</v>
      </c>
      <c r="E546" s="15">
        <f t="shared" si="542"/>
        <v>-21.732800000000001</v>
      </c>
    </row>
    <row r="547" spans="1:5" x14ac:dyDescent="0.35">
      <c r="A547" s="2" t="s">
        <v>668</v>
      </c>
      <c r="B547" s="15">
        <v>-23.634399999999999</v>
      </c>
      <c r="D547" t="str">
        <f t="shared" ref="D547:E547" si="543">A544</f>
        <v>Premium Writing Pencils, Soft, #2 by Central Association for the Blind</v>
      </c>
      <c r="E547" s="15">
        <f t="shared" si="543"/>
        <v>-22.01</v>
      </c>
    </row>
    <row r="548" spans="1:5" x14ac:dyDescent="0.35">
      <c r="A548" s="2" t="s">
        <v>796</v>
      </c>
      <c r="B548" s="15">
        <v>-24.03</v>
      </c>
      <c r="D548" t="str">
        <f t="shared" ref="D548:E548" si="544">A545</f>
        <v>Acco Keyboard-In-A-Box®</v>
      </c>
      <c r="E548" s="15">
        <f t="shared" si="544"/>
        <v>-22.82</v>
      </c>
    </row>
    <row r="549" spans="1:5" x14ac:dyDescent="0.35">
      <c r="A549" s="2" t="s">
        <v>966</v>
      </c>
      <c r="B549" s="15">
        <v>-24.518000000000001</v>
      </c>
      <c r="D549" t="str">
        <f t="shared" ref="D549:E549" si="545">A546</f>
        <v>Ibico Covers for Plastic or Wire Binding Elements</v>
      </c>
      <c r="E549" s="15">
        <f t="shared" si="545"/>
        <v>-23.357900000000001</v>
      </c>
    </row>
    <row r="550" spans="1:5" x14ac:dyDescent="0.35">
      <c r="A550" s="2" t="s">
        <v>160</v>
      </c>
      <c r="B550" s="15">
        <v>-24.536000000000001</v>
      </c>
      <c r="D550" t="str">
        <f t="shared" ref="D550:E550" si="546">A547</f>
        <v>Fellowes Command Center 5-outlet power strip</v>
      </c>
      <c r="E550" s="15">
        <f t="shared" si="546"/>
        <v>-23.634399999999999</v>
      </c>
    </row>
    <row r="551" spans="1:5" x14ac:dyDescent="0.35">
      <c r="A551" s="2" t="s">
        <v>643</v>
      </c>
      <c r="B551" s="15">
        <v>-24.7104</v>
      </c>
      <c r="D551" t="str">
        <f t="shared" ref="D551:E551" si="547">A548</f>
        <v>Newell 321</v>
      </c>
      <c r="E551" s="15">
        <f t="shared" si="547"/>
        <v>-24.03</v>
      </c>
    </row>
    <row r="552" spans="1:5" x14ac:dyDescent="0.35">
      <c r="A552" s="2" t="s">
        <v>750</v>
      </c>
      <c r="B552" s="15">
        <v>-25.103999999999999</v>
      </c>
      <c r="D552" t="str">
        <f t="shared" ref="D552:E552" si="548">A549</f>
        <v>Xerox 213</v>
      </c>
      <c r="E552" s="15">
        <f t="shared" si="548"/>
        <v>-24.518000000000001</v>
      </c>
    </row>
    <row r="553" spans="1:5" x14ac:dyDescent="0.35">
      <c r="A553" s="2" t="s">
        <v>334</v>
      </c>
      <c r="B553" s="15">
        <v>-25.511900000000001</v>
      </c>
      <c r="D553" t="str">
        <f t="shared" ref="D553:E553" si="549">A550</f>
        <v>Newell 343</v>
      </c>
      <c r="E553" s="15">
        <f t="shared" si="549"/>
        <v>-24.536000000000001</v>
      </c>
    </row>
    <row r="554" spans="1:5" x14ac:dyDescent="0.35">
      <c r="A554" s="2" t="s">
        <v>308</v>
      </c>
      <c r="B554" s="15">
        <v>-25.76</v>
      </c>
      <c r="D554" t="str">
        <f t="shared" ref="D554:E554" si="550">A551</f>
        <v>Eldon Expressions Punched Metal &amp; Wood Desk Accessories, Black &amp; Cherry</v>
      </c>
      <c r="E554" s="15">
        <f t="shared" si="550"/>
        <v>-24.7104</v>
      </c>
    </row>
    <row r="555" spans="1:5" x14ac:dyDescent="0.35">
      <c r="A555" s="2" t="s">
        <v>201</v>
      </c>
      <c r="B555" s="15">
        <v>-27.375</v>
      </c>
      <c r="D555" t="str">
        <f t="shared" ref="D555:E555" si="551">A552</f>
        <v>Imation 3.5" DS-HD Macintosh Formatted Diskettes, 10/Pack</v>
      </c>
      <c r="E555" s="15">
        <f t="shared" si="551"/>
        <v>-25.103999999999999</v>
      </c>
    </row>
    <row r="556" spans="1:5" x14ac:dyDescent="0.35">
      <c r="A556" s="2" t="s">
        <v>767</v>
      </c>
      <c r="B556" s="15">
        <v>-28.09</v>
      </c>
      <c r="D556" t="str">
        <f t="shared" ref="D556:E556" si="552">A553</f>
        <v>Hewlett-Packard 2600DN Business Color Inkjet Printer</v>
      </c>
      <c r="E556" s="15">
        <f t="shared" si="552"/>
        <v>-25.511900000000001</v>
      </c>
    </row>
    <row r="557" spans="1:5" x14ac:dyDescent="0.35">
      <c r="A557" s="2" t="s">
        <v>663</v>
      </c>
      <c r="B557" s="15">
        <v>-29.61</v>
      </c>
      <c r="D557" t="str">
        <f t="shared" ref="D557:E557" si="553">A554</f>
        <v>Eureka The Boss® Cordless Rechargeable Stick Vac</v>
      </c>
      <c r="E557" s="15">
        <f t="shared" si="553"/>
        <v>-25.76</v>
      </c>
    </row>
    <row r="558" spans="1:5" x14ac:dyDescent="0.35">
      <c r="A558" s="2" t="s">
        <v>515</v>
      </c>
      <c r="B558" s="15">
        <v>-29.84</v>
      </c>
      <c r="D558" t="str">
        <f t="shared" ref="D558:E558" si="554">A555</f>
        <v>Xerox 199</v>
      </c>
      <c r="E558" s="15">
        <f t="shared" si="554"/>
        <v>-27.375</v>
      </c>
    </row>
    <row r="559" spans="1:5" x14ac:dyDescent="0.35">
      <c r="A559" s="2" t="s">
        <v>139</v>
      </c>
      <c r="B559" s="15">
        <v>-30.44</v>
      </c>
      <c r="D559" t="str">
        <f t="shared" ref="D559:E559" si="555">A556</f>
        <v>Letter/Legal File Tote with Clear Snap-On Lid, Black Granite</v>
      </c>
      <c r="E559" s="15">
        <f t="shared" si="555"/>
        <v>-28.09</v>
      </c>
    </row>
    <row r="560" spans="1:5" x14ac:dyDescent="0.35">
      <c r="A560" s="2" t="s">
        <v>396</v>
      </c>
      <c r="B560" s="15">
        <v>-31.500499999999999</v>
      </c>
      <c r="D560" t="str">
        <f t="shared" ref="D560:E560" si="556">A557</f>
        <v>Executive Impressions 14" Contract Wall Clock</v>
      </c>
      <c r="E560" s="15">
        <f t="shared" si="556"/>
        <v>-29.61</v>
      </c>
    </row>
    <row r="561" spans="1:5" x14ac:dyDescent="0.35">
      <c r="A561" s="2" t="s">
        <v>631</v>
      </c>
      <c r="B561" s="15">
        <v>-32.816000000000003</v>
      </c>
      <c r="D561" t="str">
        <f t="shared" ref="D561:E561" si="557">A558</f>
        <v>8890</v>
      </c>
      <c r="E561" s="15">
        <f t="shared" si="557"/>
        <v>-29.84</v>
      </c>
    </row>
    <row r="562" spans="1:5" x14ac:dyDescent="0.35">
      <c r="A562" s="2" t="s">
        <v>536</v>
      </c>
      <c r="B562" s="15">
        <v>-33.2956</v>
      </c>
      <c r="D562" t="str">
        <f t="shared" ref="D562:E562" si="558">A559</f>
        <v>Holmes Replacement Filter for HEPA Air Cleaner, Medium Room</v>
      </c>
      <c r="E562" s="15">
        <f t="shared" si="558"/>
        <v>-30.44</v>
      </c>
    </row>
    <row r="563" spans="1:5" x14ac:dyDescent="0.35">
      <c r="A563" s="2" t="s">
        <v>430</v>
      </c>
      <c r="B563" s="15">
        <v>-33.5685</v>
      </c>
      <c r="D563" t="str">
        <f t="shared" ref="D563:E563" si="559">A560</f>
        <v>Peel &amp; Stick Add-On Corner Pockets</v>
      </c>
      <c r="E563" s="15">
        <f t="shared" si="559"/>
        <v>-31.500499999999999</v>
      </c>
    </row>
    <row r="564" spans="1:5" x14ac:dyDescent="0.35">
      <c r="A564" s="2" t="s">
        <v>363</v>
      </c>
      <c r="B564" s="15">
        <v>-34.591999999999999</v>
      </c>
      <c r="D564" t="str">
        <f t="shared" ref="D564:E564" si="560">A561</f>
        <v>Deflect-o EconoMat Studded, No Bevel Mat for Low Pile Carpeting</v>
      </c>
      <c r="E564" s="15">
        <f t="shared" si="560"/>
        <v>-32.816000000000003</v>
      </c>
    </row>
    <row r="565" spans="1:5" x14ac:dyDescent="0.35">
      <c r="A565" s="2" t="s">
        <v>549</v>
      </c>
      <c r="B565" s="15">
        <v>-35.474400000000003</v>
      </c>
      <c r="D565" t="str">
        <f t="shared" ref="D565:E565" si="561">A562</f>
        <v>Acme® Preferred Stainless Steel Scissors</v>
      </c>
      <c r="E565" s="15">
        <f t="shared" si="561"/>
        <v>-33.2956</v>
      </c>
    </row>
    <row r="566" spans="1:5" x14ac:dyDescent="0.35">
      <c r="A566" s="2" t="s">
        <v>259</v>
      </c>
      <c r="B566" s="15">
        <v>-36.945999999999998</v>
      </c>
      <c r="D566" t="str">
        <f t="shared" ref="D566:E566" si="562">A563</f>
        <v>Staples® General Use 3-Ring Binders</v>
      </c>
      <c r="E566" s="15">
        <f t="shared" si="562"/>
        <v>-33.5685</v>
      </c>
    </row>
    <row r="567" spans="1:5" x14ac:dyDescent="0.35">
      <c r="A567" s="2" t="s">
        <v>805</v>
      </c>
      <c r="B567" s="15">
        <v>-37.03</v>
      </c>
      <c r="D567" t="str">
        <f t="shared" ref="D567:E567" si="563">A564</f>
        <v>Iris Project Case</v>
      </c>
      <c r="E567" s="15">
        <f t="shared" si="563"/>
        <v>-34.591999999999999</v>
      </c>
    </row>
    <row r="568" spans="1:5" x14ac:dyDescent="0.35">
      <c r="A568" s="2" t="s">
        <v>564</v>
      </c>
      <c r="B568" s="15">
        <v>-37.5291</v>
      </c>
      <c r="D568" t="str">
        <f t="shared" ref="D568:E568" si="564">A565</f>
        <v>APC 7 Outlet Network SurgeArrest Surge Protector</v>
      </c>
      <c r="E568" s="15">
        <f t="shared" si="564"/>
        <v>-35.474400000000003</v>
      </c>
    </row>
    <row r="569" spans="1:5" x14ac:dyDescent="0.35">
      <c r="A569" s="2" t="s">
        <v>203</v>
      </c>
      <c r="B569" s="15">
        <v>-38.72</v>
      </c>
      <c r="D569" t="str">
        <f t="shared" ref="D569:E569" si="565">A566</f>
        <v>Balt Solid Wood Rectangular Table</v>
      </c>
      <c r="E569" s="15">
        <f t="shared" si="565"/>
        <v>-36.945999999999998</v>
      </c>
    </row>
    <row r="570" spans="1:5" x14ac:dyDescent="0.35">
      <c r="A570" s="2" t="s">
        <v>901</v>
      </c>
      <c r="B570" s="15">
        <v>-38.808</v>
      </c>
      <c r="D570" t="str">
        <f t="shared" ref="D570:E570" si="566">A567</f>
        <v>Newell 351</v>
      </c>
      <c r="E570" s="15">
        <f t="shared" si="566"/>
        <v>-37.03</v>
      </c>
    </row>
    <row r="571" spans="1:5" x14ac:dyDescent="0.35">
      <c r="A571" s="2" t="s">
        <v>842</v>
      </c>
      <c r="B571" s="15">
        <v>-40.432000000000002</v>
      </c>
      <c r="D571" t="str">
        <f t="shared" ref="D571:E571" si="567">A568</f>
        <v>Avery 501</v>
      </c>
      <c r="E571" s="15">
        <f t="shared" si="567"/>
        <v>-37.5291</v>
      </c>
    </row>
    <row r="572" spans="1:5" x14ac:dyDescent="0.35">
      <c r="A572" s="2" t="s">
        <v>300</v>
      </c>
      <c r="B572" s="15">
        <v>-40.683999999999997</v>
      </c>
      <c r="D572" t="str">
        <f t="shared" ref="D572:E572" si="568">A569</f>
        <v>Xerox 1997</v>
      </c>
      <c r="E572" s="15">
        <f t="shared" si="568"/>
        <v>-38.72</v>
      </c>
    </row>
    <row r="573" spans="1:5" x14ac:dyDescent="0.35">
      <c r="A573" s="2" t="s">
        <v>200</v>
      </c>
      <c r="B573" s="15">
        <v>-41.435699999999997</v>
      </c>
      <c r="D573" t="str">
        <f t="shared" ref="D573:E573" si="569">A570</f>
        <v>Trav-L-File Heavy-Duty Shuttle II, Black</v>
      </c>
      <c r="E573" s="15">
        <f t="shared" si="569"/>
        <v>-38.808</v>
      </c>
    </row>
    <row r="574" spans="1:5" x14ac:dyDescent="0.35">
      <c r="A574" s="2" t="s">
        <v>352</v>
      </c>
      <c r="B574" s="15">
        <v>-41.462400000000002</v>
      </c>
      <c r="D574" t="str">
        <f t="shared" ref="D574:E574" si="570">A571</f>
        <v>Revere Boxed Rubber Bands by Revere</v>
      </c>
      <c r="E574" s="15">
        <f t="shared" si="570"/>
        <v>-40.432000000000002</v>
      </c>
    </row>
    <row r="575" spans="1:5" x14ac:dyDescent="0.35">
      <c r="A575" s="2" t="s">
        <v>356</v>
      </c>
      <c r="B575" s="15">
        <v>-42.545999999999999</v>
      </c>
      <c r="D575" t="str">
        <f t="shared" ref="D575:E575" si="571">A572</f>
        <v>Eldon Cleatmat Plus™ Chair Mats for High Pile Carpets</v>
      </c>
      <c r="E575" s="15">
        <f t="shared" si="571"/>
        <v>-40.683999999999997</v>
      </c>
    </row>
    <row r="576" spans="1:5" x14ac:dyDescent="0.35">
      <c r="A576" s="2" t="s">
        <v>202</v>
      </c>
      <c r="B576" s="15">
        <v>-42.674999999999997</v>
      </c>
      <c r="D576" t="str">
        <f t="shared" ref="D576:E576" si="572">A573</f>
        <v>Xerox 1986</v>
      </c>
      <c r="E576" s="15">
        <f t="shared" si="572"/>
        <v>-41.435699999999997</v>
      </c>
    </row>
    <row r="577" spans="1:5" x14ac:dyDescent="0.35">
      <c r="A577" s="2" t="s">
        <v>322</v>
      </c>
      <c r="B577" s="15">
        <v>-42.739800000000002</v>
      </c>
      <c r="D577" t="str">
        <f t="shared" ref="D577:E577" si="573">A574</f>
        <v>Hunt BOSTON® Vista® Battery-Operated Pencil Sharpener, Black</v>
      </c>
      <c r="E577" s="15">
        <f t="shared" si="573"/>
        <v>-41.462400000000002</v>
      </c>
    </row>
    <row r="578" spans="1:5" x14ac:dyDescent="0.35">
      <c r="A578" s="2" t="s">
        <v>930</v>
      </c>
      <c r="B578" s="15">
        <v>-44.7012</v>
      </c>
      <c r="D578" t="str">
        <f t="shared" ref="D578:E578" si="574">A575</f>
        <v>Ibico EPK-21 Electric Binding System</v>
      </c>
      <c r="E578" s="15">
        <f t="shared" si="574"/>
        <v>-42.545999999999999</v>
      </c>
    </row>
    <row r="579" spans="1:5" x14ac:dyDescent="0.35">
      <c r="A579" s="2" t="s">
        <v>115</v>
      </c>
      <c r="B579" s="15">
        <v>-45.414000000000001</v>
      </c>
      <c r="D579" t="str">
        <f t="shared" ref="D579:E579" si="575">A576</f>
        <v>Xerox 1994</v>
      </c>
      <c r="E579" s="15">
        <f t="shared" si="575"/>
        <v>-42.674999999999997</v>
      </c>
    </row>
    <row r="580" spans="1:5" x14ac:dyDescent="0.35">
      <c r="A580" s="2" t="s">
        <v>754</v>
      </c>
      <c r="B580" s="15">
        <v>-45.64</v>
      </c>
      <c r="D580" t="str">
        <f t="shared" ref="D580:E580" si="576">A577</f>
        <v>GBC Instant Index™ System for Binding Systems</v>
      </c>
      <c r="E580" s="15">
        <f t="shared" si="576"/>
        <v>-42.739800000000002</v>
      </c>
    </row>
    <row r="581" spans="1:5" x14ac:dyDescent="0.35">
      <c r="A581" s="2" t="s">
        <v>962</v>
      </c>
      <c r="B581" s="15">
        <v>-46.5244</v>
      </c>
      <c r="D581" t="str">
        <f t="shared" ref="D581:E581" si="577">A578</f>
        <v>Xerox 1894</v>
      </c>
      <c r="E581" s="15">
        <f t="shared" si="577"/>
        <v>-44.7012</v>
      </c>
    </row>
    <row r="582" spans="1:5" x14ac:dyDescent="0.35">
      <c r="A582" s="2" t="s">
        <v>282</v>
      </c>
      <c r="B582" s="15">
        <v>-46.714399999999998</v>
      </c>
      <c r="D582" t="str">
        <f t="shared" ref="D582:E582" si="578">A579</f>
        <v>Eldon Jumbo ProFile™ Portable File Boxes Graphite/Black</v>
      </c>
      <c r="E582" s="15">
        <f t="shared" si="578"/>
        <v>-45.414000000000001</v>
      </c>
    </row>
    <row r="583" spans="1:5" x14ac:dyDescent="0.35">
      <c r="A583" s="2" t="s">
        <v>372</v>
      </c>
      <c r="B583" s="15">
        <v>-47.157299999999999</v>
      </c>
      <c r="D583" t="str">
        <f t="shared" ref="D583:E583" si="579">A580</f>
        <v>Imation Primaris 3.5" 2HD Unformatted Diskettes, 10/Pack</v>
      </c>
      <c r="E583" s="15">
        <f t="shared" si="579"/>
        <v>-45.64</v>
      </c>
    </row>
    <row r="584" spans="1:5" x14ac:dyDescent="0.35">
      <c r="A584" s="2" t="s">
        <v>292</v>
      </c>
      <c r="B584" s="15">
        <v>-47.765999999999998</v>
      </c>
      <c r="D584" t="str">
        <f t="shared" ref="D584:E584" si="580">A581</f>
        <v>Xerox 20</v>
      </c>
      <c r="E584" s="15">
        <f t="shared" si="580"/>
        <v>-46.5244</v>
      </c>
    </row>
    <row r="585" spans="1:5" x14ac:dyDescent="0.35">
      <c r="A585" s="2" t="s">
        <v>477</v>
      </c>
      <c r="B585" s="15">
        <v>-48.42</v>
      </c>
      <c r="D585" t="str">
        <f t="shared" ref="D585:E585" si="581">A582</f>
        <v>Coloredge Poster Frame</v>
      </c>
      <c r="E585" s="15">
        <f t="shared" si="581"/>
        <v>-46.714399999999998</v>
      </c>
    </row>
    <row r="586" spans="1:5" x14ac:dyDescent="0.35">
      <c r="A586" s="2" t="s">
        <v>954</v>
      </c>
      <c r="B586" s="15">
        <v>-49.53</v>
      </c>
      <c r="D586" t="str">
        <f t="shared" ref="D586:E586" si="582">A583</f>
        <v>Master Giant Foot® Doorstop, Safety Yellow</v>
      </c>
      <c r="E586" s="15">
        <f t="shared" si="582"/>
        <v>-47.157299999999999</v>
      </c>
    </row>
    <row r="587" spans="1:5" x14ac:dyDescent="0.35">
      <c r="A587" s="2" t="s">
        <v>940</v>
      </c>
      <c r="B587" s="15">
        <v>-50.204000000000001</v>
      </c>
      <c r="D587" t="str">
        <f t="shared" ref="D587:E587" si="583">A584</f>
        <v>Deflect-O® Glasstique™ Clear Desk Accessories</v>
      </c>
      <c r="E587" s="15">
        <f t="shared" si="583"/>
        <v>-47.765999999999998</v>
      </c>
    </row>
    <row r="588" spans="1:5" x14ac:dyDescent="0.35">
      <c r="A588" s="2" t="s">
        <v>615</v>
      </c>
      <c r="B588" s="15">
        <v>-50.569299999999998</v>
      </c>
      <c r="D588" t="str">
        <f t="shared" ref="D588:E588" si="584">A585</f>
        <v>Xerox 197</v>
      </c>
      <c r="E588" s="15">
        <f t="shared" si="584"/>
        <v>-48.42</v>
      </c>
    </row>
    <row r="589" spans="1:5" x14ac:dyDescent="0.35">
      <c r="A589" s="2" t="s">
        <v>533</v>
      </c>
      <c r="B589" s="15">
        <v>-50.75</v>
      </c>
      <c r="D589" t="str">
        <f t="shared" ref="D589:E589" si="585">A586</f>
        <v>Xerox 1974</v>
      </c>
      <c r="E589" s="15">
        <f t="shared" si="585"/>
        <v>-49.53</v>
      </c>
    </row>
    <row r="590" spans="1:5" x14ac:dyDescent="0.35">
      <c r="A590" s="2" t="s">
        <v>968</v>
      </c>
      <c r="B590" s="15">
        <v>-51.559199999999997</v>
      </c>
      <c r="D590" t="str">
        <f t="shared" ref="D590:E590" si="586">A587</f>
        <v>Xerox 193</v>
      </c>
      <c r="E590" s="15">
        <f t="shared" si="586"/>
        <v>-50.204000000000001</v>
      </c>
    </row>
    <row r="591" spans="1:5" x14ac:dyDescent="0.35">
      <c r="A591" s="2" t="s">
        <v>424</v>
      </c>
      <c r="B591" s="15">
        <v>-51.623399999999997</v>
      </c>
      <c r="D591" t="str">
        <f t="shared" ref="D591:E591" si="587">A588</f>
        <v>Career Cubicle Clock, 8 1/4", Black</v>
      </c>
      <c r="E591" s="15">
        <f t="shared" si="587"/>
        <v>-50.569299999999998</v>
      </c>
    </row>
    <row r="592" spans="1:5" x14ac:dyDescent="0.35">
      <c r="A592" s="2" t="s">
        <v>403</v>
      </c>
      <c r="B592" s="15">
        <v>-51.75</v>
      </c>
      <c r="D592" t="str">
        <f t="shared" ref="D592:E592" si="588">A589</f>
        <v>Acme Kleencut® Forged Steel Scissors</v>
      </c>
      <c r="E592" s="15">
        <f t="shared" si="588"/>
        <v>-50.75</v>
      </c>
    </row>
    <row r="593" spans="1:5" x14ac:dyDescent="0.35">
      <c r="A593" s="2" t="s">
        <v>337</v>
      </c>
      <c r="B593" s="15">
        <v>-52.338799999999999</v>
      </c>
      <c r="D593" t="str">
        <f t="shared" ref="D593:E593" si="589">A590</f>
        <v>Xerox 4200 Series MultiUse Premium Copy Paper (20Lb. and 84 Bright)</v>
      </c>
      <c r="E593" s="15">
        <f t="shared" si="589"/>
        <v>-51.559199999999997</v>
      </c>
    </row>
    <row r="594" spans="1:5" x14ac:dyDescent="0.35">
      <c r="A594" s="2" t="s">
        <v>699</v>
      </c>
      <c r="B594" s="15">
        <v>-53.744999999999997</v>
      </c>
      <c r="D594" t="str">
        <f t="shared" ref="D594:E594" si="590">A591</f>
        <v>Staples Metal Binder Clips</v>
      </c>
      <c r="E594" s="15">
        <f t="shared" si="590"/>
        <v>-51.623399999999997</v>
      </c>
    </row>
    <row r="595" spans="1:5" x14ac:dyDescent="0.35">
      <c r="A595" s="2" t="s">
        <v>235</v>
      </c>
      <c r="B595" s="15">
        <v>-54.058</v>
      </c>
      <c r="D595" t="str">
        <f t="shared" ref="D595:E595" si="591">A592</f>
        <v>Recycled Premium Regency Composition Covers</v>
      </c>
      <c r="E595" s="15">
        <f t="shared" si="591"/>
        <v>-51.75</v>
      </c>
    </row>
    <row r="596" spans="1:5" x14ac:dyDescent="0.35">
      <c r="A596" s="2" t="s">
        <v>261</v>
      </c>
      <c r="B596" s="15">
        <v>-54.622</v>
      </c>
      <c r="D596" t="str">
        <f t="shared" ref="D596:E596" si="592">A593</f>
        <v>Holmes Odor Grabber</v>
      </c>
      <c r="E596" s="15">
        <f t="shared" si="592"/>
        <v>-52.338799999999999</v>
      </c>
    </row>
    <row r="597" spans="1:5" x14ac:dyDescent="0.35">
      <c r="A597" s="2" t="s">
        <v>196</v>
      </c>
      <c r="B597" s="15">
        <v>-55.8324</v>
      </c>
      <c r="D597" t="str">
        <f t="shared" ref="D597:E597" si="593">A594</f>
        <v>Global Adaptabilities™ Conference Tables</v>
      </c>
      <c r="E597" s="15">
        <f t="shared" si="593"/>
        <v>-53.744999999999997</v>
      </c>
    </row>
    <row r="598" spans="1:5" x14ac:dyDescent="0.35">
      <c r="A598" s="2" t="s">
        <v>532</v>
      </c>
      <c r="B598" s="15">
        <v>-56.158799999999999</v>
      </c>
      <c r="D598" t="str">
        <f t="shared" ref="D598:E598" si="594">A595</f>
        <v>Acco 6 Outlet Guardian Premium Surge Suppressor</v>
      </c>
      <c r="E598" s="15">
        <f t="shared" si="594"/>
        <v>-54.058</v>
      </c>
    </row>
    <row r="599" spans="1:5" x14ac:dyDescent="0.35">
      <c r="A599" s="2" t="s">
        <v>487</v>
      </c>
      <c r="B599" s="15">
        <v>-56.84</v>
      </c>
      <c r="D599" t="str">
        <f t="shared" ref="D599:E599" si="595">A596</f>
        <v>Belkin 8 Outlet SurgeMaster II Gold Surge Protector</v>
      </c>
      <c r="E599" s="15">
        <f t="shared" si="595"/>
        <v>-54.622</v>
      </c>
    </row>
    <row r="600" spans="1:5" x14ac:dyDescent="0.35">
      <c r="A600" s="2" t="s">
        <v>358</v>
      </c>
      <c r="B600" s="15">
        <v>-57.184800000000003</v>
      </c>
      <c r="D600" t="str">
        <f t="shared" ref="D600:E600" si="596">A597</f>
        <v>Xerox 1920</v>
      </c>
      <c r="E600" s="15">
        <f t="shared" si="596"/>
        <v>-55.8324</v>
      </c>
    </row>
    <row r="601" spans="1:5" x14ac:dyDescent="0.35">
      <c r="A601" s="2" t="s">
        <v>81</v>
      </c>
      <c r="B601" s="15">
        <v>-57.728000000000002</v>
      </c>
      <c r="D601" t="str">
        <f t="shared" ref="D601:E601" si="597">A598</f>
        <v>Acme Galleria® Hot Forged Steel Scissors with Colored Handles</v>
      </c>
      <c r="E601" s="15">
        <f t="shared" si="597"/>
        <v>-56.158799999999999</v>
      </c>
    </row>
    <row r="602" spans="1:5" x14ac:dyDescent="0.35">
      <c r="A602" s="2" t="s">
        <v>902</v>
      </c>
      <c r="B602" s="15">
        <v>-57.734000000000002</v>
      </c>
      <c r="D602" t="str">
        <f t="shared" ref="D602:E602" si="598">A599</f>
        <v>Xerox 231</v>
      </c>
      <c r="E602" s="15">
        <f t="shared" si="598"/>
        <v>-56.84</v>
      </c>
    </row>
    <row r="603" spans="1:5" x14ac:dyDescent="0.35">
      <c r="A603" s="2" t="s">
        <v>856</v>
      </c>
      <c r="B603" s="15">
        <v>-57.753</v>
      </c>
      <c r="D603" t="str">
        <f t="shared" ref="D603:E603" si="599">A600</f>
        <v>Imation 3.5" IBM-Formatted Diskettes, 10/Pack</v>
      </c>
      <c r="E603" s="15">
        <f t="shared" si="599"/>
        <v>-57.184800000000003</v>
      </c>
    </row>
    <row r="604" spans="1:5" x14ac:dyDescent="0.35">
      <c r="A604" s="2" t="s">
        <v>950</v>
      </c>
      <c r="B604" s="15">
        <v>-57.823999999999998</v>
      </c>
      <c r="D604" t="str">
        <f t="shared" ref="D604:E604" si="600">A601</f>
        <v>Acme Hot Forged Carbon Steel Scissors with Nickel-Plated Handles, 3 7/8" Cut, 8"L</v>
      </c>
      <c r="E604" s="15">
        <f t="shared" si="600"/>
        <v>-57.728000000000002</v>
      </c>
    </row>
    <row r="605" spans="1:5" x14ac:dyDescent="0.35">
      <c r="A605" s="2" t="s">
        <v>325</v>
      </c>
      <c r="B605" s="15">
        <v>-58.354199999999999</v>
      </c>
      <c r="D605" t="str">
        <f t="shared" ref="D605:E605" si="601">A602</f>
        <v>Tripp Lite Isotel 8 Ultra 8 Outlet Metal Surge</v>
      </c>
      <c r="E605" s="15">
        <f t="shared" si="601"/>
        <v>-57.734000000000002</v>
      </c>
    </row>
    <row r="606" spans="1:5" x14ac:dyDescent="0.35">
      <c r="A606" s="2" t="s">
        <v>516</v>
      </c>
      <c r="B606" s="15">
        <v>-58.89</v>
      </c>
      <c r="D606" t="str">
        <f t="shared" ref="D606:E606" si="602">A603</f>
        <v>Self-Adhesive Ring Binder Labels</v>
      </c>
      <c r="E606" s="15">
        <f t="shared" si="602"/>
        <v>-57.753</v>
      </c>
    </row>
    <row r="607" spans="1:5" x14ac:dyDescent="0.35">
      <c r="A607" s="2" t="s">
        <v>422</v>
      </c>
      <c r="B607" s="15">
        <v>-59.628399999999999</v>
      </c>
      <c r="D607" t="str">
        <f t="shared" ref="D607:E607" si="603">A604</f>
        <v>Xerox 196</v>
      </c>
      <c r="E607" s="15">
        <f t="shared" si="603"/>
        <v>-57.823999999999998</v>
      </c>
    </row>
    <row r="608" spans="1:5" x14ac:dyDescent="0.35">
      <c r="A608" s="2" t="s">
        <v>185</v>
      </c>
      <c r="B608" s="15">
        <v>-59.79</v>
      </c>
      <c r="D608" t="str">
        <f t="shared" ref="D608:E608" si="604">A605</f>
        <v>GE 4 Foot Flourescent Tube, 40 Watt</v>
      </c>
      <c r="E608" s="15">
        <f t="shared" si="604"/>
        <v>-58.354199999999999</v>
      </c>
    </row>
    <row r="609" spans="1:5" x14ac:dyDescent="0.35">
      <c r="A609" s="2" t="s">
        <v>626</v>
      </c>
      <c r="B609" s="15">
        <v>-61.5276</v>
      </c>
      <c r="D609" t="str">
        <f t="shared" ref="D609:E609" si="605">A606</f>
        <v>9-3/4 Diameter Round Wall Clock</v>
      </c>
      <c r="E609" s="15">
        <f t="shared" si="605"/>
        <v>-58.89</v>
      </c>
    </row>
    <row r="610" spans="1:5" x14ac:dyDescent="0.35">
      <c r="A610" s="2" t="s">
        <v>530</v>
      </c>
      <c r="B610" s="15">
        <v>-61.87</v>
      </c>
      <c r="D610" t="str">
        <f t="shared" ref="D610:E610" si="606">A607</f>
        <v>Staples Brown Kraft Recycled Clasp Envelopes</v>
      </c>
      <c r="E610" s="15">
        <f t="shared" si="606"/>
        <v>-59.628399999999999</v>
      </c>
    </row>
    <row r="611" spans="1:5" x14ac:dyDescent="0.35">
      <c r="A611" s="2" t="s">
        <v>581</v>
      </c>
      <c r="B611" s="15">
        <v>-63.049199999999999</v>
      </c>
      <c r="D611" t="str">
        <f t="shared" ref="D611:E611" si="607">A608</f>
        <v>Telescoping Adjustable Floor Lamp</v>
      </c>
      <c r="E611" s="15">
        <f t="shared" si="607"/>
        <v>-59.79</v>
      </c>
    </row>
    <row r="612" spans="1:5" x14ac:dyDescent="0.35">
      <c r="A612" s="2" t="s">
        <v>947</v>
      </c>
      <c r="B612" s="15">
        <v>-63.35</v>
      </c>
      <c r="D612" t="str">
        <f t="shared" ref="D612:E612" si="608">A609</f>
        <v>DAX Cubicle Frames - 8x10</v>
      </c>
      <c r="E612" s="15">
        <f t="shared" si="608"/>
        <v>-61.5276</v>
      </c>
    </row>
    <row r="613" spans="1:5" x14ac:dyDescent="0.35">
      <c r="A613" s="2" t="s">
        <v>526</v>
      </c>
      <c r="B613" s="15">
        <v>-64.670900000000003</v>
      </c>
      <c r="D613" t="str">
        <f t="shared" ref="D613:E613" si="609">A610</f>
        <v>ACCOHIDE® Binder by Acco</v>
      </c>
      <c r="E613" s="15">
        <f t="shared" si="609"/>
        <v>-61.87</v>
      </c>
    </row>
    <row r="614" spans="1:5" x14ac:dyDescent="0.35">
      <c r="A614" s="2" t="s">
        <v>462</v>
      </c>
      <c r="B614" s="15">
        <v>-66.044499999999999</v>
      </c>
      <c r="D614" t="str">
        <f t="shared" ref="D614:E614" si="610">A611</f>
        <v>Belkin 6 Outlet Metallic Surge Strip</v>
      </c>
      <c r="E614" s="15">
        <f t="shared" si="610"/>
        <v>-63.049199999999999</v>
      </c>
    </row>
    <row r="615" spans="1:5" x14ac:dyDescent="0.35">
      <c r="A615" s="2" t="s">
        <v>689</v>
      </c>
      <c r="B615" s="15">
        <v>-66.171000000000006</v>
      </c>
      <c r="D615" t="str">
        <f t="shared" ref="D615:E615" si="611">A612</f>
        <v>Xerox 1950</v>
      </c>
      <c r="E615" s="15">
        <f t="shared" si="611"/>
        <v>-63.35</v>
      </c>
    </row>
    <row r="616" spans="1:5" x14ac:dyDescent="0.35">
      <c r="A616" s="2" t="s">
        <v>527</v>
      </c>
      <c r="B616" s="15">
        <v>-66.779600000000002</v>
      </c>
      <c r="D616" t="str">
        <f t="shared" ref="D616:E616" si="612">A613</f>
        <v>Acco PRESSTEX® Data Binder with Storage Hooks, Dark Blue, 14 7/8" X 11"</v>
      </c>
      <c r="E616" s="15">
        <f t="shared" si="612"/>
        <v>-64.670900000000003</v>
      </c>
    </row>
    <row r="617" spans="1:5" x14ac:dyDescent="0.35">
      <c r="A617" s="2" t="s">
        <v>440</v>
      </c>
      <c r="B617" s="15">
        <v>-67.201400000000007</v>
      </c>
      <c r="D617" t="str">
        <f t="shared" ref="D617:E617" si="613">A614</f>
        <v>Wilson Jones® Four-Pocket Poly Binders</v>
      </c>
      <c r="E617" s="15">
        <f t="shared" si="613"/>
        <v>-66.044499999999999</v>
      </c>
    </row>
    <row r="618" spans="1:5" x14ac:dyDescent="0.35">
      <c r="A618" s="2" t="s">
        <v>164</v>
      </c>
      <c r="B618" s="15">
        <v>-67.4101</v>
      </c>
      <c r="D618" t="str">
        <f t="shared" ref="D618:E618" si="614">A615</f>
        <v>GBC Plastic Binding Combs</v>
      </c>
      <c r="E618" s="15">
        <f t="shared" si="614"/>
        <v>-66.171000000000006</v>
      </c>
    </row>
    <row r="619" spans="1:5" x14ac:dyDescent="0.35">
      <c r="A619" s="2" t="s">
        <v>862</v>
      </c>
      <c r="B619" s="15">
        <v>-67.543999999999997</v>
      </c>
      <c r="D619" t="str">
        <f t="shared" ref="D619:E619" si="615">A616</f>
        <v>Acco PRESSTEX® Data Binder with Storage Hooks, Dark Blue, 9 1/2" X 11"</v>
      </c>
      <c r="E619" s="15">
        <f t="shared" si="615"/>
        <v>-66.779600000000002</v>
      </c>
    </row>
    <row r="620" spans="1:5" x14ac:dyDescent="0.35">
      <c r="A620" s="2" t="s">
        <v>114</v>
      </c>
      <c r="B620" s="15">
        <v>-68.263199999999998</v>
      </c>
      <c r="D620" t="str">
        <f t="shared" ref="D620:E620" si="616">A617</f>
        <v>Targus USB Numeric Keypad</v>
      </c>
      <c r="E620" s="15">
        <f t="shared" si="616"/>
        <v>-67.201400000000007</v>
      </c>
    </row>
    <row r="621" spans="1:5" x14ac:dyDescent="0.35">
      <c r="A621" s="2" t="s">
        <v>702</v>
      </c>
      <c r="B621" s="15">
        <v>-68.323999999999998</v>
      </c>
      <c r="D621" t="str">
        <f t="shared" ref="D621:E621" si="617">A618</f>
        <v>Okidata ML320 Series Turbo Dot Matrix Printers</v>
      </c>
      <c r="E621" s="15">
        <f t="shared" si="617"/>
        <v>-67.4101</v>
      </c>
    </row>
    <row r="622" spans="1:5" x14ac:dyDescent="0.35">
      <c r="A622" s="2" t="s">
        <v>96</v>
      </c>
      <c r="B622" s="15">
        <v>-68.558800000000005</v>
      </c>
      <c r="D622" t="str">
        <f t="shared" ref="D622:E622" si="618">A619</f>
        <v>Sony MFD2HD Formatted Diskettes, 10/Pack</v>
      </c>
      <c r="E622" s="15">
        <f t="shared" si="618"/>
        <v>-67.543999999999997</v>
      </c>
    </row>
    <row r="623" spans="1:5" x14ac:dyDescent="0.35">
      <c r="A623" s="2" t="s">
        <v>324</v>
      </c>
      <c r="B623" s="15">
        <v>-68.971999999999994</v>
      </c>
      <c r="D623" t="str">
        <f t="shared" ref="D623:E623" si="619">A620</f>
        <v>Eldon Expressions™ Desk Accessory, Wood Pencil Holder, Oak</v>
      </c>
      <c r="E623" s="15">
        <f t="shared" si="619"/>
        <v>-68.263199999999998</v>
      </c>
    </row>
    <row r="624" spans="1:5" x14ac:dyDescent="0.35">
      <c r="A624" s="2" t="s">
        <v>524</v>
      </c>
      <c r="B624" s="15">
        <v>-69.873999999999995</v>
      </c>
      <c r="D624" t="str">
        <f t="shared" ref="D624:E624" si="620">A621</f>
        <v>Global Enterprise Series Seating High-Back Swivel/Tilt Chairs</v>
      </c>
      <c r="E624" s="15">
        <f t="shared" si="620"/>
        <v>-68.323999999999998</v>
      </c>
    </row>
    <row r="625" spans="1:5" x14ac:dyDescent="0.35">
      <c r="A625" s="2" t="s">
        <v>673</v>
      </c>
      <c r="B625" s="15">
        <v>-70.14</v>
      </c>
      <c r="D625" t="str">
        <f t="shared" ref="D625:E625" si="621">A622</f>
        <v>Binder Posts</v>
      </c>
      <c r="E625" s="15">
        <f t="shared" si="621"/>
        <v>-68.558800000000005</v>
      </c>
    </row>
    <row r="626" spans="1:5" x14ac:dyDescent="0.35">
      <c r="A626" s="2" t="s">
        <v>459</v>
      </c>
      <c r="B626" s="15">
        <v>-70.182199999999995</v>
      </c>
      <c r="D626" t="str">
        <f t="shared" ref="D626:E626" si="622">A623</f>
        <v>GBC Standard Therm-A-Bind Covers</v>
      </c>
      <c r="E626" s="15">
        <f t="shared" si="622"/>
        <v>-68.971999999999994</v>
      </c>
    </row>
    <row r="627" spans="1:5" x14ac:dyDescent="0.35">
      <c r="A627" s="2" t="s">
        <v>707</v>
      </c>
      <c r="B627" s="15">
        <v>-70.254999999999995</v>
      </c>
      <c r="D627" t="str">
        <f t="shared" ref="D627:E627" si="623">A624</f>
        <v>Acco Four Pocket Poly Ring Binder with Label Holder, Smoke, 1"</v>
      </c>
      <c r="E627" s="15">
        <f t="shared" si="623"/>
        <v>-69.873999999999995</v>
      </c>
    </row>
    <row r="628" spans="1:5" x14ac:dyDescent="0.35">
      <c r="A628" s="2" t="s">
        <v>336</v>
      </c>
      <c r="B628" s="15">
        <v>-73.494100000000003</v>
      </c>
      <c r="D628" t="str">
        <f t="shared" ref="D628:E628" si="624">A625</f>
        <v>Fellowes PB300 Plastic Comb Binding Machine</v>
      </c>
      <c r="E628" s="15">
        <f t="shared" si="624"/>
        <v>-70.14</v>
      </c>
    </row>
    <row r="629" spans="1:5" x14ac:dyDescent="0.35">
      <c r="A629" s="2" t="s">
        <v>806</v>
      </c>
      <c r="B629" s="15">
        <v>-74.087999999999994</v>
      </c>
      <c r="D629" t="str">
        <f t="shared" ref="D629:E629" si="625">A626</f>
        <v>Wilson Jones Custom Binder Spines &amp; Labels</v>
      </c>
      <c r="E629" s="15">
        <f t="shared" si="625"/>
        <v>-70.182199999999995</v>
      </c>
    </row>
    <row r="630" spans="1:5" x14ac:dyDescent="0.35">
      <c r="A630" s="2" t="s">
        <v>503</v>
      </c>
      <c r="B630" s="15">
        <v>-74.883600000000001</v>
      </c>
      <c r="D630" t="str">
        <f t="shared" ref="D630:E630" si="626">A627</f>
        <v>Grip Seal Envelopes</v>
      </c>
      <c r="E630" s="15">
        <f t="shared" si="626"/>
        <v>-70.254999999999995</v>
      </c>
    </row>
    <row r="631" spans="1:5" x14ac:dyDescent="0.35">
      <c r="A631" s="2" t="s">
        <v>709</v>
      </c>
      <c r="B631" s="15">
        <v>-75.900400000000005</v>
      </c>
      <c r="D631" t="str">
        <f t="shared" ref="D631:E631" si="627">A628</f>
        <v>Hewlett-Packard Deskjet 3820 Color Inkjet Printer</v>
      </c>
      <c r="E631" s="15">
        <f t="shared" si="627"/>
        <v>-73.494100000000003</v>
      </c>
    </row>
    <row r="632" spans="1:5" x14ac:dyDescent="0.35">
      <c r="A632" s="2" t="s">
        <v>736</v>
      </c>
      <c r="B632" s="15">
        <v>-76.057100000000005</v>
      </c>
      <c r="D632" t="str">
        <f t="shared" ref="D632:E632" si="628">A629</f>
        <v>Novimex Fabric Task Chair</v>
      </c>
      <c r="E632" s="15">
        <f t="shared" si="628"/>
        <v>-74.087999999999994</v>
      </c>
    </row>
    <row r="633" spans="1:5" x14ac:dyDescent="0.35">
      <c r="A633" s="2" t="s">
        <v>948</v>
      </c>
      <c r="B633" s="15">
        <v>-77.03</v>
      </c>
      <c r="D633" t="str">
        <f t="shared" ref="D633:E633" si="629">A630</f>
        <v>3285</v>
      </c>
      <c r="E633" s="15">
        <f t="shared" si="629"/>
        <v>-74.883600000000001</v>
      </c>
    </row>
    <row r="634" spans="1:5" x14ac:dyDescent="0.35">
      <c r="A634" s="2" t="s">
        <v>64</v>
      </c>
      <c r="B634" s="15">
        <v>-77.205100000000002</v>
      </c>
      <c r="D634" t="str">
        <f t="shared" ref="D634:E634" si="630">A631</f>
        <v>Hammermill CopyPlus Copy Paper (20Lb. and 84 Bright)</v>
      </c>
      <c r="E634" s="15">
        <f t="shared" si="630"/>
        <v>-75.900400000000005</v>
      </c>
    </row>
    <row r="635" spans="1:5" x14ac:dyDescent="0.35">
      <c r="A635" s="2" t="s">
        <v>569</v>
      </c>
      <c r="B635" s="15">
        <v>-77.823700000000002</v>
      </c>
      <c r="D635" t="str">
        <f t="shared" ref="D635:E635" si="631">A632</f>
        <v>Hunt Boston® Vacuum Mount KS Pencil Sharpener</v>
      </c>
      <c r="E635" s="15">
        <f t="shared" si="631"/>
        <v>-76.057100000000005</v>
      </c>
    </row>
    <row r="636" spans="1:5" x14ac:dyDescent="0.35">
      <c r="A636" s="2" t="s">
        <v>357</v>
      </c>
      <c r="B636" s="15">
        <v>-78.459999999999994</v>
      </c>
      <c r="D636" t="str">
        <f t="shared" ref="D636:E636" si="632">A633</f>
        <v>Xerox 1952</v>
      </c>
      <c r="E636" s="15">
        <f t="shared" si="632"/>
        <v>-77.03</v>
      </c>
    </row>
    <row r="637" spans="1:5" x14ac:dyDescent="0.35">
      <c r="A637" s="2" t="s">
        <v>787</v>
      </c>
      <c r="B637" s="15">
        <v>-80.53</v>
      </c>
      <c r="D637" t="str">
        <f t="shared" ref="D637:E637" si="633">A634</f>
        <v>#10 White Business Envelopes,4 1/8 x 9 1/2</v>
      </c>
      <c r="E637" s="15">
        <f t="shared" si="633"/>
        <v>-77.205100000000002</v>
      </c>
    </row>
    <row r="638" spans="1:5" x14ac:dyDescent="0.35">
      <c r="A638" s="2" t="s">
        <v>198</v>
      </c>
      <c r="B638" s="15">
        <v>-83.75</v>
      </c>
      <c r="D638" t="str">
        <f t="shared" ref="D638:E638" si="634">A635</f>
        <v>Avery Durable Poly Binders</v>
      </c>
      <c r="E638" s="15">
        <f t="shared" si="634"/>
        <v>-77.823700000000002</v>
      </c>
    </row>
    <row r="639" spans="1:5" x14ac:dyDescent="0.35">
      <c r="A639" s="2" t="s">
        <v>344</v>
      </c>
      <c r="B639" s="15">
        <v>-84.628799999999998</v>
      </c>
      <c r="D639" t="str">
        <f t="shared" ref="D639:E639" si="635">A636</f>
        <v>Imation 3.5 IBM Formatted Diskettes, 10/Box</v>
      </c>
      <c r="E639" s="15">
        <f t="shared" si="635"/>
        <v>-78.459999999999994</v>
      </c>
    </row>
    <row r="640" spans="1:5" x14ac:dyDescent="0.35">
      <c r="A640" s="2" t="s">
        <v>80</v>
      </c>
      <c r="B640" s="15">
        <v>-88.579899999999995</v>
      </c>
      <c r="D640" t="str">
        <f t="shared" ref="D640:E640" si="636">A637</f>
        <v>Model L Table or Wall-Mount Pencil Sharpener</v>
      </c>
      <c r="E640" s="15">
        <f t="shared" si="636"/>
        <v>-80.53</v>
      </c>
    </row>
    <row r="641" spans="1:5" x14ac:dyDescent="0.35">
      <c r="A641" s="2" t="s">
        <v>963</v>
      </c>
      <c r="B641" s="15">
        <v>-88.6</v>
      </c>
      <c r="D641" t="str">
        <f t="shared" ref="D641:E641" si="637">A638</f>
        <v>Xerox 1973</v>
      </c>
      <c r="E641" s="15">
        <f t="shared" si="637"/>
        <v>-83.75</v>
      </c>
    </row>
    <row r="642" spans="1:5" x14ac:dyDescent="0.35">
      <c r="A642" s="2" t="s">
        <v>303</v>
      </c>
      <c r="B642" s="15">
        <v>-89.292000000000002</v>
      </c>
      <c r="D642" t="str">
        <f t="shared" ref="D642:E642" si="638">A639</f>
        <v>Hon Metal Bookcases, Black</v>
      </c>
      <c r="E642" s="15">
        <f t="shared" si="638"/>
        <v>-84.628799999999998</v>
      </c>
    </row>
    <row r="643" spans="1:5" x14ac:dyDescent="0.35">
      <c r="A643" s="2" t="s">
        <v>211</v>
      </c>
      <c r="B643" s="15">
        <v>-89.967699999999994</v>
      </c>
      <c r="D643" t="str">
        <f t="shared" ref="D643:E643" si="639">A640</f>
        <v>ACCOHIDE® 3-Ring Binder, Blue, 1"</v>
      </c>
      <c r="E643" s="15">
        <f t="shared" si="639"/>
        <v>-88.579899999999995</v>
      </c>
    </row>
    <row r="644" spans="1:5" x14ac:dyDescent="0.35">
      <c r="A644" s="2" t="s">
        <v>645</v>
      </c>
      <c r="B644" s="15">
        <v>-93.25</v>
      </c>
      <c r="D644" t="str">
        <f t="shared" ref="D644:E644" si="640">A641</f>
        <v>Xerox 200</v>
      </c>
      <c r="E644" s="15">
        <f t="shared" si="640"/>
        <v>-88.6</v>
      </c>
    </row>
    <row r="645" spans="1:5" x14ac:dyDescent="0.35">
      <c r="A645" s="2" t="s">
        <v>384</v>
      </c>
      <c r="B645" s="15">
        <v>-93.806799999999996</v>
      </c>
      <c r="D645" t="str">
        <f t="shared" ref="D645:E645" si="641">A642</f>
        <v>Eldon Portable Mobile Manager</v>
      </c>
      <c r="E645" s="15">
        <f t="shared" si="641"/>
        <v>-89.292000000000002</v>
      </c>
    </row>
    <row r="646" spans="1:5" x14ac:dyDescent="0.35">
      <c r="A646" s="2" t="s">
        <v>830</v>
      </c>
      <c r="B646" s="15">
        <v>-93.927400000000006</v>
      </c>
      <c r="D646" t="str">
        <f t="shared" ref="D646:E646" si="642">A643</f>
        <v>210 Trimline Phone, White</v>
      </c>
      <c r="E646" s="15">
        <f t="shared" si="642"/>
        <v>-89.967699999999994</v>
      </c>
    </row>
    <row r="647" spans="1:5" x14ac:dyDescent="0.35">
      <c r="A647" s="2" t="s">
        <v>350</v>
      </c>
      <c r="B647" s="15">
        <v>-94.799499999999995</v>
      </c>
      <c r="D647" t="str">
        <f t="shared" ref="D647:E647" si="643">A644</f>
        <v>Eldon Pizzaz™ Desk Accessories</v>
      </c>
      <c r="E647" s="15">
        <f t="shared" si="643"/>
        <v>-93.25</v>
      </c>
    </row>
    <row r="648" spans="1:5" x14ac:dyDescent="0.35">
      <c r="A648" s="2" t="s">
        <v>223</v>
      </c>
      <c r="B648" s="15">
        <v>-94.924099999999996</v>
      </c>
      <c r="D648" t="str">
        <f t="shared" ref="D648:E648" si="644">A645</f>
        <v>Newell 336</v>
      </c>
      <c r="E648" s="15">
        <f t="shared" si="644"/>
        <v>-93.806799999999996</v>
      </c>
    </row>
    <row r="649" spans="1:5" x14ac:dyDescent="0.35">
      <c r="A649" s="2" t="s">
        <v>262</v>
      </c>
      <c r="B649" s="15">
        <v>-96.188800000000001</v>
      </c>
      <c r="D649" t="str">
        <f t="shared" ref="D649:E649" si="645">A646</f>
        <v>Prang Colored Pencils</v>
      </c>
      <c r="E649" s="15">
        <f t="shared" si="645"/>
        <v>-93.927400000000006</v>
      </c>
    </row>
    <row r="650" spans="1:5" x14ac:dyDescent="0.35">
      <c r="A650" s="2" t="s">
        <v>597</v>
      </c>
      <c r="B650" s="15">
        <v>-97.14</v>
      </c>
      <c r="D650" t="str">
        <f t="shared" ref="D650:E650" si="646">A647</f>
        <v>HP Office Paper (20Lb. and 87 Bright)</v>
      </c>
      <c r="E650" s="15">
        <f t="shared" si="646"/>
        <v>-94.799499999999995</v>
      </c>
    </row>
    <row r="651" spans="1:5" x14ac:dyDescent="0.35">
      <c r="A651" s="2" t="s">
        <v>956</v>
      </c>
      <c r="B651" s="15">
        <v>-97.28</v>
      </c>
      <c r="D651" t="str">
        <f t="shared" ref="D651:E651" si="647">A648</f>
        <v>80 Minute Slim Jewel Case CD-R , 10/Pack - Staples</v>
      </c>
      <c r="E651" s="15">
        <f t="shared" si="647"/>
        <v>-94.924099999999996</v>
      </c>
    </row>
    <row r="652" spans="1:5" x14ac:dyDescent="0.35">
      <c r="A652" s="2" t="s">
        <v>199</v>
      </c>
      <c r="B652" s="15">
        <v>-97.882999999999996</v>
      </c>
      <c r="D652" t="str">
        <f t="shared" ref="D652:E652" si="648">A649</f>
        <v>Belkin MediaBoard 104- Keyboard</v>
      </c>
      <c r="E652" s="15">
        <f t="shared" si="648"/>
        <v>-96.188800000000001</v>
      </c>
    </row>
    <row r="653" spans="1:5" x14ac:dyDescent="0.35">
      <c r="A653" s="2" t="s">
        <v>87</v>
      </c>
      <c r="B653" s="15">
        <v>-98.287000000000006</v>
      </c>
      <c r="D653" t="str">
        <f t="shared" ref="D653:E653" si="649">A650</f>
        <v>Brown Kraft Recycled Envelopes</v>
      </c>
      <c r="E653" s="15">
        <f t="shared" si="649"/>
        <v>-97.14</v>
      </c>
    </row>
    <row r="654" spans="1:5" x14ac:dyDescent="0.35">
      <c r="A654" s="2" t="s">
        <v>768</v>
      </c>
      <c r="B654" s="15">
        <v>-98.421700000000001</v>
      </c>
      <c r="D654" t="str">
        <f t="shared" ref="D654:E654" si="650">A651</f>
        <v>Xerox 1982</v>
      </c>
      <c r="E654" s="15">
        <f t="shared" si="650"/>
        <v>-97.28</v>
      </c>
    </row>
    <row r="655" spans="1:5" x14ac:dyDescent="0.35">
      <c r="A655" s="2" t="s">
        <v>453</v>
      </c>
      <c r="B655" s="15">
        <v>-99.048000000000002</v>
      </c>
      <c r="D655" t="str">
        <f t="shared" ref="D655:E655" si="651">A652</f>
        <v>Xerox 1976</v>
      </c>
      <c r="E655" s="15">
        <f t="shared" si="651"/>
        <v>-97.882999999999996</v>
      </c>
    </row>
    <row r="656" spans="1:5" x14ac:dyDescent="0.35">
      <c r="A656" s="2" t="s">
        <v>835</v>
      </c>
      <c r="B656" s="15">
        <v>-99.762500000000003</v>
      </c>
      <c r="D656" t="str">
        <f t="shared" ref="D656:E656" si="652">A653</f>
        <v>Avery 508</v>
      </c>
      <c r="E656" s="15">
        <f t="shared" si="652"/>
        <v>-98.287000000000006</v>
      </c>
    </row>
    <row r="657" spans="1:5" x14ac:dyDescent="0.35">
      <c r="A657" s="2" t="s">
        <v>246</v>
      </c>
      <c r="B657" s="15">
        <v>-99.972999999999999</v>
      </c>
      <c r="D657" t="str">
        <f t="shared" ref="D657:E657" si="653">A654</f>
        <v>Lexmark Z25 Color Inkjet Printer</v>
      </c>
      <c r="E657" s="15">
        <f t="shared" si="653"/>
        <v>-98.421700000000001</v>
      </c>
    </row>
    <row r="658" spans="1:5" x14ac:dyDescent="0.35">
      <c r="A658" s="2" t="s">
        <v>748</v>
      </c>
      <c r="B658" s="15">
        <v>-100.51</v>
      </c>
      <c r="D658" t="str">
        <f t="shared" ref="D658:E658" si="654">A655</f>
        <v>Universal Premium White Copier/Laser Paper (20Lb. and 87 Bright)</v>
      </c>
      <c r="E658" s="15">
        <f t="shared" si="654"/>
        <v>-99.048000000000002</v>
      </c>
    </row>
    <row r="659" spans="1:5" x14ac:dyDescent="0.35">
      <c r="A659" s="2" t="s">
        <v>701</v>
      </c>
      <c r="B659" s="15">
        <v>-101.056</v>
      </c>
      <c r="D659" t="str">
        <f t="shared" ref="D659:E659" si="655">A656</f>
        <v>Pressboard Covers with Storage Hooks, 9 1/2" x 11", Light Blue</v>
      </c>
      <c r="E659" s="15">
        <f t="shared" si="655"/>
        <v>-99.762500000000003</v>
      </c>
    </row>
    <row r="660" spans="1:5" x14ac:dyDescent="0.35">
      <c r="A660" s="2" t="s">
        <v>651</v>
      </c>
      <c r="B660" s="15">
        <v>-102.93</v>
      </c>
      <c r="D660" t="str">
        <f t="shared" ref="D660:E660" si="656">A657</f>
        <v>Avery 05222 Permanent Self-Adhesive File Folder Labels for Typewriters, on Rolls, White, 250/Roll</v>
      </c>
      <c r="E660" s="15">
        <f t="shared" si="656"/>
        <v>-99.972999999999999</v>
      </c>
    </row>
    <row r="661" spans="1:5" x14ac:dyDescent="0.35">
      <c r="A661" s="2" t="s">
        <v>107</v>
      </c>
      <c r="B661" s="15">
        <v>-104.4614</v>
      </c>
      <c r="D661" t="str">
        <f t="shared" ref="D661:E661" si="657">A658</f>
        <v>Imation 3.5 IBM Diskettes, 10/Box</v>
      </c>
      <c r="E661" s="15">
        <f t="shared" si="657"/>
        <v>-100.51</v>
      </c>
    </row>
    <row r="662" spans="1:5" x14ac:dyDescent="0.35">
      <c r="A662" s="2" t="s">
        <v>790</v>
      </c>
      <c r="B662" s="15">
        <v>-106.42100000000001</v>
      </c>
      <c r="D662" t="str">
        <f t="shared" ref="D662:E662" si="658">A659</f>
        <v>Global Commerce™ Series High-Back Swivel/Tilt Chairs</v>
      </c>
      <c r="E662" s="15">
        <f t="shared" si="658"/>
        <v>-101.056</v>
      </c>
    </row>
    <row r="663" spans="1:5" x14ac:dyDescent="0.35">
      <c r="A663" s="2" t="s">
        <v>926</v>
      </c>
      <c r="B663" s="15">
        <v>-109.3622</v>
      </c>
      <c r="D663" t="str">
        <f t="shared" ref="D663:E663" si="659">A660</f>
        <v>Eldon® Expressions™ Wood and Plastic Desk Accessories, Oak</v>
      </c>
      <c r="E663" s="15">
        <f t="shared" si="659"/>
        <v>-102.93</v>
      </c>
    </row>
    <row r="664" spans="1:5" x14ac:dyDescent="0.35">
      <c r="A664" s="2" t="s">
        <v>410</v>
      </c>
      <c r="B664" s="15">
        <v>-110.842</v>
      </c>
      <c r="D664" t="str">
        <f t="shared" ref="D664:E664" si="660">A661</f>
        <v>C-Line Peel &amp; Stick Add-On Filing Pockets, 8-3/4 x 5-1/8, 10/Pack</v>
      </c>
      <c r="E664" s="15">
        <f t="shared" si="660"/>
        <v>-104.4614</v>
      </c>
    </row>
    <row r="665" spans="1:5" x14ac:dyDescent="0.35">
      <c r="A665" s="2" t="s">
        <v>213</v>
      </c>
      <c r="B665" s="15">
        <v>-111.319</v>
      </c>
      <c r="D665" t="str">
        <f t="shared" ref="D665:E665" si="661">A662</f>
        <v>Newell 308</v>
      </c>
      <c r="E665" s="15">
        <f t="shared" si="661"/>
        <v>-106.42100000000001</v>
      </c>
    </row>
    <row r="666" spans="1:5" x14ac:dyDescent="0.35">
      <c r="A666" s="2" t="s">
        <v>682</v>
      </c>
      <c r="B666" s="15">
        <v>-111.68</v>
      </c>
      <c r="D666" t="str">
        <f t="shared" ref="D666:E666" si="662">A663</f>
        <v>Xerox 1881</v>
      </c>
      <c r="E666" s="15">
        <f t="shared" si="662"/>
        <v>-109.3622</v>
      </c>
    </row>
    <row r="667" spans="1:5" x14ac:dyDescent="0.35">
      <c r="A667" s="2" t="s">
        <v>653</v>
      </c>
      <c r="B667" s="15">
        <v>-111.8836</v>
      </c>
      <c r="D667" t="str">
        <f t="shared" ref="D667:E667" si="663">A664</f>
        <v>Sanford 52201 APSCO Electric Pencil Sharpener</v>
      </c>
      <c r="E667" s="15">
        <f t="shared" si="663"/>
        <v>-110.842</v>
      </c>
    </row>
    <row r="668" spans="1:5" x14ac:dyDescent="0.35">
      <c r="A668" s="2" t="s">
        <v>665</v>
      </c>
      <c r="B668" s="15">
        <v>-113.85639999999999</v>
      </c>
      <c r="D668" t="str">
        <f t="shared" ref="D668:E668" si="664">A665</f>
        <v>252</v>
      </c>
      <c r="E668" s="15">
        <f t="shared" si="664"/>
        <v>-111.319</v>
      </c>
    </row>
    <row r="669" spans="1:5" x14ac:dyDescent="0.35">
      <c r="A669" s="2" t="s">
        <v>843</v>
      </c>
      <c r="B669" s="15">
        <v>-114.2</v>
      </c>
      <c r="D669" t="str">
        <f t="shared" ref="D669:E669" si="665">A666</f>
        <v>Fuji Slim Jewel Case CD-R</v>
      </c>
      <c r="E669" s="15">
        <f t="shared" si="665"/>
        <v>-111.68</v>
      </c>
    </row>
    <row r="670" spans="1:5" x14ac:dyDescent="0.35">
      <c r="A670" s="2" t="s">
        <v>204</v>
      </c>
      <c r="B670" s="15">
        <v>-115</v>
      </c>
      <c r="D670" t="str">
        <f t="shared" ref="D670:E670" si="666">A667</f>
        <v>Eldon® Gobal File Keepers</v>
      </c>
      <c r="E670" s="15">
        <f t="shared" si="666"/>
        <v>-111.8836</v>
      </c>
    </row>
    <row r="671" spans="1:5" x14ac:dyDescent="0.35">
      <c r="A671" s="2" t="s">
        <v>163</v>
      </c>
      <c r="B671" s="15">
        <v>-115.566</v>
      </c>
      <c r="D671" t="str">
        <f t="shared" ref="D671:E671" si="667">A668</f>
        <v>Fellowes 17-key keypad for PS/2 interface</v>
      </c>
      <c r="E671" s="15">
        <f t="shared" si="667"/>
        <v>-113.85639999999999</v>
      </c>
    </row>
    <row r="672" spans="1:5" x14ac:dyDescent="0.35">
      <c r="A672" s="2" t="s">
        <v>782</v>
      </c>
      <c r="B672" s="15">
        <v>-115.98860000000001</v>
      </c>
      <c r="D672" t="str">
        <f t="shared" ref="D672:E672" si="668">A669</f>
        <v>Rogers® Profile Extra Capacity Storage Tub</v>
      </c>
      <c r="E672" s="15">
        <f t="shared" si="668"/>
        <v>-114.2</v>
      </c>
    </row>
    <row r="673" spans="1:5" x14ac:dyDescent="0.35">
      <c r="A673" s="2" t="s">
        <v>351</v>
      </c>
      <c r="B673" s="15">
        <v>-116.05</v>
      </c>
      <c r="D673" t="str">
        <f t="shared" ref="D673:E673" si="669">A670</f>
        <v>Xerox 204</v>
      </c>
      <c r="E673" s="15">
        <f t="shared" si="669"/>
        <v>-115</v>
      </c>
    </row>
    <row r="674" spans="1:5" x14ac:dyDescent="0.35">
      <c r="A674" s="2" t="s">
        <v>622</v>
      </c>
      <c r="B674" s="15">
        <v>-116.76</v>
      </c>
      <c r="D674" t="str">
        <f t="shared" ref="D674:E674" si="670">A671</f>
        <v>OIC Colored Binder Clips, Assorted Sizes</v>
      </c>
      <c r="E674" s="15">
        <f t="shared" si="670"/>
        <v>-115.566</v>
      </c>
    </row>
    <row r="675" spans="1:5" x14ac:dyDescent="0.35">
      <c r="A675" s="2" t="s">
        <v>205</v>
      </c>
      <c r="B675" s="15">
        <v>-117.276</v>
      </c>
      <c r="D675" t="str">
        <f t="shared" ref="D675:E675" si="671">A672</f>
        <v>Memorex 4.7GB DVD+R, 3/Pack</v>
      </c>
      <c r="E675" s="15">
        <f t="shared" si="671"/>
        <v>-115.98860000000001</v>
      </c>
    </row>
    <row r="676" spans="1:5" x14ac:dyDescent="0.35">
      <c r="A676" s="2" t="s">
        <v>683</v>
      </c>
      <c r="B676" s="15">
        <v>-117.92919999999999</v>
      </c>
      <c r="D676" t="str">
        <f t="shared" ref="D676:E676" si="672">A673</f>
        <v>HP Office Recycled Paper (20Lb. and 87 Bright)</v>
      </c>
      <c r="E676" s="15">
        <f t="shared" si="672"/>
        <v>-116.05</v>
      </c>
    </row>
    <row r="677" spans="1:5" x14ac:dyDescent="0.35">
      <c r="A677" s="2" t="s">
        <v>112</v>
      </c>
      <c r="B677" s="15">
        <v>-118.54</v>
      </c>
      <c r="D677" t="str">
        <f t="shared" ref="D677:E677" si="673">A674</f>
        <v>Crate-A-Files™</v>
      </c>
      <c r="E677" s="15">
        <f t="shared" si="673"/>
        <v>-116.76</v>
      </c>
    </row>
    <row r="678" spans="1:5" x14ac:dyDescent="0.35">
      <c r="A678" s="2" t="s">
        <v>553</v>
      </c>
      <c r="B678" s="15">
        <v>-119.7677</v>
      </c>
      <c r="D678" t="str">
        <f t="shared" ref="D678:E678" si="674">A675</f>
        <v>Xerox 214</v>
      </c>
      <c r="E678" s="15">
        <f t="shared" si="674"/>
        <v>-117.276</v>
      </c>
    </row>
    <row r="679" spans="1:5" x14ac:dyDescent="0.35">
      <c r="A679" s="2" t="s">
        <v>302</v>
      </c>
      <c r="B679" s="15">
        <v>-119.7932</v>
      </c>
      <c r="D679" t="str">
        <f t="shared" ref="D679:E679" si="675">A676</f>
        <v>G.E. Longer-Life Indoor Recessed Floodlight Bulbs</v>
      </c>
      <c r="E679" s="15">
        <f t="shared" si="675"/>
        <v>-117.92919999999999</v>
      </c>
    </row>
    <row r="680" spans="1:5" x14ac:dyDescent="0.35">
      <c r="A680" s="2" t="s">
        <v>521</v>
      </c>
      <c r="B680" s="15">
        <v>-121.0581</v>
      </c>
      <c r="D680" t="str">
        <f t="shared" ref="D680:E680" si="676">A677</f>
        <v>Eldon Cleatmat® Chair Mats for Medium Pile Carpets</v>
      </c>
      <c r="E680" s="15">
        <f t="shared" si="676"/>
        <v>-118.54</v>
      </c>
    </row>
    <row r="681" spans="1:5" x14ac:dyDescent="0.35">
      <c r="A681" s="2" t="s">
        <v>952</v>
      </c>
      <c r="B681" s="15">
        <v>-121.2</v>
      </c>
      <c r="D681" t="str">
        <f t="shared" ref="D681:E681" si="677">A678</f>
        <v>AT&amp;T Black Trimline Phone, Model 210</v>
      </c>
      <c r="E681" s="15">
        <f t="shared" si="677"/>
        <v>-119.7677</v>
      </c>
    </row>
    <row r="682" spans="1:5" x14ac:dyDescent="0.35">
      <c r="A682" s="2" t="s">
        <v>661</v>
      </c>
      <c r="B682" s="15">
        <v>-122.77</v>
      </c>
      <c r="D682" t="str">
        <f t="shared" ref="D682:E682" si="678">A679</f>
        <v>Eldon Image Series Black Desk Accessories</v>
      </c>
      <c r="E682" s="15">
        <f t="shared" si="678"/>
        <v>-119.7932</v>
      </c>
    </row>
    <row r="683" spans="1:5" x14ac:dyDescent="0.35">
      <c r="A683" s="2" t="s">
        <v>851</v>
      </c>
      <c r="B683" s="15">
        <v>-124.2864</v>
      </c>
      <c r="D683" t="str">
        <f t="shared" ref="D683:E683" si="679">A680</f>
        <v>Accessory28</v>
      </c>
      <c r="E683" s="15">
        <f t="shared" si="679"/>
        <v>-121.0581</v>
      </c>
    </row>
    <row r="684" spans="1:5" x14ac:dyDescent="0.35">
      <c r="A684" s="2" t="s">
        <v>747</v>
      </c>
      <c r="B684" s="15">
        <v>-125.86</v>
      </c>
      <c r="D684" t="str">
        <f t="shared" ref="D684:E684" si="680">A681</f>
        <v>Xerox 1962</v>
      </c>
      <c r="E684" s="15">
        <f t="shared" si="680"/>
        <v>-121.2</v>
      </c>
    </row>
    <row r="685" spans="1:5" x14ac:dyDescent="0.35">
      <c r="A685" s="2" t="s">
        <v>882</v>
      </c>
      <c r="B685" s="15">
        <v>-125.87</v>
      </c>
      <c r="D685" t="str">
        <f t="shared" ref="D685:E685" si="681">A682</f>
        <v>Eureka Hand Vacuum, Bagless</v>
      </c>
      <c r="E685" s="15">
        <f t="shared" si="681"/>
        <v>-122.77</v>
      </c>
    </row>
    <row r="686" spans="1:5" x14ac:dyDescent="0.35">
      <c r="A686" s="2" t="s">
        <v>486</v>
      </c>
      <c r="B686" s="15">
        <v>-126.626</v>
      </c>
      <c r="D686" t="str">
        <f t="shared" ref="D686:E686" si="682">A683</f>
        <v>Sauder Facets Collection Locker/File Cabinet, Sky Alder Finish</v>
      </c>
      <c r="E686" s="15">
        <f t="shared" si="682"/>
        <v>-124.2864</v>
      </c>
    </row>
    <row r="687" spans="1:5" x14ac:dyDescent="0.35">
      <c r="A687" s="2" t="s">
        <v>79</v>
      </c>
      <c r="B687" s="15">
        <v>-126.73569999999999</v>
      </c>
      <c r="D687" t="str">
        <f t="shared" ref="D687:E687" si="683">A684</f>
        <v>Iceberg OfficeWorks 42" Round Tables</v>
      </c>
      <c r="E687" s="15">
        <f t="shared" si="683"/>
        <v>-125.86</v>
      </c>
    </row>
    <row r="688" spans="1:5" x14ac:dyDescent="0.35">
      <c r="A688" s="2" t="s">
        <v>93</v>
      </c>
      <c r="B688" s="15">
        <v>-126.798</v>
      </c>
      <c r="D688" t="str">
        <f t="shared" ref="D688:E688" si="684">A685</f>
        <v>Super Decoflex Portable Personal File</v>
      </c>
      <c r="E688" s="15">
        <f t="shared" si="684"/>
        <v>-125.87</v>
      </c>
    </row>
    <row r="689" spans="1:5" x14ac:dyDescent="0.35">
      <c r="A689" s="2" t="s">
        <v>243</v>
      </c>
      <c r="B689" s="15">
        <v>-127.05200000000001</v>
      </c>
      <c r="D689" t="str">
        <f t="shared" ref="D689:E689" si="685">A686</f>
        <v>Xerox 23</v>
      </c>
      <c r="E689" s="15">
        <f t="shared" si="685"/>
        <v>-126.626</v>
      </c>
    </row>
    <row r="690" spans="1:5" x14ac:dyDescent="0.35">
      <c r="A690" s="2" t="s">
        <v>724</v>
      </c>
      <c r="B690" s="15">
        <v>-127.3</v>
      </c>
      <c r="D690" t="str">
        <f t="shared" ref="D690:E690" si="686">A687</f>
        <v>Acco Pressboard Covers with Storage Hooks, 14 7/8" x 11", Light Blue</v>
      </c>
      <c r="E690" s="15">
        <f t="shared" si="686"/>
        <v>-126.73569999999999</v>
      </c>
    </row>
    <row r="691" spans="1:5" x14ac:dyDescent="0.35">
      <c r="A691" s="2" t="s">
        <v>260</v>
      </c>
      <c r="B691" s="15">
        <v>-128.93</v>
      </c>
      <c r="D691" t="str">
        <f t="shared" ref="D691:E691" si="687">A688</f>
        <v>Barrel Sharpener</v>
      </c>
      <c r="E691" s="15">
        <f t="shared" si="687"/>
        <v>-126.798</v>
      </c>
    </row>
    <row r="692" spans="1:5" x14ac:dyDescent="0.35">
      <c r="A692" s="2" t="s">
        <v>252</v>
      </c>
      <c r="B692" s="15">
        <v>-129.0326</v>
      </c>
      <c r="D692" t="str">
        <f t="shared" ref="D692:E692" si="688">A689</f>
        <v>Angle-D Binders with Locking Rings, Label Holders</v>
      </c>
      <c r="E692" s="15">
        <f t="shared" si="688"/>
        <v>-127.05200000000001</v>
      </c>
    </row>
    <row r="693" spans="1:5" x14ac:dyDescent="0.35">
      <c r="A693" s="2" t="s">
        <v>273</v>
      </c>
      <c r="B693" s="15">
        <v>-129.143</v>
      </c>
      <c r="D693" t="str">
        <f t="shared" ref="D693:E693" si="689">A690</f>
        <v>Hon Comfortask® Task/Swivel Chairs</v>
      </c>
      <c r="E693" s="15">
        <f t="shared" si="689"/>
        <v>-127.3</v>
      </c>
    </row>
    <row r="694" spans="1:5" x14ac:dyDescent="0.35">
      <c r="A694" s="2" t="s">
        <v>704</v>
      </c>
      <c r="B694" s="15">
        <v>-132.42599999999999</v>
      </c>
      <c r="D694" t="str">
        <f t="shared" ref="D694:E694" si="690">A691</f>
        <v>Belkin 105-Key Black Keyboard</v>
      </c>
      <c r="E694" s="15">
        <f t="shared" si="690"/>
        <v>-128.93</v>
      </c>
    </row>
    <row r="695" spans="1:5" x14ac:dyDescent="0.35">
      <c r="A695" s="2" t="s">
        <v>911</v>
      </c>
      <c r="B695" s="15">
        <v>-133.024</v>
      </c>
      <c r="D695" t="str">
        <f t="shared" ref="D695:E695" si="691">A692</f>
        <v>Avery 514</v>
      </c>
      <c r="E695" s="15">
        <f t="shared" si="691"/>
        <v>-129.0326</v>
      </c>
    </row>
    <row r="696" spans="1:5" x14ac:dyDescent="0.35">
      <c r="A696" s="2" t="s">
        <v>914</v>
      </c>
      <c r="B696" s="15">
        <v>-133.71</v>
      </c>
      <c r="D696" t="str">
        <f t="shared" ref="D696:E696" si="692">A693</f>
        <v>BPI Conference Tables</v>
      </c>
      <c r="E696" s="15">
        <f t="shared" si="692"/>
        <v>-129.143</v>
      </c>
    </row>
    <row r="697" spans="1:5" x14ac:dyDescent="0.35">
      <c r="A697" s="2" t="s">
        <v>181</v>
      </c>
      <c r="B697" s="15">
        <v>-134.38399999999999</v>
      </c>
      <c r="D697" t="str">
        <f t="shared" ref="D697:E697" si="693">A694</f>
        <v>Global Leather Highback Executive Chair with Pneumatic Height Adjustment, Black</v>
      </c>
      <c r="E697" s="15">
        <f t="shared" si="693"/>
        <v>-132.42599999999999</v>
      </c>
    </row>
    <row r="698" spans="1:5" x14ac:dyDescent="0.35">
      <c r="A698" s="2" t="s">
        <v>585</v>
      </c>
      <c r="B698" s="15">
        <v>-134.512</v>
      </c>
      <c r="D698" t="str">
        <f t="shared" ref="D698:E698" si="694">A695</f>
        <v>Verbatim DVD-RAM, 9.4GB, Rewritable, Type 1, DS, DataLife Plus</v>
      </c>
      <c r="E698" s="15">
        <f t="shared" si="694"/>
        <v>-133.024</v>
      </c>
    </row>
    <row r="699" spans="1:5" x14ac:dyDescent="0.35">
      <c r="A699" s="2" t="s">
        <v>147</v>
      </c>
      <c r="B699" s="15">
        <v>-135.46</v>
      </c>
      <c r="D699" t="str">
        <f t="shared" ref="D699:E699" si="695">A696</f>
        <v>Westinghouse Floor Lamp with Metal Mesh Shade, Black</v>
      </c>
      <c r="E699" s="15">
        <f t="shared" si="695"/>
        <v>-133.71</v>
      </c>
    </row>
    <row r="700" spans="1:5" x14ac:dyDescent="0.35">
      <c r="A700" s="2" t="s">
        <v>385</v>
      </c>
      <c r="B700" s="15">
        <v>-136.02279999999999</v>
      </c>
      <c r="D700" t="str">
        <f t="shared" ref="D700:E700" si="696">A697</f>
        <v>Staples Copy Paper (20Lb. and 84 Bright)</v>
      </c>
      <c r="E700" s="15">
        <f t="shared" si="696"/>
        <v>-134.38399999999999</v>
      </c>
    </row>
    <row r="701" spans="1:5" x14ac:dyDescent="0.35">
      <c r="A701" s="2" t="s">
        <v>495</v>
      </c>
      <c r="B701" s="15">
        <v>-137.52199999999999</v>
      </c>
      <c r="D701" t="str">
        <f t="shared" ref="D701:E701" si="697">A698</f>
        <v>Bevis Rectangular Conference Tables</v>
      </c>
      <c r="E701" s="15">
        <f t="shared" si="697"/>
        <v>-134.512</v>
      </c>
    </row>
    <row r="702" spans="1:5" x14ac:dyDescent="0.35">
      <c r="A702" s="2" t="s">
        <v>491</v>
      </c>
      <c r="B702" s="15">
        <v>-140.43899999999999</v>
      </c>
      <c r="D702" t="str">
        <f t="shared" ref="D702:E702" si="698">A699</f>
        <v>Imation 3.5" DS/HD IBM Formatted Diskettes, 50/Pack</v>
      </c>
      <c r="E702" s="15">
        <f t="shared" si="698"/>
        <v>-135.46</v>
      </c>
    </row>
    <row r="703" spans="1:5" x14ac:dyDescent="0.35">
      <c r="A703" s="2" t="s">
        <v>932</v>
      </c>
      <c r="B703" s="15">
        <v>-141.12</v>
      </c>
      <c r="D703" t="str">
        <f t="shared" ref="D703:E703" si="699">A700</f>
        <v>Newell 340</v>
      </c>
      <c r="E703" s="15">
        <f t="shared" si="699"/>
        <v>-136.02279999999999</v>
      </c>
    </row>
    <row r="704" spans="1:5" x14ac:dyDescent="0.35">
      <c r="A704" s="2" t="s">
        <v>264</v>
      </c>
      <c r="B704" s="15">
        <v>-141.42830000000001</v>
      </c>
      <c r="D704" t="str">
        <f t="shared" ref="D704:E704" si="700">A701</f>
        <v>1.7 Cubic Foot Compact "Cube" Office Refrigerators</v>
      </c>
      <c r="E704" s="15">
        <f t="shared" si="700"/>
        <v>-137.52199999999999</v>
      </c>
    </row>
    <row r="705" spans="1:5" x14ac:dyDescent="0.35">
      <c r="A705" s="2" t="s">
        <v>608</v>
      </c>
      <c r="B705" s="15">
        <v>-142.22620000000001</v>
      </c>
      <c r="D705" t="str">
        <f t="shared" ref="D705:E705" si="701">A702</f>
        <v>Zoom V.92 USB External Faxmodem</v>
      </c>
      <c r="E705" s="15">
        <f t="shared" si="701"/>
        <v>-140.43899999999999</v>
      </c>
    </row>
    <row r="706" spans="1:5" x14ac:dyDescent="0.35">
      <c r="A706" s="2" t="s">
        <v>591</v>
      </c>
      <c r="B706" s="15">
        <v>-143.17599999999999</v>
      </c>
      <c r="D706" t="str">
        <f t="shared" ref="D706:E706" si="702">A703</f>
        <v>Xerox 1898</v>
      </c>
      <c r="E706" s="15">
        <f t="shared" si="702"/>
        <v>-141.12</v>
      </c>
    </row>
    <row r="707" spans="1:5" x14ac:dyDescent="0.35">
      <c r="A707" s="2" t="s">
        <v>941</v>
      </c>
      <c r="B707" s="15">
        <v>-143.77680000000001</v>
      </c>
      <c r="D707" t="str">
        <f t="shared" ref="D707:E707" si="703">A704</f>
        <v>Bevis 36 x 72 Conference Tables</v>
      </c>
      <c r="E707" s="15">
        <f t="shared" si="703"/>
        <v>-141.42830000000001</v>
      </c>
    </row>
    <row r="708" spans="1:5" x14ac:dyDescent="0.35">
      <c r="A708" s="2" t="s">
        <v>933</v>
      </c>
      <c r="B708" s="15">
        <v>-145.49350000000001</v>
      </c>
      <c r="D708" t="str">
        <f t="shared" ref="D708:E708" si="704">A705</f>
        <v>Canon P1-DHIII Palm Printing Calculator</v>
      </c>
      <c r="E708" s="15">
        <f t="shared" si="704"/>
        <v>-142.22620000000001</v>
      </c>
    </row>
    <row r="709" spans="1:5" x14ac:dyDescent="0.35">
      <c r="A709" s="2" t="s">
        <v>863</v>
      </c>
      <c r="B709" s="15">
        <v>-148.51499999999999</v>
      </c>
      <c r="D709" t="str">
        <f t="shared" ref="D709:E709" si="705">A706</f>
        <v>Boston 1730 StandUp Electric Pencil Sharpener</v>
      </c>
      <c r="E709" s="15">
        <f t="shared" si="705"/>
        <v>-143.17599999999999</v>
      </c>
    </row>
    <row r="710" spans="1:5" x14ac:dyDescent="0.35">
      <c r="A710" s="2" t="s">
        <v>544</v>
      </c>
      <c r="B710" s="15">
        <v>-149.1182</v>
      </c>
      <c r="D710" t="str">
        <f t="shared" ref="D710:E710" si="706">A707</f>
        <v>Xerox 1930</v>
      </c>
      <c r="E710" s="15">
        <f t="shared" si="706"/>
        <v>-143.77680000000001</v>
      </c>
    </row>
    <row r="711" spans="1:5" x14ac:dyDescent="0.35">
      <c r="A711" s="2" t="s">
        <v>946</v>
      </c>
      <c r="B711" s="15">
        <v>-150.93520000000001</v>
      </c>
      <c r="D711" t="str">
        <f t="shared" ref="D711:E711" si="707">A708</f>
        <v>Xerox 1903</v>
      </c>
      <c r="E711" s="15">
        <f t="shared" si="707"/>
        <v>-145.49350000000001</v>
      </c>
    </row>
    <row r="712" spans="1:5" x14ac:dyDescent="0.35">
      <c r="A712" s="2" t="s">
        <v>613</v>
      </c>
      <c r="B712" s="15">
        <v>-151.2192</v>
      </c>
      <c r="D712" t="str">
        <f t="shared" ref="D712:E712" si="708">A709</f>
        <v>Southworth 25% Cotton Linen-Finish Paper &amp; Envelopes</v>
      </c>
      <c r="E712" s="15">
        <f t="shared" si="708"/>
        <v>-148.51499999999999</v>
      </c>
    </row>
    <row r="713" spans="1:5" x14ac:dyDescent="0.35">
      <c r="A713" s="2" t="s">
        <v>649</v>
      </c>
      <c r="B713" s="15">
        <v>-151.95439999999999</v>
      </c>
      <c r="D713" t="str">
        <f t="shared" ref="D713:E713" si="709">A710</f>
        <v>Advantus Push Pins, Aluminum Head</v>
      </c>
      <c r="E713" s="15">
        <f t="shared" si="709"/>
        <v>-149.1182</v>
      </c>
    </row>
    <row r="714" spans="1:5" x14ac:dyDescent="0.35">
      <c r="A714" s="2" t="s">
        <v>870</v>
      </c>
      <c r="B714" s="15">
        <v>-155.21</v>
      </c>
      <c r="D714" t="str">
        <f t="shared" ref="D714:E714" si="710">A711</f>
        <v>Xerox 1947</v>
      </c>
      <c r="E714" s="15">
        <f t="shared" si="710"/>
        <v>-150.93520000000001</v>
      </c>
    </row>
    <row r="715" spans="1:5" x14ac:dyDescent="0.35">
      <c r="A715" s="2" t="s">
        <v>157</v>
      </c>
      <c r="B715" s="15">
        <v>-156.23759999999999</v>
      </c>
      <c r="D715" t="str">
        <f t="shared" ref="D715:E715" si="711">A712</f>
        <v>Cardinal Holdit Business Card Pockets</v>
      </c>
      <c r="E715" s="15">
        <f t="shared" si="711"/>
        <v>-151.2192</v>
      </c>
    </row>
    <row r="716" spans="1:5" x14ac:dyDescent="0.35">
      <c r="A716" s="2" t="s">
        <v>925</v>
      </c>
      <c r="B716" s="15">
        <v>-161.09530000000001</v>
      </c>
      <c r="D716" t="str">
        <f t="shared" ref="D716:E716" si="712">A713</f>
        <v>Eldon® 200 Class™ Desk Accessories</v>
      </c>
      <c r="E716" s="15">
        <f t="shared" si="712"/>
        <v>-151.95439999999999</v>
      </c>
    </row>
    <row r="717" spans="1:5" x14ac:dyDescent="0.35">
      <c r="A717" s="2" t="s">
        <v>686</v>
      </c>
      <c r="B717" s="15">
        <v>-161.92400000000001</v>
      </c>
      <c r="D717" t="str">
        <f t="shared" ref="D717:E717" si="713">A714</f>
        <v>Staples 1 Part Blank Computer Paper</v>
      </c>
      <c r="E717" s="15">
        <f t="shared" si="713"/>
        <v>-155.21</v>
      </c>
    </row>
    <row r="718" spans="1:5" x14ac:dyDescent="0.35">
      <c r="A718" s="2" t="s">
        <v>719</v>
      </c>
      <c r="B718" s="15">
        <v>-162.91800000000001</v>
      </c>
      <c r="D718" t="str">
        <f t="shared" ref="D718:E718" si="714">A715</f>
        <v>Metal Folding Chairs, Beige, 4/Carton</v>
      </c>
      <c r="E718" s="15">
        <f t="shared" si="714"/>
        <v>-156.23759999999999</v>
      </c>
    </row>
    <row r="719" spans="1:5" x14ac:dyDescent="0.35">
      <c r="A719" s="2" t="s">
        <v>423</v>
      </c>
      <c r="B719" s="15">
        <v>-163.53</v>
      </c>
      <c r="D719" t="str">
        <f t="shared" ref="D719:E719" si="715">A716</f>
        <v>Xerox 1880</v>
      </c>
      <c r="E719" s="15">
        <f t="shared" si="715"/>
        <v>-161.09530000000001</v>
      </c>
    </row>
    <row r="720" spans="1:5" x14ac:dyDescent="0.35">
      <c r="A720" s="2" t="s">
        <v>77</v>
      </c>
      <c r="B720" s="15">
        <v>-167.41560000000001</v>
      </c>
      <c r="D720" t="str">
        <f t="shared" ref="D720:E720" si="716">A717</f>
        <v>GBC DocuBind 300 Electric Binding Machine</v>
      </c>
      <c r="E720" s="15">
        <f t="shared" si="716"/>
        <v>-161.92400000000001</v>
      </c>
    </row>
    <row r="721" spans="1:5" x14ac:dyDescent="0.35">
      <c r="A721" s="2" t="s">
        <v>965</v>
      </c>
      <c r="B721" s="15">
        <v>-167.53440000000001</v>
      </c>
      <c r="D721" t="str">
        <f t="shared" ref="D721:E721" si="717">A718</f>
        <v>Holmes Harmony HEPA Air Purifier for 17 x 20 Room</v>
      </c>
      <c r="E721" s="15">
        <f t="shared" si="717"/>
        <v>-162.91800000000001</v>
      </c>
    </row>
    <row r="722" spans="1:5" x14ac:dyDescent="0.35">
      <c r="A722" s="2" t="s">
        <v>778</v>
      </c>
      <c r="B722" s="15">
        <v>-169.15</v>
      </c>
      <c r="D722" t="str">
        <f t="shared" ref="D722:E722" si="718">A719</f>
        <v>Staples Colored Interoffice Envelopes</v>
      </c>
      <c r="E722" s="15">
        <f t="shared" si="718"/>
        <v>-163.53</v>
      </c>
    </row>
    <row r="723" spans="1:5" x14ac:dyDescent="0.35">
      <c r="A723" s="2" t="s">
        <v>478</v>
      </c>
      <c r="B723" s="15">
        <v>-170.048</v>
      </c>
      <c r="D723" t="str">
        <f t="shared" ref="D723:E723" si="719">A720</f>
        <v>Accessory39</v>
      </c>
      <c r="E723" s="15">
        <f t="shared" si="719"/>
        <v>-167.41560000000001</v>
      </c>
    </row>
    <row r="724" spans="1:5" x14ac:dyDescent="0.35">
      <c r="A724" s="2" t="s">
        <v>799</v>
      </c>
      <c r="B724" s="15">
        <v>-172.71799999999999</v>
      </c>
      <c r="D724" t="str">
        <f t="shared" ref="D724:E724" si="720">A721</f>
        <v>Xerox 212</v>
      </c>
      <c r="E724" s="15">
        <f t="shared" si="720"/>
        <v>-167.53440000000001</v>
      </c>
    </row>
    <row r="725" spans="1:5" x14ac:dyDescent="0.35">
      <c r="A725" s="2" t="s">
        <v>116</v>
      </c>
      <c r="B725" s="15">
        <v>-175.86</v>
      </c>
      <c r="D725" t="str">
        <f t="shared" ref="D725:E725" si="721">A722</f>
        <v>Martin-Yale Premier Letter Opener</v>
      </c>
      <c r="E725" s="15">
        <f t="shared" si="721"/>
        <v>-169.15</v>
      </c>
    </row>
    <row r="726" spans="1:5" x14ac:dyDescent="0.35">
      <c r="A726" s="2" t="s">
        <v>464</v>
      </c>
      <c r="B726" s="15">
        <v>-177.85120000000001</v>
      </c>
      <c r="D726" t="str">
        <f t="shared" ref="D726:E726" si="722">A723</f>
        <v>Xerox 1978</v>
      </c>
      <c r="E726" s="15">
        <f t="shared" si="722"/>
        <v>-170.048</v>
      </c>
    </row>
    <row r="727" spans="1:5" x14ac:dyDescent="0.35">
      <c r="A727" s="2" t="s">
        <v>382</v>
      </c>
      <c r="B727" s="15">
        <v>-178.5112</v>
      </c>
      <c r="D727" t="str">
        <f t="shared" ref="D727:E727" si="723">A724</f>
        <v>Newell 335</v>
      </c>
      <c r="E727" s="15">
        <f t="shared" si="723"/>
        <v>-172.71799999999999</v>
      </c>
    </row>
    <row r="728" spans="1:5" x14ac:dyDescent="0.35">
      <c r="A728" s="2" t="s">
        <v>542</v>
      </c>
      <c r="B728" s="15">
        <v>-178.94</v>
      </c>
      <c r="D728" t="str">
        <f t="shared" ref="D728:E728" si="724">A725</f>
        <v>Eldon Spacemaker® Box, Quick-Snap Lid, Clear</v>
      </c>
      <c r="E728" s="15">
        <f t="shared" si="724"/>
        <v>-175.86</v>
      </c>
    </row>
    <row r="729" spans="1:5" x14ac:dyDescent="0.35">
      <c r="A729" s="2" t="s">
        <v>287</v>
      </c>
      <c r="B729" s="15">
        <v>-180.15199999999999</v>
      </c>
      <c r="D729" t="str">
        <f t="shared" ref="D729:E729" si="725">A726</f>
        <v>Xerox 188</v>
      </c>
      <c r="E729" s="15">
        <f t="shared" si="725"/>
        <v>-177.85120000000001</v>
      </c>
    </row>
    <row r="730" spans="1:5" x14ac:dyDescent="0.35">
      <c r="A730" s="2" t="s">
        <v>504</v>
      </c>
      <c r="B730" s="15">
        <v>-181.102</v>
      </c>
      <c r="D730" t="str">
        <f t="shared" ref="D730:E730" si="726">A727</f>
        <v>Newell 323</v>
      </c>
      <c r="E730" s="15">
        <f t="shared" si="726"/>
        <v>-178.5112</v>
      </c>
    </row>
    <row r="731" spans="1:5" x14ac:dyDescent="0.35">
      <c r="A731" s="2" t="s">
        <v>439</v>
      </c>
      <c r="B731" s="15">
        <v>-182.059</v>
      </c>
      <c r="D731" t="str">
        <f t="shared" ref="D731:E731" si="727">A728</f>
        <v>Advantus Panel Wall Certificate Holder - 8.5x11</v>
      </c>
      <c r="E731" s="15">
        <f t="shared" si="727"/>
        <v>-178.94</v>
      </c>
    </row>
    <row r="732" spans="1:5" x14ac:dyDescent="0.35">
      <c r="A732" s="2" t="s">
        <v>481</v>
      </c>
      <c r="B732" s="15">
        <v>-182.2252</v>
      </c>
      <c r="D732" t="str">
        <f t="shared" ref="D732:E732" si="728">A729</f>
        <v>DAX Value U-Channel Document Frames, Easel Back</v>
      </c>
      <c r="E732" s="15">
        <f t="shared" si="728"/>
        <v>-180.15199999999999</v>
      </c>
    </row>
    <row r="733" spans="1:5" x14ac:dyDescent="0.35">
      <c r="A733" s="2" t="s">
        <v>949</v>
      </c>
      <c r="B733" s="15">
        <v>-182.55199999999999</v>
      </c>
      <c r="D733" t="str">
        <f t="shared" ref="D733:E733" si="729">A730</f>
        <v>36X48 HARDFLOOR CHAIRMAT</v>
      </c>
      <c r="E733" s="15">
        <f t="shared" si="729"/>
        <v>-181.102</v>
      </c>
    </row>
    <row r="734" spans="1:5" x14ac:dyDescent="0.35">
      <c r="A734" s="2" t="s">
        <v>197</v>
      </c>
      <c r="B734" s="15">
        <v>-183.05799999999999</v>
      </c>
      <c r="D734" t="str">
        <f t="shared" ref="D734:E734" si="730">A731</f>
        <v>T65</v>
      </c>
      <c r="E734" s="15">
        <f t="shared" si="730"/>
        <v>-182.059</v>
      </c>
    </row>
    <row r="735" spans="1:5" x14ac:dyDescent="0.35">
      <c r="A735" s="2" t="s">
        <v>470</v>
      </c>
      <c r="B735" s="15">
        <v>-183.4288</v>
      </c>
      <c r="D735" t="str">
        <f t="shared" ref="D735:E735" si="731">A732</f>
        <v>Xerox 1996</v>
      </c>
      <c r="E735" s="15">
        <f t="shared" si="731"/>
        <v>-182.2252</v>
      </c>
    </row>
    <row r="736" spans="1:5" x14ac:dyDescent="0.35">
      <c r="A736" s="2" t="s">
        <v>944</v>
      </c>
      <c r="B736" s="15">
        <v>-189.714</v>
      </c>
      <c r="D736" t="str">
        <f t="shared" ref="D736:E736" si="732">A733</f>
        <v>Xerox 1954</v>
      </c>
      <c r="E736" s="15">
        <f t="shared" si="732"/>
        <v>-182.55199999999999</v>
      </c>
    </row>
    <row r="737" spans="1:5" x14ac:dyDescent="0.35">
      <c r="A737" s="2" t="s">
        <v>803</v>
      </c>
      <c r="B737" s="15">
        <v>-190.56899999999999</v>
      </c>
      <c r="D737" t="str">
        <f t="shared" ref="D737:E737" si="733">A734</f>
        <v>Xerox 1928</v>
      </c>
      <c r="E737" s="15">
        <f t="shared" si="733"/>
        <v>-183.05799999999999</v>
      </c>
    </row>
    <row r="738" spans="1:5" x14ac:dyDescent="0.35">
      <c r="A738" s="2" t="s">
        <v>839</v>
      </c>
      <c r="B738" s="15">
        <v>-190.68</v>
      </c>
      <c r="D738" t="str">
        <f t="shared" ref="D738:E738" si="734">A735</f>
        <v>Xerox 1923</v>
      </c>
      <c r="E738" s="15">
        <f t="shared" si="734"/>
        <v>-183.4288</v>
      </c>
    </row>
    <row r="739" spans="1:5" x14ac:dyDescent="0.35">
      <c r="A739" s="2" t="s">
        <v>124</v>
      </c>
      <c r="B739" s="15">
        <v>-192.34639999999999</v>
      </c>
      <c r="D739" t="str">
        <f t="shared" ref="D739:E739" si="735">A736</f>
        <v>Xerox 1936</v>
      </c>
      <c r="E739" s="15">
        <f t="shared" si="735"/>
        <v>-189.714</v>
      </c>
    </row>
    <row r="740" spans="1:5" x14ac:dyDescent="0.35">
      <c r="A740" s="2" t="s">
        <v>675</v>
      </c>
      <c r="B740" s="15">
        <v>-193.91399999999999</v>
      </c>
      <c r="D740" t="str">
        <f t="shared" ref="D740:E740" si="736">A737</f>
        <v>Newell 342</v>
      </c>
      <c r="E740" s="15">
        <f t="shared" si="736"/>
        <v>-190.56899999999999</v>
      </c>
    </row>
    <row r="741" spans="1:5" x14ac:dyDescent="0.35">
      <c r="A741" s="2" t="s">
        <v>489</v>
      </c>
      <c r="B741" s="15">
        <v>-198.29</v>
      </c>
      <c r="D741" t="str">
        <f t="shared" ref="D741:E741" si="737">A738</f>
        <v>REDIFORM Incoming/Outgoing Call Register, 11" X 8 1/2", 100 Messages</v>
      </c>
      <c r="E741" s="15">
        <f t="shared" si="737"/>
        <v>-190.68</v>
      </c>
    </row>
    <row r="742" spans="1:5" x14ac:dyDescent="0.35">
      <c r="A742" s="2" t="s">
        <v>836</v>
      </c>
      <c r="B742" s="15">
        <v>-199.16849999999999</v>
      </c>
      <c r="D742" t="str">
        <f t="shared" ref="D742:E742" si="738">A739</f>
        <v>Fellowes EZ Multi-Media Keyboard</v>
      </c>
      <c r="E742" s="15">
        <f t="shared" si="738"/>
        <v>-192.34639999999999</v>
      </c>
    </row>
    <row r="743" spans="1:5" x14ac:dyDescent="0.35">
      <c r="A743" s="2" t="s">
        <v>685</v>
      </c>
      <c r="B743" s="15">
        <v>-200.85900000000001</v>
      </c>
      <c r="D743" t="str">
        <f t="shared" ref="D743:E743" si="739">A740</f>
        <v>Fellowes Smart Surge Ten-Outlet Protector, Platinum</v>
      </c>
      <c r="E743" s="15">
        <f t="shared" si="739"/>
        <v>-193.91399999999999</v>
      </c>
    </row>
    <row r="744" spans="1:5" x14ac:dyDescent="0.35">
      <c r="A744" s="2" t="s">
        <v>267</v>
      </c>
      <c r="B744" s="15">
        <v>-201.41800000000001</v>
      </c>
      <c r="D744" t="str">
        <f t="shared" ref="D744:E744" si="740">A741</f>
        <v>X-Rack™ File for Hanging Folders</v>
      </c>
      <c r="E744" s="15">
        <f t="shared" si="740"/>
        <v>-198.29</v>
      </c>
    </row>
    <row r="745" spans="1:5" x14ac:dyDescent="0.35">
      <c r="A745" s="2" t="s">
        <v>270</v>
      </c>
      <c r="B745" s="15">
        <v>-203.67</v>
      </c>
      <c r="D745" t="str">
        <f t="shared" ref="D745:E745" si="741">A742</f>
        <v>Pressboard Data Binder, Crimson, 12" X 8 1/2"</v>
      </c>
      <c r="E745" s="15">
        <f t="shared" si="741"/>
        <v>-199.16849999999999</v>
      </c>
    </row>
    <row r="746" spans="1:5" x14ac:dyDescent="0.35">
      <c r="A746" s="2" t="s">
        <v>960</v>
      </c>
      <c r="B746" s="15">
        <v>-204.16</v>
      </c>
      <c r="D746" t="str">
        <f t="shared" ref="D746:E746" si="742">A743</f>
        <v>GBC Clear Cover, 8-1/2 x 11, unpunched, 25 covers per pack</v>
      </c>
      <c r="E746" s="15">
        <f t="shared" si="742"/>
        <v>-200.85900000000001</v>
      </c>
    </row>
    <row r="747" spans="1:5" x14ac:dyDescent="0.35">
      <c r="A747" s="2" t="s">
        <v>485</v>
      </c>
      <c r="B747" s="15">
        <v>-207.44</v>
      </c>
      <c r="D747" t="str">
        <f t="shared" ref="D747:E747" si="743">A744</f>
        <v>Binder Clips by OIC</v>
      </c>
      <c r="E747" s="15">
        <f t="shared" si="743"/>
        <v>-201.41800000000001</v>
      </c>
    </row>
    <row r="748" spans="1:5" x14ac:dyDescent="0.35">
      <c r="A748" s="2" t="s">
        <v>868</v>
      </c>
      <c r="B748" s="15">
        <v>-208.28</v>
      </c>
      <c r="D748" t="str">
        <f t="shared" ref="D748:E748" si="744">A745</f>
        <v>Boston 16765 Mini Stand Up Battery Pencil Sharpener</v>
      </c>
      <c r="E748" s="15">
        <f t="shared" si="744"/>
        <v>-203.67</v>
      </c>
    </row>
    <row r="749" spans="1:5" x14ac:dyDescent="0.35">
      <c r="A749" s="2" t="s">
        <v>313</v>
      </c>
      <c r="B749" s="15">
        <v>-208.5044</v>
      </c>
      <c r="D749" t="str">
        <f t="shared" ref="D749:E749" si="745">A746</f>
        <v>Xerox 1993</v>
      </c>
      <c r="E749" s="15">
        <f t="shared" si="745"/>
        <v>-204.16</v>
      </c>
    </row>
    <row r="750" spans="1:5" x14ac:dyDescent="0.35">
      <c r="A750" s="2" t="s">
        <v>676</v>
      </c>
      <c r="B750" s="15">
        <v>-209.0198</v>
      </c>
      <c r="D750" t="str">
        <f t="shared" ref="D750:E750" si="746">A747</f>
        <v>Xerox 217</v>
      </c>
      <c r="E750" s="15">
        <f t="shared" si="746"/>
        <v>-207.44</v>
      </c>
    </row>
    <row r="751" spans="1:5" x14ac:dyDescent="0.35">
      <c r="A751" s="2" t="s">
        <v>744</v>
      </c>
      <c r="B751" s="15">
        <v>-212.48830000000001</v>
      </c>
      <c r="D751" t="str">
        <f t="shared" ref="D751:E751" si="747">A748</f>
        <v>Stanley Bostitch Contemporary Electric Pencil Sharpeners</v>
      </c>
      <c r="E751" s="15">
        <f t="shared" si="747"/>
        <v>-208.28</v>
      </c>
    </row>
    <row r="752" spans="1:5" x14ac:dyDescent="0.35">
      <c r="A752" s="2" t="s">
        <v>898</v>
      </c>
      <c r="B752" s="15">
        <v>-216.02979999999999</v>
      </c>
      <c r="D752" t="str">
        <f t="shared" ref="D752:E752" si="748">A749</f>
        <v>Fellowes Personal Hanging Folder Files, Navy</v>
      </c>
      <c r="E752" s="15">
        <f t="shared" si="748"/>
        <v>-208.5044</v>
      </c>
    </row>
    <row r="753" spans="1:5" x14ac:dyDescent="0.35">
      <c r="A753" s="2" t="s">
        <v>509</v>
      </c>
      <c r="B753" s="15">
        <v>-217.39599999999999</v>
      </c>
      <c r="D753" t="str">
        <f t="shared" ref="D753:E753" si="749">A750</f>
        <v>Fellowes Stor/Drawer® Steel Plus™ Storage Drawers</v>
      </c>
      <c r="E753" s="15">
        <f t="shared" si="749"/>
        <v>-209.0198</v>
      </c>
    </row>
    <row r="754" spans="1:5" x14ac:dyDescent="0.35">
      <c r="A754" s="2" t="s">
        <v>444</v>
      </c>
      <c r="B754" s="15">
        <v>-221.49799999999999</v>
      </c>
      <c r="D754" t="str">
        <f t="shared" ref="D754:E754" si="750">A751</f>
        <v>Ibico Presentation Index for Binding Systems</v>
      </c>
      <c r="E754" s="15">
        <f t="shared" si="750"/>
        <v>-212.48830000000001</v>
      </c>
    </row>
    <row r="755" spans="1:5" x14ac:dyDescent="0.35">
      <c r="A755" s="2" t="s">
        <v>468</v>
      </c>
      <c r="B755" s="15">
        <v>-221.71199999999999</v>
      </c>
      <c r="D755" t="str">
        <f t="shared" ref="D755:E755" si="751">A752</f>
        <v>TI 30X Scientific Calculator</v>
      </c>
      <c r="E755" s="15">
        <f t="shared" si="751"/>
        <v>-216.02979999999999</v>
      </c>
    </row>
    <row r="756" spans="1:5" x14ac:dyDescent="0.35">
      <c r="A756" s="2" t="s">
        <v>780</v>
      </c>
      <c r="B756" s="15">
        <v>-221.89599999999999</v>
      </c>
      <c r="D756" t="str">
        <f t="shared" ref="D756:E756" si="752">A753</f>
        <v>6" Cubicle Wall Clock, Black</v>
      </c>
      <c r="E756" s="15">
        <f t="shared" si="752"/>
        <v>-217.39599999999999</v>
      </c>
    </row>
    <row r="757" spans="1:5" x14ac:dyDescent="0.35">
      <c r="A757" s="2" t="s">
        <v>388</v>
      </c>
      <c r="B757" s="15">
        <v>-222.95</v>
      </c>
      <c r="D757" t="str">
        <f t="shared" ref="D757:E757" si="753">A754</f>
        <v>Tenex Personal Project File with Scoop Front Design, Black</v>
      </c>
      <c r="E757" s="15">
        <f t="shared" si="753"/>
        <v>-221.49799999999999</v>
      </c>
    </row>
    <row r="758" spans="1:5" x14ac:dyDescent="0.35">
      <c r="A758" s="2" t="s">
        <v>316</v>
      </c>
      <c r="B758" s="15">
        <v>-224.64400000000001</v>
      </c>
      <c r="D758" t="str">
        <f t="shared" ref="D758:E758" si="754">A755</f>
        <v>Xerox 1905</v>
      </c>
      <c r="E758" s="15">
        <f t="shared" si="754"/>
        <v>-221.71199999999999</v>
      </c>
    </row>
    <row r="759" spans="1:5" x14ac:dyDescent="0.35">
      <c r="A759" s="2" t="s">
        <v>307</v>
      </c>
      <c r="B759" s="15">
        <v>-224.74</v>
      </c>
      <c r="D759" t="str">
        <f t="shared" ref="D759:E759" si="755">A756</f>
        <v>Maxell 3.5" DS/HD IBM-Formatted Diskettes, 10/Pack</v>
      </c>
      <c r="E759" s="15">
        <f t="shared" si="755"/>
        <v>-221.89599999999999</v>
      </c>
    </row>
    <row r="760" spans="1:5" x14ac:dyDescent="0.35">
      <c r="A760" s="2" t="s">
        <v>712</v>
      </c>
      <c r="B760" s="15">
        <v>-229.27979999999999</v>
      </c>
      <c r="D760" t="str">
        <f t="shared" ref="D760:E760" si="756">A757</f>
        <v>Novimex Turbo Task Chair</v>
      </c>
      <c r="E760" s="15">
        <f t="shared" si="756"/>
        <v>-222.95</v>
      </c>
    </row>
    <row r="761" spans="1:5" x14ac:dyDescent="0.35">
      <c r="A761" s="2" t="s">
        <v>629</v>
      </c>
      <c r="B761" s="15">
        <v>-229.64</v>
      </c>
      <c r="D761" t="str">
        <f t="shared" ref="D761:E761" si="757">A758</f>
        <v>Fellowes Super Stor/Drawer®</v>
      </c>
      <c r="E761" s="15">
        <f t="shared" si="757"/>
        <v>-224.64400000000001</v>
      </c>
    </row>
    <row r="762" spans="1:5" x14ac:dyDescent="0.35">
      <c r="A762" s="2" t="s">
        <v>612</v>
      </c>
      <c r="B762" s="15">
        <v>-233.8407</v>
      </c>
      <c r="D762" t="str">
        <f t="shared" ref="D762:E762" si="758">A759</f>
        <v>Eureka Sanitaire ® Multi-Pro Heavy-Duty Upright, Disposable Bags</v>
      </c>
      <c r="E762" s="15">
        <f t="shared" si="758"/>
        <v>-224.74</v>
      </c>
    </row>
    <row r="763" spans="1:5" x14ac:dyDescent="0.35">
      <c r="A763" s="2" t="s">
        <v>967</v>
      </c>
      <c r="B763" s="15">
        <v>-237.47</v>
      </c>
      <c r="D763" t="str">
        <f t="shared" ref="D763:E763" si="759">A760</f>
        <v>Hewlett Packard 6S Scientific Calculator</v>
      </c>
      <c r="E763" s="15">
        <f t="shared" si="759"/>
        <v>-229.27979999999999</v>
      </c>
    </row>
    <row r="764" spans="1:5" x14ac:dyDescent="0.35">
      <c r="A764" s="2" t="s">
        <v>482</v>
      </c>
      <c r="B764" s="15">
        <v>-237.90199999999999</v>
      </c>
      <c r="D764" t="str">
        <f t="shared" ref="D764:E764" si="760">A761</f>
        <v>Decoflex Hanging Personal Folder File, Blue</v>
      </c>
      <c r="E764" s="15">
        <f t="shared" si="760"/>
        <v>-229.64</v>
      </c>
    </row>
    <row r="765" spans="1:5" x14ac:dyDescent="0.35">
      <c r="A765" s="2" t="s">
        <v>499</v>
      </c>
      <c r="B765" s="15">
        <v>-239.54150000000001</v>
      </c>
      <c r="D765" t="str">
        <f t="shared" ref="D765:E765" si="761">A762</f>
        <v>Canon S750 Color Inkjet Printer</v>
      </c>
      <c r="E765" s="15">
        <f t="shared" si="761"/>
        <v>-233.8407</v>
      </c>
    </row>
    <row r="766" spans="1:5" x14ac:dyDescent="0.35">
      <c r="A766" s="2" t="s">
        <v>531</v>
      </c>
      <c r="B766" s="15">
        <v>-241.25659999999999</v>
      </c>
      <c r="D766" t="str">
        <f t="shared" ref="D766:E766" si="762">A763</f>
        <v>Xerox 224</v>
      </c>
      <c r="E766" s="15">
        <f t="shared" si="762"/>
        <v>-237.47</v>
      </c>
    </row>
    <row r="767" spans="1:5" x14ac:dyDescent="0.35">
      <c r="A767" s="2" t="s">
        <v>877</v>
      </c>
      <c r="B767" s="15">
        <v>-244.39930000000001</v>
      </c>
      <c r="D767" t="str">
        <f t="shared" ref="D767:E767" si="763">A764</f>
        <v>Xerox 21</v>
      </c>
      <c r="E767" s="15">
        <f t="shared" si="763"/>
        <v>-237.90199999999999</v>
      </c>
    </row>
    <row r="768" spans="1:5" x14ac:dyDescent="0.35">
      <c r="A768" s="2" t="s">
        <v>166</v>
      </c>
      <c r="B768" s="15">
        <v>-251.40389999999999</v>
      </c>
      <c r="D768" t="str">
        <f t="shared" ref="D768:E768" si="764">A765</f>
        <v>2160</v>
      </c>
      <c r="E768" s="15">
        <f t="shared" si="764"/>
        <v>-239.54150000000001</v>
      </c>
    </row>
    <row r="769" spans="1:5" x14ac:dyDescent="0.35">
      <c r="A769" s="2" t="s">
        <v>89</v>
      </c>
      <c r="B769" s="15">
        <v>-251.65219999999999</v>
      </c>
      <c r="D769" t="str">
        <f t="shared" ref="D769:E769" si="765">A766</f>
        <v>Acme Design Line 8" Stainless Steel Bent Scissors w/Champagne Handles, 3-1/8" Cut</v>
      </c>
      <c r="E769" s="15">
        <f t="shared" si="765"/>
        <v>-241.25659999999999</v>
      </c>
    </row>
    <row r="770" spans="1:5" x14ac:dyDescent="0.35">
      <c r="A770" s="2" t="s">
        <v>647</v>
      </c>
      <c r="B770" s="15">
        <v>-262.62</v>
      </c>
      <c r="D770" t="str">
        <f t="shared" ref="D770:E770" si="766">A767</f>
        <v>StarTAC 7760</v>
      </c>
      <c r="E770" s="15">
        <f t="shared" si="766"/>
        <v>-244.39930000000001</v>
      </c>
    </row>
    <row r="771" spans="1:5" x14ac:dyDescent="0.35">
      <c r="A771" s="2" t="s">
        <v>331</v>
      </c>
      <c r="B771" s="15">
        <v>-263.47770000000003</v>
      </c>
      <c r="D771" t="str">
        <f t="shared" ref="D771:E771" si="767">A768</f>
        <v>Okidata ML520 Series Dot Matrix Printers</v>
      </c>
      <c r="E771" s="15">
        <f t="shared" si="767"/>
        <v>-251.40389999999999</v>
      </c>
    </row>
    <row r="772" spans="1:5" x14ac:dyDescent="0.35">
      <c r="A772" s="2" t="s">
        <v>598</v>
      </c>
      <c r="B772" s="15">
        <v>-263.64999999999998</v>
      </c>
      <c r="D772" t="str">
        <f t="shared" ref="D772:E772" si="768">A769</f>
        <v>Avery Flip-Chart Easel Binder, Black</v>
      </c>
      <c r="E772" s="15">
        <f t="shared" si="768"/>
        <v>-251.65219999999999</v>
      </c>
    </row>
    <row r="773" spans="1:5" x14ac:dyDescent="0.35">
      <c r="A773" s="2" t="s">
        <v>94</v>
      </c>
      <c r="B773" s="15">
        <v>-265.64</v>
      </c>
      <c r="D773" t="str">
        <f t="shared" ref="D773:E773" si="769">A770</f>
        <v>Eldon Shelf Savers™ Cubes and Bins</v>
      </c>
      <c r="E773" s="15">
        <f t="shared" si="769"/>
        <v>-262.62</v>
      </c>
    </row>
    <row r="774" spans="1:5" x14ac:dyDescent="0.35">
      <c r="A774" s="2" t="s">
        <v>821</v>
      </c>
      <c r="B774" s="15">
        <v>-271.95800000000003</v>
      </c>
      <c r="D774" t="str">
        <f t="shared" ref="D774:E774" si="770">A771</f>
        <v>Hammermill Color Copier Paper (28Lb. and 96 Bright)</v>
      </c>
      <c r="E774" s="15">
        <f t="shared" si="770"/>
        <v>-263.47770000000003</v>
      </c>
    </row>
    <row r="775" spans="1:5" x14ac:dyDescent="0.35">
      <c r="A775" s="2" t="s">
        <v>84</v>
      </c>
      <c r="B775" s="15">
        <v>-272.71319999999997</v>
      </c>
      <c r="D775" t="str">
        <f t="shared" ref="D775:E775" si="771">A772</f>
        <v>Bush Heritage Pine Collection 5-Shelf Bookcase, Albany Pine Finish, *Special Order</v>
      </c>
      <c r="E775" s="15">
        <f t="shared" si="771"/>
        <v>-263.64999999999998</v>
      </c>
    </row>
    <row r="776" spans="1:5" x14ac:dyDescent="0.35">
      <c r="A776" s="2" t="s">
        <v>100</v>
      </c>
      <c r="B776" s="15">
        <v>-275.73700000000002</v>
      </c>
      <c r="D776" t="str">
        <f t="shared" ref="D776:E776" si="772">A773</f>
        <v>Belkin 107-key enhanced keyboard, USB/PS/2 interface</v>
      </c>
      <c r="E776" s="15">
        <f t="shared" si="772"/>
        <v>-265.64</v>
      </c>
    </row>
    <row r="777" spans="1:5" x14ac:dyDescent="0.35">
      <c r="A777" s="2" t="s">
        <v>76</v>
      </c>
      <c r="B777" s="15">
        <v>-291.96600000000001</v>
      </c>
      <c r="D777" t="str">
        <f t="shared" ref="D777:E777" si="773">A774</f>
        <v>Peel &amp; Seel® Recycled Catalog Envelopes, Brown</v>
      </c>
      <c r="E777" s="15">
        <f t="shared" si="773"/>
        <v>-271.95800000000003</v>
      </c>
    </row>
    <row r="778" spans="1:5" x14ac:dyDescent="0.35">
      <c r="A778" s="2" t="s">
        <v>346</v>
      </c>
      <c r="B778" s="15">
        <v>-292.89999999999998</v>
      </c>
      <c r="D778" t="str">
        <f t="shared" ref="D778:E778" si="774">A775</f>
        <v>Atlantic Metals Mobile 2-Shelf Bookcases, Custom Colors</v>
      </c>
      <c r="E778" s="15">
        <f t="shared" si="774"/>
        <v>-272.71319999999997</v>
      </c>
    </row>
    <row r="779" spans="1:5" x14ac:dyDescent="0.35">
      <c r="A779" s="2" t="s">
        <v>466</v>
      </c>
      <c r="B779" s="15">
        <v>-294.084</v>
      </c>
      <c r="D779" t="str">
        <f t="shared" ref="D779:E779" si="775">A776</f>
        <v>Bravo II™ Megaboss® 12-Amp Hard Body Upright, Replacement Belts, 2 Belts per Pack</v>
      </c>
      <c r="E779" s="15">
        <f t="shared" si="775"/>
        <v>-275.73700000000002</v>
      </c>
    </row>
    <row r="780" spans="1:5" x14ac:dyDescent="0.35">
      <c r="A780" s="2" t="s">
        <v>85</v>
      </c>
      <c r="B780" s="15">
        <v>-294.49560000000002</v>
      </c>
      <c r="D780" t="str">
        <f t="shared" ref="D780:E780" si="776">A777</f>
        <v>Accessory37</v>
      </c>
      <c r="E780" s="15">
        <f t="shared" si="776"/>
        <v>-291.96600000000001</v>
      </c>
    </row>
    <row r="781" spans="1:5" x14ac:dyDescent="0.35">
      <c r="A781" s="2" t="s">
        <v>152</v>
      </c>
      <c r="B781" s="15">
        <v>-304.18400000000003</v>
      </c>
      <c r="D781" t="str">
        <f t="shared" ref="D781:E781" si="777">A778</f>
        <v>Hoover Commercial Soft Guard Upright Vacuum And Disposable Filtration Bags</v>
      </c>
      <c r="E781" s="15">
        <f t="shared" si="777"/>
        <v>-292.89999999999998</v>
      </c>
    </row>
    <row r="782" spans="1:5" x14ac:dyDescent="0.35">
      <c r="A782" s="2" t="s">
        <v>228</v>
      </c>
      <c r="B782" s="15">
        <v>-305.48200000000003</v>
      </c>
      <c r="D782" t="str">
        <f t="shared" ref="D782:E782" si="778">A779</f>
        <v>Xerox 1892</v>
      </c>
      <c r="E782" s="15">
        <f t="shared" si="778"/>
        <v>-294.084</v>
      </c>
    </row>
    <row r="783" spans="1:5" x14ac:dyDescent="0.35">
      <c r="A783" s="2" t="s">
        <v>763</v>
      </c>
      <c r="B783" s="15">
        <v>-305.76600000000002</v>
      </c>
      <c r="D783" t="str">
        <f t="shared" ref="D783:E783" si="779">A780</f>
        <v>Avery 4027 File Folder Labels for Dot Matrix Printers, 5000 Labels per Box, White</v>
      </c>
      <c r="E783" s="15">
        <f t="shared" si="779"/>
        <v>-294.49560000000002</v>
      </c>
    </row>
    <row r="784" spans="1:5" x14ac:dyDescent="0.35">
      <c r="A784" s="2" t="s">
        <v>263</v>
      </c>
      <c r="B784" s="15">
        <v>-306.57</v>
      </c>
      <c r="D784" t="str">
        <f t="shared" ref="D784:E784" si="780">A781</f>
        <v>Logitech Internet Navigator Keyboard</v>
      </c>
      <c r="E784" s="15">
        <f t="shared" si="780"/>
        <v>-304.18400000000003</v>
      </c>
    </row>
    <row r="785" spans="1:5" x14ac:dyDescent="0.35">
      <c r="A785" s="2" t="s">
        <v>206</v>
      </c>
      <c r="B785" s="15">
        <v>-310.81</v>
      </c>
      <c r="D785" t="str">
        <f t="shared" ref="D785:E785" si="781">A782</f>
        <v>Accessory27</v>
      </c>
      <c r="E785" s="15">
        <f t="shared" si="781"/>
        <v>-305.48200000000003</v>
      </c>
    </row>
    <row r="786" spans="1:5" x14ac:dyDescent="0.35">
      <c r="A786" s="2" t="s">
        <v>436</v>
      </c>
      <c r="B786" s="15">
        <v>-314.17129999999997</v>
      </c>
      <c r="D786" t="str">
        <f t="shared" ref="D786:E786" si="782">A783</f>
        <v>KF 788</v>
      </c>
      <c r="E786" s="15">
        <f t="shared" si="782"/>
        <v>-305.76600000000002</v>
      </c>
    </row>
    <row r="787" spans="1:5" x14ac:dyDescent="0.35">
      <c r="A787" s="2" t="s">
        <v>890</v>
      </c>
      <c r="B787" s="15">
        <v>-314.19</v>
      </c>
      <c r="D787" t="str">
        <f t="shared" ref="D787:E787" si="783">A784</f>
        <v>Bell Sonecor JB700 Caller ID</v>
      </c>
      <c r="E787" s="15">
        <f t="shared" si="783"/>
        <v>-306.57</v>
      </c>
    </row>
    <row r="788" spans="1:5" x14ac:dyDescent="0.35">
      <c r="A788" s="2" t="s">
        <v>648</v>
      </c>
      <c r="B788" s="15">
        <v>-317.62599999999998</v>
      </c>
      <c r="D788" t="str">
        <f t="shared" ref="D788:E788" si="784">A785</f>
        <v>Xerox 220</v>
      </c>
      <c r="E788" s="15">
        <f t="shared" si="784"/>
        <v>-310.81</v>
      </c>
    </row>
    <row r="789" spans="1:5" x14ac:dyDescent="0.35">
      <c r="A789" s="2" t="s">
        <v>918</v>
      </c>
      <c r="B789" s="15">
        <v>-319.88630000000001</v>
      </c>
      <c r="D789" t="str">
        <f t="shared" ref="D789:E789" si="785">A786</f>
        <v>Storex DuraTech Recycled Plastic Frosted Binders</v>
      </c>
      <c r="E789" s="15">
        <f t="shared" si="785"/>
        <v>-314.17129999999997</v>
      </c>
    </row>
    <row r="790" spans="1:5" x14ac:dyDescent="0.35">
      <c r="A790" s="2" t="s">
        <v>844</v>
      </c>
      <c r="B790" s="15">
        <v>-321.51</v>
      </c>
      <c r="D790" t="str">
        <f t="shared" ref="D790:E790" si="786">A787</f>
        <v>Tenex File Box, Personal Filing Tote with Lid, Black</v>
      </c>
      <c r="E790" s="15">
        <f t="shared" si="786"/>
        <v>-314.19</v>
      </c>
    </row>
    <row r="791" spans="1:5" x14ac:dyDescent="0.35">
      <c r="A791" s="2" t="s">
        <v>222</v>
      </c>
      <c r="B791" s="15">
        <v>-322.577</v>
      </c>
      <c r="D791" t="str">
        <f t="shared" ref="D791:E791" si="787">A788</f>
        <v>Eldon Simplefile® Box Office®</v>
      </c>
      <c r="E791" s="15">
        <f t="shared" si="787"/>
        <v>-317.62599999999998</v>
      </c>
    </row>
    <row r="792" spans="1:5" x14ac:dyDescent="0.35">
      <c r="A792" s="2" t="s">
        <v>678</v>
      </c>
      <c r="B792" s="15">
        <v>-324.6703</v>
      </c>
      <c r="D792" t="str">
        <f t="shared" ref="D792:E792" si="788">A789</f>
        <v>Wilson Jones Suede Grain Vinyl Binders</v>
      </c>
      <c r="E792" s="15">
        <f t="shared" si="788"/>
        <v>-319.88630000000001</v>
      </c>
    </row>
    <row r="793" spans="1:5" x14ac:dyDescent="0.35">
      <c r="A793" s="2" t="s">
        <v>751</v>
      </c>
      <c r="B793" s="15">
        <v>-331.9708</v>
      </c>
      <c r="D793" t="str">
        <f t="shared" ref="D793:E793" si="789">A790</f>
        <v>SAFCO Commercial Wire Shelving, Black</v>
      </c>
      <c r="E793" s="15">
        <f t="shared" si="789"/>
        <v>-321.51</v>
      </c>
    </row>
    <row r="794" spans="1:5" x14ac:dyDescent="0.35">
      <c r="A794" s="2" t="s">
        <v>318</v>
      </c>
      <c r="B794" s="15">
        <v>-334.25599999999997</v>
      </c>
      <c r="D794" t="str">
        <f t="shared" ref="D794:E794" si="790">A791</f>
        <v>80 Minute CD-R Spindle, 100/Pack - Staples</v>
      </c>
      <c r="E794" s="15">
        <f t="shared" si="790"/>
        <v>-322.577</v>
      </c>
    </row>
    <row r="795" spans="1:5" x14ac:dyDescent="0.35">
      <c r="A795" s="2" t="s">
        <v>342</v>
      </c>
      <c r="B795" s="15">
        <v>-337.65359999999998</v>
      </c>
      <c r="D795" t="str">
        <f t="shared" ref="D795:E795" si="791">A792</f>
        <v>Fellowes Twister Kit, Gray/Clear, 3/pkg</v>
      </c>
      <c r="E795" s="15">
        <f t="shared" si="791"/>
        <v>-324.6703</v>
      </c>
    </row>
    <row r="796" spans="1:5" x14ac:dyDescent="0.35">
      <c r="A796" s="2" t="s">
        <v>609</v>
      </c>
      <c r="B796" s="15">
        <v>-343.12599999999998</v>
      </c>
      <c r="D796" t="str">
        <f t="shared" ref="D796:E796" si="792">A793</f>
        <v>Imation 3.5, DISKETTE 44766 HGHLD3.52HD/FM, 10/Pack</v>
      </c>
      <c r="E796" s="15">
        <f t="shared" si="792"/>
        <v>-331.9708</v>
      </c>
    </row>
    <row r="797" spans="1:5" x14ac:dyDescent="0.35">
      <c r="A797" s="2" t="s">
        <v>461</v>
      </c>
      <c r="B797" s="15">
        <v>-343.85120000000001</v>
      </c>
      <c r="D797" t="str">
        <f t="shared" ref="D797:E797" si="793">A794</f>
        <v>Filing/Storage Totes and Swivel Casters</v>
      </c>
      <c r="E797" s="15">
        <f t="shared" si="793"/>
        <v>-334.25599999999997</v>
      </c>
    </row>
    <row r="798" spans="1:5" x14ac:dyDescent="0.35">
      <c r="A798" s="2" t="s">
        <v>769</v>
      </c>
      <c r="B798" s="15">
        <v>-346.19040000000001</v>
      </c>
      <c r="D798" t="str">
        <f t="shared" ref="D798:E798" si="794">A795</f>
        <v>Hon GuestStacker Chair</v>
      </c>
      <c r="E798" s="15">
        <f t="shared" si="794"/>
        <v>-337.65359999999998</v>
      </c>
    </row>
    <row r="799" spans="1:5" x14ac:dyDescent="0.35">
      <c r="A799" s="2" t="s">
        <v>670</v>
      </c>
      <c r="B799" s="15">
        <v>-350.50760000000002</v>
      </c>
      <c r="D799" t="str">
        <f t="shared" ref="D799:E799" si="795">A796</f>
        <v>Canon PC1080F Personal Copier</v>
      </c>
      <c r="E799" s="15">
        <f t="shared" si="795"/>
        <v>-343.12599999999998</v>
      </c>
    </row>
    <row r="800" spans="1:5" x14ac:dyDescent="0.35">
      <c r="A800" s="2" t="s">
        <v>207</v>
      </c>
      <c r="B800" s="15">
        <v>-351.05470000000003</v>
      </c>
      <c r="D800" t="str">
        <f t="shared" ref="D800:E800" si="796">A797</f>
        <v>Wilson Jones Impact Binders</v>
      </c>
      <c r="E800" s="15">
        <f t="shared" si="796"/>
        <v>-343.85120000000001</v>
      </c>
    </row>
    <row r="801" spans="1:5" x14ac:dyDescent="0.35">
      <c r="A801" s="2" t="s">
        <v>556</v>
      </c>
      <c r="B801" s="15">
        <v>-351.76369999999997</v>
      </c>
      <c r="D801" t="str">
        <f t="shared" ref="D801:E801" si="797">A798</f>
        <v>Lexmark Z55se Color Inkjet Printer</v>
      </c>
      <c r="E801" s="15">
        <f t="shared" si="797"/>
        <v>-346.19040000000001</v>
      </c>
    </row>
    <row r="802" spans="1:5" x14ac:dyDescent="0.35">
      <c r="A802" s="2" t="s">
        <v>398</v>
      </c>
      <c r="B802" s="15">
        <v>-352.71339999999998</v>
      </c>
      <c r="D802" t="str">
        <f t="shared" ref="D802:E802" si="798">A799</f>
        <v>Fellowes Internet Keyboard, Platinum</v>
      </c>
      <c r="E802" s="15">
        <f t="shared" si="798"/>
        <v>-350.50760000000002</v>
      </c>
    </row>
    <row r="803" spans="1:5" x14ac:dyDescent="0.35">
      <c r="A803" s="2" t="s">
        <v>460</v>
      </c>
      <c r="B803" s="15">
        <v>-358.00080000000003</v>
      </c>
      <c r="D803" t="str">
        <f t="shared" ref="D803:E803" si="799">A800</f>
        <v>Xerox 227</v>
      </c>
      <c r="E803" s="15">
        <f t="shared" si="799"/>
        <v>-351.05470000000003</v>
      </c>
    </row>
    <row r="804" spans="1:5" x14ac:dyDescent="0.35">
      <c r="A804" s="2" t="s">
        <v>846</v>
      </c>
      <c r="B804" s="15">
        <v>-358.19639999999998</v>
      </c>
      <c r="D804" t="str">
        <f t="shared" ref="D804:E804" si="800">A801</f>
        <v>Avery 48</v>
      </c>
      <c r="E804" s="15">
        <f t="shared" si="800"/>
        <v>-351.76369999999997</v>
      </c>
    </row>
    <row r="805" spans="1:5" x14ac:dyDescent="0.35">
      <c r="A805" s="2" t="s">
        <v>732</v>
      </c>
      <c r="B805" s="15">
        <v>-362.15390000000002</v>
      </c>
      <c r="D805" t="str">
        <f t="shared" ref="D805:E805" si="801">A802</f>
        <v>Portfile® Personal File Boxes</v>
      </c>
      <c r="E805" s="15">
        <f t="shared" si="801"/>
        <v>-352.71339999999998</v>
      </c>
    </row>
    <row r="806" spans="1:5" x14ac:dyDescent="0.35">
      <c r="A806" s="2" t="s">
        <v>105</v>
      </c>
      <c r="B806" s="15">
        <v>-367.16500000000002</v>
      </c>
      <c r="D806" t="str">
        <f t="shared" ref="D806:E806" si="802">A803</f>
        <v>Wilson Jones Hanging View Binder, White, 1"</v>
      </c>
      <c r="E806" s="15">
        <f t="shared" si="802"/>
        <v>-358.00080000000003</v>
      </c>
    </row>
    <row r="807" spans="1:5" x14ac:dyDescent="0.35">
      <c r="A807" s="2" t="s">
        <v>800</v>
      </c>
      <c r="B807" s="15">
        <v>-386.09480000000002</v>
      </c>
      <c r="D807" t="str">
        <f t="shared" ref="D807:E807" si="803">A804</f>
        <v>Safco Industrial Wire Shelving</v>
      </c>
      <c r="E807" s="15">
        <f t="shared" si="803"/>
        <v>-358.19639999999998</v>
      </c>
    </row>
    <row r="808" spans="1:5" x14ac:dyDescent="0.35">
      <c r="A808" s="2" t="s">
        <v>122</v>
      </c>
      <c r="B808" s="15">
        <v>-391.02140000000003</v>
      </c>
      <c r="D808" t="str">
        <f t="shared" ref="D808:E808" si="804">A805</f>
        <v>Hoover Portapower™ Portable Vacuum</v>
      </c>
      <c r="E808" s="15">
        <f t="shared" si="804"/>
        <v>-362.15390000000002</v>
      </c>
    </row>
    <row r="809" spans="1:5" x14ac:dyDescent="0.35">
      <c r="A809" s="2" t="s">
        <v>614</v>
      </c>
      <c r="B809" s="15">
        <v>-401.52659999999997</v>
      </c>
      <c r="D809" t="str">
        <f t="shared" ref="D809:E809" si="805">A806</f>
        <v>Canon Image Class D660 Copier</v>
      </c>
      <c r="E809" s="15">
        <f t="shared" si="805"/>
        <v>-367.16500000000002</v>
      </c>
    </row>
    <row r="810" spans="1:5" x14ac:dyDescent="0.35">
      <c r="A810" s="2" t="s">
        <v>390</v>
      </c>
      <c r="B810" s="15">
        <v>-406.54</v>
      </c>
      <c r="D810" t="str">
        <f t="shared" ref="D810:E810" si="806">A807</f>
        <v>Newell 337</v>
      </c>
      <c r="E810" s="15">
        <f t="shared" si="806"/>
        <v>-386.09480000000002</v>
      </c>
    </row>
    <row r="811" spans="1:5" x14ac:dyDescent="0.35">
      <c r="A811" s="2" t="s">
        <v>599</v>
      </c>
      <c r="B811" s="15">
        <v>-407.85</v>
      </c>
      <c r="D811" t="str">
        <f t="shared" ref="D811:E811" si="807">A808</f>
        <v>Executive Impressions 14" Two-Color Numerals Wall Clock</v>
      </c>
      <c r="E811" s="15">
        <f t="shared" si="807"/>
        <v>-391.02140000000003</v>
      </c>
    </row>
    <row r="812" spans="1:5" x14ac:dyDescent="0.35">
      <c r="A812" s="2" t="s">
        <v>88</v>
      </c>
      <c r="B812" s="15">
        <v>-409.47590000000002</v>
      </c>
      <c r="D812" t="str">
        <f t="shared" ref="D812:E812" si="808">A809</f>
        <v>Cardinal Poly Pocket Divider Pockets for Ring Binders</v>
      </c>
      <c r="E812" s="15">
        <f t="shared" si="808"/>
        <v>-401.52659999999997</v>
      </c>
    </row>
    <row r="813" spans="1:5" x14ac:dyDescent="0.35">
      <c r="A813" s="2" t="s">
        <v>364</v>
      </c>
      <c r="B813" s="15">
        <v>-409.65879999999999</v>
      </c>
      <c r="D813" t="str">
        <f t="shared" ref="D813:E813" si="809">A810</f>
        <v>O'Sullivan Cherrywood Estates Traditional Barrister Bookcase</v>
      </c>
      <c r="E813" s="15">
        <f t="shared" si="809"/>
        <v>-406.54</v>
      </c>
    </row>
    <row r="814" spans="1:5" x14ac:dyDescent="0.35">
      <c r="A814" s="2" t="s">
        <v>476</v>
      </c>
      <c r="B814" s="15">
        <v>-416.65600000000001</v>
      </c>
      <c r="D814" t="str">
        <f t="shared" ref="D814:E814" si="810">A811</f>
        <v>Bush Mission Pointe Library</v>
      </c>
      <c r="E814" s="15">
        <f t="shared" si="810"/>
        <v>-407.85</v>
      </c>
    </row>
    <row r="815" spans="1:5" x14ac:dyDescent="0.35">
      <c r="A815" s="2" t="s">
        <v>191</v>
      </c>
      <c r="B815" s="15">
        <v>-424.88200000000001</v>
      </c>
      <c r="D815" t="str">
        <f t="shared" ref="D815:E815" si="811">A812</f>
        <v>Avery Binder Labels</v>
      </c>
      <c r="E815" s="15">
        <f t="shared" si="811"/>
        <v>-409.47590000000002</v>
      </c>
    </row>
    <row r="816" spans="1:5" x14ac:dyDescent="0.35">
      <c r="A816" s="2" t="s">
        <v>362</v>
      </c>
      <c r="B816" s="15">
        <v>-425.47</v>
      </c>
      <c r="D816" t="str">
        <f t="shared" ref="D816:E816" si="812">A813</f>
        <v>Iris® 3-Drawer Stacking Bin, Black</v>
      </c>
      <c r="E816" s="15">
        <f t="shared" si="812"/>
        <v>-409.65879999999999</v>
      </c>
    </row>
    <row r="817" spans="1:5" x14ac:dyDescent="0.35">
      <c r="A817" s="2" t="s">
        <v>140</v>
      </c>
      <c r="B817" s="15">
        <v>-428.70679999999999</v>
      </c>
      <c r="D817" t="str">
        <f t="shared" ref="D817:E817" si="813">A814</f>
        <v>Xerox 1964</v>
      </c>
      <c r="E817" s="15">
        <f t="shared" si="813"/>
        <v>-416.65600000000001</v>
      </c>
    </row>
    <row r="818" spans="1:5" x14ac:dyDescent="0.35">
      <c r="A818" s="2" t="s">
        <v>600</v>
      </c>
      <c r="B818" s="15">
        <v>-429.86</v>
      </c>
      <c r="D818" t="str">
        <f t="shared" ref="D818:E818" si="814">A815</f>
        <v>Westinghouse Clip-On Gooseneck Lamps</v>
      </c>
      <c r="E818" s="15">
        <f t="shared" si="814"/>
        <v>-424.88200000000001</v>
      </c>
    </row>
    <row r="819" spans="1:5" x14ac:dyDescent="0.35">
      <c r="A819" s="2" t="s">
        <v>102</v>
      </c>
      <c r="B819" s="15">
        <v>-435.75749999999999</v>
      </c>
      <c r="D819" t="str">
        <f t="shared" ref="D819:E819" si="815">A816</f>
        <v>Imation Neon Mac Format Diskettes, 10/Pack</v>
      </c>
      <c r="E819" s="15">
        <f t="shared" si="815"/>
        <v>-425.47</v>
      </c>
    </row>
    <row r="820" spans="1:5" x14ac:dyDescent="0.35">
      <c r="A820" s="2" t="s">
        <v>716</v>
      </c>
      <c r="B820" s="15">
        <v>-437.2561</v>
      </c>
      <c r="D820" t="str">
        <f t="shared" ref="D820:E820" si="816">A817</f>
        <v>Hon 2111 Invitation™ Series Corner Table</v>
      </c>
      <c r="E820" s="15">
        <f t="shared" si="816"/>
        <v>-428.70679999999999</v>
      </c>
    </row>
    <row r="821" spans="1:5" x14ac:dyDescent="0.35">
      <c r="A821" s="2" t="s">
        <v>537</v>
      </c>
      <c r="B821" s="15">
        <v>-441.57799999999997</v>
      </c>
      <c r="D821" t="str">
        <f t="shared" ref="D821:E821" si="817">A818</f>
        <v>Bush Westfield Collection Bookcases, Dark Cherry Finish, Fully Assembled</v>
      </c>
      <c r="E821" s="15">
        <f t="shared" si="817"/>
        <v>-429.86</v>
      </c>
    </row>
    <row r="822" spans="1:5" x14ac:dyDescent="0.35">
      <c r="A822" s="2" t="s">
        <v>323</v>
      </c>
      <c r="B822" s="15">
        <v>-443.4511</v>
      </c>
      <c r="D822" t="str">
        <f t="shared" ref="D822:E822" si="818">A819</f>
        <v>Bretford Rectangular Conference Table Tops</v>
      </c>
      <c r="E822" s="15">
        <f t="shared" si="818"/>
        <v>-435.75749999999999</v>
      </c>
    </row>
    <row r="823" spans="1:5" x14ac:dyDescent="0.35">
      <c r="A823" s="2" t="s">
        <v>280</v>
      </c>
      <c r="B823" s="15">
        <v>-451.29969999999997</v>
      </c>
      <c r="D823" t="str">
        <f t="shared" ref="D823:E823" si="819">A820</f>
        <v>Hewlett-Packard Deskjet 5550 Color Inkjet Printer</v>
      </c>
      <c r="E823" s="15">
        <f t="shared" si="819"/>
        <v>-437.2561</v>
      </c>
    </row>
    <row r="824" spans="1:5" x14ac:dyDescent="0.35">
      <c r="A824" s="2" t="s">
        <v>517</v>
      </c>
      <c r="B824" s="15">
        <v>-457.16</v>
      </c>
      <c r="D824" t="str">
        <f t="shared" ref="D824:E824" si="820">A821</f>
        <v>Adams Phone Message Book, Professional, 400 Message Capacity, 5 3/6” x 11”</v>
      </c>
      <c r="E824" s="15">
        <f t="shared" si="820"/>
        <v>-441.57799999999997</v>
      </c>
    </row>
    <row r="825" spans="1:5" x14ac:dyDescent="0.35">
      <c r="A825" s="2" t="s">
        <v>74</v>
      </c>
      <c r="B825" s="15">
        <v>-458.74400000000003</v>
      </c>
      <c r="D825" t="str">
        <f t="shared" ref="D825:E825" si="821">A822</f>
        <v>GBC Pre-Punched Binding Paper, Plastic, White, 8-1/2" x 11"</v>
      </c>
      <c r="E825" s="15">
        <f t="shared" si="821"/>
        <v>-443.4511</v>
      </c>
    </row>
    <row r="826" spans="1:5" x14ac:dyDescent="0.35">
      <c r="A826" s="2" t="s">
        <v>480</v>
      </c>
      <c r="B826" s="15">
        <v>-468.3</v>
      </c>
      <c r="D826" t="str">
        <f t="shared" ref="D826:E826" si="822">A823</f>
        <v>CF 688</v>
      </c>
      <c r="E826" s="15">
        <f t="shared" si="822"/>
        <v>-451.29969999999997</v>
      </c>
    </row>
    <row r="827" spans="1:5" x14ac:dyDescent="0.35">
      <c r="A827" s="2" t="s">
        <v>355</v>
      </c>
      <c r="B827" s="15">
        <v>-470.267</v>
      </c>
      <c r="D827" t="str">
        <f t="shared" ref="D827:E827" si="823">A824</f>
        <v>A1228</v>
      </c>
      <c r="E827" s="15">
        <f t="shared" si="823"/>
        <v>-457.16</v>
      </c>
    </row>
    <row r="828" spans="1:5" x14ac:dyDescent="0.35">
      <c r="A828" s="2" t="s">
        <v>840</v>
      </c>
      <c r="B828" s="15">
        <v>-475.53899999999999</v>
      </c>
      <c r="D828" t="str">
        <f t="shared" ref="D828:E828" si="824">A825</f>
        <v>7160</v>
      </c>
      <c r="E828" s="15">
        <f t="shared" si="824"/>
        <v>-458.74400000000003</v>
      </c>
    </row>
    <row r="829" spans="1:5" x14ac:dyDescent="0.35">
      <c r="A829" s="2" t="s">
        <v>386</v>
      </c>
      <c r="B829" s="15">
        <v>-477.09449999999998</v>
      </c>
      <c r="D829" t="str">
        <f t="shared" ref="D829:E829" si="825">A826</f>
        <v>Xerox 1991</v>
      </c>
      <c r="E829" s="15">
        <f t="shared" si="825"/>
        <v>-468.3</v>
      </c>
    </row>
    <row r="830" spans="1:5" x14ac:dyDescent="0.35">
      <c r="A830" s="2" t="s">
        <v>435</v>
      </c>
      <c r="B830" s="15">
        <v>-495.834</v>
      </c>
      <c r="D830" t="str">
        <f t="shared" ref="D830:E830" si="826">A827</f>
        <v>i270</v>
      </c>
      <c r="E830" s="15">
        <f t="shared" si="826"/>
        <v>-470.267</v>
      </c>
    </row>
    <row r="831" spans="1:5" x14ac:dyDescent="0.35">
      <c r="A831" s="2" t="s">
        <v>627</v>
      </c>
      <c r="B831" s="15">
        <v>-512.05600000000004</v>
      </c>
      <c r="D831" t="str">
        <f t="shared" ref="D831:E831" si="827">A828</f>
        <v>Rediform Wirebound "Phone Memo" Message Book, 11 x 5-3/4</v>
      </c>
      <c r="E831" s="15">
        <f t="shared" si="827"/>
        <v>-475.53899999999999</v>
      </c>
    </row>
    <row r="832" spans="1:5" x14ac:dyDescent="0.35">
      <c r="A832" s="2" t="s">
        <v>360</v>
      </c>
      <c r="B832" s="15">
        <v>-514.40499999999997</v>
      </c>
      <c r="D832" t="str">
        <f t="shared" ref="D832:E832" si="828">A829</f>
        <v>Newell® 3-Hole Punched Plastic Slotted Magazine Holders for Binders</v>
      </c>
      <c r="E832" s="15">
        <f t="shared" si="828"/>
        <v>-477.09449999999998</v>
      </c>
    </row>
    <row r="833" spans="1:5" x14ac:dyDescent="0.35">
      <c r="A833" s="2" t="s">
        <v>134</v>
      </c>
      <c r="B833" s="15">
        <v>-517.16999999999996</v>
      </c>
      <c r="D833" t="str">
        <f t="shared" ref="D833:E833" si="829">A830</f>
        <v>Storex Dura Pro™ Binders</v>
      </c>
      <c r="E833" s="15">
        <f t="shared" si="829"/>
        <v>-495.834</v>
      </c>
    </row>
    <row r="834" spans="1:5" x14ac:dyDescent="0.35">
      <c r="A834" s="2" t="s">
        <v>483</v>
      </c>
      <c r="B834" s="15">
        <v>-525.13400000000001</v>
      </c>
      <c r="D834" t="str">
        <f t="shared" ref="D834:E834" si="830">A831</f>
        <v>DAX Solid Wood Frames</v>
      </c>
      <c r="E834" s="15">
        <f t="shared" si="830"/>
        <v>-512.05600000000004</v>
      </c>
    </row>
    <row r="835" spans="1:5" x14ac:dyDescent="0.35">
      <c r="A835" s="2" t="s">
        <v>924</v>
      </c>
      <c r="B835" s="15">
        <v>-536.24199999999996</v>
      </c>
      <c r="D835" t="str">
        <f t="shared" ref="D835:E835" si="831">A832</f>
        <v>Imation 3.5", DISKETTE 44766 HGHLD3.52HD/FM, 10/Pack</v>
      </c>
      <c r="E835" s="15">
        <f t="shared" si="831"/>
        <v>-514.40499999999997</v>
      </c>
    </row>
    <row r="836" spans="1:5" x14ac:dyDescent="0.35">
      <c r="A836" s="2" t="s">
        <v>654</v>
      </c>
      <c r="B836" s="15">
        <v>-537.37480000000005</v>
      </c>
      <c r="D836" t="str">
        <f t="shared" ref="D836:E836" si="832">A833</f>
        <v>Gould Plastics 9-Pocket Panel Bin, 18-3/8w x 5-1/4d x 20-1/2h, Black</v>
      </c>
      <c r="E836" s="15">
        <f t="shared" si="832"/>
        <v>-517.16999999999996</v>
      </c>
    </row>
    <row r="837" spans="1:5" x14ac:dyDescent="0.35">
      <c r="A837" s="2" t="s">
        <v>623</v>
      </c>
      <c r="B837" s="15">
        <v>-538.34649999999999</v>
      </c>
      <c r="D837" t="str">
        <f t="shared" ref="D837:E837" si="833">A834</f>
        <v>Xerox 210</v>
      </c>
      <c r="E837" s="15">
        <f t="shared" si="833"/>
        <v>-525.13400000000001</v>
      </c>
    </row>
    <row r="838" spans="1:5" x14ac:dyDescent="0.35">
      <c r="A838" s="2" t="s">
        <v>391</v>
      </c>
      <c r="B838" s="15">
        <v>-569.65200000000004</v>
      </c>
      <c r="D838" t="str">
        <f t="shared" ref="D838:E838" si="834">A835</f>
        <v>Wirebound Service Call Books, 5 1/2" x 4"</v>
      </c>
      <c r="E838" s="15">
        <f t="shared" si="834"/>
        <v>-536.24199999999996</v>
      </c>
    </row>
    <row r="839" spans="1:5" x14ac:dyDescent="0.35">
      <c r="A839" s="2" t="s">
        <v>729</v>
      </c>
      <c r="B839" s="15">
        <v>-570.16959999999995</v>
      </c>
      <c r="D839" t="str">
        <f t="shared" ref="D839:E839" si="835">A836</f>
        <v>Eldon® Wave Desk Accessories</v>
      </c>
      <c r="E839" s="15">
        <f t="shared" si="835"/>
        <v>-537.37480000000005</v>
      </c>
    </row>
    <row r="840" spans="1:5" x14ac:dyDescent="0.35">
      <c r="A840" s="2" t="s">
        <v>226</v>
      </c>
      <c r="B840" s="15">
        <v>-577.02340000000004</v>
      </c>
      <c r="D840" t="str">
        <f t="shared" ref="D840:E840" si="836">A837</f>
        <v>Dana Swing-Arm Lamps</v>
      </c>
      <c r="E840" s="15">
        <f t="shared" si="836"/>
        <v>-538.34649999999999</v>
      </c>
    </row>
    <row r="841" spans="1:5" x14ac:dyDescent="0.35">
      <c r="A841" s="2" t="s">
        <v>177</v>
      </c>
      <c r="B841" s="15">
        <v>-594.59</v>
      </c>
      <c r="D841" t="str">
        <f t="shared" ref="D841:E841" si="837">A838</f>
        <v>O'Sullivan Elevations Bookcase, Cherry Finish</v>
      </c>
      <c r="E841" s="15">
        <f t="shared" si="837"/>
        <v>-569.65200000000004</v>
      </c>
    </row>
    <row r="842" spans="1:5" x14ac:dyDescent="0.35">
      <c r="A842" s="2" t="s">
        <v>762</v>
      </c>
      <c r="B842" s="15">
        <v>-601.17359999999996</v>
      </c>
      <c r="D842" t="str">
        <f t="shared" ref="D842:E842" si="838">A839</f>
        <v>Hon Rectangular Conference Tables</v>
      </c>
      <c r="E842" s="15">
        <f t="shared" si="838"/>
        <v>-570.16959999999995</v>
      </c>
    </row>
    <row r="843" spans="1:5" x14ac:dyDescent="0.35">
      <c r="A843" s="2" t="s">
        <v>71</v>
      </c>
      <c r="B843" s="15">
        <v>-606.74570000000006</v>
      </c>
      <c r="D843" t="str">
        <f t="shared" ref="D843:E843" si="839">A840</f>
        <v>Accessory17</v>
      </c>
      <c r="E843" s="15">
        <f t="shared" si="839"/>
        <v>-577.02340000000004</v>
      </c>
    </row>
    <row r="844" spans="1:5" x14ac:dyDescent="0.35">
      <c r="A844" s="2" t="s">
        <v>584</v>
      </c>
      <c r="B844" s="15">
        <v>-633.44119999999998</v>
      </c>
      <c r="D844" t="str">
        <f t="shared" ref="D844:E844" si="840">A841</f>
        <v>Sauder Forest Hills Library, Woodland Oak Finish</v>
      </c>
      <c r="E844" s="15">
        <f t="shared" si="840"/>
        <v>-594.59</v>
      </c>
    </row>
    <row r="845" spans="1:5" x14ac:dyDescent="0.35">
      <c r="A845" s="2" t="s">
        <v>306</v>
      </c>
      <c r="B845" s="15">
        <v>-635.31029999999998</v>
      </c>
      <c r="D845" t="str">
        <f t="shared" ref="D845:E845" si="841">A842</f>
        <v>Keytronic French Keyboard</v>
      </c>
      <c r="E845" s="15">
        <f t="shared" si="841"/>
        <v>-601.17359999999996</v>
      </c>
    </row>
    <row r="846" spans="1:5" x14ac:dyDescent="0.35">
      <c r="A846" s="2" t="s">
        <v>838</v>
      </c>
      <c r="B846" s="15">
        <v>-655.42399999999998</v>
      </c>
      <c r="D846" t="str">
        <f t="shared" ref="D846:E846" si="842">A843</f>
        <v>3M Organizer Strips</v>
      </c>
      <c r="E846" s="15">
        <f t="shared" si="842"/>
        <v>-606.74570000000006</v>
      </c>
    </row>
    <row r="847" spans="1:5" x14ac:dyDescent="0.35">
      <c r="A847" s="2" t="s">
        <v>407</v>
      </c>
      <c r="B847" s="15">
        <v>-689.29</v>
      </c>
      <c r="D847" t="str">
        <f t="shared" ref="D847:E847" si="843">A844</f>
        <v>Bevis Boat-Shaped Conference Table</v>
      </c>
      <c r="E847" s="15">
        <f t="shared" si="843"/>
        <v>-633.44119999999998</v>
      </c>
    </row>
    <row r="848" spans="1:5" x14ac:dyDescent="0.35">
      <c r="A848" s="2" t="s">
        <v>601</v>
      </c>
      <c r="B848" s="15">
        <v>-696.27599999999995</v>
      </c>
      <c r="D848" t="str">
        <f t="shared" ref="D848:E848" si="844">A845</f>
        <v>Eureka Disposable Bags for Sanitaire® Vibra Groomer I® Upright Vac</v>
      </c>
      <c r="E848" s="15">
        <f t="shared" si="844"/>
        <v>-635.31029999999998</v>
      </c>
    </row>
    <row r="849" spans="1:5" x14ac:dyDescent="0.35">
      <c r="A849" s="2" t="s">
        <v>274</v>
      </c>
      <c r="B849" s="15">
        <v>-703.66160000000002</v>
      </c>
      <c r="D849" t="str">
        <f t="shared" ref="D849:E849" si="845">A846</f>
        <v>R380</v>
      </c>
      <c r="E849" s="15">
        <f t="shared" si="845"/>
        <v>-655.42399999999998</v>
      </c>
    </row>
    <row r="850" spans="1:5" x14ac:dyDescent="0.35">
      <c r="A850" s="2" t="s">
        <v>445</v>
      </c>
      <c r="B850" s="15">
        <v>-703.77350000000001</v>
      </c>
      <c r="D850" t="str">
        <f t="shared" ref="D850:E850" si="846">A847</f>
        <v>Rush Hierlooms Collection Rich Wood Bookcases</v>
      </c>
      <c r="E850" s="15">
        <f t="shared" si="846"/>
        <v>-689.29</v>
      </c>
    </row>
    <row r="851" spans="1:5" x14ac:dyDescent="0.35">
      <c r="A851" s="2" t="s">
        <v>123</v>
      </c>
      <c r="B851" s="15">
        <v>-731.17</v>
      </c>
      <c r="D851" t="str">
        <f t="shared" ref="D851:E851" si="847">A848</f>
        <v>Bush Westfield Collection Bookcases, Fully Assembled</v>
      </c>
      <c r="E851" s="15">
        <f t="shared" si="847"/>
        <v>-696.27599999999995</v>
      </c>
    </row>
    <row r="852" spans="1:5" x14ac:dyDescent="0.35">
      <c r="A852" s="2" t="s">
        <v>469</v>
      </c>
      <c r="B852" s="15">
        <v>-742.50710000000004</v>
      </c>
      <c r="D852" t="str">
        <f t="shared" ref="D852:E852" si="848">A849</f>
        <v>Bretford CR4500 Series Slim Rectangular Table</v>
      </c>
      <c r="E852" s="15">
        <f t="shared" si="848"/>
        <v>-703.66160000000002</v>
      </c>
    </row>
    <row r="853" spans="1:5" x14ac:dyDescent="0.35">
      <c r="A853" s="2" t="s">
        <v>369</v>
      </c>
      <c r="B853" s="15">
        <v>-747.71410000000003</v>
      </c>
      <c r="D853" t="str">
        <f t="shared" ref="D853:E853" si="849">A850</f>
        <v>Tensor "Hersey Kiss" Styled Floor Lamp</v>
      </c>
      <c r="E853" s="15">
        <f t="shared" si="849"/>
        <v>-703.77350000000001</v>
      </c>
    </row>
    <row r="854" spans="1:5" x14ac:dyDescent="0.35">
      <c r="A854" s="2" t="s">
        <v>896</v>
      </c>
      <c r="B854" s="15">
        <v>-757.18</v>
      </c>
      <c r="D854" t="str">
        <f t="shared" ref="D854:E854" si="850">A851</f>
        <v>Fellowes Black Plastic Comb Bindings</v>
      </c>
      <c r="E854" s="15">
        <f t="shared" si="850"/>
        <v>-731.17</v>
      </c>
    </row>
    <row r="855" spans="1:5" x14ac:dyDescent="0.35">
      <c r="A855" s="2" t="s">
        <v>578</v>
      </c>
      <c r="B855" s="15">
        <v>-781.28890000000001</v>
      </c>
      <c r="D855" t="str">
        <f t="shared" ref="D855:E855" si="851">A852</f>
        <v>Xerox 1922</v>
      </c>
      <c r="E855" s="15">
        <f t="shared" si="851"/>
        <v>-742.50710000000004</v>
      </c>
    </row>
    <row r="856" spans="1:5" x14ac:dyDescent="0.35">
      <c r="A856" s="2" t="s">
        <v>138</v>
      </c>
      <c r="B856" s="15">
        <v>-795.26919999999996</v>
      </c>
      <c r="D856" t="str">
        <f t="shared" ref="D856:E856" si="852">A853</f>
        <v>Letter Size Cart</v>
      </c>
      <c r="E856" s="15">
        <f t="shared" si="852"/>
        <v>-747.71410000000003</v>
      </c>
    </row>
    <row r="857" spans="1:5" x14ac:dyDescent="0.35">
      <c r="A857" s="2" t="s">
        <v>108</v>
      </c>
      <c r="B857" s="15">
        <v>-808.67439999999999</v>
      </c>
      <c r="D857" t="str">
        <f t="shared" ref="D857:E857" si="853">A854</f>
        <v>Tennsco Snap-Together Open Shelving Units, Starter Sets and Add-On Units</v>
      </c>
      <c r="E857" s="15">
        <f t="shared" si="853"/>
        <v>-757.18</v>
      </c>
    </row>
    <row r="858" spans="1:5" x14ac:dyDescent="0.35">
      <c r="A858" s="2" t="s">
        <v>511</v>
      </c>
      <c r="B858" s="15">
        <v>-815.9008</v>
      </c>
      <c r="D858" t="str">
        <f t="shared" ref="D858:E858" si="854">A855</f>
        <v>Balt Split Level Computer Training Table</v>
      </c>
      <c r="E858" s="15">
        <f t="shared" si="854"/>
        <v>-781.28890000000001</v>
      </c>
    </row>
    <row r="859" spans="1:5" x14ac:dyDescent="0.35">
      <c r="A859" s="2" t="s">
        <v>823</v>
      </c>
      <c r="B859" s="15">
        <v>-818.28300000000002</v>
      </c>
      <c r="D859" t="str">
        <f t="shared" ref="D859:E859" si="855">A856</f>
        <v>Holmes Replacement Filter for HEPA Air Cleaner, Large Room</v>
      </c>
      <c r="E859" s="15">
        <f t="shared" si="855"/>
        <v>-795.26919999999996</v>
      </c>
    </row>
    <row r="860" spans="1:5" x14ac:dyDescent="0.35">
      <c r="A860" s="2" t="s">
        <v>586</v>
      </c>
      <c r="B860" s="15">
        <v>-833.69799999999998</v>
      </c>
      <c r="D860" t="str">
        <f t="shared" ref="D860:E860" si="856">A857</f>
        <v>Deluxe Rollaway Locking File with Drawer</v>
      </c>
      <c r="E860" s="15">
        <f t="shared" si="856"/>
        <v>-808.67439999999999</v>
      </c>
    </row>
    <row r="861" spans="1:5" x14ac:dyDescent="0.35">
      <c r="A861" s="2" t="s">
        <v>865</v>
      </c>
      <c r="B861" s="15">
        <v>-856.35919999999999</v>
      </c>
      <c r="D861" t="str">
        <f t="shared" ref="D861:E861" si="857">A858</f>
        <v>6162</v>
      </c>
      <c r="E861" s="15">
        <f t="shared" si="857"/>
        <v>-815.9008</v>
      </c>
    </row>
    <row r="862" spans="1:5" x14ac:dyDescent="0.35">
      <c r="A862" s="2" t="s">
        <v>484</v>
      </c>
      <c r="B862" s="15">
        <v>-869.404</v>
      </c>
      <c r="D862" t="str">
        <f t="shared" ref="D862:E862" si="858">A859</f>
        <v>Perma STOR-ALL™ Hanging File Box, 13 1/8"W x 12 1/4"D x 10 1/2"H</v>
      </c>
      <c r="E862" s="15">
        <f t="shared" si="858"/>
        <v>-818.28300000000002</v>
      </c>
    </row>
    <row r="863" spans="1:5" x14ac:dyDescent="0.35">
      <c r="A863" s="2" t="s">
        <v>232</v>
      </c>
      <c r="B863" s="15">
        <v>-884.98739999999998</v>
      </c>
      <c r="D863" t="str">
        <f t="shared" ref="D863:E863" si="859">A860</f>
        <v>Bevis Round Conference Table Top &amp; Single Column Base</v>
      </c>
      <c r="E863" s="15">
        <f t="shared" si="859"/>
        <v>-833.69799999999998</v>
      </c>
    </row>
    <row r="864" spans="1:5" x14ac:dyDescent="0.35">
      <c r="A864" s="2" t="s">
        <v>816</v>
      </c>
      <c r="B864" s="15">
        <v>-901.44979999999998</v>
      </c>
      <c r="D864" t="str">
        <f t="shared" ref="D864:E864" si="860">A861</f>
        <v>Space Solutions Commercial Steel Shelving</v>
      </c>
      <c r="E864" s="15">
        <f t="shared" si="860"/>
        <v>-856.35919999999999</v>
      </c>
    </row>
    <row r="865" spans="1:5" x14ac:dyDescent="0.35">
      <c r="A865" s="2" t="s">
        <v>291</v>
      </c>
      <c r="B865" s="15">
        <v>-905.99040000000002</v>
      </c>
      <c r="D865" t="str">
        <f t="shared" ref="D865:E865" si="861">A862</f>
        <v>Xerox 216</v>
      </c>
      <c r="E865" s="15">
        <f t="shared" si="861"/>
        <v>-869.404</v>
      </c>
    </row>
    <row r="866" spans="1:5" x14ac:dyDescent="0.35">
      <c r="A866" s="2" t="s">
        <v>539</v>
      </c>
      <c r="B866" s="15">
        <v>-913.85360000000003</v>
      </c>
      <c r="D866" t="str">
        <f t="shared" ref="D866:E866" si="862">A863</f>
        <v>Accessory36</v>
      </c>
      <c r="E866" s="15">
        <f t="shared" si="862"/>
        <v>-884.98739999999998</v>
      </c>
    </row>
    <row r="867" spans="1:5" x14ac:dyDescent="0.35">
      <c r="A867" s="2" t="s">
        <v>866</v>
      </c>
      <c r="B867" s="15">
        <v>-1025.0172</v>
      </c>
      <c r="D867" t="str">
        <f t="shared" ref="D867:E867" si="863">A864</f>
        <v>O'Sullivan Living Dimensions 3-Shelf Bookcases</v>
      </c>
      <c r="E867" s="15">
        <f t="shared" si="863"/>
        <v>-901.44979999999998</v>
      </c>
    </row>
    <row r="868" spans="1:5" x14ac:dyDescent="0.35">
      <c r="A868" s="2" t="s">
        <v>345</v>
      </c>
      <c r="B868" s="15">
        <v>-1028.8684000000001</v>
      </c>
      <c r="D868" t="str">
        <f t="shared" ref="D868:E868" si="864">A865</f>
        <v>Deflect-o RollaMat Studded, Beveled Mat for Medium Pile Carpeting</v>
      </c>
      <c r="E868" s="15">
        <f t="shared" si="864"/>
        <v>-905.99040000000002</v>
      </c>
    </row>
    <row r="869" spans="1:5" x14ac:dyDescent="0.35">
      <c r="A869" s="2" t="s">
        <v>523</v>
      </c>
      <c r="B869" s="15">
        <v>-1076.3327999999999</v>
      </c>
      <c r="D869" t="str">
        <f t="shared" ref="D869:E869" si="865">A866</f>
        <v>Adesso Programmable 142-Key Keyboard</v>
      </c>
      <c r="E869" s="15">
        <f t="shared" si="865"/>
        <v>-913.85360000000003</v>
      </c>
    </row>
    <row r="870" spans="1:5" x14ac:dyDescent="0.35">
      <c r="A870" s="2" t="s">
        <v>367</v>
      </c>
      <c r="B870" s="15">
        <v>-1081.2660000000001</v>
      </c>
      <c r="D870" t="str">
        <f t="shared" ref="D870:E870" si="866">A867</f>
        <v>Space Solutions™ Industrial Galvanized Steel Shelving.</v>
      </c>
      <c r="E870" s="15">
        <f t="shared" si="866"/>
        <v>-1025.0172</v>
      </c>
    </row>
    <row r="871" spans="1:5" x14ac:dyDescent="0.35">
      <c r="A871" s="2" t="s">
        <v>616</v>
      </c>
      <c r="B871" s="15">
        <v>-1094.1536000000001</v>
      </c>
      <c r="D871" t="str">
        <f t="shared" ref="D871:E871" si="867">A868</f>
        <v>Hon Metal Bookcases, Putty</v>
      </c>
      <c r="E871" s="15">
        <f t="shared" si="867"/>
        <v>-1028.8684000000001</v>
      </c>
    </row>
    <row r="872" spans="1:5" x14ac:dyDescent="0.35">
      <c r="A872" s="2" t="s">
        <v>892</v>
      </c>
      <c r="B872" s="15">
        <v>-1114.06</v>
      </c>
      <c r="D872" t="str">
        <f t="shared" ref="D872:E872" si="868">A869</f>
        <v>Accessory6</v>
      </c>
      <c r="E872" s="15">
        <f t="shared" si="868"/>
        <v>-1076.3327999999999</v>
      </c>
    </row>
    <row r="873" spans="1:5" x14ac:dyDescent="0.35">
      <c r="A873" s="2" t="s">
        <v>761</v>
      </c>
      <c r="B873" s="15">
        <v>-1120.8800000000001</v>
      </c>
      <c r="D873" t="str">
        <f t="shared" ref="D873:E873" si="869">A870</f>
        <v>Kleencut® Forged Office Shears by Acme United Corporation</v>
      </c>
      <c r="E873" s="15">
        <f t="shared" si="869"/>
        <v>-1081.2660000000001</v>
      </c>
    </row>
    <row r="874" spans="1:5" x14ac:dyDescent="0.35">
      <c r="A874" s="2" t="s">
        <v>437</v>
      </c>
      <c r="B874" s="15">
        <v>-1151.4670000000001</v>
      </c>
      <c r="D874" t="str">
        <f t="shared" ref="D874:E874" si="870">A871</f>
        <v>Carina 42"Hx23 3/4"W Media Storage Unit</v>
      </c>
      <c r="E874" s="15">
        <f t="shared" si="870"/>
        <v>-1094.1536000000001</v>
      </c>
    </row>
    <row r="875" spans="1:5" x14ac:dyDescent="0.35">
      <c r="A875" s="2" t="s">
        <v>783</v>
      </c>
      <c r="B875" s="15">
        <v>-1170.4993999999999</v>
      </c>
      <c r="D875" t="str">
        <f t="shared" ref="D875:E875" si="871">A872</f>
        <v>Tennsco Industrial Shelving</v>
      </c>
      <c r="E875" s="15">
        <f t="shared" si="871"/>
        <v>-1114.06</v>
      </c>
    </row>
    <row r="876" spans="1:5" x14ac:dyDescent="0.35">
      <c r="A876" s="2" t="s">
        <v>411</v>
      </c>
      <c r="B876" s="15">
        <v>-1179.1079999999999</v>
      </c>
      <c r="D876" t="str">
        <f t="shared" ref="D876:E876" si="872">A873</f>
        <v>Keytronic Designer 104- Key Black Keyboard</v>
      </c>
      <c r="E876" s="15">
        <f t="shared" si="872"/>
        <v>-1120.8800000000001</v>
      </c>
    </row>
    <row r="877" spans="1:5" x14ac:dyDescent="0.35">
      <c r="A877" s="2" t="s">
        <v>327</v>
      </c>
      <c r="B877" s="15">
        <v>-1183.6320000000001</v>
      </c>
      <c r="D877" t="str">
        <f t="shared" ref="D877:E877" si="873">A874</f>
        <v>Super Bands, 12/Pack</v>
      </c>
      <c r="E877" s="15">
        <f t="shared" si="873"/>
        <v>-1151.4670000000001</v>
      </c>
    </row>
    <row r="878" spans="1:5" x14ac:dyDescent="0.35">
      <c r="A878" s="2" t="s">
        <v>101</v>
      </c>
      <c r="B878" s="15">
        <v>-1210.2174</v>
      </c>
      <c r="D878" t="str">
        <f t="shared" ref="D878:E878" si="874">A875</f>
        <v>Memorex 4.7GB DVD+RW, 3/Pack</v>
      </c>
      <c r="E878" s="15">
        <f t="shared" si="874"/>
        <v>-1170.4993999999999</v>
      </c>
    </row>
    <row r="879" spans="1:5" x14ac:dyDescent="0.35">
      <c r="A879" s="2" t="s">
        <v>895</v>
      </c>
      <c r="B879" s="15">
        <v>-1258.8848</v>
      </c>
      <c r="D879" t="str">
        <f t="shared" ref="D879:E879" si="875">A876</f>
        <v>Sanford Liquid Accent Highlighters</v>
      </c>
      <c r="E879" s="15">
        <f t="shared" si="875"/>
        <v>-1179.1079999999999</v>
      </c>
    </row>
    <row r="880" spans="1:5" x14ac:dyDescent="0.35">
      <c r="A880" s="2" t="s">
        <v>832</v>
      </c>
      <c r="B880" s="15">
        <v>-1317.4328</v>
      </c>
      <c r="D880" t="str">
        <f t="shared" ref="D880:E880" si="876">A877</f>
        <v>Global Leather &amp; Oak Executive Chair, Burgundy</v>
      </c>
      <c r="E880" s="15">
        <f t="shared" si="876"/>
        <v>-1183.6320000000001</v>
      </c>
    </row>
    <row r="881" spans="1:5" x14ac:dyDescent="0.35">
      <c r="A881" s="2" t="s">
        <v>392</v>
      </c>
      <c r="B881" s="15">
        <v>-1330.5</v>
      </c>
      <c r="D881" t="str">
        <f t="shared" ref="D881:E881" si="877">A878</f>
        <v>Bretford “Just In Time” Height-Adjustable Multi-Task Work Tables</v>
      </c>
      <c r="E881" s="15">
        <f t="shared" si="877"/>
        <v>-1210.2174</v>
      </c>
    </row>
    <row r="882" spans="1:5" x14ac:dyDescent="0.35">
      <c r="A882" s="2" t="s">
        <v>776</v>
      </c>
      <c r="B882" s="15">
        <v>-1366.6576</v>
      </c>
      <c r="D882" t="str">
        <f t="shared" ref="D882:E882" si="878">A879</f>
        <v>Tennsco Regal Shelving Units</v>
      </c>
      <c r="E882" s="15">
        <f t="shared" si="878"/>
        <v>-1258.8848</v>
      </c>
    </row>
    <row r="883" spans="1:5" x14ac:dyDescent="0.35">
      <c r="A883" s="2" t="s">
        <v>376</v>
      </c>
      <c r="B883" s="15">
        <v>-1373.6284000000001</v>
      </c>
      <c r="D883" t="str">
        <f t="shared" ref="D883:E883" si="879">A880</f>
        <v>Prang Dustless Chalk Sticks</v>
      </c>
      <c r="E883" s="15">
        <f t="shared" si="879"/>
        <v>-1317.4328</v>
      </c>
    </row>
    <row r="884" spans="1:5" x14ac:dyDescent="0.35">
      <c r="A884" s="2" t="s">
        <v>311</v>
      </c>
      <c r="B884" s="15">
        <v>-1449.7601999999999</v>
      </c>
      <c r="D884" t="str">
        <f t="shared" ref="D884:E884" si="880">A881</f>
        <v>O'Sullivan Living Dimensions 2-Shelf Bookcases</v>
      </c>
      <c r="E884" s="15">
        <f t="shared" si="880"/>
        <v>-1330.5</v>
      </c>
    </row>
    <row r="885" spans="1:5" x14ac:dyDescent="0.35">
      <c r="A885" s="2" t="s">
        <v>340</v>
      </c>
      <c r="B885" s="15">
        <v>-1452.4872</v>
      </c>
      <c r="D885" t="str">
        <f t="shared" ref="D885:E885" si="881">A882</f>
        <v>M70</v>
      </c>
      <c r="E885" s="15">
        <f t="shared" si="881"/>
        <v>-1366.6576</v>
      </c>
    </row>
    <row r="886" spans="1:5" x14ac:dyDescent="0.35">
      <c r="A886" s="2" t="s">
        <v>848</v>
      </c>
      <c r="B886" s="15">
        <v>-1473.9059999999999</v>
      </c>
      <c r="D886" t="str">
        <f t="shared" ref="D886:E886" si="882">A883</f>
        <v>Micro Innovations Media Access Pro Keyboard</v>
      </c>
      <c r="E886" s="15">
        <f t="shared" si="882"/>
        <v>-1373.6284000000001</v>
      </c>
    </row>
    <row r="887" spans="1:5" x14ac:dyDescent="0.35">
      <c r="A887" s="2" t="s">
        <v>63</v>
      </c>
      <c r="B887" s="15">
        <v>-1488.3503000000001</v>
      </c>
      <c r="D887" t="str">
        <f t="shared" ref="D887:E887" si="883">A884</f>
        <v>Fellowes Neat Ideas® Storage Cubes</v>
      </c>
      <c r="E887" s="15">
        <f t="shared" si="883"/>
        <v>-1449.7601999999999</v>
      </c>
    </row>
    <row r="888" spans="1:5" x14ac:dyDescent="0.35">
      <c r="A888" s="2" t="s">
        <v>749</v>
      </c>
      <c r="B888" s="15">
        <v>-1522.3040000000001</v>
      </c>
      <c r="D888" t="str">
        <f t="shared" ref="D888:E888" si="884">A885</f>
        <v>Hon 94000 Series Round Tables</v>
      </c>
      <c r="E888" s="15">
        <f t="shared" si="884"/>
        <v>-1452.4872</v>
      </c>
    </row>
    <row r="889" spans="1:5" x14ac:dyDescent="0.35">
      <c r="A889" s="2" t="s">
        <v>730</v>
      </c>
      <c r="B889" s="15">
        <v>-1679.76</v>
      </c>
      <c r="D889" t="str">
        <f t="shared" ref="D889:E889" si="885">A886</f>
        <v>Sanford EarthWrite® Recycled Pencils, Medium Soft, #2</v>
      </c>
      <c r="E889" s="15">
        <f t="shared" si="885"/>
        <v>-1473.9059999999999</v>
      </c>
    </row>
    <row r="890" spans="1:5" x14ac:dyDescent="0.35">
      <c r="A890" s="2" t="s">
        <v>106</v>
      </c>
      <c r="B890" s="15">
        <v>-1711.65</v>
      </c>
      <c r="D890" t="str">
        <f t="shared" ref="D890:E890" si="886">A887</f>
        <v>#10- 4 1/8" x 9 1/2" Security-Tint Envelopes</v>
      </c>
      <c r="E890" s="15">
        <f t="shared" si="886"/>
        <v>-1488.3503000000001</v>
      </c>
    </row>
    <row r="891" spans="1:5" x14ac:dyDescent="0.35">
      <c r="A891" s="2" t="s">
        <v>717</v>
      </c>
      <c r="B891" s="15">
        <v>-1759.58</v>
      </c>
      <c r="D891" t="str">
        <f t="shared" ref="D891:E891" si="887">A888</f>
        <v>Imation 3.5" DS/HD IBM Formatted Diskettes, 10/Pack</v>
      </c>
      <c r="E891" s="15">
        <f t="shared" si="887"/>
        <v>-1522.3040000000001</v>
      </c>
    </row>
    <row r="892" spans="1:5" x14ac:dyDescent="0.35">
      <c r="A892" s="2" t="s">
        <v>272</v>
      </c>
      <c r="B892" s="15">
        <v>-1780.9399000000001</v>
      </c>
      <c r="D892" t="str">
        <f t="shared" ref="D892:E892" si="888">A889</f>
        <v>Hon Valutask™ Swivel Chairs</v>
      </c>
      <c r="E892" s="15">
        <f t="shared" si="888"/>
        <v>-1679.76</v>
      </c>
    </row>
    <row r="893" spans="1:5" x14ac:dyDescent="0.35">
      <c r="A893" s="2" t="s">
        <v>621</v>
      </c>
      <c r="B893" s="15">
        <v>-1786.1334999999999</v>
      </c>
      <c r="D893" t="str">
        <f t="shared" ref="D893:E893" si="889">A890</f>
        <v>Carina Double Wide Media Storage Towers in Natural &amp; Black</v>
      </c>
      <c r="E893" s="15">
        <f t="shared" si="889"/>
        <v>-1711.65</v>
      </c>
    </row>
    <row r="894" spans="1:5" x14ac:dyDescent="0.35">
      <c r="A894" s="2" t="s">
        <v>121</v>
      </c>
      <c r="B894" s="15">
        <v>-1794.9911999999999</v>
      </c>
      <c r="D894" t="str">
        <f t="shared" ref="D894:E894" si="890">A891</f>
        <v>High Speed Automatic Electric Letter Opener</v>
      </c>
      <c r="E894" s="15">
        <f t="shared" si="890"/>
        <v>-1759.58</v>
      </c>
    </row>
    <row r="895" spans="1:5" x14ac:dyDescent="0.35">
      <c r="A895" s="2" t="s">
        <v>765</v>
      </c>
      <c r="B895" s="15">
        <v>-1977.0436</v>
      </c>
      <c r="D895" t="str">
        <f t="shared" ref="D895:E895" si="891">A892</f>
        <v>BoxOffice By Design Rectangular and Half-Moon Meeting Room Tables</v>
      </c>
      <c r="E895" s="15">
        <f t="shared" si="891"/>
        <v>-1780.9399000000001</v>
      </c>
    </row>
    <row r="896" spans="1:5" x14ac:dyDescent="0.35">
      <c r="A896" s="2" t="s">
        <v>588</v>
      </c>
      <c r="B896" s="15">
        <v>-2002.6314</v>
      </c>
      <c r="D896" t="str">
        <f t="shared" ref="D896:E896" si="892">A893</f>
        <v>Computer Printout Paper with Letter-Trim Perforations</v>
      </c>
      <c r="E896" s="15">
        <f t="shared" si="892"/>
        <v>-1786.1334999999999</v>
      </c>
    </row>
    <row r="897" spans="1:5" x14ac:dyDescent="0.35">
      <c r="A897" s="2" t="s">
        <v>330</v>
      </c>
      <c r="B897" s="15">
        <v>-2189.3780000000002</v>
      </c>
      <c r="D897" t="str">
        <f t="shared" ref="D897:E897" si="893">A894</f>
        <v>Executive Impressions 13" Clairmont Wall Clock</v>
      </c>
      <c r="E897" s="15">
        <f t="shared" si="893"/>
        <v>-1794.9911999999999</v>
      </c>
    </row>
    <row r="898" spans="1:5" x14ac:dyDescent="0.35">
      <c r="A898" s="2" t="s">
        <v>620</v>
      </c>
      <c r="B898" s="15">
        <v>-2335.7600000000002</v>
      </c>
      <c r="D898" t="str">
        <f t="shared" ref="D898:E898" si="894">A895</f>
        <v>Lesro Sheffield Collection Coffee Table, End Table, Center Table, Corner Table</v>
      </c>
      <c r="E898" s="15">
        <f t="shared" si="894"/>
        <v>-1977.0436</v>
      </c>
    </row>
    <row r="899" spans="1:5" x14ac:dyDescent="0.35">
      <c r="A899" s="2" t="s">
        <v>659</v>
      </c>
      <c r="B899" s="15">
        <v>-2561.3235</v>
      </c>
      <c r="D899" t="str">
        <f t="shared" ref="D899:E899" si="895">A896</f>
        <v>Binney &amp; Smith inkTank™ Erasable Pocket Highlighter, Chisel Tip, Yellow</v>
      </c>
      <c r="E899" s="15">
        <f t="shared" si="895"/>
        <v>-2002.6314</v>
      </c>
    </row>
    <row r="900" spans="1:5" x14ac:dyDescent="0.35">
      <c r="A900" s="2" t="s">
        <v>338</v>
      </c>
      <c r="B900" s="15">
        <v>-2689.87</v>
      </c>
      <c r="D900" t="str">
        <f t="shared" ref="D900:E900" si="896">A897</f>
        <v>Gyration Ultra Professional Cordless Optical Suite</v>
      </c>
      <c r="E900" s="15">
        <f t="shared" si="896"/>
        <v>-2189.3780000000002</v>
      </c>
    </row>
    <row r="901" spans="1:5" x14ac:dyDescent="0.35">
      <c r="A901" s="2" t="s">
        <v>893</v>
      </c>
      <c r="B901" s="15">
        <v>-2831.1846</v>
      </c>
      <c r="D901" t="str">
        <f t="shared" ref="D901:E901" si="897">A898</f>
        <v>Colored Envelopes</v>
      </c>
      <c r="E901" s="15">
        <f t="shared" si="897"/>
        <v>-2335.7600000000002</v>
      </c>
    </row>
    <row r="902" spans="1:5" x14ac:dyDescent="0.35">
      <c r="A902" s="2" t="s">
        <v>309</v>
      </c>
      <c r="B902" s="15">
        <v>-3021.4360000000001</v>
      </c>
      <c r="D902" t="str">
        <f t="shared" ref="D902:E902" si="898">A899</f>
        <v>Epson DFX5000+ Dot Matrix Printer</v>
      </c>
      <c r="E902" s="15">
        <f t="shared" si="898"/>
        <v>-2561.3235</v>
      </c>
    </row>
    <row r="903" spans="1:5" x14ac:dyDescent="0.35">
      <c r="A903" s="2" t="s">
        <v>604</v>
      </c>
      <c r="B903" s="15">
        <v>-3130.252</v>
      </c>
      <c r="D903" t="str">
        <f t="shared" ref="D903:E903" si="899">A900</f>
        <v>Holmes Replacement Filter for HEPA Air Cleaner, Very Large Room, HEPA Filter</v>
      </c>
      <c r="E903" s="15">
        <f t="shared" si="899"/>
        <v>-2689.87</v>
      </c>
    </row>
    <row r="904" spans="1:5" x14ac:dyDescent="0.35">
      <c r="A904" s="2" t="s">
        <v>343</v>
      </c>
      <c r="B904" s="15">
        <v>-3492.9780999999998</v>
      </c>
      <c r="D904" t="str">
        <f t="shared" ref="D904:E904" si="900">A901</f>
        <v>Tennsco Lockers, Gray</v>
      </c>
      <c r="E904" s="15">
        <f t="shared" si="900"/>
        <v>-2831.1846</v>
      </c>
    </row>
    <row r="905" spans="1:5" x14ac:dyDescent="0.35">
      <c r="A905" s="2" t="s">
        <v>397</v>
      </c>
      <c r="B905" s="15">
        <v>-3987.4796999999999</v>
      </c>
      <c r="D905" t="str">
        <f t="shared" ref="D905:E905" si="901">A902</f>
        <v>Euro Pro Shark Stick Mini Vacuum</v>
      </c>
      <c r="E905" s="15">
        <f t="shared" si="901"/>
        <v>-3021.4360000000001</v>
      </c>
    </row>
    <row r="906" spans="1:5" x14ac:dyDescent="0.35">
      <c r="A906" s="2" t="s">
        <v>641</v>
      </c>
      <c r="B906" s="15">
        <v>-4505.3635999999997</v>
      </c>
      <c r="D906" t="str">
        <f t="shared" ref="D906:E906" si="902">A903</f>
        <v>Canon imageCLASS 2200 Advanced Copier</v>
      </c>
      <c r="E906" s="15">
        <f t="shared" si="902"/>
        <v>-3130.252</v>
      </c>
    </row>
    <row r="907" spans="1:5" x14ac:dyDescent="0.35">
      <c r="A907" s="2" t="s">
        <v>368</v>
      </c>
      <c r="B907" s="15">
        <v>-4534.7155000000002</v>
      </c>
      <c r="D907" t="str">
        <f t="shared" ref="D907:E907" si="903">A904</f>
        <v>Hon iLevel™ Computer Training Table</v>
      </c>
      <c r="E907" s="15">
        <f t="shared" si="903"/>
        <v>-3492.9780999999998</v>
      </c>
    </row>
    <row r="908" spans="1:5" x14ac:dyDescent="0.35">
      <c r="A908" s="2" t="s">
        <v>172</v>
      </c>
      <c r="B908" s="15">
        <v>-4612.1414000000004</v>
      </c>
      <c r="D908" t="str">
        <f t="shared" ref="D908:E908" si="904">A905</f>
        <v>Polycom Soundstation EX Audio-Conferencing Telephone, Black</v>
      </c>
      <c r="E908" s="15">
        <f t="shared" si="904"/>
        <v>-3987.4796999999999</v>
      </c>
    </row>
    <row r="909" spans="1:5" x14ac:dyDescent="0.35">
      <c r="A909" s="2" t="s">
        <v>104</v>
      </c>
      <c r="B909" s="15">
        <v>-4767.1508000000003</v>
      </c>
      <c r="D909" t="str">
        <f t="shared" ref="D909:E909" si="905">A906</f>
        <v>Eldon ClusterMat Chair Mat with Cordless Antistatic Protection</v>
      </c>
      <c r="E909" s="15">
        <f t="shared" si="905"/>
        <v>-4505.3635999999997</v>
      </c>
    </row>
    <row r="910" spans="1:5" x14ac:dyDescent="0.35">
      <c r="A910" s="2" t="s">
        <v>305</v>
      </c>
      <c r="B910" s="15">
        <v>-9361.8017</v>
      </c>
      <c r="D910" t="str">
        <f t="shared" ref="D910:E910" si="906">A907</f>
        <v>Laminate Occasional Tables</v>
      </c>
      <c r="E910" s="15">
        <f t="shared" si="906"/>
        <v>-4534.7155000000002</v>
      </c>
    </row>
    <row r="911" spans="1:5" x14ac:dyDescent="0.35">
      <c r="A911" s="2" t="s">
        <v>326</v>
      </c>
      <c r="B911" s="15">
        <v>-10107.264999999999</v>
      </c>
      <c r="D911" t="str">
        <f t="shared" ref="D911:E911" si="907">A908</f>
        <v>Riverside Palais Royal Lawyers Bookcase, Royale Cherry Finish</v>
      </c>
      <c r="E911" s="15">
        <f t="shared" si="907"/>
        <v>-4612.1414000000004</v>
      </c>
    </row>
    <row r="912" spans="1:5" x14ac:dyDescent="0.35">
      <c r="A912" s="2" t="s">
        <v>814</v>
      </c>
      <c r="B912" s="15">
        <v>-10999.5332</v>
      </c>
      <c r="D912" t="str">
        <f t="shared" ref="D912:E912" si="908">A909</f>
        <v>Bush Advantage Collection® Round Conference Table</v>
      </c>
      <c r="E912" s="15">
        <f t="shared" si="908"/>
        <v>-4767.1508000000003</v>
      </c>
    </row>
    <row r="913" spans="1:5" x14ac:dyDescent="0.35">
      <c r="A913" s="2" t="s">
        <v>217</v>
      </c>
      <c r="B913" s="15">
        <v>-12548.946099999999</v>
      </c>
      <c r="D913" t="str">
        <f t="shared" ref="D913:E913" si="909">A910</f>
        <v>Epson DFX-8500 Dot Matrix Printer</v>
      </c>
      <c r="E913" s="15">
        <f t="shared" si="909"/>
        <v>-9361.8017</v>
      </c>
    </row>
    <row r="914" spans="1:5" x14ac:dyDescent="0.35">
      <c r="A914" s="2" t="s">
        <v>828</v>
      </c>
      <c r="B914" s="15">
        <v>-27621.2454</v>
      </c>
      <c r="D914" t="str">
        <f t="shared" ref="D914:E914" si="910">A911</f>
        <v>Global High-Back Leather Tilter, Burgundy</v>
      </c>
      <c r="E914" s="15">
        <f t="shared" si="910"/>
        <v>-10107.264999999999</v>
      </c>
    </row>
    <row r="915" spans="1:5" x14ac:dyDescent="0.35">
      <c r="D915" t="str">
        <f t="shared" ref="D915:D917" si="911">A912</f>
        <v>Okidata Pacemark 4410N Wide Format Dot Matrix Printer</v>
      </c>
      <c r="E915" s="15">
        <f t="shared" ref="E915:E917" si="912">B912</f>
        <v>-10999.5332</v>
      </c>
    </row>
    <row r="916" spans="1:5" x14ac:dyDescent="0.35">
      <c r="D916" t="str">
        <f t="shared" si="911"/>
        <v>5165</v>
      </c>
      <c r="E916" s="15">
        <f t="shared" si="912"/>
        <v>-12548.946099999999</v>
      </c>
    </row>
    <row r="917" spans="1:5" x14ac:dyDescent="0.35">
      <c r="D917" t="str">
        <f t="shared" si="911"/>
        <v>Polycom ViewStation™ ISDN Videoconferencing Unit</v>
      </c>
      <c r="E917" s="15">
        <f t="shared" si="912"/>
        <v>-27621.2454</v>
      </c>
    </row>
  </sheetData>
  <pageMargins left="0.7" right="0.7" top="0.75" bottom="0.75" header="0.3" footer="0.3"/>
  <pageSetup paperSize="9" orientation="landscape"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75081-8500-425B-9012-B437B5137AF7}">
  <dimension ref="A1:Y1130"/>
  <sheetViews>
    <sheetView topLeftCell="P4" workbookViewId="0">
      <selection activeCell="X31" sqref="X31"/>
    </sheetView>
  </sheetViews>
  <sheetFormatPr defaultRowHeight="14.5" x14ac:dyDescent="0.35"/>
  <cols>
    <col min="1" max="1" width="24.81640625" bestFit="1" customWidth="1"/>
    <col min="2" max="2" width="7.26953125" bestFit="1" customWidth="1"/>
    <col min="3" max="3" width="7.6328125" bestFit="1" customWidth="1"/>
    <col min="4" max="4" width="65.1796875" bestFit="1" customWidth="1"/>
    <col min="12" max="12" width="11.1796875" bestFit="1" customWidth="1"/>
    <col min="13" max="13" width="11.54296875" bestFit="1" customWidth="1"/>
    <col min="16" max="16" width="9.1796875" bestFit="1" customWidth="1"/>
    <col min="17" max="17" width="11.54296875" bestFit="1" customWidth="1"/>
    <col min="21" max="21" width="12.90625" bestFit="1" customWidth="1"/>
    <col min="22" max="22" width="22.36328125" bestFit="1" customWidth="1"/>
    <col min="25" max="25" width="19.453125" bestFit="1" customWidth="1"/>
  </cols>
  <sheetData>
    <row r="1" spans="1:25" x14ac:dyDescent="0.35">
      <c r="A1" s="1" t="s">
        <v>992</v>
      </c>
      <c r="B1" s="2" t="s">
        <v>7</v>
      </c>
    </row>
    <row r="2" spans="1:25" x14ac:dyDescent="0.35">
      <c r="A2" s="2" t="s">
        <v>1892</v>
      </c>
      <c r="B2" s="15">
        <v>9300.3400999999994</v>
      </c>
      <c r="D2" t="str">
        <f>A1</f>
        <v>Customer Name</v>
      </c>
      <c r="E2" t="str">
        <f>B1</f>
        <v xml:space="preserve"> Profit</v>
      </c>
      <c r="F2" t="s">
        <v>976</v>
      </c>
      <c r="G2" t="s">
        <v>973</v>
      </c>
      <c r="H2" t="s">
        <v>974</v>
      </c>
      <c r="I2" t="s">
        <v>975</v>
      </c>
    </row>
    <row r="3" spans="1:25" x14ac:dyDescent="0.35">
      <c r="A3" s="2" t="s">
        <v>1052</v>
      </c>
      <c r="B3" s="15">
        <v>9243.2577000000001</v>
      </c>
      <c r="D3" t="str">
        <f t="shared" ref="D3:E7" si="0">A2</f>
        <v>Richard McClure</v>
      </c>
      <c r="E3" s="15">
        <f t="shared" si="0"/>
        <v>9300.3400999999994</v>
      </c>
      <c r="F3" s="16">
        <f>E3</f>
        <v>9300.3400999999994</v>
      </c>
      <c r="G3" t="s">
        <v>972</v>
      </c>
      <c r="H3" s="16">
        <f>SUM(E3:E7)</f>
        <v>43411.313900000001</v>
      </c>
      <c r="I3" s="7">
        <f>H3 / SUM($H$3:$H$4)</f>
        <v>9.6458860047724679E-2</v>
      </c>
      <c r="L3" s="2" t="s">
        <v>2122</v>
      </c>
      <c r="M3" s="2" t="s">
        <v>2128</v>
      </c>
    </row>
    <row r="4" spans="1:25" x14ac:dyDescent="0.35">
      <c r="A4" s="2" t="s">
        <v>1170</v>
      </c>
      <c r="B4" s="15">
        <v>8839.2294999999995</v>
      </c>
      <c r="D4" t="str">
        <f t="shared" si="0"/>
        <v>Annie Odom</v>
      </c>
      <c r="E4" s="15">
        <f t="shared" si="0"/>
        <v>9243.2577000000001</v>
      </c>
      <c r="F4" s="16">
        <f t="shared" ref="F4:F7" si="1">E4</f>
        <v>9243.2577000000001</v>
      </c>
      <c r="G4" t="s">
        <v>971</v>
      </c>
      <c r="H4" s="16">
        <f>SUM(E10:E917)</f>
        <v>406638.72690000018</v>
      </c>
      <c r="I4" s="7">
        <f>H4 / SUM($H$3:$H$4)</f>
        <v>0.90354113995227525</v>
      </c>
      <c r="L4" s="3">
        <v>1130</v>
      </c>
      <c r="M4" s="3">
        <v>19.695575221238936</v>
      </c>
      <c r="P4" s="1" t="s">
        <v>2129</v>
      </c>
      <c r="Q4" s="2" t="s">
        <v>28</v>
      </c>
    </row>
    <row r="5" spans="1:25" x14ac:dyDescent="0.35">
      <c r="A5" s="2" t="s">
        <v>1822</v>
      </c>
      <c r="B5" s="15">
        <v>8533.4256000000005</v>
      </c>
      <c r="D5" t="str">
        <f t="shared" si="0"/>
        <v>Christopher Meadows</v>
      </c>
      <c r="E5" s="15">
        <f t="shared" si="0"/>
        <v>8839.2294999999995</v>
      </c>
      <c r="F5" s="16">
        <f t="shared" si="1"/>
        <v>8839.2294999999995</v>
      </c>
      <c r="P5" s="2" t="s">
        <v>2130</v>
      </c>
      <c r="Q5" s="3">
        <v>106610.0814</v>
      </c>
    </row>
    <row r="6" spans="1:25" x14ac:dyDescent="0.35">
      <c r="A6" s="2" t="s">
        <v>1586</v>
      </c>
      <c r="B6" s="15">
        <v>7495.0609999999997</v>
      </c>
      <c r="D6" t="str">
        <f t="shared" si="0"/>
        <v>Nina Horne Kelly</v>
      </c>
      <c r="E6" s="15">
        <f t="shared" si="0"/>
        <v>8533.4256000000005</v>
      </c>
      <c r="F6" s="16">
        <f t="shared" si="1"/>
        <v>8533.4256000000005</v>
      </c>
      <c r="P6" s="2" t="s">
        <v>2131</v>
      </c>
      <c r="Q6" s="3">
        <v>121222.4167</v>
      </c>
      <c r="U6" s="1" t="s">
        <v>2134</v>
      </c>
      <c r="V6" s="2" t="s">
        <v>2135</v>
      </c>
      <c r="Y6" s="2" t="s">
        <v>2137</v>
      </c>
    </row>
    <row r="7" spans="1:25" x14ac:dyDescent="0.35">
      <c r="A7" s="2" t="s">
        <v>1423</v>
      </c>
      <c r="B7" s="15">
        <v>7257.76</v>
      </c>
      <c r="D7" t="str">
        <f t="shared" si="0"/>
        <v>Kelly Byers</v>
      </c>
      <c r="E7" s="15">
        <f t="shared" si="0"/>
        <v>7495.0609999999997</v>
      </c>
      <c r="F7" s="16">
        <f t="shared" si="1"/>
        <v>7495.0609999999997</v>
      </c>
      <c r="L7" s="1" t="s">
        <v>2123</v>
      </c>
      <c r="M7" s="2" t="s">
        <v>28</v>
      </c>
      <c r="U7" s="2">
        <v>0</v>
      </c>
      <c r="V7" s="3">
        <v>28</v>
      </c>
      <c r="Y7" s="3">
        <v>4.0321428571428575</v>
      </c>
    </row>
    <row r="8" spans="1:25" x14ac:dyDescent="0.35">
      <c r="A8" s="2" t="s">
        <v>1470</v>
      </c>
      <c r="B8" s="15">
        <v>7024.2069000000001</v>
      </c>
      <c r="L8" s="2" t="s">
        <v>2124</v>
      </c>
      <c r="M8" s="3">
        <v>19907.994600000002</v>
      </c>
      <c r="U8" s="2">
        <v>1</v>
      </c>
      <c r="V8" s="3">
        <v>46</v>
      </c>
    </row>
    <row r="9" spans="1:25" x14ac:dyDescent="0.35">
      <c r="A9" s="2" t="s">
        <v>1964</v>
      </c>
      <c r="B9" s="15">
        <v>6610.2</v>
      </c>
      <c r="D9" t="s">
        <v>971</v>
      </c>
      <c r="L9" s="2" t="s">
        <v>2125</v>
      </c>
      <c r="M9" s="3">
        <v>132865.704</v>
      </c>
      <c r="P9" t="str">
        <f>P4</f>
        <v>Gender</v>
      </c>
      <c r="Q9" t="str">
        <f>Q4</f>
        <v>Sum of Profit</v>
      </c>
      <c r="R9" t="s">
        <v>975</v>
      </c>
      <c r="U9" s="2">
        <v>2</v>
      </c>
      <c r="V9" s="3">
        <v>300</v>
      </c>
    </row>
    <row r="10" spans="1:25" x14ac:dyDescent="0.35">
      <c r="A10" s="2" t="s">
        <v>1031</v>
      </c>
      <c r="B10" s="15">
        <v>6106.7268999999997</v>
      </c>
      <c r="D10" t="str">
        <f>A7</f>
        <v>Helen Stein</v>
      </c>
      <c r="E10" s="15">
        <f>B7</f>
        <v>7257.76</v>
      </c>
      <c r="L10" s="2" t="s">
        <v>2126</v>
      </c>
      <c r="M10" s="3">
        <v>23096.058400000002</v>
      </c>
      <c r="P10" t="str">
        <f t="shared" ref="P10" si="2">P5</f>
        <v>F</v>
      </c>
      <c r="Q10" s="7">
        <f>Q5/SUM($Q$5:$Q$6)</f>
        <v>0.4679318459353714</v>
      </c>
      <c r="R10">
        <v>1</v>
      </c>
      <c r="U10" s="2">
        <v>3</v>
      </c>
      <c r="V10" s="3">
        <v>155</v>
      </c>
    </row>
    <row r="11" spans="1:25" x14ac:dyDescent="0.35">
      <c r="A11" s="2" t="s">
        <v>1360</v>
      </c>
      <c r="B11" s="15">
        <v>5998.0339999999997</v>
      </c>
      <c r="D11" t="str">
        <f t="shared" ref="D11:E26" si="3">A8</f>
        <v>Jeanette Davies</v>
      </c>
      <c r="E11" s="15">
        <f t="shared" si="3"/>
        <v>7024.2069000000001</v>
      </c>
      <c r="L11" s="2" t="s">
        <v>2127</v>
      </c>
      <c r="M11" s="3">
        <v>51962.741099999999</v>
      </c>
      <c r="P11" t="str">
        <f t="shared" ref="P11" si="4">P6</f>
        <v>M</v>
      </c>
      <c r="Q11" s="7">
        <f>Q6/SUM($Q$5:$Q$6)</f>
        <v>0.5320681540646286</v>
      </c>
      <c r="R11">
        <v>1</v>
      </c>
      <c r="U11" s="2">
        <v>4</v>
      </c>
      <c r="V11" s="3">
        <v>446</v>
      </c>
    </row>
    <row r="12" spans="1:25" x14ac:dyDescent="0.35">
      <c r="A12" s="2" t="s">
        <v>1939</v>
      </c>
      <c r="B12" s="15">
        <v>5939.4836999999998</v>
      </c>
      <c r="D12" t="str">
        <f t="shared" si="3"/>
        <v>Scott McKenna</v>
      </c>
      <c r="E12" s="15">
        <f t="shared" si="3"/>
        <v>6610.2</v>
      </c>
      <c r="U12" s="2">
        <v>5</v>
      </c>
      <c r="V12" s="3">
        <v>340</v>
      </c>
    </row>
    <row r="13" spans="1:25" x14ac:dyDescent="0.35">
      <c r="A13" s="2" t="s">
        <v>2097</v>
      </c>
      <c r="B13" s="15">
        <v>5616.5871999999999</v>
      </c>
      <c r="D13" t="str">
        <f t="shared" si="3"/>
        <v>Andrea Shaw</v>
      </c>
      <c r="E13" s="15">
        <f t="shared" si="3"/>
        <v>6106.7268999999997</v>
      </c>
      <c r="L13" t="str">
        <f>L7</f>
        <v>Age group</v>
      </c>
      <c r="M13" t="str">
        <f>M7</f>
        <v>Sum of Profit</v>
      </c>
      <c r="N13" t="s">
        <v>2132</v>
      </c>
      <c r="U13" s="2">
        <v>6</v>
      </c>
      <c r="V13" s="3">
        <v>181</v>
      </c>
    </row>
    <row r="14" spans="1:25" x14ac:dyDescent="0.35">
      <c r="A14" s="2" t="s">
        <v>1438</v>
      </c>
      <c r="B14" s="15">
        <v>5172.6278000000002</v>
      </c>
      <c r="D14" t="str">
        <f t="shared" si="3"/>
        <v>Geoffrey H Wong</v>
      </c>
      <c r="E14" s="15">
        <f t="shared" si="3"/>
        <v>5998.0339999999997</v>
      </c>
      <c r="L14" t="str">
        <f t="shared" ref="L14:M14" si="5">L8</f>
        <v>15-25</v>
      </c>
      <c r="M14" s="15">
        <f t="shared" si="5"/>
        <v>19907.994600000002</v>
      </c>
      <c r="N14" s="15" t="str">
        <f>IF(M14=MAX($M$14:$M$17),M14,"")</f>
        <v/>
      </c>
      <c r="U14" s="2">
        <v>7</v>
      </c>
      <c r="V14" s="3">
        <v>110</v>
      </c>
    </row>
    <row r="15" spans="1:25" x14ac:dyDescent="0.35">
      <c r="A15" s="2" t="s">
        <v>1154</v>
      </c>
      <c r="B15" s="15">
        <v>5119.5680000000002</v>
      </c>
      <c r="D15" t="str">
        <f t="shared" si="3"/>
        <v>Ruth Lamm</v>
      </c>
      <c r="E15" s="15">
        <f t="shared" si="3"/>
        <v>5939.4836999999998</v>
      </c>
      <c r="L15" t="str">
        <f t="shared" ref="L15:M15" si="6">L9</f>
        <v>25-30</v>
      </c>
      <c r="M15" s="15">
        <f t="shared" si="6"/>
        <v>132865.704</v>
      </c>
      <c r="N15" s="15">
        <f t="shared" ref="N15:N17" si="7">IF(M15=MAX($M$14:$M$17),M15,"")</f>
        <v>132865.704</v>
      </c>
    </row>
    <row r="16" spans="1:25" x14ac:dyDescent="0.35">
      <c r="A16" s="2" t="s">
        <v>1327</v>
      </c>
      <c r="B16" s="15">
        <v>4797.4696999999996</v>
      </c>
      <c r="D16" t="str">
        <f t="shared" si="3"/>
        <v>Walter Young</v>
      </c>
      <c r="E16" s="15">
        <f t="shared" si="3"/>
        <v>5616.5871999999999</v>
      </c>
      <c r="L16" t="str">
        <f t="shared" ref="L16:M16" si="8">L10</f>
        <v>30-40</v>
      </c>
      <c r="M16" s="15">
        <f t="shared" si="8"/>
        <v>23096.058400000002</v>
      </c>
      <c r="N16" s="15" t="str">
        <f t="shared" si="7"/>
        <v/>
      </c>
    </row>
    <row r="17" spans="1:23" x14ac:dyDescent="0.35">
      <c r="A17" s="2" t="s">
        <v>1043</v>
      </c>
      <c r="B17" s="15">
        <v>4777.3137999999999</v>
      </c>
      <c r="D17" t="str">
        <f t="shared" si="3"/>
        <v>Jack Hatcher</v>
      </c>
      <c r="E17" s="15">
        <f t="shared" si="3"/>
        <v>5172.6278000000002</v>
      </c>
      <c r="L17" t="str">
        <f t="shared" ref="L17:M17" si="9">L11</f>
        <v>50 plus</v>
      </c>
      <c r="M17" s="15">
        <f t="shared" si="9"/>
        <v>51962.741099999999</v>
      </c>
      <c r="N17" s="15" t="str">
        <f t="shared" si="7"/>
        <v/>
      </c>
      <c r="U17" t="str">
        <f>U6</f>
        <v>Arrival Time</v>
      </c>
      <c r="V17" t="str">
        <f>V6</f>
        <v>Distinct Count of Order ID</v>
      </c>
      <c r="W17" t="s">
        <v>2132</v>
      </c>
    </row>
    <row r="18" spans="1:23" x14ac:dyDescent="0.35">
      <c r="A18" s="2" t="s">
        <v>2120</v>
      </c>
      <c r="B18" s="15">
        <v>4770.9543999999996</v>
      </c>
      <c r="D18" t="str">
        <f t="shared" si="3"/>
        <v>Chad Henson</v>
      </c>
      <c r="E18" s="15">
        <f t="shared" si="3"/>
        <v>5119.5680000000002</v>
      </c>
      <c r="U18">
        <f t="shared" ref="U18:V18" si="10">U7</f>
        <v>0</v>
      </c>
      <c r="V18">
        <f t="shared" si="10"/>
        <v>28</v>
      </c>
      <c r="W18" t="str">
        <f>IF(V18=MAX($V$18:$V$25),V18,"")</f>
        <v/>
      </c>
    </row>
    <row r="19" spans="1:23" x14ac:dyDescent="0.35">
      <c r="A19" s="2" t="s">
        <v>1581</v>
      </c>
      <c r="B19" s="15">
        <v>4548.6773000000003</v>
      </c>
      <c r="D19" t="str">
        <f t="shared" si="3"/>
        <v>Eva Simpson</v>
      </c>
      <c r="E19" s="15">
        <f t="shared" si="3"/>
        <v>4797.4696999999996</v>
      </c>
      <c r="L19" t="s">
        <v>2133</v>
      </c>
      <c r="M19" s="16">
        <f>MAX($M$14:$M$17)</f>
        <v>132865.704</v>
      </c>
      <c r="U19">
        <f t="shared" ref="U19:V19" si="11">U8</f>
        <v>1</v>
      </c>
      <c r="V19">
        <f t="shared" si="11"/>
        <v>46</v>
      </c>
      <c r="W19" t="str">
        <f t="shared" ref="W19:W25" si="12">IF(V19=MAX($V$18:$V$25),V19,"")</f>
        <v/>
      </c>
    </row>
    <row r="20" spans="1:23" x14ac:dyDescent="0.35">
      <c r="A20" s="2" t="s">
        <v>1446</v>
      </c>
      <c r="B20" s="15">
        <v>4407.4399999999996</v>
      </c>
      <c r="D20" t="str">
        <f t="shared" si="3"/>
        <v>Anna Ellis</v>
      </c>
      <c r="E20" s="15">
        <f t="shared" si="3"/>
        <v>4777.3137999999999</v>
      </c>
      <c r="U20">
        <f t="shared" ref="U20:V20" si="13">U9</f>
        <v>2</v>
      </c>
      <c r="V20">
        <f t="shared" si="13"/>
        <v>300</v>
      </c>
      <c r="W20" t="str">
        <f t="shared" si="12"/>
        <v/>
      </c>
    </row>
    <row r="21" spans="1:23" x14ac:dyDescent="0.35">
      <c r="A21" s="2" t="s">
        <v>1926</v>
      </c>
      <c r="B21" s="15">
        <v>4390.3665000000001</v>
      </c>
      <c r="D21" t="str">
        <f t="shared" si="3"/>
        <v>Yvonne Stephens</v>
      </c>
      <c r="E21" s="15">
        <f t="shared" si="3"/>
        <v>4770.9543999999996</v>
      </c>
      <c r="L21" t="s">
        <v>53</v>
      </c>
      <c r="M21" s="7">
        <f>M19/ SUM($M$14:$M$17)</f>
        <v>0.58317274799700747</v>
      </c>
      <c r="U21">
        <f t="shared" ref="U21:V21" si="14">U10</f>
        <v>3</v>
      </c>
      <c r="V21">
        <f t="shared" si="14"/>
        <v>155</v>
      </c>
      <c r="W21" t="str">
        <f t="shared" si="12"/>
        <v/>
      </c>
    </row>
    <row r="22" spans="1:23" x14ac:dyDescent="0.35">
      <c r="A22" s="2" t="s">
        <v>1929</v>
      </c>
      <c r="B22" s="15">
        <v>4234.9719999999998</v>
      </c>
      <c r="D22" t="str">
        <f t="shared" si="3"/>
        <v>Katie Dougherty</v>
      </c>
      <c r="E22" s="15">
        <f t="shared" si="3"/>
        <v>4548.6773000000003</v>
      </c>
      <c r="U22">
        <f t="shared" ref="U22:V22" si="15">U11</f>
        <v>4</v>
      </c>
      <c r="V22">
        <f t="shared" si="15"/>
        <v>446</v>
      </c>
      <c r="W22">
        <f t="shared" si="12"/>
        <v>446</v>
      </c>
    </row>
    <row r="23" spans="1:23" x14ac:dyDescent="0.35">
      <c r="A23" s="2" t="s">
        <v>1978</v>
      </c>
      <c r="B23" s="15">
        <v>4209.7308999999996</v>
      </c>
      <c r="D23" t="str">
        <f t="shared" si="3"/>
        <v>Jacob Hirsch</v>
      </c>
      <c r="E23" s="15">
        <f t="shared" si="3"/>
        <v>4407.4399999999996</v>
      </c>
      <c r="L23" t="s">
        <v>2123</v>
      </c>
      <c r="M23" t="str">
        <f>INDEX(L8:L11,MATCH(M19,M14:M17,0))</f>
        <v>25-30</v>
      </c>
      <c r="U23">
        <f t="shared" ref="U23:V23" si="16">U12</f>
        <v>5</v>
      </c>
      <c r="V23">
        <f t="shared" si="16"/>
        <v>340</v>
      </c>
      <c r="W23" t="str">
        <f t="shared" si="12"/>
        <v/>
      </c>
    </row>
    <row r="24" spans="1:23" x14ac:dyDescent="0.35">
      <c r="A24" s="2" t="s">
        <v>1714</v>
      </c>
      <c r="B24" s="15">
        <v>4188.8393999999998</v>
      </c>
      <c r="D24" t="str">
        <f t="shared" si="3"/>
        <v>Ronnie Proctor</v>
      </c>
      <c r="E24" s="15">
        <f t="shared" si="3"/>
        <v>4390.3665000000001</v>
      </c>
      <c r="U24">
        <f t="shared" ref="U24:V24" si="17">U13</f>
        <v>6</v>
      </c>
      <c r="V24">
        <f t="shared" si="17"/>
        <v>181</v>
      </c>
      <c r="W24" t="str">
        <f t="shared" si="12"/>
        <v/>
      </c>
    </row>
    <row r="25" spans="1:23" x14ac:dyDescent="0.35">
      <c r="A25" s="2" t="s">
        <v>1278</v>
      </c>
      <c r="B25" s="15">
        <v>4163.2497000000003</v>
      </c>
      <c r="D25" t="str">
        <f t="shared" si="3"/>
        <v>Rosemary O'Brien</v>
      </c>
      <c r="E25" s="15">
        <f t="shared" si="3"/>
        <v>4234.9719999999998</v>
      </c>
      <c r="L25" t="s">
        <v>15</v>
      </c>
      <c r="M25" t="str">
        <f>"The "&amp;M23&amp;" Age-group Contributed"</f>
        <v>The 25-30 Age-group Contributed</v>
      </c>
      <c r="U25">
        <f t="shared" ref="U25:V25" si="18">U14</f>
        <v>7</v>
      </c>
      <c r="V25">
        <f t="shared" si="18"/>
        <v>110</v>
      </c>
      <c r="W25" t="str">
        <f t="shared" si="12"/>
        <v/>
      </c>
    </row>
    <row r="26" spans="1:23" x14ac:dyDescent="0.35">
      <c r="A26" s="2" t="s">
        <v>1634</v>
      </c>
      <c r="B26" s="15">
        <v>4052.4297000000001</v>
      </c>
      <c r="D26" t="str">
        <f t="shared" si="3"/>
        <v>Sharon Marcus</v>
      </c>
      <c r="E26" s="15">
        <f t="shared" si="3"/>
        <v>4209.7308999999996</v>
      </c>
    </row>
    <row r="27" spans="1:23" x14ac:dyDescent="0.35">
      <c r="A27" s="2" t="s">
        <v>2051</v>
      </c>
      <c r="B27" s="15">
        <v>4033.9036999999998</v>
      </c>
      <c r="D27" t="str">
        <f t="shared" ref="D27:E42" si="19">A24</f>
        <v>Marian Willis</v>
      </c>
      <c r="E27" s="15">
        <f t="shared" si="19"/>
        <v>4188.8393999999998</v>
      </c>
      <c r="U27" t="s">
        <v>2136</v>
      </c>
      <c r="V27" s="18">
        <f>Y7</f>
        <v>4.0321428571428575</v>
      </c>
    </row>
    <row r="28" spans="1:23" x14ac:dyDescent="0.35">
      <c r="A28" s="2" t="s">
        <v>1139</v>
      </c>
      <c r="B28" s="15">
        <v>4000.2379999999998</v>
      </c>
      <c r="D28" t="str">
        <f t="shared" si="19"/>
        <v>Edna Monroe Talley</v>
      </c>
      <c r="E28" s="15">
        <f t="shared" si="19"/>
        <v>4163.2497000000003</v>
      </c>
    </row>
    <row r="29" spans="1:23" x14ac:dyDescent="0.35">
      <c r="A29" s="2" t="s">
        <v>1751</v>
      </c>
      <c r="B29" s="15">
        <v>3886.9041999999999</v>
      </c>
      <c r="D29" t="str">
        <f t="shared" si="19"/>
        <v>Leah Clapp</v>
      </c>
      <c r="E29" s="15">
        <f t="shared" si="19"/>
        <v>4052.4297000000001</v>
      </c>
    </row>
    <row r="30" spans="1:23" x14ac:dyDescent="0.35">
      <c r="A30" s="2" t="s">
        <v>1657</v>
      </c>
      <c r="B30" s="15">
        <v>3708.6327000000001</v>
      </c>
      <c r="D30" t="str">
        <f t="shared" si="19"/>
        <v>Tom Hoyle Honeycutt</v>
      </c>
      <c r="E30" s="15">
        <f t="shared" si="19"/>
        <v>4033.9036999999998</v>
      </c>
    </row>
    <row r="31" spans="1:23" x14ac:dyDescent="0.35">
      <c r="A31" s="2" t="s">
        <v>1316</v>
      </c>
      <c r="B31" s="15">
        <v>3678.96</v>
      </c>
      <c r="D31" t="str">
        <f t="shared" si="19"/>
        <v>Caroline Johnston</v>
      </c>
      <c r="E31" s="15">
        <f t="shared" si="19"/>
        <v>4000.2379999999998</v>
      </c>
    </row>
    <row r="32" spans="1:23" x14ac:dyDescent="0.35">
      <c r="A32" s="2" t="s">
        <v>2020</v>
      </c>
      <c r="B32" s="15">
        <v>3631.7840999999999</v>
      </c>
      <c r="D32" t="str">
        <f t="shared" si="19"/>
        <v>Matthew Berman</v>
      </c>
      <c r="E32" s="15">
        <f t="shared" si="19"/>
        <v>3886.9041999999999</v>
      </c>
    </row>
    <row r="33" spans="1:5" x14ac:dyDescent="0.35">
      <c r="A33" s="2" t="s">
        <v>1662</v>
      </c>
      <c r="B33" s="15">
        <v>3432.0947999999999</v>
      </c>
      <c r="D33" t="str">
        <f t="shared" si="19"/>
        <v>Lillian Day</v>
      </c>
      <c r="E33" s="15">
        <f t="shared" si="19"/>
        <v>3708.6327000000001</v>
      </c>
    </row>
    <row r="34" spans="1:5" x14ac:dyDescent="0.35">
      <c r="A34" s="2" t="s">
        <v>1612</v>
      </c>
      <c r="B34" s="15">
        <v>3427.346</v>
      </c>
      <c r="D34" t="str">
        <f t="shared" si="19"/>
        <v>Erin Ballard</v>
      </c>
      <c r="E34" s="15">
        <f t="shared" si="19"/>
        <v>3678.96</v>
      </c>
    </row>
    <row r="35" spans="1:5" x14ac:dyDescent="0.35">
      <c r="A35" s="2" t="s">
        <v>1675</v>
      </c>
      <c r="B35" s="15">
        <v>3368.9526000000001</v>
      </c>
      <c r="D35" t="str">
        <f t="shared" si="19"/>
        <v>Tamara Dickinson</v>
      </c>
      <c r="E35" s="15">
        <f t="shared" si="19"/>
        <v>3631.7840999999999</v>
      </c>
    </row>
    <row r="36" spans="1:5" x14ac:dyDescent="0.35">
      <c r="A36" s="2" t="s">
        <v>1981</v>
      </c>
      <c r="B36" s="15">
        <v>3294.8258999999998</v>
      </c>
      <c r="D36" t="str">
        <f t="shared" si="19"/>
        <v>Lindsay O'Connell</v>
      </c>
      <c r="E36" s="15">
        <f t="shared" si="19"/>
        <v>3432.0947999999999</v>
      </c>
    </row>
    <row r="37" spans="1:5" x14ac:dyDescent="0.35">
      <c r="A37" s="2" t="s">
        <v>1459</v>
      </c>
      <c r="B37" s="15">
        <v>3285.48</v>
      </c>
      <c r="D37" t="str">
        <f t="shared" si="19"/>
        <v>Kristine Connolly</v>
      </c>
      <c r="E37" s="15">
        <f t="shared" si="19"/>
        <v>3427.346</v>
      </c>
    </row>
    <row r="38" spans="1:5" x14ac:dyDescent="0.35">
      <c r="A38" s="2" t="s">
        <v>1325</v>
      </c>
      <c r="B38" s="15">
        <v>3232.4956999999999</v>
      </c>
      <c r="D38" t="str">
        <f t="shared" si="19"/>
        <v>Lois Hamilton</v>
      </c>
      <c r="E38" s="15">
        <f t="shared" si="19"/>
        <v>3368.9526000000001</v>
      </c>
    </row>
    <row r="39" spans="1:5" x14ac:dyDescent="0.35">
      <c r="A39" s="2" t="s">
        <v>1208</v>
      </c>
      <c r="B39" s="15">
        <v>3043.0311000000002</v>
      </c>
      <c r="D39" t="str">
        <f t="shared" si="19"/>
        <v>Shawn McIntyre</v>
      </c>
      <c r="E39" s="15">
        <f t="shared" si="19"/>
        <v>3294.8258999999998</v>
      </c>
    </row>
    <row r="40" spans="1:5" x14ac:dyDescent="0.35">
      <c r="A40" s="2" t="s">
        <v>2076</v>
      </c>
      <c r="B40" s="15">
        <v>3031.9724000000001</v>
      </c>
      <c r="D40" t="str">
        <f t="shared" si="19"/>
        <v>Janet McCullough</v>
      </c>
      <c r="E40" s="15">
        <f t="shared" si="19"/>
        <v>3285.48</v>
      </c>
    </row>
    <row r="41" spans="1:5" x14ac:dyDescent="0.35">
      <c r="A41" s="2" t="s">
        <v>1322</v>
      </c>
      <c r="B41" s="15">
        <v>2952.8982000000001</v>
      </c>
      <c r="D41" t="str">
        <f t="shared" si="19"/>
        <v>Eva Decker</v>
      </c>
      <c r="E41" s="15">
        <f t="shared" si="19"/>
        <v>3232.4956999999999</v>
      </c>
    </row>
    <row r="42" spans="1:5" x14ac:dyDescent="0.35">
      <c r="A42" s="2" t="s">
        <v>1499</v>
      </c>
      <c r="B42" s="15">
        <v>2935.7586000000001</v>
      </c>
      <c r="D42" t="str">
        <f t="shared" si="19"/>
        <v>Danielle Daniel</v>
      </c>
      <c r="E42" s="15">
        <f t="shared" si="19"/>
        <v>3043.0311000000002</v>
      </c>
    </row>
    <row r="43" spans="1:5" x14ac:dyDescent="0.35">
      <c r="A43" s="2" t="s">
        <v>1753</v>
      </c>
      <c r="B43" s="15">
        <v>2888.4940999999999</v>
      </c>
      <c r="D43" t="str">
        <f t="shared" ref="D43:E58" si="20">A40</f>
        <v>Vernon Hirsch Singleton</v>
      </c>
      <c r="E43" s="15">
        <f t="shared" si="20"/>
        <v>3031.9724000000001</v>
      </c>
    </row>
    <row r="44" spans="1:5" x14ac:dyDescent="0.35">
      <c r="A44" s="2" t="s">
        <v>1846</v>
      </c>
      <c r="B44" s="15">
        <v>2861.01</v>
      </c>
      <c r="D44" t="str">
        <f t="shared" si="20"/>
        <v>Eugene Clayton</v>
      </c>
      <c r="E44" s="15">
        <f t="shared" si="20"/>
        <v>2952.8982000000001</v>
      </c>
    </row>
    <row r="45" spans="1:5" x14ac:dyDescent="0.35">
      <c r="A45" s="2" t="s">
        <v>2037</v>
      </c>
      <c r="B45" s="15">
        <v>2860.9331999999999</v>
      </c>
      <c r="D45" t="str">
        <f t="shared" si="20"/>
        <v>Jimmy Alston Holder</v>
      </c>
      <c r="E45" s="15">
        <f t="shared" si="20"/>
        <v>2935.7586000000001</v>
      </c>
    </row>
    <row r="46" spans="1:5" x14ac:dyDescent="0.35">
      <c r="A46" s="2" t="s">
        <v>1085</v>
      </c>
      <c r="B46" s="15">
        <v>2860.3867</v>
      </c>
      <c r="D46" t="str">
        <f t="shared" si="20"/>
        <v>Maureen Herbert Hood</v>
      </c>
      <c r="E46" s="15">
        <f t="shared" si="20"/>
        <v>2888.4940999999999</v>
      </c>
    </row>
    <row r="47" spans="1:5" x14ac:dyDescent="0.35">
      <c r="A47" s="2" t="s">
        <v>995</v>
      </c>
      <c r="B47" s="15">
        <v>2823.64</v>
      </c>
      <c r="D47" t="str">
        <f t="shared" si="20"/>
        <v>Paul Tate</v>
      </c>
      <c r="E47" s="15">
        <f t="shared" si="20"/>
        <v>2861.01</v>
      </c>
    </row>
    <row r="48" spans="1:5" x14ac:dyDescent="0.35">
      <c r="A48" s="2" t="s">
        <v>1057</v>
      </c>
      <c r="B48" s="15">
        <v>2694.5093000000002</v>
      </c>
      <c r="D48" t="str">
        <f t="shared" si="20"/>
        <v>Theodore Rubin</v>
      </c>
      <c r="E48" s="15">
        <f t="shared" si="20"/>
        <v>2860.9331999999999</v>
      </c>
    </row>
    <row r="49" spans="1:5" x14ac:dyDescent="0.35">
      <c r="A49" s="2" t="s">
        <v>1132</v>
      </c>
      <c r="B49" s="15">
        <v>2660.1432</v>
      </c>
      <c r="D49" t="str">
        <f t="shared" si="20"/>
        <v>Betsy Puckett</v>
      </c>
      <c r="E49" s="15">
        <f t="shared" si="20"/>
        <v>2860.3867</v>
      </c>
    </row>
    <row r="50" spans="1:5" x14ac:dyDescent="0.35">
      <c r="A50" s="2" t="s">
        <v>1234</v>
      </c>
      <c r="B50" s="15">
        <v>2653.7813999999998</v>
      </c>
      <c r="D50" t="str">
        <f t="shared" si="20"/>
        <v>Aaron Riggs</v>
      </c>
      <c r="E50" s="15">
        <f t="shared" si="20"/>
        <v>2823.64</v>
      </c>
    </row>
    <row r="51" spans="1:5" x14ac:dyDescent="0.35">
      <c r="A51" s="2" t="s">
        <v>1409</v>
      </c>
      <c r="B51" s="15">
        <v>2639.01</v>
      </c>
      <c r="D51" t="str">
        <f t="shared" si="20"/>
        <v>April Henson</v>
      </c>
      <c r="E51" s="15">
        <f t="shared" si="20"/>
        <v>2694.5093000000002</v>
      </c>
    </row>
    <row r="52" spans="1:5" x14ac:dyDescent="0.35">
      <c r="A52" s="2" t="s">
        <v>1194</v>
      </c>
      <c r="B52" s="15">
        <v>2634.2707999999998</v>
      </c>
      <c r="D52" t="str">
        <f t="shared" si="20"/>
        <v>Carmen McPherson</v>
      </c>
      <c r="E52" s="15">
        <f t="shared" si="20"/>
        <v>2660.1432</v>
      </c>
    </row>
    <row r="53" spans="1:5" x14ac:dyDescent="0.35">
      <c r="A53" s="2" t="s">
        <v>1414</v>
      </c>
      <c r="B53" s="15">
        <v>2595.6972000000001</v>
      </c>
      <c r="D53" t="str">
        <f t="shared" si="20"/>
        <v>Dennis Block Richardson</v>
      </c>
      <c r="E53" s="15">
        <f t="shared" si="20"/>
        <v>2653.7813999999998</v>
      </c>
    </row>
    <row r="54" spans="1:5" x14ac:dyDescent="0.35">
      <c r="A54" s="2" t="s">
        <v>1382</v>
      </c>
      <c r="B54" s="15">
        <v>2581.5590999999999</v>
      </c>
      <c r="D54" t="str">
        <f t="shared" si="20"/>
        <v>Harriet Wooten</v>
      </c>
      <c r="E54" s="15">
        <f t="shared" si="20"/>
        <v>2639.01</v>
      </c>
    </row>
    <row r="55" spans="1:5" x14ac:dyDescent="0.35">
      <c r="A55" s="2" t="s">
        <v>1271</v>
      </c>
      <c r="B55" s="15">
        <v>2541.3139999999999</v>
      </c>
      <c r="D55" t="str">
        <f t="shared" si="20"/>
        <v>Curtis O'Connell</v>
      </c>
      <c r="E55" s="15">
        <f t="shared" si="20"/>
        <v>2634.2707999999998</v>
      </c>
    </row>
    <row r="56" spans="1:5" x14ac:dyDescent="0.35">
      <c r="A56" s="2" t="s">
        <v>1150</v>
      </c>
      <c r="B56" s="15">
        <v>2529.0038</v>
      </c>
      <c r="D56" t="str">
        <f t="shared" si="20"/>
        <v>Hazel Jones</v>
      </c>
      <c r="E56" s="15">
        <f t="shared" si="20"/>
        <v>2595.6972000000001</v>
      </c>
    </row>
    <row r="57" spans="1:5" x14ac:dyDescent="0.35">
      <c r="A57" s="2" t="s">
        <v>1859</v>
      </c>
      <c r="B57" s="15">
        <v>2502.6851999999999</v>
      </c>
      <c r="D57" t="str">
        <f t="shared" si="20"/>
        <v>Glenda Herbert</v>
      </c>
      <c r="E57" s="15">
        <f t="shared" si="20"/>
        <v>2581.5590999999999</v>
      </c>
    </row>
    <row r="58" spans="1:5" x14ac:dyDescent="0.35">
      <c r="A58" s="2" t="s">
        <v>1540</v>
      </c>
      <c r="B58" s="15">
        <v>2499.6242000000002</v>
      </c>
      <c r="D58" t="str">
        <f t="shared" si="20"/>
        <v>Edgar McKenzie</v>
      </c>
      <c r="E58" s="15">
        <f t="shared" si="20"/>
        <v>2541.3139999999999</v>
      </c>
    </row>
    <row r="59" spans="1:5" x14ac:dyDescent="0.35">
      <c r="A59" s="2" t="s">
        <v>2023</v>
      </c>
      <c r="B59" s="15">
        <v>2460.3159999999998</v>
      </c>
      <c r="D59" t="str">
        <f t="shared" ref="D59:E74" si="21">A56</f>
        <v>Catherine Dorsey Burnett</v>
      </c>
      <c r="E59" s="15">
        <f t="shared" si="21"/>
        <v>2529.0038</v>
      </c>
    </row>
    <row r="60" spans="1:5" x14ac:dyDescent="0.35">
      <c r="A60" s="2" t="s">
        <v>1051</v>
      </c>
      <c r="B60" s="15">
        <v>2424.4461000000001</v>
      </c>
      <c r="D60" t="str">
        <f t="shared" si="21"/>
        <v>Penny Tuttle</v>
      </c>
      <c r="E60" s="15">
        <f t="shared" si="21"/>
        <v>2502.6851999999999</v>
      </c>
    </row>
    <row r="61" spans="1:5" x14ac:dyDescent="0.35">
      <c r="A61" s="2" t="s">
        <v>1274</v>
      </c>
      <c r="B61" s="15">
        <v>2348.2597999999998</v>
      </c>
      <c r="D61" t="str">
        <f t="shared" si="21"/>
        <v>Juan Gold</v>
      </c>
      <c r="E61" s="15">
        <f t="shared" si="21"/>
        <v>2499.6242000000002</v>
      </c>
    </row>
    <row r="62" spans="1:5" x14ac:dyDescent="0.35">
      <c r="A62" s="2" t="s">
        <v>1809</v>
      </c>
      <c r="B62" s="15">
        <v>2280.9589999999998</v>
      </c>
      <c r="D62" t="str">
        <f t="shared" si="21"/>
        <v>Tammy Raynor</v>
      </c>
      <c r="E62" s="15">
        <f t="shared" si="21"/>
        <v>2460.3159999999998</v>
      </c>
    </row>
    <row r="63" spans="1:5" x14ac:dyDescent="0.35">
      <c r="A63" s="2" t="s">
        <v>1969</v>
      </c>
      <c r="B63" s="15">
        <v>2241.0160000000001</v>
      </c>
      <c r="D63" t="str">
        <f t="shared" si="21"/>
        <v>Annie Livingston</v>
      </c>
      <c r="E63" s="15">
        <f t="shared" si="21"/>
        <v>2424.4461000000001</v>
      </c>
    </row>
    <row r="64" spans="1:5" x14ac:dyDescent="0.35">
      <c r="A64" s="2" t="s">
        <v>1856</v>
      </c>
      <c r="B64" s="15">
        <v>2225.0761000000002</v>
      </c>
      <c r="D64" t="str">
        <f t="shared" si="21"/>
        <v>Edith Reynolds</v>
      </c>
      <c r="E64" s="15">
        <f t="shared" si="21"/>
        <v>2348.2597999999998</v>
      </c>
    </row>
    <row r="65" spans="1:5" x14ac:dyDescent="0.35">
      <c r="A65" s="2" t="s">
        <v>2096</v>
      </c>
      <c r="B65" s="15">
        <v>2183.3694</v>
      </c>
      <c r="D65" t="str">
        <f t="shared" si="21"/>
        <v>Neal Wolfe</v>
      </c>
      <c r="E65" s="15">
        <f t="shared" si="21"/>
        <v>2280.9589999999998</v>
      </c>
    </row>
    <row r="66" spans="1:5" x14ac:dyDescent="0.35">
      <c r="A66" s="2" t="s">
        <v>1536</v>
      </c>
      <c r="B66" s="15">
        <v>2135.3444</v>
      </c>
      <c r="D66" t="str">
        <f t="shared" si="21"/>
        <v>Sean N Boyer</v>
      </c>
      <c r="E66" s="15">
        <f t="shared" si="21"/>
        <v>2241.0160000000001</v>
      </c>
    </row>
    <row r="67" spans="1:5" x14ac:dyDescent="0.35">
      <c r="A67" s="2" t="s">
        <v>1917</v>
      </c>
      <c r="B67" s="15">
        <v>2130.8625999999999</v>
      </c>
      <c r="D67" t="str">
        <f t="shared" si="21"/>
        <v>Penny Leach</v>
      </c>
      <c r="E67" s="15">
        <f t="shared" si="21"/>
        <v>2225.0761000000002</v>
      </c>
    </row>
    <row r="68" spans="1:5" x14ac:dyDescent="0.35">
      <c r="A68" s="2" t="s">
        <v>1824</v>
      </c>
      <c r="B68" s="15">
        <v>2094.7597999999998</v>
      </c>
      <c r="D68" t="str">
        <f t="shared" si="21"/>
        <v>Wallace Werner</v>
      </c>
      <c r="E68" s="15">
        <f t="shared" si="21"/>
        <v>2183.3694</v>
      </c>
    </row>
    <row r="69" spans="1:5" x14ac:dyDescent="0.35">
      <c r="A69" s="2" t="s">
        <v>1854</v>
      </c>
      <c r="B69" s="15">
        <v>2042.6944000000001</v>
      </c>
      <c r="D69" t="str">
        <f t="shared" si="21"/>
        <v>Joy Maxwell</v>
      </c>
      <c r="E69" s="15">
        <f t="shared" si="21"/>
        <v>2135.3444</v>
      </c>
    </row>
    <row r="70" spans="1:5" x14ac:dyDescent="0.35">
      <c r="A70" s="2" t="s">
        <v>1463</v>
      </c>
      <c r="B70" s="15">
        <v>2000.11</v>
      </c>
      <c r="D70" t="str">
        <f t="shared" si="21"/>
        <v>Rodney Field</v>
      </c>
      <c r="E70" s="15">
        <f t="shared" si="21"/>
        <v>2130.8625999999999</v>
      </c>
    </row>
    <row r="71" spans="1:5" x14ac:dyDescent="0.35">
      <c r="A71" s="2" t="s">
        <v>1895</v>
      </c>
      <c r="B71" s="15">
        <v>1951.3</v>
      </c>
      <c r="D71" t="str">
        <f t="shared" si="21"/>
        <v>Norman Shields</v>
      </c>
      <c r="E71" s="15">
        <f t="shared" si="21"/>
        <v>2094.7597999999998</v>
      </c>
    </row>
    <row r="72" spans="1:5" x14ac:dyDescent="0.35">
      <c r="A72" s="2" t="s">
        <v>2119</v>
      </c>
      <c r="B72" s="15">
        <v>1928.18</v>
      </c>
      <c r="D72" t="str">
        <f t="shared" si="21"/>
        <v>Peggy Lanier</v>
      </c>
      <c r="E72" s="15">
        <f t="shared" si="21"/>
        <v>2042.6944000000001</v>
      </c>
    </row>
    <row r="73" spans="1:5" x14ac:dyDescent="0.35">
      <c r="A73" s="2" t="s">
        <v>1606</v>
      </c>
      <c r="B73" s="15">
        <v>1922.5382</v>
      </c>
      <c r="D73" t="str">
        <f t="shared" si="21"/>
        <v>Janice Frye</v>
      </c>
      <c r="E73" s="15">
        <f t="shared" si="21"/>
        <v>2000.11</v>
      </c>
    </row>
    <row r="74" spans="1:5" x14ac:dyDescent="0.35">
      <c r="A74" s="2" t="s">
        <v>2057</v>
      </c>
      <c r="B74" s="15">
        <v>1893.42</v>
      </c>
      <c r="D74" t="str">
        <f t="shared" si="21"/>
        <v>Rick Foster Hawkins</v>
      </c>
      <c r="E74" s="15">
        <f t="shared" si="21"/>
        <v>1951.3</v>
      </c>
    </row>
    <row r="75" spans="1:5" x14ac:dyDescent="0.35">
      <c r="A75" s="2" t="s">
        <v>1936</v>
      </c>
      <c r="B75" s="15">
        <v>1852.6545000000001</v>
      </c>
      <c r="D75" t="str">
        <f t="shared" ref="D75:E90" si="22">A72</f>
        <v>Yvonne Mann</v>
      </c>
      <c r="E75" s="15">
        <f t="shared" si="22"/>
        <v>1928.18</v>
      </c>
    </row>
    <row r="76" spans="1:5" x14ac:dyDescent="0.35">
      <c r="A76" s="2" t="s">
        <v>1893</v>
      </c>
      <c r="B76" s="15">
        <v>1793.6016999999999</v>
      </c>
      <c r="D76" t="str">
        <f t="shared" si="22"/>
        <v>Kim Weiss</v>
      </c>
      <c r="E76" s="15">
        <f t="shared" si="22"/>
        <v>1922.5382</v>
      </c>
    </row>
    <row r="77" spans="1:5" x14ac:dyDescent="0.35">
      <c r="A77" s="2" t="s">
        <v>1041</v>
      </c>
      <c r="B77" s="15">
        <v>1789.7427</v>
      </c>
      <c r="D77" t="str">
        <f t="shared" si="22"/>
        <v>Toni Swanson</v>
      </c>
      <c r="E77" s="15">
        <f t="shared" si="22"/>
        <v>1893.42</v>
      </c>
    </row>
    <row r="78" spans="1:5" x14ac:dyDescent="0.35">
      <c r="A78" s="2" t="s">
        <v>1241</v>
      </c>
      <c r="B78" s="15">
        <v>1745.7166</v>
      </c>
      <c r="D78" t="str">
        <f t="shared" si="22"/>
        <v>Russell Chan</v>
      </c>
      <c r="E78" s="15">
        <f t="shared" si="22"/>
        <v>1852.6545000000001</v>
      </c>
    </row>
    <row r="79" spans="1:5" x14ac:dyDescent="0.35">
      <c r="A79" s="2" t="s">
        <v>1711</v>
      </c>
      <c r="B79" s="15">
        <v>1707.5541000000001</v>
      </c>
      <c r="D79" t="str">
        <f t="shared" si="22"/>
        <v>Richard Tan</v>
      </c>
      <c r="E79" s="15">
        <f t="shared" si="22"/>
        <v>1793.6016999999999</v>
      </c>
    </row>
    <row r="80" spans="1:5" x14ac:dyDescent="0.35">
      <c r="A80" s="2" t="s">
        <v>1793</v>
      </c>
      <c r="B80" s="15">
        <v>1683.5988</v>
      </c>
      <c r="D80" t="str">
        <f t="shared" si="22"/>
        <v>Ann Steele</v>
      </c>
      <c r="E80" s="15">
        <f t="shared" si="22"/>
        <v>1789.7427</v>
      </c>
    </row>
    <row r="81" spans="1:5" x14ac:dyDescent="0.35">
      <c r="A81" s="2" t="s">
        <v>1137</v>
      </c>
      <c r="B81" s="15">
        <v>1660.92</v>
      </c>
      <c r="D81" t="str">
        <f t="shared" si="22"/>
        <v>Diana Coble Hubbard</v>
      </c>
      <c r="E81" s="15">
        <f t="shared" si="22"/>
        <v>1745.7166</v>
      </c>
    </row>
    <row r="82" spans="1:5" x14ac:dyDescent="0.35">
      <c r="A82" s="2" t="s">
        <v>1982</v>
      </c>
      <c r="B82" s="15">
        <v>1656.6555000000001</v>
      </c>
      <c r="D82" t="str">
        <f t="shared" si="22"/>
        <v>Marguerite Yu</v>
      </c>
      <c r="E82" s="15">
        <f t="shared" si="22"/>
        <v>1707.5541000000001</v>
      </c>
    </row>
    <row r="83" spans="1:5" x14ac:dyDescent="0.35">
      <c r="A83" s="2" t="s">
        <v>1017</v>
      </c>
      <c r="B83" s="15">
        <v>1623.9494999999999</v>
      </c>
      <c r="D83" t="str">
        <f t="shared" si="22"/>
        <v>Molly Browning</v>
      </c>
      <c r="E83" s="15">
        <f t="shared" si="22"/>
        <v>1683.5988</v>
      </c>
    </row>
    <row r="84" spans="1:5" x14ac:dyDescent="0.35">
      <c r="A84" s="2" t="s">
        <v>1851</v>
      </c>
      <c r="B84" s="15">
        <v>1603.0205000000001</v>
      </c>
      <c r="D84" t="str">
        <f t="shared" si="22"/>
        <v>Carole Miller</v>
      </c>
      <c r="E84" s="15">
        <f t="shared" si="22"/>
        <v>1660.92</v>
      </c>
    </row>
    <row r="85" spans="1:5" x14ac:dyDescent="0.35">
      <c r="A85" s="2" t="s">
        <v>1038</v>
      </c>
      <c r="B85" s="15">
        <v>1579.4128000000001</v>
      </c>
      <c r="D85" t="str">
        <f t="shared" si="22"/>
        <v>Shawn Meyer</v>
      </c>
      <c r="E85" s="15">
        <f t="shared" si="22"/>
        <v>1656.6555000000001</v>
      </c>
    </row>
    <row r="86" spans="1:5" x14ac:dyDescent="0.35">
      <c r="A86" s="2" t="s">
        <v>1200</v>
      </c>
      <c r="B86" s="15">
        <v>1574.3416999999999</v>
      </c>
      <c r="D86" t="str">
        <f t="shared" si="22"/>
        <v>Alison Sharp</v>
      </c>
      <c r="E86" s="15">
        <f t="shared" si="22"/>
        <v>1623.9494999999999</v>
      </c>
    </row>
    <row r="87" spans="1:5" x14ac:dyDescent="0.35">
      <c r="A87" s="2" t="s">
        <v>1339</v>
      </c>
      <c r="B87" s="15">
        <v>1565.932</v>
      </c>
      <c r="D87" t="str">
        <f t="shared" si="22"/>
        <v>Pauline Denton</v>
      </c>
      <c r="E87" s="15">
        <f t="shared" si="22"/>
        <v>1603.0205000000001</v>
      </c>
    </row>
    <row r="88" spans="1:5" x14ac:dyDescent="0.35">
      <c r="A88" s="2" t="s">
        <v>1497</v>
      </c>
      <c r="B88" s="15">
        <v>1544.9306999999999</v>
      </c>
      <c r="D88" t="str">
        <f t="shared" si="22"/>
        <v>Anita Kang</v>
      </c>
      <c r="E88" s="15">
        <f t="shared" si="22"/>
        <v>1579.4128000000001</v>
      </c>
    </row>
    <row r="89" spans="1:5" x14ac:dyDescent="0.35">
      <c r="A89" s="2" t="s">
        <v>2095</v>
      </c>
      <c r="B89" s="15">
        <v>1538.7828</v>
      </c>
      <c r="D89" t="str">
        <f t="shared" si="22"/>
        <v>Dana Rankin</v>
      </c>
      <c r="E89" s="15">
        <f t="shared" si="22"/>
        <v>1574.3416999999999</v>
      </c>
    </row>
    <row r="90" spans="1:5" x14ac:dyDescent="0.35">
      <c r="A90" s="2" t="s">
        <v>1968</v>
      </c>
      <c r="B90" s="15">
        <v>1500.12</v>
      </c>
      <c r="D90" t="str">
        <f t="shared" si="22"/>
        <v>Frances Jackson</v>
      </c>
      <c r="E90" s="15">
        <f t="shared" si="22"/>
        <v>1565.932</v>
      </c>
    </row>
    <row r="91" spans="1:5" x14ac:dyDescent="0.35">
      <c r="A91" s="2" t="s">
        <v>1049</v>
      </c>
      <c r="B91" s="15">
        <v>1438.6559999999999</v>
      </c>
      <c r="D91" t="str">
        <f t="shared" ref="D91:E106" si="23">A88</f>
        <v>Jim Hinson</v>
      </c>
      <c r="E91" s="15">
        <f t="shared" si="23"/>
        <v>1544.9306999999999</v>
      </c>
    </row>
    <row r="92" spans="1:5" x14ac:dyDescent="0.35">
      <c r="A92" s="2" t="s">
        <v>1676</v>
      </c>
      <c r="B92" s="15">
        <v>1428.2964999999999</v>
      </c>
      <c r="D92" t="str">
        <f t="shared" si="23"/>
        <v>Wallace Pugh</v>
      </c>
      <c r="E92" s="15">
        <f t="shared" si="23"/>
        <v>1538.7828</v>
      </c>
    </row>
    <row r="93" spans="1:5" x14ac:dyDescent="0.35">
      <c r="A93" s="2" t="s">
        <v>1944</v>
      </c>
      <c r="B93" s="15">
        <v>1424.1727000000001</v>
      </c>
      <c r="D93" t="str">
        <f t="shared" si="23"/>
        <v>Sean McKenna</v>
      </c>
      <c r="E93" s="15">
        <f t="shared" si="23"/>
        <v>1500.12</v>
      </c>
    </row>
    <row r="94" spans="1:5" x14ac:dyDescent="0.35">
      <c r="A94" s="2" t="s">
        <v>1703</v>
      </c>
      <c r="B94" s="15">
        <v>1403.0814</v>
      </c>
      <c r="D94" t="str">
        <f t="shared" si="23"/>
        <v>Annette McIntyre</v>
      </c>
      <c r="E94" s="15">
        <f t="shared" si="23"/>
        <v>1438.6559999999999</v>
      </c>
    </row>
    <row r="95" spans="1:5" x14ac:dyDescent="0.35">
      <c r="A95" s="2" t="s">
        <v>2103</v>
      </c>
      <c r="B95" s="15">
        <v>1387.3108999999999</v>
      </c>
      <c r="D95" t="str">
        <f t="shared" si="23"/>
        <v>Lois Hansen</v>
      </c>
      <c r="E95" s="15">
        <f t="shared" si="23"/>
        <v>1428.2964999999999</v>
      </c>
    </row>
    <row r="96" spans="1:5" x14ac:dyDescent="0.35">
      <c r="A96" s="2" t="s">
        <v>1872</v>
      </c>
      <c r="B96" s="15">
        <v>1386.1745000000001</v>
      </c>
      <c r="D96" t="str">
        <f t="shared" si="23"/>
        <v>Sally Liu</v>
      </c>
      <c r="E96" s="15">
        <f t="shared" si="23"/>
        <v>1424.1727000000001</v>
      </c>
    </row>
    <row r="97" spans="1:5" x14ac:dyDescent="0.35">
      <c r="A97" s="2" t="s">
        <v>1120</v>
      </c>
      <c r="B97" s="15">
        <v>1372.6307999999999</v>
      </c>
      <c r="D97" t="str">
        <f t="shared" si="23"/>
        <v>Malcolm S Lanier</v>
      </c>
      <c r="E97" s="15">
        <f t="shared" si="23"/>
        <v>1403.0814</v>
      </c>
    </row>
    <row r="98" spans="1:5" x14ac:dyDescent="0.35">
      <c r="A98" s="2" t="s">
        <v>1381</v>
      </c>
      <c r="B98" s="15">
        <v>1351.9752000000001</v>
      </c>
      <c r="D98" t="str">
        <f t="shared" si="23"/>
        <v>Wayne Sutherland</v>
      </c>
      <c r="E98" s="15">
        <f t="shared" si="23"/>
        <v>1387.3108999999999</v>
      </c>
    </row>
    <row r="99" spans="1:5" x14ac:dyDescent="0.35">
      <c r="A99" s="2" t="s">
        <v>2077</v>
      </c>
      <c r="B99" s="15">
        <v>1318.83</v>
      </c>
      <c r="D99" t="str">
        <f t="shared" si="23"/>
        <v>Priscilla Brandon</v>
      </c>
      <c r="E99" s="15">
        <f t="shared" si="23"/>
        <v>1386.1745000000001</v>
      </c>
    </row>
    <row r="100" spans="1:5" x14ac:dyDescent="0.35">
      <c r="A100" s="2" t="s">
        <v>1762</v>
      </c>
      <c r="B100" s="15">
        <v>1303.8</v>
      </c>
      <c r="D100" t="str">
        <f t="shared" si="23"/>
        <v>Bruce Stark</v>
      </c>
      <c r="E100" s="15">
        <f t="shared" si="23"/>
        <v>1372.6307999999999</v>
      </c>
    </row>
    <row r="101" spans="1:5" x14ac:dyDescent="0.35">
      <c r="A101" s="2" t="s">
        <v>1629</v>
      </c>
      <c r="B101" s="15">
        <v>1290.9228000000001</v>
      </c>
      <c r="D101" t="str">
        <f t="shared" si="23"/>
        <v>Glen Robertson</v>
      </c>
      <c r="E101" s="15">
        <f t="shared" si="23"/>
        <v>1351.9752000000001</v>
      </c>
    </row>
    <row r="102" spans="1:5" x14ac:dyDescent="0.35">
      <c r="A102" s="2" t="s">
        <v>1515</v>
      </c>
      <c r="B102" s="15">
        <v>1289.3820000000001</v>
      </c>
      <c r="D102" t="str">
        <f t="shared" si="23"/>
        <v>Veronica Peck</v>
      </c>
      <c r="E102" s="15">
        <f t="shared" si="23"/>
        <v>1318.83</v>
      </c>
    </row>
    <row r="103" spans="1:5" x14ac:dyDescent="0.35">
      <c r="A103" s="2" t="s">
        <v>1514</v>
      </c>
      <c r="B103" s="15">
        <v>1273.2086999999999</v>
      </c>
      <c r="D103" t="str">
        <f t="shared" si="23"/>
        <v>Maxine Collier Grady</v>
      </c>
      <c r="E103" s="15">
        <f t="shared" si="23"/>
        <v>1303.8</v>
      </c>
    </row>
    <row r="104" spans="1:5" x14ac:dyDescent="0.35">
      <c r="A104" s="2" t="s">
        <v>1863</v>
      </c>
      <c r="B104" s="15">
        <v>1267.0766000000001</v>
      </c>
      <c r="D104" t="str">
        <f t="shared" si="23"/>
        <v>Laurie Moon</v>
      </c>
      <c r="E104" s="15">
        <f t="shared" si="23"/>
        <v>1290.9228000000001</v>
      </c>
    </row>
    <row r="105" spans="1:5" x14ac:dyDescent="0.35">
      <c r="A105" s="2" t="s">
        <v>2003</v>
      </c>
      <c r="B105" s="15">
        <v>1258.7877000000001</v>
      </c>
      <c r="D105" t="str">
        <f t="shared" si="23"/>
        <v>Joel Burnette</v>
      </c>
      <c r="E105" s="15">
        <f t="shared" si="23"/>
        <v>1289.3820000000001</v>
      </c>
    </row>
    <row r="106" spans="1:5" x14ac:dyDescent="0.35">
      <c r="A106" s="2" t="s">
        <v>1361</v>
      </c>
      <c r="B106" s="15">
        <v>1240.25</v>
      </c>
      <c r="D106" t="str">
        <f t="shared" si="23"/>
        <v>Joel Buckley</v>
      </c>
      <c r="E106" s="15">
        <f t="shared" si="23"/>
        <v>1273.2086999999999</v>
      </c>
    </row>
    <row r="107" spans="1:5" x14ac:dyDescent="0.35">
      <c r="A107" s="2" t="s">
        <v>1368</v>
      </c>
      <c r="B107" s="15">
        <v>1227.6029000000001</v>
      </c>
      <c r="D107" t="str">
        <f t="shared" ref="D107:E122" si="24">A104</f>
        <v>Peter McConnell</v>
      </c>
      <c r="E107" s="15">
        <f t="shared" si="24"/>
        <v>1267.0766000000001</v>
      </c>
    </row>
    <row r="108" spans="1:5" x14ac:dyDescent="0.35">
      <c r="A108" s="2" t="s">
        <v>1875</v>
      </c>
      <c r="B108" s="15">
        <v>1221.7245</v>
      </c>
      <c r="D108" t="str">
        <f t="shared" si="24"/>
        <v>Stacy Gould</v>
      </c>
      <c r="E108" s="15">
        <f t="shared" si="24"/>
        <v>1258.7877000000001</v>
      </c>
    </row>
    <row r="109" spans="1:5" x14ac:dyDescent="0.35">
      <c r="A109" s="2" t="s">
        <v>1420</v>
      </c>
      <c r="B109" s="15">
        <v>1220.3202000000001</v>
      </c>
      <c r="D109" t="str">
        <f t="shared" si="24"/>
        <v>Geoffrey Koch</v>
      </c>
      <c r="E109" s="15">
        <f t="shared" si="24"/>
        <v>1240.25</v>
      </c>
    </row>
    <row r="110" spans="1:5" x14ac:dyDescent="0.35">
      <c r="A110" s="2" t="s">
        <v>1549</v>
      </c>
      <c r="B110" s="15">
        <v>1220.0378000000001</v>
      </c>
      <c r="D110" t="str">
        <f t="shared" si="24"/>
        <v>Gerald Kearney</v>
      </c>
      <c r="E110" s="15">
        <f t="shared" si="24"/>
        <v>1227.6029000000001</v>
      </c>
    </row>
    <row r="111" spans="1:5" x14ac:dyDescent="0.35">
      <c r="A111" s="2" t="s">
        <v>2012</v>
      </c>
      <c r="B111" s="15">
        <v>1219.5789</v>
      </c>
      <c r="D111" t="str">
        <f t="shared" si="24"/>
        <v>Rachel Casey</v>
      </c>
      <c r="E111" s="15">
        <f t="shared" si="24"/>
        <v>1221.7245</v>
      </c>
    </row>
    <row r="112" spans="1:5" x14ac:dyDescent="0.35">
      <c r="A112" s="2" t="s">
        <v>1677</v>
      </c>
      <c r="B112" s="15">
        <v>1192.04</v>
      </c>
      <c r="D112" t="str">
        <f t="shared" si="24"/>
        <v>Helen H Murphy</v>
      </c>
      <c r="E112" s="15">
        <f t="shared" si="24"/>
        <v>1220.3202000000001</v>
      </c>
    </row>
    <row r="113" spans="1:5" x14ac:dyDescent="0.35">
      <c r="A113" s="2" t="s">
        <v>2071</v>
      </c>
      <c r="B113" s="15">
        <v>1185.9024999999999</v>
      </c>
      <c r="D113" t="str">
        <f t="shared" si="24"/>
        <v>Judy Singer</v>
      </c>
      <c r="E113" s="15">
        <f t="shared" si="24"/>
        <v>1220.0378000000001</v>
      </c>
    </row>
    <row r="114" spans="1:5" x14ac:dyDescent="0.35">
      <c r="A114" s="2" t="s">
        <v>2087</v>
      </c>
      <c r="B114" s="15">
        <v>1183.3149000000001</v>
      </c>
      <c r="D114" t="str">
        <f t="shared" si="24"/>
        <v>Stuart C Robinson</v>
      </c>
      <c r="E114" s="15">
        <f t="shared" si="24"/>
        <v>1219.5789</v>
      </c>
    </row>
    <row r="115" spans="1:5" x14ac:dyDescent="0.35">
      <c r="A115" s="2" t="s">
        <v>1710</v>
      </c>
      <c r="B115" s="15">
        <v>1183.0177000000001</v>
      </c>
      <c r="D115" t="str">
        <f t="shared" si="24"/>
        <v>Lois Rowland</v>
      </c>
      <c r="E115" s="15">
        <f t="shared" si="24"/>
        <v>1192.04</v>
      </c>
    </row>
    <row r="116" spans="1:5" x14ac:dyDescent="0.35">
      <c r="A116" s="2" t="s">
        <v>1141</v>
      </c>
      <c r="B116" s="15">
        <v>1173.096</v>
      </c>
      <c r="D116" t="str">
        <f t="shared" si="24"/>
        <v>Valerie Moon</v>
      </c>
      <c r="E116" s="15">
        <f t="shared" si="24"/>
        <v>1185.9024999999999</v>
      </c>
    </row>
    <row r="117" spans="1:5" x14ac:dyDescent="0.35">
      <c r="A117" s="2" t="s">
        <v>2065</v>
      </c>
      <c r="B117" s="15">
        <v>1167.3800000000001</v>
      </c>
      <c r="D117" t="str">
        <f t="shared" si="24"/>
        <v>Victor Cherry</v>
      </c>
      <c r="E117" s="15">
        <f t="shared" si="24"/>
        <v>1183.3149000000001</v>
      </c>
    </row>
    <row r="118" spans="1:5" x14ac:dyDescent="0.35">
      <c r="A118" s="2" t="s">
        <v>1949</v>
      </c>
      <c r="B118" s="15">
        <v>1167.1579999999999</v>
      </c>
      <c r="D118" t="str">
        <f t="shared" si="24"/>
        <v>Marguerite Rodgers</v>
      </c>
      <c r="E118" s="15">
        <f t="shared" si="24"/>
        <v>1183.0177000000001</v>
      </c>
    </row>
    <row r="119" spans="1:5" x14ac:dyDescent="0.35">
      <c r="A119" s="2" t="s">
        <v>1228</v>
      </c>
      <c r="B119" s="15">
        <v>1166.7611999999999</v>
      </c>
      <c r="D119" t="str">
        <f t="shared" si="24"/>
        <v>Carolyn Bowling</v>
      </c>
      <c r="E119" s="15">
        <f t="shared" si="24"/>
        <v>1173.096</v>
      </c>
    </row>
    <row r="120" spans="1:5" x14ac:dyDescent="0.35">
      <c r="A120" s="2" t="s">
        <v>1359</v>
      </c>
      <c r="B120" s="15">
        <v>1130.1407999999999</v>
      </c>
      <c r="D120" t="str">
        <f t="shared" si="24"/>
        <v>Tracy G Starr</v>
      </c>
      <c r="E120" s="15">
        <f t="shared" si="24"/>
        <v>1167.3800000000001</v>
      </c>
    </row>
    <row r="121" spans="1:5" x14ac:dyDescent="0.35">
      <c r="A121" s="2" t="s">
        <v>1410</v>
      </c>
      <c r="B121" s="15">
        <v>1103.4552000000001</v>
      </c>
      <c r="D121" t="str">
        <f t="shared" si="24"/>
        <v>Samantha Weaver</v>
      </c>
      <c r="E121" s="15">
        <f t="shared" si="24"/>
        <v>1167.1579999999999</v>
      </c>
    </row>
    <row r="122" spans="1:5" x14ac:dyDescent="0.35">
      <c r="A122" s="2" t="s">
        <v>1219</v>
      </c>
      <c r="B122" s="15">
        <v>1098.7</v>
      </c>
      <c r="D122" t="str">
        <f t="shared" si="24"/>
        <v>Debra Block</v>
      </c>
      <c r="E122" s="15">
        <f t="shared" si="24"/>
        <v>1166.7611999999999</v>
      </c>
    </row>
    <row r="123" spans="1:5" x14ac:dyDescent="0.35">
      <c r="A123" s="2" t="s">
        <v>1070</v>
      </c>
      <c r="B123" s="15">
        <v>1074.44</v>
      </c>
      <c r="D123" t="str">
        <f t="shared" ref="D123:E138" si="25">A120</f>
        <v>Gene Heath Cross</v>
      </c>
      <c r="E123" s="15">
        <f t="shared" si="25"/>
        <v>1130.1407999999999</v>
      </c>
    </row>
    <row r="124" spans="1:5" x14ac:dyDescent="0.35">
      <c r="A124" s="2" t="s">
        <v>1109</v>
      </c>
      <c r="B124" s="15">
        <v>1062.4870000000001</v>
      </c>
      <c r="D124" t="str">
        <f t="shared" si="25"/>
        <v>Harry Burns</v>
      </c>
      <c r="E124" s="15">
        <f t="shared" si="25"/>
        <v>1103.4552000000001</v>
      </c>
    </row>
    <row r="125" spans="1:5" x14ac:dyDescent="0.35">
      <c r="A125" s="2" t="s">
        <v>1390</v>
      </c>
      <c r="B125" s="15">
        <v>1056.9359999999999</v>
      </c>
      <c r="D125" t="str">
        <f t="shared" si="25"/>
        <v>David Weaver</v>
      </c>
      <c r="E125" s="15">
        <f t="shared" si="25"/>
        <v>1098.7</v>
      </c>
    </row>
    <row r="126" spans="1:5" x14ac:dyDescent="0.35">
      <c r="A126" s="2" t="s">
        <v>1247</v>
      </c>
      <c r="B126" s="15">
        <v>1051.9894999999999</v>
      </c>
      <c r="D126" t="str">
        <f t="shared" si="25"/>
        <v>Barbara McNamara</v>
      </c>
      <c r="E126" s="15">
        <f t="shared" si="25"/>
        <v>1074.44</v>
      </c>
    </row>
    <row r="127" spans="1:5" x14ac:dyDescent="0.35">
      <c r="A127" s="2" t="s">
        <v>1064</v>
      </c>
      <c r="B127" s="15">
        <v>1049.03</v>
      </c>
      <c r="D127" t="str">
        <f t="shared" si="25"/>
        <v>Brenda Nelson Blanchard</v>
      </c>
      <c r="E127" s="15">
        <f t="shared" si="25"/>
        <v>1062.4870000000001</v>
      </c>
    </row>
    <row r="128" spans="1:5" x14ac:dyDescent="0.35">
      <c r="A128" s="2" t="s">
        <v>2032</v>
      </c>
      <c r="B128" s="15">
        <v>1039.7541000000001</v>
      </c>
      <c r="D128" t="str">
        <f t="shared" si="25"/>
        <v>Grace Black</v>
      </c>
      <c r="E128" s="15">
        <f t="shared" si="25"/>
        <v>1056.9359999999999</v>
      </c>
    </row>
    <row r="129" spans="1:5" x14ac:dyDescent="0.35">
      <c r="A129" s="2" t="s">
        <v>1934</v>
      </c>
      <c r="B129" s="15">
        <v>1037.1044999999999</v>
      </c>
      <c r="D129" t="str">
        <f t="shared" si="25"/>
        <v>Don Cameron</v>
      </c>
      <c r="E129" s="15">
        <f t="shared" si="25"/>
        <v>1051.9894999999999</v>
      </c>
    </row>
    <row r="130" spans="1:5" x14ac:dyDescent="0.35">
      <c r="A130" s="2" t="s">
        <v>1784</v>
      </c>
      <c r="B130" s="15">
        <v>1019.7096</v>
      </c>
      <c r="D130" t="str">
        <f t="shared" si="25"/>
        <v>Arnold Gay</v>
      </c>
      <c r="E130" s="15">
        <f t="shared" si="25"/>
        <v>1049.03</v>
      </c>
    </row>
    <row r="131" spans="1:5" x14ac:dyDescent="0.35">
      <c r="A131" s="2" t="s">
        <v>1646</v>
      </c>
      <c r="B131" s="15">
        <v>1014.92</v>
      </c>
      <c r="D131" t="str">
        <f t="shared" si="25"/>
        <v>Teresa Watts</v>
      </c>
      <c r="E131" s="15">
        <f t="shared" si="25"/>
        <v>1039.7541000000001</v>
      </c>
    </row>
    <row r="132" spans="1:5" x14ac:dyDescent="0.35">
      <c r="A132" s="2" t="s">
        <v>1118</v>
      </c>
      <c r="B132" s="15">
        <v>1007.5667999999999</v>
      </c>
      <c r="D132" t="str">
        <f t="shared" si="25"/>
        <v>Roy Rouse</v>
      </c>
      <c r="E132" s="15">
        <f t="shared" si="25"/>
        <v>1037.1044999999999</v>
      </c>
    </row>
    <row r="133" spans="1:5" x14ac:dyDescent="0.35">
      <c r="A133" s="2" t="s">
        <v>1543</v>
      </c>
      <c r="B133" s="15">
        <v>1004.3346</v>
      </c>
      <c r="D133" t="str">
        <f t="shared" si="25"/>
        <v>Mildred Briggs</v>
      </c>
      <c r="E133" s="15">
        <f t="shared" si="25"/>
        <v>1019.7096</v>
      </c>
    </row>
    <row r="134" spans="1:5" x14ac:dyDescent="0.35">
      <c r="A134" s="2" t="s">
        <v>1796</v>
      </c>
      <c r="B134" s="15">
        <v>997.38139999999999</v>
      </c>
      <c r="D134" t="str">
        <f t="shared" si="25"/>
        <v>Leroy Blanchard</v>
      </c>
      <c r="E134" s="15">
        <f t="shared" si="25"/>
        <v>1014.92</v>
      </c>
    </row>
    <row r="135" spans="1:5" x14ac:dyDescent="0.35">
      <c r="A135" s="2" t="s">
        <v>1865</v>
      </c>
      <c r="B135" s="15">
        <v>989.81190000000004</v>
      </c>
      <c r="D135" t="str">
        <f t="shared" si="25"/>
        <v>Brooke Shepherd</v>
      </c>
      <c r="E135" s="15">
        <f t="shared" si="25"/>
        <v>1007.5667999999999</v>
      </c>
    </row>
    <row r="136" spans="1:5" x14ac:dyDescent="0.35">
      <c r="A136" s="2" t="s">
        <v>1121</v>
      </c>
      <c r="B136" s="15">
        <v>986.43510000000003</v>
      </c>
      <c r="D136" t="str">
        <f t="shared" si="25"/>
        <v>Juanita Coley Knox</v>
      </c>
      <c r="E136" s="15">
        <f t="shared" si="25"/>
        <v>1004.3346</v>
      </c>
    </row>
    <row r="137" spans="1:5" x14ac:dyDescent="0.35">
      <c r="A137" s="2" t="s">
        <v>1898</v>
      </c>
      <c r="B137" s="15">
        <v>976.47720000000004</v>
      </c>
      <c r="D137" t="str">
        <f t="shared" si="25"/>
        <v>Monica Harvey</v>
      </c>
      <c r="E137" s="15">
        <f t="shared" si="25"/>
        <v>997.38139999999999</v>
      </c>
    </row>
    <row r="138" spans="1:5" x14ac:dyDescent="0.35">
      <c r="A138" s="2" t="s">
        <v>1408</v>
      </c>
      <c r="B138" s="15">
        <v>971.62199999999996</v>
      </c>
      <c r="D138" t="str">
        <f t="shared" si="25"/>
        <v>Phillip Blum</v>
      </c>
      <c r="E138" s="15">
        <f t="shared" si="25"/>
        <v>989.81190000000004</v>
      </c>
    </row>
    <row r="139" spans="1:5" x14ac:dyDescent="0.35">
      <c r="A139" s="2" t="s">
        <v>2072</v>
      </c>
      <c r="B139" s="15">
        <v>960.98400000000004</v>
      </c>
      <c r="D139" t="str">
        <f t="shared" ref="D139:E154" si="26">A136</f>
        <v>Calvin Boyette</v>
      </c>
      <c r="E139" s="15">
        <f t="shared" si="26"/>
        <v>986.43510000000003</v>
      </c>
    </row>
    <row r="140" spans="1:5" x14ac:dyDescent="0.35">
      <c r="A140" s="2" t="s">
        <v>1115</v>
      </c>
      <c r="B140" s="15">
        <v>946.1</v>
      </c>
      <c r="D140" t="str">
        <f t="shared" si="26"/>
        <v>Ricky Garner</v>
      </c>
      <c r="E140" s="15">
        <f t="shared" si="26"/>
        <v>976.47720000000004</v>
      </c>
    </row>
    <row r="141" spans="1:5" x14ac:dyDescent="0.35">
      <c r="A141" s="2" t="s">
        <v>1145</v>
      </c>
      <c r="B141" s="15">
        <v>943</v>
      </c>
      <c r="D141" t="str">
        <f t="shared" si="26"/>
        <v>Harriet Moore</v>
      </c>
      <c r="E141" s="15">
        <f t="shared" si="26"/>
        <v>971.62199999999996</v>
      </c>
    </row>
    <row r="142" spans="1:5" x14ac:dyDescent="0.35">
      <c r="A142" s="2" t="s">
        <v>1760</v>
      </c>
      <c r="B142" s="15">
        <v>941.03459999999995</v>
      </c>
      <c r="D142" t="str">
        <f t="shared" si="26"/>
        <v>Valerie Siegel</v>
      </c>
      <c r="E142" s="15">
        <f t="shared" si="26"/>
        <v>960.98400000000004</v>
      </c>
    </row>
    <row r="143" spans="1:5" x14ac:dyDescent="0.35">
      <c r="A143" s="2" t="s">
        <v>1026</v>
      </c>
      <c r="B143" s="15">
        <v>927.46900000000005</v>
      </c>
      <c r="D143" t="str">
        <f t="shared" si="26"/>
        <v>Brian Grady</v>
      </c>
      <c r="E143" s="15">
        <f t="shared" si="26"/>
        <v>946.1</v>
      </c>
    </row>
    <row r="144" spans="1:5" x14ac:dyDescent="0.35">
      <c r="A144" s="2" t="s">
        <v>1426</v>
      </c>
      <c r="B144" s="15">
        <v>926.15459999999996</v>
      </c>
      <c r="D144" t="str">
        <f t="shared" si="26"/>
        <v>Carolyn Proctor</v>
      </c>
      <c r="E144" s="15">
        <f t="shared" si="26"/>
        <v>943</v>
      </c>
    </row>
    <row r="145" spans="1:5" x14ac:dyDescent="0.35">
      <c r="A145" s="2" t="s">
        <v>1681</v>
      </c>
      <c r="B145" s="15">
        <v>922.73350000000005</v>
      </c>
      <c r="D145" t="str">
        <f t="shared" si="26"/>
        <v>Max McKenna</v>
      </c>
      <c r="E145" s="15">
        <f t="shared" si="26"/>
        <v>941.03459999999995</v>
      </c>
    </row>
    <row r="146" spans="1:5" x14ac:dyDescent="0.35">
      <c r="A146" s="2" t="s">
        <v>1886</v>
      </c>
      <c r="B146" s="15">
        <v>914.82529999999997</v>
      </c>
      <c r="D146" t="str">
        <f t="shared" si="26"/>
        <v>Amy Ellis Holder</v>
      </c>
      <c r="E146" s="15">
        <f t="shared" si="26"/>
        <v>927.46900000000005</v>
      </c>
    </row>
    <row r="147" spans="1:5" x14ac:dyDescent="0.35">
      <c r="A147" s="2" t="s">
        <v>1380</v>
      </c>
      <c r="B147" s="15">
        <v>897.21389999999997</v>
      </c>
      <c r="D147" t="str">
        <f t="shared" si="26"/>
        <v>Herbert Beard</v>
      </c>
      <c r="E147" s="15">
        <f t="shared" si="26"/>
        <v>926.15459999999996</v>
      </c>
    </row>
    <row r="148" spans="1:5" x14ac:dyDescent="0.35">
      <c r="A148" s="2" t="s">
        <v>1490</v>
      </c>
      <c r="B148" s="15">
        <v>888.49</v>
      </c>
      <c r="D148" t="str">
        <f t="shared" si="26"/>
        <v>Louis Parrish</v>
      </c>
      <c r="E148" s="15">
        <f t="shared" si="26"/>
        <v>922.73350000000005</v>
      </c>
    </row>
    <row r="149" spans="1:5" x14ac:dyDescent="0.35">
      <c r="A149" s="2" t="s">
        <v>1351</v>
      </c>
      <c r="B149" s="15">
        <v>882.48239999999998</v>
      </c>
      <c r="D149" t="str">
        <f t="shared" si="26"/>
        <v>Renee Huang</v>
      </c>
      <c r="E149" s="15">
        <f t="shared" si="26"/>
        <v>914.82529999999997</v>
      </c>
    </row>
    <row r="150" spans="1:5" x14ac:dyDescent="0.35">
      <c r="A150" s="2" t="s">
        <v>1014</v>
      </c>
      <c r="B150" s="15">
        <v>881.46810000000005</v>
      </c>
      <c r="D150" t="str">
        <f t="shared" si="26"/>
        <v>Glen Newman</v>
      </c>
      <c r="E150" s="15">
        <f t="shared" si="26"/>
        <v>897.21389999999997</v>
      </c>
    </row>
    <row r="151" spans="1:5" x14ac:dyDescent="0.35">
      <c r="A151" s="2" t="s">
        <v>1811</v>
      </c>
      <c r="B151" s="15">
        <v>881.04719999999998</v>
      </c>
      <c r="D151" t="str">
        <f t="shared" si="26"/>
        <v>Jerry Webster</v>
      </c>
      <c r="E151" s="15">
        <f t="shared" si="26"/>
        <v>888.49</v>
      </c>
    </row>
    <row r="152" spans="1:5" x14ac:dyDescent="0.35">
      <c r="A152" s="2" t="s">
        <v>2040</v>
      </c>
      <c r="B152" s="15">
        <v>871.88850000000002</v>
      </c>
      <c r="D152" t="str">
        <f t="shared" si="26"/>
        <v>Fred Barber</v>
      </c>
      <c r="E152" s="15">
        <f t="shared" si="26"/>
        <v>882.48239999999998</v>
      </c>
    </row>
    <row r="153" spans="1:5" x14ac:dyDescent="0.35">
      <c r="A153" s="2" t="s">
        <v>1614</v>
      </c>
      <c r="B153" s="15">
        <v>866.38329999999996</v>
      </c>
      <c r="D153" t="str">
        <f t="shared" si="26"/>
        <v>Alicia Wood Shah</v>
      </c>
      <c r="E153" s="15">
        <f t="shared" si="26"/>
        <v>881.46810000000005</v>
      </c>
    </row>
    <row r="154" spans="1:5" x14ac:dyDescent="0.35">
      <c r="A154" s="2" t="s">
        <v>1995</v>
      </c>
      <c r="B154" s="15">
        <v>865.26800000000003</v>
      </c>
      <c r="D154" t="str">
        <f t="shared" si="26"/>
        <v>Neil Barbee</v>
      </c>
      <c r="E154" s="15">
        <f t="shared" si="26"/>
        <v>881.04719999999998</v>
      </c>
    </row>
    <row r="155" spans="1:5" x14ac:dyDescent="0.35">
      <c r="A155" s="2" t="s">
        <v>1201</v>
      </c>
      <c r="B155" s="15">
        <v>854.096</v>
      </c>
      <c r="D155" t="str">
        <f t="shared" ref="D155:E170" si="27">A152</f>
        <v>Thomas McAllister</v>
      </c>
      <c r="E155" s="15">
        <f t="shared" si="27"/>
        <v>871.88850000000002</v>
      </c>
    </row>
    <row r="156" spans="1:5" x14ac:dyDescent="0.35">
      <c r="A156" s="2" t="s">
        <v>1094</v>
      </c>
      <c r="B156" s="15">
        <v>853.03579999999999</v>
      </c>
      <c r="D156" t="str">
        <f t="shared" si="27"/>
        <v>Kristine Singleton</v>
      </c>
      <c r="E156" s="15">
        <f t="shared" si="27"/>
        <v>866.38329999999996</v>
      </c>
    </row>
    <row r="157" spans="1:5" x14ac:dyDescent="0.35">
      <c r="A157" s="2" t="s">
        <v>1299</v>
      </c>
      <c r="B157" s="15">
        <v>845.66399999999999</v>
      </c>
      <c r="D157" t="str">
        <f t="shared" si="27"/>
        <v>Sidney Greenberg</v>
      </c>
      <c r="E157" s="15">
        <f t="shared" si="27"/>
        <v>865.26800000000003</v>
      </c>
    </row>
    <row r="158" spans="1:5" x14ac:dyDescent="0.35">
      <c r="A158" s="2" t="s">
        <v>1554</v>
      </c>
      <c r="B158" s="15">
        <v>841.66759999999999</v>
      </c>
      <c r="D158" t="str">
        <f t="shared" si="27"/>
        <v>Dana Sharpe</v>
      </c>
      <c r="E158" s="15">
        <f t="shared" si="27"/>
        <v>854.096</v>
      </c>
    </row>
    <row r="159" spans="1:5" x14ac:dyDescent="0.35">
      <c r="A159" s="2" t="s">
        <v>1943</v>
      </c>
      <c r="B159" s="15">
        <v>837.6807</v>
      </c>
      <c r="D159" t="str">
        <f t="shared" si="27"/>
        <v>Bob Berg</v>
      </c>
      <c r="E159" s="15">
        <f t="shared" si="27"/>
        <v>853.03579999999999</v>
      </c>
    </row>
    <row r="160" spans="1:5" x14ac:dyDescent="0.35">
      <c r="A160" s="2" t="s">
        <v>1075</v>
      </c>
      <c r="B160" s="15">
        <v>835.76400000000001</v>
      </c>
      <c r="D160" t="str">
        <f t="shared" si="27"/>
        <v>Ellen McCormick</v>
      </c>
      <c r="E160" s="15">
        <f t="shared" si="27"/>
        <v>845.66399999999999</v>
      </c>
    </row>
    <row r="161" spans="1:5" x14ac:dyDescent="0.35">
      <c r="A161" s="2" t="s">
        <v>1087</v>
      </c>
      <c r="B161" s="15">
        <v>829.46699999999998</v>
      </c>
      <c r="D161" t="str">
        <f t="shared" si="27"/>
        <v>Julie Porter</v>
      </c>
      <c r="E161" s="15">
        <f t="shared" si="27"/>
        <v>841.66759999999999</v>
      </c>
    </row>
    <row r="162" spans="1:5" x14ac:dyDescent="0.35">
      <c r="A162" s="2" t="s">
        <v>1609</v>
      </c>
      <c r="B162" s="15">
        <v>818.5462</v>
      </c>
      <c r="D162" t="str">
        <f t="shared" si="27"/>
        <v>Sally House</v>
      </c>
      <c r="E162" s="15">
        <f t="shared" si="27"/>
        <v>837.6807</v>
      </c>
    </row>
    <row r="163" spans="1:5" x14ac:dyDescent="0.35">
      <c r="A163" s="2" t="s">
        <v>1837</v>
      </c>
      <c r="B163" s="15">
        <v>800.25509999999997</v>
      </c>
      <c r="D163" t="str">
        <f t="shared" si="27"/>
        <v>Benjamin Gunter</v>
      </c>
      <c r="E163" s="15">
        <f t="shared" si="27"/>
        <v>835.76400000000001</v>
      </c>
    </row>
    <row r="164" spans="1:5" x14ac:dyDescent="0.35">
      <c r="A164" s="2" t="s">
        <v>1774</v>
      </c>
      <c r="B164" s="15">
        <v>797.85599999999999</v>
      </c>
      <c r="D164" t="str">
        <f t="shared" si="27"/>
        <v>Beverly Cameron</v>
      </c>
      <c r="E164" s="15">
        <f t="shared" si="27"/>
        <v>829.46699999999998</v>
      </c>
    </row>
    <row r="165" spans="1:5" x14ac:dyDescent="0.35">
      <c r="A165" s="2" t="s">
        <v>997</v>
      </c>
      <c r="B165" s="15">
        <v>797.34360000000004</v>
      </c>
      <c r="D165" t="str">
        <f t="shared" si="27"/>
        <v>Kristin George</v>
      </c>
      <c r="E165" s="15">
        <f t="shared" si="27"/>
        <v>818.5462</v>
      </c>
    </row>
    <row r="166" spans="1:5" x14ac:dyDescent="0.35">
      <c r="A166" s="2" t="s">
        <v>1056</v>
      </c>
      <c r="B166" s="15">
        <v>788.79</v>
      </c>
      <c r="D166" t="str">
        <f t="shared" si="27"/>
        <v>Pat Kinney</v>
      </c>
      <c r="E166" s="15">
        <f t="shared" si="27"/>
        <v>800.25509999999997</v>
      </c>
    </row>
    <row r="167" spans="1:5" x14ac:dyDescent="0.35">
      <c r="A167" s="2" t="s">
        <v>1083</v>
      </c>
      <c r="B167" s="15">
        <v>776.77440000000001</v>
      </c>
      <c r="D167" t="str">
        <f t="shared" si="27"/>
        <v>Meredith Walters</v>
      </c>
      <c r="E167" s="15">
        <f t="shared" si="27"/>
        <v>797.85599999999999</v>
      </c>
    </row>
    <row r="168" spans="1:5" x14ac:dyDescent="0.35">
      <c r="A168" s="2" t="s">
        <v>1610</v>
      </c>
      <c r="B168" s="15">
        <v>776.13919999999996</v>
      </c>
      <c r="D168" t="str">
        <f t="shared" si="27"/>
        <v>Adam G Sawyer</v>
      </c>
      <c r="E168" s="15">
        <f t="shared" si="27"/>
        <v>797.34360000000004</v>
      </c>
    </row>
    <row r="169" spans="1:5" x14ac:dyDescent="0.35">
      <c r="A169" s="2" t="s">
        <v>1992</v>
      </c>
      <c r="B169" s="15">
        <v>772.04</v>
      </c>
      <c r="D169" t="str">
        <f t="shared" si="27"/>
        <v>April Bowers</v>
      </c>
      <c r="E169" s="15">
        <f t="shared" si="27"/>
        <v>788.79</v>
      </c>
    </row>
    <row r="170" spans="1:5" x14ac:dyDescent="0.35">
      <c r="A170" s="2" t="s">
        <v>2047</v>
      </c>
      <c r="B170" s="15">
        <v>772.04</v>
      </c>
      <c r="D170" t="str">
        <f t="shared" si="27"/>
        <v>Beth English</v>
      </c>
      <c r="E170" s="15">
        <f t="shared" si="27"/>
        <v>776.77440000000001</v>
      </c>
    </row>
    <row r="171" spans="1:5" x14ac:dyDescent="0.35">
      <c r="A171" s="2" t="s">
        <v>2043</v>
      </c>
      <c r="B171" s="15">
        <v>769.79079999999999</v>
      </c>
      <c r="D171" t="str">
        <f t="shared" ref="D171:E186" si="28">A168</f>
        <v>Kristina Collier</v>
      </c>
      <c r="E171" s="15">
        <f t="shared" si="28"/>
        <v>776.13919999999996</v>
      </c>
    </row>
    <row r="172" spans="1:5" x14ac:dyDescent="0.35">
      <c r="A172" s="2" t="s">
        <v>1509</v>
      </c>
      <c r="B172" s="15">
        <v>739.81110000000001</v>
      </c>
      <c r="D172" t="str">
        <f t="shared" si="28"/>
        <v>Sidney Bowling</v>
      </c>
      <c r="E172" s="15">
        <f t="shared" si="28"/>
        <v>772.04</v>
      </c>
    </row>
    <row r="173" spans="1:5" x14ac:dyDescent="0.35">
      <c r="A173" s="2" t="s">
        <v>1406</v>
      </c>
      <c r="B173" s="15">
        <v>734.17</v>
      </c>
      <c r="D173" t="str">
        <f t="shared" si="28"/>
        <v>Timothy Ross</v>
      </c>
      <c r="E173" s="15">
        <f t="shared" si="28"/>
        <v>772.04</v>
      </c>
    </row>
    <row r="174" spans="1:5" x14ac:dyDescent="0.35">
      <c r="A174" s="2" t="s">
        <v>1778</v>
      </c>
      <c r="B174" s="15">
        <v>733.06119999999999</v>
      </c>
      <c r="D174" t="str">
        <f t="shared" si="28"/>
        <v>Tiffany Merrill</v>
      </c>
      <c r="E174" s="15">
        <f t="shared" si="28"/>
        <v>769.79079999999999</v>
      </c>
    </row>
    <row r="175" spans="1:5" x14ac:dyDescent="0.35">
      <c r="A175" s="2" t="s">
        <v>1053</v>
      </c>
      <c r="B175" s="15">
        <v>719.35260000000005</v>
      </c>
      <c r="D175" t="str">
        <f t="shared" si="28"/>
        <v>Joanne Church</v>
      </c>
      <c r="E175" s="15">
        <f t="shared" si="28"/>
        <v>739.81110000000001</v>
      </c>
    </row>
    <row r="176" spans="1:5" x14ac:dyDescent="0.35">
      <c r="A176" s="2" t="s">
        <v>1877</v>
      </c>
      <c r="B176" s="15">
        <v>711.05190000000005</v>
      </c>
      <c r="D176" t="str">
        <f t="shared" si="28"/>
        <v>Harriet Bowman</v>
      </c>
      <c r="E176" s="15">
        <f t="shared" si="28"/>
        <v>734.17</v>
      </c>
    </row>
    <row r="177" spans="1:5" x14ac:dyDescent="0.35">
      <c r="A177" s="2" t="s">
        <v>2011</v>
      </c>
      <c r="B177" s="15">
        <v>710.67240000000004</v>
      </c>
      <c r="D177" t="str">
        <f t="shared" si="28"/>
        <v>Michele Bradshaw</v>
      </c>
      <c r="E177" s="15">
        <f t="shared" si="28"/>
        <v>733.06119999999999</v>
      </c>
    </row>
    <row r="178" spans="1:5" x14ac:dyDescent="0.35">
      <c r="A178" s="2" t="s">
        <v>1384</v>
      </c>
      <c r="B178" s="15">
        <v>709.96849999999995</v>
      </c>
      <c r="D178" t="str">
        <f t="shared" si="28"/>
        <v>Annie Sherrill</v>
      </c>
      <c r="E178" s="15">
        <f t="shared" si="28"/>
        <v>719.35260000000005</v>
      </c>
    </row>
    <row r="179" spans="1:5" x14ac:dyDescent="0.35">
      <c r="A179" s="2" t="s">
        <v>1952</v>
      </c>
      <c r="B179" s="15">
        <v>696.7998</v>
      </c>
      <c r="D179" t="str">
        <f t="shared" si="28"/>
        <v>Randall Boykin</v>
      </c>
      <c r="E179" s="15">
        <f t="shared" si="28"/>
        <v>711.05190000000005</v>
      </c>
    </row>
    <row r="180" spans="1:5" x14ac:dyDescent="0.35">
      <c r="A180" s="2" t="s">
        <v>1242</v>
      </c>
      <c r="B180" s="15">
        <v>695.24</v>
      </c>
      <c r="D180" t="str">
        <f t="shared" si="28"/>
        <v>Steven Long</v>
      </c>
      <c r="E180" s="15">
        <f t="shared" si="28"/>
        <v>710.67240000000004</v>
      </c>
    </row>
    <row r="181" spans="1:5" x14ac:dyDescent="0.35">
      <c r="A181" s="2" t="s">
        <v>1888</v>
      </c>
      <c r="B181" s="15">
        <v>688.66200000000003</v>
      </c>
      <c r="D181" t="str">
        <f t="shared" si="28"/>
        <v>Glenda Simon</v>
      </c>
      <c r="E181" s="15">
        <f t="shared" si="28"/>
        <v>709.96849999999995</v>
      </c>
    </row>
    <row r="182" spans="1:5" x14ac:dyDescent="0.35">
      <c r="A182" s="2" t="s">
        <v>1249</v>
      </c>
      <c r="B182" s="15">
        <v>687.3646</v>
      </c>
      <c r="D182" t="str">
        <f t="shared" si="28"/>
        <v>Sandra Faulkner</v>
      </c>
      <c r="E182" s="15">
        <f t="shared" si="28"/>
        <v>696.7998</v>
      </c>
    </row>
    <row r="183" spans="1:5" x14ac:dyDescent="0.35">
      <c r="A183" s="2" t="s">
        <v>1787</v>
      </c>
      <c r="B183" s="15">
        <v>683.9556</v>
      </c>
      <c r="D183" t="str">
        <f t="shared" si="28"/>
        <v>Diana Xu</v>
      </c>
      <c r="E183" s="15">
        <f t="shared" si="28"/>
        <v>695.24</v>
      </c>
    </row>
    <row r="184" spans="1:5" x14ac:dyDescent="0.35">
      <c r="A184" s="2" t="s">
        <v>1324</v>
      </c>
      <c r="B184" s="15">
        <v>682.67430000000002</v>
      </c>
      <c r="D184" t="str">
        <f t="shared" si="28"/>
        <v>Rhonda Bryant</v>
      </c>
      <c r="E184" s="15">
        <f t="shared" si="28"/>
        <v>688.66200000000003</v>
      </c>
    </row>
    <row r="185" spans="1:5" x14ac:dyDescent="0.35">
      <c r="A185" s="2" t="s">
        <v>1744</v>
      </c>
      <c r="B185" s="15">
        <v>674.96100000000001</v>
      </c>
      <c r="D185" t="str">
        <f t="shared" si="28"/>
        <v>Donald Melton</v>
      </c>
      <c r="E185" s="15">
        <f t="shared" si="28"/>
        <v>687.3646</v>
      </c>
    </row>
    <row r="186" spans="1:5" x14ac:dyDescent="0.35">
      <c r="A186" s="2" t="s">
        <v>1345</v>
      </c>
      <c r="B186" s="15">
        <v>664.77099999999996</v>
      </c>
      <c r="D186" t="str">
        <f t="shared" si="28"/>
        <v>Milton Lindsay</v>
      </c>
      <c r="E186" s="15">
        <f t="shared" si="28"/>
        <v>683.9556</v>
      </c>
    </row>
    <row r="187" spans="1:5" x14ac:dyDescent="0.35">
      <c r="A187" s="2" t="s">
        <v>1021</v>
      </c>
      <c r="B187" s="15">
        <v>664.51800000000003</v>
      </c>
      <c r="D187" t="str">
        <f t="shared" ref="D187:E202" si="29">A184</f>
        <v>Eugene Kerr</v>
      </c>
      <c r="E187" s="15">
        <f t="shared" si="29"/>
        <v>682.67430000000002</v>
      </c>
    </row>
    <row r="188" spans="1:5" x14ac:dyDescent="0.35">
      <c r="A188" s="2" t="s">
        <v>1032</v>
      </c>
      <c r="B188" s="15">
        <v>662.07820000000004</v>
      </c>
      <c r="D188" t="str">
        <f t="shared" si="29"/>
        <v>Marvin Patrick</v>
      </c>
      <c r="E188" s="15">
        <f t="shared" si="29"/>
        <v>674.96100000000001</v>
      </c>
    </row>
    <row r="189" spans="1:5" x14ac:dyDescent="0.35">
      <c r="A189" s="2" t="s">
        <v>1439</v>
      </c>
      <c r="B189" s="15">
        <v>657.01199999999994</v>
      </c>
      <c r="D189" t="str">
        <f t="shared" si="29"/>
        <v>Francis Kendall</v>
      </c>
      <c r="E189" s="15">
        <f t="shared" si="29"/>
        <v>664.77099999999996</v>
      </c>
    </row>
    <row r="190" spans="1:5" x14ac:dyDescent="0.35">
      <c r="A190" s="2" t="s">
        <v>1652</v>
      </c>
      <c r="B190" s="15">
        <v>655.74199999999996</v>
      </c>
      <c r="D190" t="str">
        <f t="shared" si="29"/>
        <v>Allen Nash</v>
      </c>
      <c r="E190" s="15">
        <f t="shared" si="29"/>
        <v>664.51800000000003</v>
      </c>
    </row>
    <row r="191" spans="1:5" x14ac:dyDescent="0.35">
      <c r="A191" s="2" t="s">
        <v>1961</v>
      </c>
      <c r="B191" s="15">
        <v>655.36310000000003</v>
      </c>
      <c r="D191" t="str">
        <f t="shared" si="29"/>
        <v>Andrew Gonzalez</v>
      </c>
      <c r="E191" s="15">
        <f t="shared" si="29"/>
        <v>662.07820000000004</v>
      </c>
    </row>
    <row r="192" spans="1:5" x14ac:dyDescent="0.35">
      <c r="A192" s="2" t="s">
        <v>1626</v>
      </c>
      <c r="B192" s="15">
        <v>642.99030000000005</v>
      </c>
      <c r="D192" t="str">
        <f t="shared" si="29"/>
        <v>Jack Horn</v>
      </c>
      <c r="E192" s="15">
        <f t="shared" si="29"/>
        <v>657.01199999999994</v>
      </c>
    </row>
    <row r="193" spans="1:5" x14ac:dyDescent="0.35">
      <c r="A193" s="2" t="s">
        <v>1848</v>
      </c>
      <c r="B193" s="15">
        <v>638.38109999999995</v>
      </c>
      <c r="D193" t="str">
        <f t="shared" si="29"/>
        <v>Leslie Woodard</v>
      </c>
      <c r="E193" s="15">
        <f t="shared" si="29"/>
        <v>655.74199999999996</v>
      </c>
    </row>
    <row r="194" spans="1:5" x14ac:dyDescent="0.35">
      <c r="A194" s="2" t="s">
        <v>1477</v>
      </c>
      <c r="B194" s="15">
        <v>636.52200000000005</v>
      </c>
      <c r="D194" t="str">
        <f t="shared" si="29"/>
        <v>Sarah Ramsey</v>
      </c>
      <c r="E194" s="15">
        <f t="shared" si="29"/>
        <v>655.36310000000003</v>
      </c>
    </row>
    <row r="195" spans="1:5" x14ac:dyDescent="0.35">
      <c r="A195" s="2" t="s">
        <v>2002</v>
      </c>
      <c r="B195" s="15">
        <v>631.33000000000004</v>
      </c>
      <c r="D195" t="str">
        <f t="shared" si="29"/>
        <v>Laurie Case Daniel</v>
      </c>
      <c r="E195" s="15">
        <f t="shared" si="29"/>
        <v>642.99030000000005</v>
      </c>
    </row>
    <row r="196" spans="1:5" x14ac:dyDescent="0.35">
      <c r="A196" s="2" t="s">
        <v>1838</v>
      </c>
      <c r="B196" s="15">
        <v>629.577</v>
      </c>
      <c r="D196" t="str">
        <f t="shared" si="29"/>
        <v>Paula Hubbard</v>
      </c>
      <c r="E196" s="15">
        <f t="shared" si="29"/>
        <v>638.38109999999995</v>
      </c>
    </row>
    <row r="197" spans="1:5" x14ac:dyDescent="0.35">
      <c r="A197" s="2" t="s">
        <v>2013</v>
      </c>
      <c r="B197" s="15">
        <v>613.89580000000001</v>
      </c>
      <c r="D197" t="str">
        <f t="shared" si="29"/>
        <v>Jeffrey Lloyd</v>
      </c>
      <c r="E197" s="15">
        <f t="shared" si="29"/>
        <v>636.52200000000005</v>
      </c>
    </row>
    <row r="198" spans="1:5" x14ac:dyDescent="0.35">
      <c r="A198" s="2" t="s">
        <v>1835</v>
      </c>
      <c r="B198" s="15">
        <v>611.86</v>
      </c>
      <c r="D198" t="str">
        <f t="shared" si="29"/>
        <v>Stacy Chang</v>
      </c>
      <c r="E198" s="15">
        <f t="shared" si="29"/>
        <v>631.33000000000004</v>
      </c>
    </row>
    <row r="199" spans="1:5" x14ac:dyDescent="0.35">
      <c r="A199" s="2" t="s">
        <v>1060</v>
      </c>
      <c r="B199" s="15">
        <v>599.178</v>
      </c>
      <c r="D199" t="str">
        <f t="shared" si="29"/>
        <v>Patricia Cole Blair</v>
      </c>
      <c r="E199" s="15">
        <f t="shared" si="29"/>
        <v>629.577</v>
      </c>
    </row>
    <row r="200" spans="1:5" x14ac:dyDescent="0.35">
      <c r="A200" s="2" t="s">
        <v>1755</v>
      </c>
      <c r="B200" s="15">
        <v>596.80799999999999</v>
      </c>
      <c r="D200" t="str">
        <f t="shared" si="29"/>
        <v>Stuart Holloway</v>
      </c>
      <c r="E200" s="15">
        <f t="shared" si="29"/>
        <v>613.89580000000001</v>
      </c>
    </row>
    <row r="201" spans="1:5" x14ac:dyDescent="0.35">
      <c r="A201" s="2" t="s">
        <v>1966</v>
      </c>
      <c r="B201" s="15">
        <v>592.38750000000005</v>
      </c>
      <c r="D201" t="str">
        <f t="shared" si="29"/>
        <v>Pamela Wiley</v>
      </c>
      <c r="E201" s="15">
        <f t="shared" si="29"/>
        <v>611.86</v>
      </c>
    </row>
    <row r="202" spans="1:5" x14ac:dyDescent="0.35">
      <c r="A202" s="2" t="s">
        <v>1765</v>
      </c>
      <c r="B202" s="15">
        <v>588.54</v>
      </c>
      <c r="D202" t="str">
        <f t="shared" si="29"/>
        <v>Arlene Long</v>
      </c>
      <c r="E202" s="15">
        <f t="shared" si="29"/>
        <v>599.178</v>
      </c>
    </row>
    <row r="203" spans="1:5" x14ac:dyDescent="0.35">
      <c r="A203" s="2" t="s">
        <v>1172</v>
      </c>
      <c r="B203" s="15">
        <v>567.45219999999995</v>
      </c>
      <c r="D203" t="str">
        <f t="shared" ref="D203:E218" si="30">A200</f>
        <v>Maureen Whitley</v>
      </c>
      <c r="E203" s="15">
        <f t="shared" si="30"/>
        <v>596.80799999999999</v>
      </c>
    </row>
    <row r="204" spans="1:5" x14ac:dyDescent="0.35">
      <c r="A204" s="2" t="s">
        <v>1931</v>
      </c>
      <c r="B204" s="15">
        <v>564.82000000000005</v>
      </c>
      <c r="D204" t="str">
        <f t="shared" si="30"/>
        <v>Sean Burton</v>
      </c>
      <c r="E204" s="15">
        <f t="shared" si="30"/>
        <v>592.38750000000005</v>
      </c>
    </row>
    <row r="205" spans="1:5" x14ac:dyDescent="0.35">
      <c r="A205" s="2" t="s">
        <v>1534</v>
      </c>
      <c r="B205" s="15">
        <v>556.41150000000005</v>
      </c>
      <c r="D205" t="str">
        <f t="shared" si="30"/>
        <v>Melanie Burgess</v>
      </c>
      <c r="E205" s="15">
        <f t="shared" si="30"/>
        <v>588.54</v>
      </c>
    </row>
    <row r="206" spans="1:5" x14ac:dyDescent="0.35">
      <c r="A206" s="2" t="s">
        <v>1330</v>
      </c>
      <c r="B206" s="15">
        <v>550.38080000000002</v>
      </c>
      <c r="D206" t="str">
        <f t="shared" si="30"/>
        <v>Cindy Harvey</v>
      </c>
      <c r="E206" s="15">
        <f t="shared" si="30"/>
        <v>567.45219999999995</v>
      </c>
    </row>
    <row r="207" spans="1:5" x14ac:dyDescent="0.35">
      <c r="A207" s="2" t="s">
        <v>1669</v>
      </c>
      <c r="B207" s="15">
        <v>547.21280000000002</v>
      </c>
      <c r="D207" t="str">
        <f t="shared" si="30"/>
        <v>Ross Frederick</v>
      </c>
      <c r="E207" s="15">
        <f t="shared" si="30"/>
        <v>564.82000000000005</v>
      </c>
    </row>
    <row r="208" spans="1:5" x14ac:dyDescent="0.35">
      <c r="A208" s="2" t="s">
        <v>1821</v>
      </c>
      <c r="B208" s="15">
        <v>545.86300000000006</v>
      </c>
      <c r="D208" t="str">
        <f t="shared" si="30"/>
        <v>Josephine Rao</v>
      </c>
      <c r="E208" s="15">
        <f t="shared" si="30"/>
        <v>556.41150000000005</v>
      </c>
    </row>
    <row r="209" spans="1:5" x14ac:dyDescent="0.35">
      <c r="A209" s="2" t="s">
        <v>1640</v>
      </c>
      <c r="B209" s="15">
        <v>539.14</v>
      </c>
      <c r="D209" t="str">
        <f t="shared" si="30"/>
        <v>Evan Kelley</v>
      </c>
      <c r="E209" s="15">
        <f t="shared" si="30"/>
        <v>550.38080000000002</v>
      </c>
    </row>
    <row r="210" spans="1:5" x14ac:dyDescent="0.35">
      <c r="A210" s="2" t="s">
        <v>1122</v>
      </c>
      <c r="B210" s="15">
        <v>538.52</v>
      </c>
      <c r="D210" t="str">
        <f t="shared" si="30"/>
        <v>Lloyd Dickson</v>
      </c>
      <c r="E210" s="15">
        <f t="shared" si="30"/>
        <v>547.21280000000002</v>
      </c>
    </row>
    <row r="211" spans="1:5" x14ac:dyDescent="0.35">
      <c r="A211" s="2" t="s">
        <v>1091</v>
      </c>
      <c r="B211" s="15">
        <v>527.87760000000003</v>
      </c>
      <c r="D211" t="str">
        <f t="shared" si="30"/>
        <v>Nina Bowles</v>
      </c>
      <c r="E211" s="15">
        <f t="shared" si="30"/>
        <v>545.86300000000006</v>
      </c>
    </row>
    <row r="212" spans="1:5" x14ac:dyDescent="0.35">
      <c r="A212" s="2" t="s">
        <v>1086</v>
      </c>
      <c r="B212" s="15">
        <v>526.46</v>
      </c>
      <c r="D212" t="str">
        <f t="shared" si="30"/>
        <v>Leigh Burnette Hurley</v>
      </c>
      <c r="E212" s="15">
        <f t="shared" si="30"/>
        <v>539.14</v>
      </c>
    </row>
    <row r="213" spans="1:5" x14ac:dyDescent="0.35">
      <c r="A213" s="2" t="s">
        <v>1232</v>
      </c>
      <c r="B213" s="15">
        <v>525.20039999999995</v>
      </c>
      <c r="D213" t="str">
        <f t="shared" si="30"/>
        <v>Calvin Conway</v>
      </c>
      <c r="E213" s="15">
        <f t="shared" si="30"/>
        <v>538.52</v>
      </c>
    </row>
    <row r="214" spans="1:5" x14ac:dyDescent="0.35">
      <c r="A214" s="2" t="s">
        <v>1508</v>
      </c>
      <c r="B214" s="15">
        <v>524.31719999999996</v>
      </c>
      <c r="D214" t="str">
        <f t="shared" si="30"/>
        <v>Billie Stern</v>
      </c>
      <c r="E214" s="15">
        <f t="shared" si="30"/>
        <v>527.87760000000003</v>
      </c>
    </row>
    <row r="215" spans="1:5" x14ac:dyDescent="0.35">
      <c r="A215" s="2" t="s">
        <v>1800</v>
      </c>
      <c r="B215" s="15">
        <v>523.55560000000003</v>
      </c>
      <c r="D215" t="str">
        <f t="shared" si="30"/>
        <v>Betty Giles</v>
      </c>
      <c r="E215" s="15">
        <f t="shared" si="30"/>
        <v>526.46</v>
      </c>
    </row>
    <row r="216" spans="1:5" x14ac:dyDescent="0.35">
      <c r="A216" s="2" t="s">
        <v>1225</v>
      </c>
      <c r="B216" s="15">
        <v>521.69000000000005</v>
      </c>
      <c r="D216" t="str">
        <f t="shared" si="30"/>
        <v>Denise McIntosh</v>
      </c>
      <c r="E216" s="15">
        <f t="shared" si="30"/>
        <v>525.20039999999995</v>
      </c>
    </row>
    <row r="217" spans="1:5" x14ac:dyDescent="0.35">
      <c r="A217" s="2" t="s">
        <v>1465</v>
      </c>
      <c r="B217" s="15">
        <v>513.08399999999995</v>
      </c>
      <c r="D217" t="str">
        <f t="shared" si="30"/>
        <v>Joanne Chu</v>
      </c>
      <c r="E217" s="15">
        <f t="shared" si="30"/>
        <v>524.31719999999996</v>
      </c>
    </row>
    <row r="218" spans="1:5" x14ac:dyDescent="0.35">
      <c r="A218" s="2" t="s">
        <v>1246</v>
      </c>
      <c r="B218" s="15">
        <v>509.95830000000001</v>
      </c>
      <c r="D218" t="str">
        <f t="shared" si="30"/>
        <v>Monica Stuart</v>
      </c>
      <c r="E218" s="15">
        <f t="shared" si="30"/>
        <v>523.55560000000003</v>
      </c>
    </row>
    <row r="219" spans="1:5" x14ac:dyDescent="0.35">
      <c r="A219" s="2" t="s">
        <v>1874</v>
      </c>
      <c r="B219" s="15">
        <v>509.04730000000001</v>
      </c>
      <c r="D219" t="str">
        <f t="shared" ref="D219:E234" si="31">A216</f>
        <v>Debbie Stevenson</v>
      </c>
      <c r="E219" s="15">
        <f t="shared" si="31"/>
        <v>521.69000000000005</v>
      </c>
    </row>
    <row r="220" spans="1:5" x14ac:dyDescent="0.35">
      <c r="A220" s="2" t="s">
        <v>1857</v>
      </c>
      <c r="B220" s="15">
        <v>501.69</v>
      </c>
      <c r="D220" t="str">
        <f t="shared" si="31"/>
        <v>Jay Hubbard</v>
      </c>
      <c r="E220" s="15">
        <f t="shared" si="31"/>
        <v>513.08399999999995</v>
      </c>
    </row>
    <row r="221" spans="1:5" x14ac:dyDescent="0.35">
      <c r="A221" s="2" t="s">
        <v>1704</v>
      </c>
      <c r="B221" s="15">
        <v>496.79680000000002</v>
      </c>
      <c r="D221" t="str">
        <f t="shared" si="31"/>
        <v>Don Beard</v>
      </c>
      <c r="E221" s="15">
        <f t="shared" si="31"/>
        <v>509.95830000000001</v>
      </c>
    </row>
    <row r="222" spans="1:5" x14ac:dyDescent="0.35">
      <c r="A222" s="2" t="s">
        <v>1062</v>
      </c>
      <c r="B222" s="15">
        <v>495.99299999999999</v>
      </c>
      <c r="D222" t="str">
        <f t="shared" si="31"/>
        <v>Rachel Bates</v>
      </c>
      <c r="E222" s="15">
        <f t="shared" si="31"/>
        <v>509.04730000000001</v>
      </c>
    </row>
    <row r="223" spans="1:5" x14ac:dyDescent="0.35">
      <c r="A223" s="2" t="s">
        <v>1005</v>
      </c>
      <c r="B223" s="15">
        <v>495.86900000000003</v>
      </c>
      <c r="D223" t="str">
        <f t="shared" si="31"/>
        <v>Penny O Caldwell</v>
      </c>
      <c r="E223" s="15">
        <f t="shared" si="31"/>
        <v>501.69</v>
      </c>
    </row>
    <row r="224" spans="1:5" x14ac:dyDescent="0.35">
      <c r="A224" s="2" t="s">
        <v>2062</v>
      </c>
      <c r="B224" s="15">
        <v>485.154</v>
      </c>
      <c r="D224" t="str">
        <f t="shared" si="31"/>
        <v>Marc Nash</v>
      </c>
      <c r="E224" s="15">
        <f t="shared" si="31"/>
        <v>496.79680000000002</v>
      </c>
    </row>
    <row r="225" spans="1:5" x14ac:dyDescent="0.35">
      <c r="A225" s="2" t="s">
        <v>1157</v>
      </c>
      <c r="B225" s="15">
        <v>480.72919999999999</v>
      </c>
      <c r="D225" t="str">
        <f t="shared" si="31"/>
        <v>Arlene Wiggins Dalton</v>
      </c>
      <c r="E225" s="15">
        <f t="shared" si="31"/>
        <v>495.99299999999999</v>
      </c>
    </row>
    <row r="226" spans="1:5" x14ac:dyDescent="0.35">
      <c r="A226" s="2" t="s">
        <v>1504</v>
      </c>
      <c r="B226" s="15">
        <v>477.01400000000001</v>
      </c>
      <c r="D226" t="str">
        <f t="shared" si="31"/>
        <v>Alexander O'Brien</v>
      </c>
      <c r="E226" s="15">
        <f t="shared" si="31"/>
        <v>495.86900000000003</v>
      </c>
    </row>
    <row r="227" spans="1:5" x14ac:dyDescent="0.35">
      <c r="A227" s="2" t="s">
        <v>1810</v>
      </c>
      <c r="B227" s="15">
        <v>473.30070000000001</v>
      </c>
      <c r="D227" t="str">
        <f t="shared" si="31"/>
        <v>Tonya Proctor</v>
      </c>
      <c r="E227" s="15">
        <f t="shared" si="31"/>
        <v>485.154</v>
      </c>
    </row>
    <row r="228" spans="1:5" x14ac:dyDescent="0.35">
      <c r="A228" s="2" t="s">
        <v>1442</v>
      </c>
      <c r="B228" s="15">
        <v>469.60019999999997</v>
      </c>
      <c r="D228" t="str">
        <f t="shared" si="31"/>
        <v>Charlie Moore</v>
      </c>
      <c r="E228" s="15">
        <f t="shared" si="31"/>
        <v>480.72919999999999</v>
      </c>
    </row>
    <row r="229" spans="1:5" x14ac:dyDescent="0.35">
      <c r="A229" s="2" t="s">
        <v>1403</v>
      </c>
      <c r="B229" s="15">
        <v>465.32909999999998</v>
      </c>
      <c r="D229" t="str">
        <f t="shared" si="31"/>
        <v>Joan Floyd</v>
      </c>
      <c r="E229" s="15">
        <f t="shared" si="31"/>
        <v>477.01400000000001</v>
      </c>
    </row>
    <row r="230" spans="1:5" x14ac:dyDescent="0.35">
      <c r="A230" s="2" t="s">
        <v>1513</v>
      </c>
      <c r="B230" s="15">
        <v>463.66039999999998</v>
      </c>
      <c r="D230" t="str">
        <f t="shared" si="31"/>
        <v>Neil Bailey</v>
      </c>
      <c r="E230" s="15">
        <f t="shared" si="31"/>
        <v>473.30070000000001</v>
      </c>
    </row>
    <row r="231" spans="1:5" x14ac:dyDescent="0.35">
      <c r="A231" s="2" t="s">
        <v>1818</v>
      </c>
      <c r="B231" s="15">
        <v>462.92099999999999</v>
      </c>
      <c r="D231" t="str">
        <f t="shared" si="31"/>
        <v>Jackie Capps</v>
      </c>
      <c r="E231" s="15">
        <f t="shared" si="31"/>
        <v>469.60019999999997</v>
      </c>
    </row>
    <row r="232" spans="1:5" x14ac:dyDescent="0.35">
      <c r="A232" s="2" t="s">
        <v>1104</v>
      </c>
      <c r="B232" s="15">
        <v>461.47800000000001</v>
      </c>
      <c r="D232" t="str">
        <f t="shared" si="31"/>
        <v>Hannah Carver</v>
      </c>
      <c r="E232" s="15">
        <f t="shared" si="31"/>
        <v>465.32909999999998</v>
      </c>
    </row>
    <row r="233" spans="1:5" x14ac:dyDescent="0.35">
      <c r="A233" s="2" t="s">
        <v>1090</v>
      </c>
      <c r="B233" s="15">
        <v>456.74310000000003</v>
      </c>
      <c r="D233" t="str">
        <f t="shared" si="31"/>
        <v>Joe George</v>
      </c>
      <c r="E233" s="15">
        <f t="shared" si="31"/>
        <v>463.66039999999998</v>
      </c>
    </row>
    <row r="234" spans="1:5" x14ac:dyDescent="0.35">
      <c r="A234" s="2" t="s">
        <v>1144</v>
      </c>
      <c r="B234" s="15">
        <v>442.36590000000001</v>
      </c>
      <c r="D234" t="str">
        <f t="shared" si="31"/>
        <v>Nicole Goldstein</v>
      </c>
      <c r="E234" s="15">
        <f t="shared" si="31"/>
        <v>462.92099999999999</v>
      </c>
    </row>
    <row r="235" spans="1:5" x14ac:dyDescent="0.35">
      <c r="A235" s="2" t="s">
        <v>2114</v>
      </c>
      <c r="B235" s="15">
        <v>441.05189999999999</v>
      </c>
      <c r="D235" t="str">
        <f t="shared" ref="D235:E250" si="32">A232</f>
        <v>Bradley Schroeder</v>
      </c>
      <c r="E235" s="15">
        <f t="shared" si="32"/>
        <v>461.47800000000001</v>
      </c>
    </row>
    <row r="236" spans="1:5" x14ac:dyDescent="0.35">
      <c r="A236" s="2" t="s">
        <v>1891</v>
      </c>
      <c r="B236" s="15">
        <v>430.709</v>
      </c>
      <c r="D236" t="str">
        <f t="shared" si="32"/>
        <v>Billie Fowler</v>
      </c>
      <c r="E236" s="15">
        <f t="shared" si="32"/>
        <v>456.74310000000003</v>
      </c>
    </row>
    <row r="237" spans="1:5" x14ac:dyDescent="0.35">
      <c r="A237" s="2" t="s">
        <v>2099</v>
      </c>
      <c r="B237" s="15">
        <v>429.87060000000002</v>
      </c>
      <c r="D237" t="str">
        <f t="shared" si="32"/>
        <v>Carolyn Hoffman</v>
      </c>
      <c r="E237" s="15">
        <f t="shared" si="32"/>
        <v>442.36590000000001</v>
      </c>
    </row>
    <row r="238" spans="1:5" x14ac:dyDescent="0.35">
      <c r="A238" s="2" t="s">
        <v>1398</v>
      </c>
      <c r="B238" s="15">
        <v>429.75439999999998</v>
      </c>
      <c r="D238" t="str">
        <f t="shared" si="32"/>
        <v>William Woodard</v>
      </c>
      <c r="E238" s="15">
        <f t="shared" si="32"/>
        <v>441.05189999999999</v>
      </c>
    </row>
    <row r="239" spans="1:5" x14ac:dyDescent="0.35">
      <c r="A239" s="2" t="s">
        <v>1010</v>
      </c>
      <c r="B239" s="15">
        <v>427.11840000000001</v>
      </c>
      <c r="D239" t="str">
        <f t="shared" si="32"/>
        <v>Rhonda Stein</v>
      </c>
      <c r="E239" s="15">
        <f t="shared" si="32"/>
        <v>430.709</v>
      </c>
    </row>
    <row r="240" spans="1:5" x14ac:dyDescent="0.35">
      <c r="A240" s="2" t="s">
        <v>1628</v>
      </c>
      <c r="B240" s="15">
        <v>425.41370000000001</v>
      </c>
      <c r="D240" t="str">
        <f t="shared" si="32"/>
        <v>Wayne Bass</v>
      </c>
      <c r="E240" s="15">
        <f t="shared" si="32"/>
        <v>429.87060000000002</v>
      </c>
    </row>
    <row r="241" spans="1:5" x14ac:dyDescent="0.35">
      <c r="A241" s="2" t="s">
        <v>1216</v>
      </c>
      <c r="B241" s="15">
        <v>422.45249999999999</v>
      </c>
      <c r="D241" t="str">
        <f t="shared" si="32"/>
        <v>Gretchen Levine</v>
      </c>
      <c r="E241" s="15">
        <f t="shared" si="32"/>
        <v>429.75439999999998</v>
      </c>
    </row>
    <row r="242" spans="1:5" x14ac:dyDescent="0.35">
      <c r="A242" s="2" t="s">
        <v>1897</v>
      </c>
      <c r="B242" s="15">
        <v>421.74540000000002</v>
      </c>
      <c r="D242" t="str">
        <f t="shared" si="32"/>
        <v>Alice Berger McIntyre</v>
      </c>
      <c r="E242" s="15">
        <f t="shared" si="32"/>
        <v>427.11840000000001</v>
      </c>
    </row>
    <row r="243" spans="1:5" x14ac:dyDescent="0.35">
      <c r="A243" s="2" t="s">
        <v>1842</v>
      </c>
      <c r="B243" s="15">
        <v>411.5172</v>
      </c>
      <c r="D243" t="str">
        <f t="shared" si="32"/>
        <v>Laurie Howe</v>
      </c>
      <c r="E243" s="15">
        <f t="shared" si="32"/>
        <v>425.41370000000001</v>
      </c>
    </row>
    <row r="244" spans="1:5" x14ac:dyDescent="0.35">
      <c r="A244" s="2" t="s">
        <v>1494</v>
      </c>
      <c r="B244" s="15">
        <v>406.74180000000001</v>
      </c>
      <c r="D244" t="str">
        <f t="shared" si="32"/>
        <v>Danny Vaughn</v>
      </c>
      <c r="E244" s="15">
        <f t="shared" si="32"/>
        <v>422.45249999999999</v>
      </c>
    </row>
    <row r="245" spans="1:5" x14ac:dyDescent="0.35">
      <c r="A245" s="2" t="s">
        <v>1206</v>
      </c>
      <c r="B245" s="15">
        <v>404.45030000000003</v>
      </c>
      <c r="D245" t="str">
        <f t="shared" si="32"/>
        <v>Ricky Allred</v>
      </c>
      <c r="E245" s="15">
        <f t="shared" si="32"/>
        <v>421.74540000000002</v>
      </c>
    </row>
    <row r="246" spans="1:5" x14ac:dyDescent="0.35">
      <c r="A246" s="2" t="s">
        <v>1911</v>
      </c>
      <c r="B246" s="15">
        <v>402.06599999999997</v>
      </c>
      <c r="D246" t="str">
        <f t="shared" si="32"/>
        <v>Patrick Rosenthal</v>
      </c>
      <c r="E246" s="15">
        <f t="shared" si="32"/>
        <v>411.5172</v>
      </c>
    </row>
    <row r="247" spans="1:5" x14ac:dyDescent="0.35">
      <c r="A247" s="2" t="s">
        <v>1397</v>
      </c>
      <c r="B247" s="15">
        <v>401.85</v>
      </c>
      <c r="D247" t="str">
        <f t="shared" si="32"/>
        <v>Jessie Houston</v>
      </c>
      <c r="E247" s="15">
        <f t="shared" si="32"/>
        <v>406.74180000000001</v>
      </c>
    </row>
    <row r="248" spans="1:5" x14ac:dyDescent="0.35">
      <c r="A248" s="2" t="s">
        <v>1245</v>
      </c>
      <c r="B248" s="15">
        <v>396.97199999999998</v>
      </c>
      <c r="D248" t="str">
        <f t="shared" si="32"/>
        <v>Daniel Richmond</v>
      </c>
      <c r="E248" s="15">
        <f t="shared" si="32"/>
        <v>404.45030000000003</v>
      </c>
    </row>
    <row r="249" spans="1:5" x14ac:dyDescent="0.35">
      <c r="A249" s="2" t="s">
        <v>1240</v>
      </c>
      <c r="B249" s="15">
        <v>395.76</v>
      </c>
      <c r="D249" t="str">
        <f t="shared" si="32"/>
        <v>Robin Tyler</v>
      </c>
      <c r="E249" s="15">
        <f t="shared" si="32"/>
        <v>402.06599999999997</v>
      </c>
    </row>
    <row r="250" spans="1:5" x14ac:dyDescent="0.35">
      <c r="A250" s="2" t="s">
        <v>1518</v>
      </c>
      <c r="B250" s="15">
        <v>395.30799999999999</v>
      </c>
      <c r="D250" t="str">
        <f t="shared" si="32"/>
        <v>Gretchen Best Wilkins</v>
      </c>
      <c r="E250" s="15">
        <f t="shared" si="32"/>
        <v>401.85</v>
      </c>
    </row>
    <row r="251" spans="1:5" x14ac:dyDescent="0.35">
      <c r="A251" s="2" t="s">
        <v>1320</v>
      </c>
      <c r="B251" s="15">
        <v>391.24</v>
      </c>
      <c r="D251" t="str">
        <f t="shared" ref="D251:E266" si="33">A248</f>
        <v>Dolores Abrams</v>
      </c>
      <c r="E251" s="15">
        <f t="shared" si="33"/>
        <v>396.97199999999998</v>
      </c>
    </row>
    <row r="252" spans="1:5" x14ac:dyDescent="0.35">
      <c r="A252" s="2" t="s">
        <v>1307</v>
      </c>
      <c r="B252" s="15">
        <v>385.37</v>
      </c>
      <c r="D252" t="str">
        <f t="shared" si="33"/>
        <v>Derek Sweeney</v>
      </c>
      <c r="E252" s="15">
        <f t="shared" si="33"/>
        <v>395.76</v>
      </c>
    </row>
    <row r="253" spans="1:5" x14ac:dyDescent="0.35">
      <c r="A253" s="2" t="s">
        <v>2118</v>
      </c>
      <c r="B253" s="15">
        <v>384.9855</v>
      </c>
      <c r="D253" t="str">
        <f t="shared" si="33"/>
        <v>John Merritt</v>
      </c>
      <c r="E253" s="15">
        <f t="shared" si="33"/>
        <v>395.30799999999999</v>
      </c>
    </row>
    <row r="254" spans="1:5" x14ac:dyDescent="0.35">
      <c r="A254" s="2" t="s">
        <v>1870</v>
      </c>
      <c r="B254" s="15">
        <v>381.61799999999999</v>
      </c>
      <c r="D254" t="str">
        <f t="shared" si="33"/>
        <v>Esther Whitaker</v>
      </c>
      <c r="E254" s="15">
        <f t="shared" si="33"/>
        <v>391.24</v>
      </c>
    </row>
    <row r="255" spans="1:5" x14ac:dyDescent="0.35">
      <c r="A255" s="2" t="s">
        <v>1668</v>
      </c>
      <c r="B255" s="15">
        <v>380.46800000000002</v>
      </c>
      <c r="D255" t="str">
        <f t="shared" si="33"/>
        <v>Emma Bloom</v>
      </c>
      <c r="E255" s="15">
        <f t="shared" si="33"/>
        <v>385.37</v>
      </c>
    </row>
    <row r="256" spans="1:5" x14ac:dyDescent="0.35">
      <c r="A256" s="2" t="s">
        <v>1148</v>
      </c>
      <c r="B256" s="15">
        <v>376.88490000000002</v>
      </c>
      <c r="D256" t="str">
        <f t="shared" si="33"/>
        <v>Yvonne Fox</v>
      </c>
      <c r="E256" s="15">
        <f t="shared" si="33"/>
        <v>384.9855</v>
      </c>
    </row>
    <row r="257" spans="1:5" x14ac:dyDescent="0.35">
      <c r="A257" s="2" t="s">
        <v>1181</v>
      </c>
      <c r="B257" s="15">
        <v>376.16950000000003</v>
      </c>
      <c r="D257" t="str">
        <f t="shared" si="33"/>
        <v>Phyllis Little</v>
      </c>
      <c r="E257" s="15">
        <f t="shared" si="33"/>
        <v>381.61799999999999</v>
      </c>
    </row>
    <row r="258" spans="1:5" x14ac:dyDescent="0.35">
      <c r="A258" s="2" t="s">
        <v>1099</v>
      </c>
      <c r="B258" s="15">
        <v>372.50990000000002</v>
      </c>
      <c r="D258" t="str">
        <f t="shared" si="33"/>
        <v>Lloyd Cannon</v>
      </c>
      <c r="E258" s="15">
        <f t="shared" si="33"/>
        <v>380.46800000000002</v>
      </c>
    </row>
    <row r="259" spans="1:5" x14ac:dyDescent="0.35">
      <c r="A259" s="2" t="s">
        <v>1437</v>
      </c>
      <c r="B259" s="15">
        <v>371.3802</v>
      </c>
      <c r="D259" t="str">
        <f t="shared" si="33"/>
        <v>Carrie Lewis</v>
      </c>
      <c r="E259" s="15">
        <f t="shared" si="33"/>
        <v>376.88490000000002</v>
      </c>
    </row>
    <row r="260" spans="1:5" x14ac:dyDescent="0.35">
      <c r="A260" s="2" t="s">
        <v>2107</v>
      </c>
      <c r="B260" s="15">
        <v>371.27199999999999</v>
      </c>
      <c r="D260" t="str">
        <f t="shared" si="33"/>
        <v>Clyde Burnett</v>
      </c>
      <c r="E260" s="15">
        <f t="shared" si="33"/>
        <v>376.16950000000003</v>
      </c>
    </row>
    <row r="261" spans="1:5" x14ac:dyDescent="0.35">
      <c r="A261" s="2" t="s">
        <v>1156</v>
      </c>
      <c r="B261" s="15">
        <v>369.99869999999999</v>
      </c>
      <c r="D261" t="str">
        <f t="shared" si="33"/>
        <v>Bonnie Matthews Rowland</v>
      </c>
      <c r="E261" s="15">
        <f t="shared" si="33"/>
        <v>372.50990000000002</v>
      </c>
    </row>
    <row r="262" spans="1:5" x14ac:dyDescent="0.35">
      <c r="A262" s="2" t="s">
        <v>1180</v>
      </c>
      <c r="B262" s="15">
        <v>369.20519999999999</v>
      </c>
      <c r="D262" t="str">
        <f t="shared" si="33"/>
        <v>Irene Murphy</v>
      </c>
      <c r="E262" s="15">
        <f t="shared" si="33"/>
        <v>371.3802</v>
      </c>
    </row>
    <row r="263" spans="1:5" x14ac:dyDescent="0.35">
      <c r="A263" s="2" t="s">
        <v>1417</v>
      </c>
      <c r="B263" s="15">
        <v>359.83</v>
      </c>
      <c r="D263" t="str">
        <f t="shared" si="33"/>
        <v>Wesley Field</v>
      </c>
      <c r="E263" s="15">
        <f t="shared" si="33"/>
        <v>371.27199999999999</v>
      </c>
    </row>
    <row r="264" spans="1:5" x14ac:dyDescent="0.35">
      <c r="A264" s="2" t="s">
        <v>1363</v>
      </c>
      <c r="B264" s="15">
        <v>357.50650000000002</v>
      </c>
      <c r="D264" t="str">
        <f t="shared" si="33"/>
        <v>Charles Ward</v>
      </c>
      <c r="E264" s="15">
        <f t="shared" si="33"/>
        <v>369.99869999999999</v>
      </c>
    </row>
    <row r="265" spans="1:5" x14ac:dyDescent="0.35">
      <c r="A265" s="2" t="s">
        <v>1318</v>
      </c>
      <c r="B265" s="15">
        <v>354.57080000000002</v>
      </c>
      <c r="D265" t="str">
        <f t="shared" si="33"/>
        <v>Clifford Webb</v>
      </c>
      <c r="E265" s="15">
        <f t="shared" si="33"/>
        <v>369.20519999999999</v>
      </c>
    </row>
    <row r="266" spans="1:5" x14ac:dyDescent="0.35">
      <c r="A266" s="2" t="s">
        <v>1749</v>
      </c>
      <c r="B266" s="15">
        <v>352.87979999999999</v>
      </c>
      <c r="D266" t="str">
        <f t="shared" si="33"/>
        <v>Helen Dickerson</v>
      </c>
      <c r="E266" s="15">
        <f t="shared" si="33"/>
        <v>359.83</v>
      </c>
    </row>
    <row r="267" spans="1:5" x14ac:dyDescent="0.35">
      <c r="A267" s="2" t="s">
        <v>1377</v>
      </c>
      <c r="B267" s="15">
        <v>352.01600000000002</v>
      </c>
      <c r="D267" t="str">
        <f t="shared" ref="D267:E282" si="34">A264</f>
        <v>Geoffrey Saunders</v>
      </c>
      <c r="E267" s="15">
        <f t="shared" si="34"/>
        <v>357.50650000000002</v>
      </c>
    </row>
    <row r="268" spans="1:5" x14ac:dyDescent="0.35">
      <c r="A268" s="2" t="s">
        <v>1833</v>
      </c>
      <c r="B268" s="15">
        <v>351.54910000000001</v>
      </c>
      <c r="D268" t="str">
        <f t="shared" si="34"/>
        <v>Ernest Oh</v>
      </c>
      <c r="E268" s="15">
        <f t="shared" si="34"/>
        <v>354.57080000000002</v>
      </c>
    </row>
    <row r="269" spans="1:5" x14ac:dyDescent="0.35">
      <c r="A269" s="2" t="s">
        <v>1171</v>
      </c>
      <c r="B269" s="15">
        <v>351.05130000000003</v>
      </c>
      <c r="D269" t="str">
        <f t="shared" si="34"/>
        <v>Mary Norman</v>
      </c>
      <c r="E269" s="15">
        <f t="shared" si="34"/>
        <v>352.87979999999999</v>
      </c>
    </row>
    <row r="270" spans="1:5" x14ac:dyDescent="0.35">
      <c r="A270" s="2" t="s">
        <v>2021</v>
      </c>
      <c r="B270" s="15">
        <v>349.48500000000001</v>
      </c>
      <c r="D270" t="str">
        <f t="shared" si="34"/>
        <v>Gina McKnight</v>
      </c>
      <c r="E270" s="15">
        <f t="shared" si="34"/>
        <v>352.01600000000002</v>
      </c>
    </row>
    <row r="271" spans="1:5" x14ac:dyDescent="0.35">
      <c r="A271" s="2" t="s">
        <v>1415</v>
      </c>
      <c r="B271" s="15">
        <v>349.47</v>
      </c>
      <c r="D271" t="str">
        <f t="shared" si="34"/>
        <v>Pam Gilbert</v>
      </c>
      <c r="E271" s="15">
        <f t="shared" si="34"/>
        <v>351.54910000000001</v>
      </c>
    </row>
    <row r="272" spans="1:5" x14ac:dyDescent="0.35">
      <c r="A272" s="2" t="s">
        <v>1780</v>
      </c>
      <c r="B272" s="15">
        <v>346.42860000000002</v>
      </c>
      <c r="D272" t="str">
        <f t="shared" si="34"/>
        <v>Christopher Norton Patterson</v>
      </c>
      <c r="E272" s="15">
        <f t="shared" si="34"/>
        <v>351.05130000000003</v>
      </c>
    </row>
    <row r="273" spans="1:5" x14ac:dyDescent="0.35">
      <c r="A273" s="2" t="s">
        <v>1335</v>
      </c>
      <c r="B273" s="15">
        <v>344.54399999999998</v>
      </c>
      <c r="D273" t="str">
        <f t="shared" si="34"/>
        <v>Tammy Buckley</v>
      </c>
      <c r="E273" s="15">
        <f t="shared" si="34"/>
        <v>349.48500000000001</v>
      </c>
    </row>
    <row r="274" spans="1:5" x14ac:dyDescent="0.35">
      <c r="A274" s="2" t="s">
        <v>2102</v>
      </c>
      <c r="B274" s="15">
        <v>341.19810000000001</v>
      </c>
      <c r="D274" t="str">
        <f t="shared" si="34"/>
        <v>Hazel Khan</v>
      </c>
      <c r="E274" s="15">
        <f t="shared" si="34"/>
        <v>349.47</v>
      </c>
    </row>
    <row r="275" spans="1:5" x14ac:dyDescent="0.35">
      <c r="A275" s="2" t="s">
        <v>1836</v>
      </c>
      <c r="B275" s="15">
        <v>340.22519999999997</v>
      </c>
      <c r="D275" t="str">
        <f t="shared" si="34"/>
        <v>Michelle Bryant Phillips</v>
      </c>
      <c r="E275" s="15">
        <f t="shared" si="34"/>
        <v>346.42860000000002</v>
      </c>
    </row>
    <row r="276" spans="1:5" x14ac:dyDescent="0.35">
      <c r="A276" s="2" t="s">
        <v>1529</v>
      </c>
      <c r="B276" s="15">
        <v>334.4332</v>
      </c>
      <c r="D276" t="str">
        <f t="shared" si="34"/>
        <v>Faye Wolf</v>
      </c>
      <c r="E276" s="15">
        <f t="shared" si="34"/>
        <v>344.54399999999998</v>
      </c>
    </row>
    <row r="277" spans="1:5" x14ac:dyDescent="0.35">
      <c r="A277" s="2" t="s">
        <v>1719</v>
      </c>
      <c r="B277" s="15">
        <v>316.8</v>
      </c>
      <c r="D277" t="str">
        <f t="shared" si="34"/>
        <v>Wayne Lutz</v>
      </c>
      <c r="E277" s="15">
        <f t="shared" si="34"/>
        <v>341.19810000000001</v>
      </c>
    </row>
    <row r="278" spans="1:5" x14ac:dyDescent="0.35">
      <c r="A278" s="2" t="s">
        <v>1627</v>
      </c>
      <c r="B278" s="15">
        <v>314.48129999999998</v>
      </c>
      <c r="D278" t="str">
        <f t="shared" si="34"/>
        <v>Pat Baker</v>
      </c>
      <c r="E278" s="15">
        <f t="shared" si="34"/>
        <v>340.22519999999997</v>
      </c>
    </row>
    <row r="279" spans="1:5" x14ac:dyDescent="0.35">
      <c r="A279" s="2" t="s">
        <v>1563</v>
      </c>
      <c r="B279" s="15">
        <v>313.98779999999999</v>
      </c>
      <c r="D279" t="str">
        <f t="shared" si="34"/>
        <v>Jordan Womble</v>
      </c>
      <c r="E279" s="15">
        <f t="shared" si="34"/>
        <v>334.4332</v>
      </c>
    </row>
    <row r="280" spans="1:5" x14ac:dyDescent="0.35">
      <c r="A280" s="2" t="s">
        <v>1033</v>
      </c>
      <c r="B280" s="15">
        <v>313.49</v>
      </c>
      <c r="D280" t="str">
        <f t="shared" si="34"/>
        <v>Marie Bass</v>
      </c>
      <c r="E280" s="15">
        <f t="shared" si="34"/>
        <v>316.8</v>
      </c>
    </row>
    <row r="281" spans="1:5" x14ac:dyDescent="0.35">
      <c r="A281" s="2" t="s">
        <v>1255</v>
      </c>
      <c r="B281" s="15">
        <v>312.30919999999998</v>
      </c>
      <c r="D281" t="str">
        <f t="shared" si="34"/>
        <v>Laurie Hanna</v>
      </c>
      <c r="E281" s="15">
        <f t="shared" si="34"/>
        <v>314.48129999999998</v>
      </c>
    </row>
    <row r="282" spans="1:5" x14ac:dyDescent="0.35">
      <c r="A282" s="2" t="s">
        <v>1916</v>
      </c>
      <c r="B282" s="15">
        <v>311.14080000000001</v>
      </c>
      <c r="D282" t="str">
        <f t="shared" si="34"/>
        <v>Karen O'Donnell</v>
      </c>
      <c r="E282" s="15">
        <f t="shared" si="34"/>
        <v>313.98779999999999</v>
      </c>
    </row>
    <row r="283" spans="1:5" x14ac:dyDescent="0.35">
      <c r="A283" s="2" t="s">
        <v>1996</v>
      </c>
      <c r="B283" s="15">
        <v>308.67</v>
      </c>
      <c r="D283" t="str">
        <f t="shared" ref="D283:E298" si="35">A280</f>
        <v>Andrew Levine</v>
      </c>
      <c r="E283" s="15">
        <f t="shared" si="35"/>
        <v>313.49</v>
      </c>
    </row>
    <row r="284" spans="1:5" x14ac:dyDescent="0.35">
      <c r="A284" s="2" t="s">
        <v>1440</v>
      </c>
      <c r="B284" s="15">
        <v>300.92579999999998</v>
      </c>
      <c r="D284" t="str">
        <f t="shared" si="35"/>
        <v>Dorothy Holt</v>
      </c>
      <c r="E284" s="15">
        <f t="shared" si="35"/>
        <v>312.30919999999998</v>
      </c>
    </row>
    <row r="285" spans="1:5" x14ac:dyDescent="0.35">
      <c r="A285" s="2" t="s">
        <v>1507</v>
      </c>
      <c r="B285" s="15">
        <v>296.34129999999999</v>
      </c>
      <c r="D285" t="str">
        <f t="shared" si="35"/>
        <v>Robyn Zhou</v>
      </c>
      <c r="E285" s="15">
        <f t="shared" si="35"/>
        <v>311.14080000000001</v>
      </c>
    </row>
    <row r="286" spans="1:5" x14ac:dyDescent="0.35">
      <c r="A286" s="2" t="s">
        <v>1493</v>
      </c>
      <c r="B286" s="15">
        <v>293.66000000000003</v>
      </c>
      <c r="D286" t="str">
        <f t="shared" si="35"/>
        <v>Sidney Larson</v>
      </c>
      <c r="E286" s="15">
        <f t="shared" si="35"/>
        <v>308.67</v>
      </c>
    </row>
    <row r="287" spans="1:5" x14ac:dyDescent="0.35">
      <c r="A287" s="2" t="s">
        <v>1329</v>
      </c>
      <c r="B287" s="15">
        <v>293.14</v>
      </c>
      <c r="D287" t="str">
        <f t="shared" si="35"/>
        <v>Jack Morse</v>
      </c>
      <c r="E287" s="15">
        <f t="shared" si="35"/>
        <v>300.92579999999998</v>
      </c>
    </row>
    <row r="288" spans="1:5" x14ac:dyDescent="0.35">
      <c r="A288" s="2" t="s">
        <v>1648</v>
      </c>
      <c r="B288" s="15">
        <v>290.32799999999997</v>
      </c>
      <c r="D288" t="str">
        <f t="shared" si="35"/>
        <v>Joanna Kenney</v>
      </c>
      <c r="E288" s="15">
        <f t="shared" si="35"/>
        <v>296.34129999999999</v>
      </c>
    </row>
    <row r="289" spans="1:5" x14ac:dyDescent="0.35">
      <c r="A289" s="2" t="s">
        <v>1259</v>
      </c>
      <c r="B289" s="15">
        <v>290.28230000000002</v>
      </c>
      <c r="D289" t="str">
        <f t="shared" si="35"/>
        <v>Jessica Huffman</v>
      </c>
      <c r="E289" s="15">
        <f t="shared" si="35"/>
        <v>293.66000000000003</v>
      </c>
    </row>
    <row r="290" spans="1:5" x14ac:dyDescent="0.35">
      <c r="A290" s="2" t="s">
        <v>1699</v>
      </c>
      <c r="B290" s="15">
        <v>290.202</v>
      </c>
      <c r="D290" t="str">
        <f t="shared" si="35"/>
        <v>Evan K Bullard</v>
      </c>
      <c r="E290" s="15">
        <f t="shared" si="35"/>
        <v>293.14</v>
      </c>
    </row>
    <row r="291" spans="1:5" x14ac:dyDescent="0.35">
      <c r="A291" s="2" t="s">
        <v>1797</v>
      </c>
      <c r="B291" s="15">
        <v>286.9907</v>
      </c>
      <c r="D291" t="str">
        <f t="shared" si="35"/>
        <v>Leslie Hawley</v>
      </c>
      <c r="E291" s="15">
        <f t="shared" si="35"/>
        <v>290.32799999999997</v>
      </c>
    </row>
    <row r="292" spans="1:5" x14ac:dyDescent="0.35">
      <c r="A292" s="2" t="s">
        <v>1226</v>
      </c>
      <c r="B292" s="15">
        <v>277.42</v>
      </c>
      <c r="D292" t="str">
        <f t="shared" si="35"/>
        <v>Dwight Bishop</v>
      </c>
      <c r="E292" s="15">
        <f t="shared" si="35"/>
        <v>290.28230000000002</v>
      </c>
    </row>
    <row r="293" spans="1:5" x14ac:dyDescent="0.35">
      <c r="A293" s="2" t="s">
        <v>1224</v>
      </c>
      <c r="B293" s="15">
        <v>272.73570000000001</v>
      </c>
      <c r="D293" t="str">
        <f t="shared" si="35"/>
        <v>Lynne Wilcox</v>
      </c>
      <c r="E293" s="15">
        <f t="shared" si="35"/>
        <v>290.202</v>
      </c>
    </row>
    <row r="294" spans="1:5" x14ac:dyDescent="0.35">
      <c r="A294" s="2" t="s">
        <v>1047</v>
      </c>
      <c r="B294" s="15">
        <v>272.12400000000002</v>
      </c>
      <c r="D294" t="str">
        <f t="shared" si="35"/>
        <v>Monica Howard</v>
      </c>
      <c r="E294" s="15">
        <f t="shared" si="35"/>
        <v>286.9907</v>
      </c>
    </row>
    <row r="295" spans="1:5" x14ac:dyDescent="0.35">
      <c r="A295" s="2" t="s">
        <v>1817</v>
      </c>
      <c r="B295" s="15">
        <v>269.94</v>
      </c>
      <c r="D295" t="str">
        <f t="shared" si="35"/>
        <v>Deborah Paul</v>
      </c>
      <c r="E295" s="15">
        <f t="shared" si="35"/>
        <v>277.42</v>
      </c>
    </row>
    <row r="296" spans="1:5" x14ac:dyDescent="0.35">
      <c r="A296" s="2" t="s">
        <v>1173</v>
      </c>
      <c r="B296" s="15">
        <v>266.76089999999999</v>
      </c>
      <c r="D296" t="str">
        <f t="shared" si="35"/>
        <v>Debbie Hsu</v>
      </c>
      <c r="E296" s="15">
        <f t="shared" si="35"/>
        <v>272.73570000000001</v>
      </c>
    </row>
    <row r="297" spans="1:5" x14ac:dyDescent="0.35">
      <c r="A297" s="2" t="s">
        <v>1503</v>
      </c>
      <c r="B297" s="15">
        <v>265.96050000000002</v>
      </c>
      <c r="D297" t="str">
        <f t="shared" si="35"/>
        <v>Anne Schultz</v>
      </c>
      <c r="E297" s="15">
        <f t="shared" si="35"/>
        <v>272.12400000000002</v>
      </c>
    </row>
    <row r="298" spans="1:5" x14ac:dyDescent="0.35">
      <c r="A298" s="2" t="s">
        <v>2053</v>
      </c>
      <c r="B298" s="15">
        <v>264.63</v>
      </c>
      <c r="D298" t="str">
        <f t="shared" si="35"/>
        <v>Nicholas Wallace</v>
      </c>
      <c r="E298" s="15">
        <f t="shared" si="35"/>
        <v>269.94</v>
      </c>
    </row>
    <row r="299" spans="1:5" x14ac:dyDescent="0.35">
      <c r="A299" s="2" t="s">
        <v>1720</v>
      </c>
      <c r="B299" s="15">
        <v>262.2</v>
      </c>
      <c r="D299" t="str">
        <f t="shared" ref="D299:E314" si="36">A296</f>
        <v>Cindy McLeod</v>
      </c>
      <c r="E299" s="15">
        <f t="shared" si="36"/>
        <v>266.76089999999999</v>
      </c>
    </row>
    <row r="300" spans="1:5" x14ac:dyDescent="0.35">
      <c r="A300" s="2" t="s">
        <v>1909</v>
      </c>
      <c r="B300" s="15">
        <v>261.44400000000002</v>
      </c>
      <c r="D300" t="str">
        <f t="shared" si="36"/>
        <v>Joan Bowers</v>
      </c>
      <c r="E300" s="15">
        <f t="shared" si="36"/>
        <v>265.96050000000002</v>
      </c>
    </row>
    <row r="301" spans="1:5" x14ac:dyDescent="0.35">
      <c r="A301" s="2" t="s">
        <v>1976</v>
      </c>
      <c r="B301" s="15">
        <v>261.38580000000002</v>
      </c>
      <c r="D301" t="str">
        <f t="shared" si="36"/>
        <v>Tommy Ellis Ritchie</v>
      </c>
      <c r="E301" s="15">
        <f t="shared" si="36"/>
        <v>264.63</v>
      </c>
    </row>
    <row r="302" spans="1:5" x14ac:dyDescent="0.35">
      <c r="A302" s="2" t="s">
        <v>1957</v>
      </c>
      <c r="B302" s="15">
        <v>255.76920000000001</v>
      </c>
      <c r="D302" t="str">
        <f t="shared" si="36"/>
        <v>Marie Pittman</v>
      </c>
      <c r="E302" s="15">
        <f t="shared" si="36"/>
        <v>262.2</v>
      </c>
    </row>
    <row r="303" spans="1:5" x14ac:dyDescent="0.35">
      <c r="A303" s="2" t="s">
        <v>2042</v>
      </c>
      <c r="B303" s="15">
        <v>255.1482</v>
      </c>
      <c r="D303" t="str">
        <f t="shared" si="36"/>
        <v>Robin High</v>
      </c>
      <c r="E303" s="15">
        <f t="shared" si="36"/>
        <v>261.44400000000002</v>
      </c>
    </row>
    <row r="304" spans="1:5" x14ac:dyDescent="0.35">
      <c r="A304" s="2" t="s">
        <v>1218</v>
      </c>
      <c r="B304" s="15">
        <v>252.488</v>
      </c>
      <c r="D304" t="str">
        <f t="shared" si="36"/>
        <v>Sharon Kessler</v>
      </c>
      <c r="E304" s="15">
        <f t="shared" si="36"/>
        <v>261.38580000000002</v>
      </c>
    </row>
    <row r="305" spans="1:5" x14ac:dyDescent="0.35">
      <c r="A305" s="2" t="s">
        <v>2060</v>
      </c>
      <c r="B305" s="15">
        <v>252.2501</v>
      </c>
      <c r="D305" t="str">
        <f t="shared" si="36"/>
        <v>Sandy Mueller</v>
      </c>
      <c r="E305" s="15">
        <f t="shared" si="36"/>
        <v>255.76920000000001</v>
      </c>
    </row>
    <row r="306" spans="1:5" x14ac:dyDescent="0.35">
      <c r="A306" s="2" t="s">
        <v>1486</v>
      </c>
      <c r="B306" s="15">
        <v>251.8989</v>
      </c>
      <c r="D306" t="str">
        <f t="shared" si="36"/>
        <v>Tiffany Grossman Hardin</v>
      </c>
      <c r="E306" s="15">
        <f t="shared" si="36"/>
        <v>255.1482</v>
      </c>
    </row>
    <row r="307" spans="1:5" x14ac:dyDescent="0.35">
      <c r="A307" s="2" t="s">
        <v>2018</v>
      </c>
      <c r="B307" s="15">
        <v>250.0376</v>
      </c>
      <c r="D307" t="str">
        <f t="shared" si="36"/>
        <v>David Powell</v>
      </c>
      <c r="E307" s="15">
        <f t="shared" si="36"/>
        <v>252.488</v>
      </c>
    </row>
    <row r="308" spans="1:5" x14ac:dyDescent="0.35">
      <c r="A308" s="2" t="s">
        <v>1539</v>
      </c>
      <c r="B308" s="15">
        <v>246.97110000000001</v>
      </c>
      <c r="D308" t="str">
        <f t="shared" si="36"/>
        <v>Tony Wilkins Winters</v>
      </c>
      <c r="E308" s="15">
        <f t="shared" si="36"/>
        <v>252.2501</v>
      </c>
    </row>
    <row r="309" spans="1:5" x14ac:dyDescent="0.35">
      <c r="A309" s="2" t="s">
        <v>1597</v>
      </c>
      <c r="B309" s="15">
        <v>244.69800000000001</v>
      </c>
      <c r="D309" t="str">
        <f t="shared" si="36"/>
        <v>Jeremy Pratt</v>
      </c>
      <c r="E309" s="15">
        <f t="shared" si="36"/>
        <v>251.8989</v>
      </c>
    </row>
    <row r="310" spans="1:5" x14ac:dyDescent="0.35">
      <c r="A310" s="2" t="s">
        <v>1679</v>
      </c>
      <c r="B310" s="15">
        <v>238.53890000000001</v>
      </c>
      <c r="D310" t="str">
        <f t="shared" si="36"/>
        <v>Sylvia Bush</v>
      </c>
      <c r="E310" s="15">
        <f t="shared" si="36"/>
        <v>250.0376</v>
      </c>
    </row>
    <row r="311" spans="1:5" x14ac:dyDescent="0.35">
      <c r="A311" s="2" t="s">
        <v>1123</v>
      </c>
      <c r="B311" s="15">
        <v>236.2371</v>
      </c>
      <c r="D311" t="str">
        <f t="shared" si="36"/>
        <v>Joyce Murray</v>
      </c>
      <c r="E311" s="15">
        <f t="shared" si="36"/>
        <v>246.97110000000001</v>
      </c>
    </row>
    <row r="312" spans="1:5" x14ac:dyDescent="0.35">
      <c r="A312" s="2" t="s">
        <v>1478</v>
      </c>
      <c r="B312" s="15">
        <v>232.2816</v>
      </c>
      <c r="D312" t="str">
        <f t="shared" si="36"/>
        <v>Kent Kerr</v>
      </c>
      <c r="E312" s="15">
        <f t="shared" si="36"/>
        <v>244.69800000000001</v>
      </c>
    </row>
    <row r="313" spans="1:5" x14ac:dyDescent="0.35">
      <c r="A313" s="2" t="s">
        <v>1300</v>
      </c>
      <c r="B313" s="15">
        <v>224.9607</v>
      </c>
      <c r="D313" t="str">
        <f t="shared" si="36"/>
        <v>Lorraine Boykin</v>
      </c>
      <c r="E313" s="15">
        <f t="shared" si="36"/>
        <v>238.53890000000001</v>
      </c>
    </row>
    <row r="314" spans="1:5" x14ac:dyDescent="0.35">
      <c r="A314" s="2" t="s">
        <v>2005</v>
      </c>
      <c r="B314" s="15">
        <v>220.0615</v>
      </c>
      <c r="D314" t="str">
        <f t="shared" si="36"/>
        <v>Calvin Parsons Walter</v>
      </c>
      <c r="E314" s="15">
        <f t="shared" si="36"/>
        <v>236.2371</v>
      </c>
    </row>
    <row r="315" spans="1:5" x14ac:dyDescent="0.35">
      <c r="A315" s="2" t="s">
        <v>1354</v>
      </c>
      <c r="B315" s="15">
        <v>219.54419999999999</v>
      </c>
      <c r="D315" t="str">
        <f t="shared" ref="D315:E330" si="37">A312</f>
        <v>Jeffrey Mueller</v>
      </c>
      <c r="E315" s="15">
        <f t="shared" si="37"/>
        <v>232.2816</v>
      </c>
    </row>
    <row r="316" spans="1:5" x14ac:dyDescent="0.35">
      <c r="A316" s="2" t="s">
        <v>1764</v>
      </c>
      <c r="B316" s="15">
        <v>218.23320000000001</v>
      </c>
      <c r="D316" t="str">
        <f t="shared" si="37"/>
        <v>Ellen Sparks</v>
      </c>
      <c r="E316" s="15">
        <f t="shared" si="37"/>
        <v>224.9607</v>
      </c>
    </row>
    <row r="317" spans="1:5" x14ac:dyDescent="0.35">
      <c r="A317" s="2" t="s">
        <v>1067</v>
      </c>
      <c r="B317" s="15">
        <v>217.37979999999999</v>
      </c>
      <c r="D317" t="str">
        <f t="shared" si="37"/>
        <v>Stephanie Hawkins</v>
      </c>
      <c r="E317" s="15">
        <f t="shared" si="37"/>
        <v>220.0615</v>
      </c>
    </row>
    <row r="318" spans="1:5" x14ac:dyDescent="0.35">
      <c r="A318" s="2" t="s">
        <v>1758</v>
      </c>
      <c r="B318" s="15">
        <v>215.71799999999999</v>
      </c>
      <c r="D318" t="str">
        <f t="shared" si="37"/>
        <v>Gary Frazier</v>
      </c>
      <c r="E318" s="15">
        <f t="shared" si="37"/>
        <v>219.54419999999999</v>
      </c>
    </row>
    <row r="319" spans="1:5" x14ac:dyDescent="0.35">
      <c r="A319" s="2" t="s">
        <v>2070</v>
      </c>
      <c r="B319" s="15">
        <v>211.232</v>
      </c>
      <c r="D319" t="str">
        <f t="shared" si="37"/>
        <v>Megan York</v>
      </c>
      <c r="E319" s="15">
        <f t="shared" si="37"/>
        <v>218.23320000000001</v>
      </c>
    </row>
    <row r="320" spans="1:5" x14ac:dyDescent="0.35">
      <c r="A320" s="2" t="s">
        <v>2101</v>
      </c>
      <c r="B320" s="15">
        <v>207.34979999999999</v>
      </c>
      <c r="D320" t="str">
        <f t="shared" si="37"/>
        <v>Arthur Gold</v>
      </c>
      <c r="E320" s="15">
        <f t="shared" si="37"/>
        <v>217.37979999999999</v>
      </c>
    </row>
    <row r="321" spans="1:5" x14ac:dyDescent="0.35">
      <c r="A321" s="2" t="s">
        <v>2046</v>
      </c>
      <c r="B321" s="15">
        <v>202.0557</v>
      </c>
      <c r="D321" t="str">
        <f t="shared" si="37"/>
        <v>Max Hubbard</v>
      </c>
      <c r="E321" s="15">
        <f t="shared" si="37"/>
        <v>215.71799999999999</v>
      </c>
    </row>
    <row r="322" spans="1:5" x14ac:dyDescent="0.35">
      <c r="A322" s="2" t="s">
        <v>1530</v>
      </c>
      <c r="B322" s="15">
        <v>199.1823</v>
      </c>
      <c r="D322" t="str">
        <f t="shared" si="37"/>
        <v>Troy Moon</v>
      </c>
      <c r="E322" s="15">
        <f t="shared" si="37"/>
        <v>211.232</v>
      </c>
    </row>
    <row r="323" spans="1:5" x14ac:dyDescent="0.35">
      <c r="A323" s="2" t="s">
        <v>1670</v>
      </c>
      <c r="B323" s="15">
        <v>198.56720000000001</v>
      </c>
      <c r="D323" t="str">
        <f t="shared" si="37"/>
        <v>Wayne English</v>
      </c>
      <c r="E323" s="15">
        <f t="shared" si="37"/>
        <v>207.34979999999999</v>
      </c>
    </row>
    <row r="324" spans="1:5" x14ac:dyDescent="0.35">
      <c r="A324" s="2" t="s">
        <v>1772</v>
      </c>
      <c r="B324" s="15">
        <v>196.52330000000001</v>
      </c>
      <c r="D324" t="str">
        <f t="shared" si="37"/>
        <v>Timothy Reese</v>
      </c>
      <c r="E324" s="15">
        <f t="shared" si="37"/>
        <v>202.0557</v>
      </c>
    </row>
    <row r="325" spans="1:5" x14ac:dyDescent="0.35">
      <c r="A325" s="2" t="s">
        <v>1601</v>
      </c>
      <c r="B325" s="15">
        <v>193.52199999999999</v>
      </c>
      <c r="D325" t="str">
        <f t="shared" si="37"/>
        <v>Joseph Dawson</v>
      </c>
      <c r="E325" s="15">
        <f t="shared" si="37"/>
        <v>199.1823</v>
      </c>
    </row>
    <row r="326" spans="1:5" x14ac:dyDescent="0.35">
      <c r="A326" s="2" t="s">
        <v>1462</v>
      </c>
      <c r="B326" s="15">
        <v>192.7723</v>
      </c>
      <c r="D326" t="str">
        <f t="shared" si="37"/>
        <v>Lloyd Dolan</v>
      </c>
      <c r="E326" s="15">
        <f t="shared" si="37"/>
        <v>198.56720000000001</v>
      </c>
    </row>
    <row r="327" spans="1:5" x14ac:dyDescent="0.35">
      <c r="A327" s="2" t="s">
        <v>1960</v>
      </c>
      <c r="B327" s="15">
        <v>192.51689999999999</v>
      </c>
      <c r="D327" t="str">
        <f t="shared" si="37"/>
        <v>Melvin Kendall</v>
      </c>
      <c r="E327" s="15">
        <f t="shared" si="37"/>
        <v>196.52330000000001</v>
      </c>
    </row>
    <row r="328" spans="1:5" x14ac:dyDescent="0.35">
      <c r="A328" s="2" t="s">
        <v>1072</v>
      </c>
      <c r="B328" s="15">
        <v>184.19550000000001</v>
      </c>
      <c r="D328" t="str">
        <f t="shared" si="37"/>
        <v>Kerry Jernigan</v>
      </c>
      <c r="E328" s="15">
        <f t="shared" si="37"/>
        <v>193.52199999999999</v>
      </c>
    </row>
    <row r="329" spans="1:5" x14ac:dyDescent="0.35">
      <c r="A329" s="2" t="s">
        <v>1389</v>
      </c>
      <c r="B329" s="15">
        <v>173.5326</v>
      </c>
      <c r="D329" t="str">
        <f t="shared" si="37"/>
        <v>Janice Cole</v>
      </c>
      <c r="E329" s="15">
        <f t="shared" si="37"/>
        <v>192.7723</v>
      </c>
    </row>
    <row r="330" spans="1:5" x14ac:dyDescent="0.35">
      <c r="A330" s="2" t="s">
        <v>1643</v>
      </c>
      <c r="B330" s="15">
        <v>172.44049999999999</v>
      </c>
      <c r="D330" t="str">
        <f t="shared" si="37"/>
        <v>Sarah N Becker</v>
      </c>
      <c r="E330" s="15">
        <f t="shared" si="37"/>
        <v>192.51689999999999</v>
      </c>
    </row>
    <row r="331" spans="1:5" x14ac:dyDescent="0.35">
      <c r="A331" s="2" t="s">
        <v>1131</v>
      </c>
      <c r="B331" s="15">
        <v>172.03659999999999</v>
      </c>
      <c r="D331" t="str">
        <f t="shared" ref="D331:E346" si="38">A328</f>
        <v>Becky O'Brien</v>
      </c>
      <c r="E331" s="15">
        <f t="shared" si="38"/>
        <v>184.19550000000001</v>
      </c>
    </row>
    <row r="332" spans="1:5" x14ac:dyDescent="0.35">
      <c r="A332" s="2" t="s">
        <v>2008</v>
      </c>
      <c r="B332" s="15">
        <v>171.83879999999999</v>
      </c>
      <c r="D332" t="str">
        <f t="shared" si="38"/>
        <v>Gordon Walker</v>
      </c>
      <c r="E332" s="15">
        <f t="shared" si="38"/>
        <v>173.5326</v>
      </c>
    </row>
    <row r="333" spans="1:5" x14ac:dyDescent="0.35">
      <c r="A333" s="2" t="s">
        <v>1632</v>
      </c>
      <c r="B333" s="15">
        <v>167.334</v>
      </c>
      <c r="D333" t="str">
        <f t="shared" si="38"/>
        <v>Leo Kane</v>
      </c>
      <c r="E333" s="15">
        <f t="shared" si="38"/>
        <v>172.44049999999999</v>
      </c>
    </row>
    <row r="334" spans="1:5" x14ac:dyDescent="0.35">
      <c r="A334" s="2" t="s">
        <v>1050</v>
      </c>
      <c r="B334" s="15">
        <v>167.16</v>
      </c>
      <c r="D334" t="str">
        <f t="shared" si="38"/>
        <v>Carmen Elmore</v>
      </c>
      <c r="E334" s="15">
        <f t="shared" si="38"/>
        <v>172.03659999999999</v>
      </c>
    </row>
    <row r="335" spans="1:5" x14ac:dyDescent="0.35">
      <c r="A335" s="2" t="s">
        <v>1759</v>
      </c>
      <c r="B335" s="15">
        <v>165.6345</v>
      </c>
      <c r="D335" t="str">
        <f t="shared" si="38"/>
        <v>Steve McKee</v>
      </c>
      <c r="E335" s="15">
        <f t="shared" si="38"/>
        <v>171.83879999999999</v>
      </c>
    </row>
    <row r="336" spans="1:5" x14ac:dyDescent="0.35">
      <c r="A336" s="2" t="s">
        <v>1133</v>
      </c>
      <c r="B336" s="15">
        <v>164.2749</v>
      </c>
      <c r="D336" t="str">
        <f t="shared" si="38"/>
        <v>Lawrence Haas</v>
      </c>
      <c r="E336" s="15">
        <f t="shared" si="38"/>
        <v>167.334</v>
      </c>
    </row>
    <row r="337" spans="1:5" x14ac:dyDescent="0.35">
      <c r="A337" s="2" t="s">
        <v>1658</v>
      </c>
      <c r="B337" s="15">
        <v>164.08199999999999</v>
      </c>
      <c r="D337" t="str">
        <f t="shared" si="38"/>
        <v>Annie Horne</v>
      </c>
      <c r="E337" s="15">
        <f t="shared" si="38"/>
        <v>167.16</v>
      </c>
    </row>
    <row r="338" spans="1:5" x14ac:dyDescent="0.35">
      <c r="A338" s="2" t="s">
        <v>1985</v>
      </c>
      <c r="B338" s="15">
        <v>164.06129999999999</v>
      </c>
      <c r="D338" t="str">
        <f t="shared" si="38"/>
        <v>Max Hurley</v>
      </c>
      <c r="E338" s="15">
        <f t="shared" si="38"/>
        <v>165.6345</v>
      </c>
    </row>
    <row r="339" spans="1:5" x14ac:dyDescent="0.35">
      <c r="A339" s="2" t="s">
        <v>1484</v>
      </c>
      <c r="B339" s="15">
        <v>163.4564</v>
      </c>
      <c r="D339" t="str">
        <f t="shared" si="38"/>
        <v>Carol Saunders</v>
      </c>
      <c r="E339" s="15">
        <f t="shared" si="38"/>
        <v>164.2749</v>
      </c>
    </row>
    <row r="340" spans="1:5" x14ac:dyDescent="0.35">
      <c r="A340" s="2" t="s">
        <v>1680</v>
      </c>
      <c r="B340" s="15">
        <v>162.666</v>
      </c>
      <c r="D340" t="str">
        <f t="shared" si="38"/>
        <v>Lillian Fischer</v>
      </c>
      <c r="E340" s="15">
        <f t="shared" si="38"/>
        <v>164.08199999999999</v>
      </c>
    </row>
    <row r="341" spans="1:5" x14ac:dyDescent="0.35">
      <c r="A341" s="2" t="s">
        <v>1002</v>
      </c>
      <c r="B341" s="15">
        <v>159.8056</v>
      </c>
      <c r="D341" t="str">
        <f t="shared" si="38"/>
        <v>Sherri Kramer</v>
      </c>
      <c r="E341" s="15">
        <f t="shared" si="38"/>
        <v>164.06129999999999</v>
      </c>
    </row>
    <row r="342" spans="1:5" x14ac:dyDescent="0.35">
      <c r="A342" s="2" t="s">
        <v>1011</v>
      </c>
      <c r="B342" s="15">
        <v>159.52969999999999</v>
      </c>
      <c r="D342" t="str">
        <f t="shared" si="38"/>
        <v>Jenny Hawkins</v>
      </c>
      <c r="E342" s="15">
        <f t="shared" si="38"/>
        <v>163.4564</v>
      </c>
    </row>
    <row r="343" spans="1:5" x14ac:dyDescent="0.35">
      <c r="A343" s="2" t="s">
        <v>2088</v>
      </c>
      <c r="B343" s="15">
        <v>157.536</v>
      </c>
      <c r="D343" t="str">
        <f t="shared" si="38"/>
        <v>Lorraine Kelly</v>
      </c>
      <c r="E343" s="15">
        <f t="shared" si="38"/>
        <v>162.666</v>
      </c>
    </row>
    <row r="344" spans="1:5" x14ac:dyDescent="0.35">
      <c r="A344" s="2" t="s">
        <v>1105</v>
      </c>
      <c r="B344" s="15">
        <v>156.7449</v>
      </c>
      <c r="D344" t="str">
        <f t="shared" si="38"/>
        <v>Alex Harrell</v>
      </c>
      <c r="E344" s="15">
        <f t="shared" si="38"/>
        <v>159.8056</v>
      </c>
    </row>
    <row r="345" spans="1:5" x14ac:dyDescent="0.35">
      <c r="A345" s="2" t="s">
        <v>1323</v>
      </c>
      <c r="B345" s="15">
        <v>153.49279999999999</v>
      </c>
      <c r="D345" t="str">
        <f t="shared" si="38"/>
        <v>Alice Coley</v>
      </c>
      <c r="E345" s="15">
        <f t="shared" si="38"/>
        <v>159.52969999999999</v>
      </c>
    </row>
    <row r="346" spans="1:5" x14ac:dyDescent="0.35">
      <c r="A346" s="2" t="s">
        <v>2038</v>
      </c>
      <c r="B346" s="15">
        <v>152.4348</v>
      </c>
      <c r="D346" t="str">
        <f t="shared" si="38"/>
        <v>Victoria Baker Hoover</v>
      </c>
      <c r="E346" s="15">
        <f t="shared" si="38"/>
        <v>157.536</v>
      </c>
    </row>
    <row r="347" spans="1:5" x14ac:dyDescent="0.35">
      <c r="A347" s="2" t="s">
        <v>1659</v>
      </c>
      <c r="B347" s="15">
        <v>149.166</v>
      </c>
      <c r="D347" t="str">
        <f t="shared" ref="D347:E362" si="39">A344</f>
        <v>Brandon Beach</v>
      </c>
      <c r="E347" s="15">
        <f t="shared" si="39"/>
        <v>156.7449</v>
      </c>
    </row>
    <row r="348" spans="1:5" x14ac:dyDescent="0.35">
      <c r="A348" s="2" t="s">
        <v>1746</v>
      </c>
      <c r="B348" s="15">
        <v>147.75659999999999</v>
      </c>
      <c r="D348" t="str">
        <f t="shared" si="39"/>
        <v>Eugene H Walsh</v>
      </c>
      <c r="E348" s="15">
        <f t="shared" si="39"/>
        <v>153.49279999999999</v>
      </c>
    </row>
    <row r="349" spans="1:5" x14ac:dyDescent="0.35">
      <c r="A349" s="2" t="s">
        <v>1922</v>
      </c>
      <c r="B349" s="15">
        <v>145.99100000000001</v>
      </c>
      <c r="D349" t="str">
        <f t="shared" si="39"/>
        <v>Theodore Tyson</v>
      </c>
      <c r="E349" s="15">
        <f t="shared" si="39"/>
        <v>152.4348</v>
      </c>
    </row>
    <row r="350" spans="1:5" x14ac:dyDescent="0.35">
      <c r="A350" s="2" t="s">
        <v>1596</v>
      </c>
      <c r="B350" s="15">
        <v>143.90960000000001</v>
      </c>
      <c r="D350" t="str">
        <f t="shared" si="39"/>
        <v>Linda Blake</v>
      </c>
      <c r="E350" s="15">
        <f t="shared" si="39"/>
        <v>149.166</v>
      </c>
    </row>
    <row r="351" spans="1:5" x14ac:dyDescent="0.35">
      <c r="A351" s="2" t="s">
        <v>1567</v>
      </c>
      <c r="B351" s="15">
        <v>141.9357</v>
      </c>
      <c r="D351" t="str">
        <f t="shared" si="39"/>
        <v>Marvin Rollins</v>
      </c>
      <c r="E351" s="15">
        <f t="shared" si="39"/>
        <v>147.75659999999999</v>
      </c>
    </row>
    <row r="352" spans="1:5" x14ac:dyDescent="0.35">
      <c r="A352" s="2" t="s">
        <v>1832</v>
      </c>
      <c r="B352" s="15">
        <v>139.61199999999999</v>
      </c>
      <c r="D352" t="str">
        <f t="shared" si="39"/>
        <v>Ron Newton</v>
      </c>
      <c r="E352" s="15">
        <f t="shared" si="39"/>
        <v>145.99100000000001</v>
      </c>
    </row>
    <row r="353" spans="1:5" x14ac:dyDescent="0.35">
      <c r="A353" s="2" t="s">
        <v>2049</v>
      </c>
      <c r="B353" s="15">
        <v>139.59</v>
      </c>
      <c r="D353" t="str">
        <f t="shared" si="39"/>
        <v>Kent Gill</v>
      </c>
      <c r="E353" s="15">
        <f t="shared" si="39"/>
        <v>143.90960000000001</v>
      </c>
    </row>
    <row r="354" spans="1:5" x14ac:dyDescent="0.35">
      <c r="A354" s="2" t="s">
        <v>1773</v>
      </c>
      <c r="B354" s="15">
        <v>138.59399999999999</v>
      </c>
      <c r="D354" t="str">
        <f t="shared" si="39"/>
        <v>Kate McKenna</v>
      </c>
      <c r="E354" s="15">
        <f t="shared" si="39"/>
        <v>141.9357</v>
      </c>
    </row>
    <row r="355" spans="1:5" x14ac:dyDescent="0.35">
      <c r="A355" s="2" t="s">
        <v>1127</v>
      </c>
      <c r="B355" s="15">
        <v>138.22200000000001</v>
      </c>
      <c r="D355" t="str">
        <f t="shared" si="39"/>
        <v>Pam Bennett</v>
      </c>
      <c r="E355" s="15">
        <f t="shared" si="39"/>
        <v>139.61199999999999</v>
      </c>
    </row>
    <row r="356" spans="1:5" x14ac:dyDescent="0.35">
      <c r="A356" s="2" t="s">
        <v>1844</v>
      </c>
      <c r="B356" s="15">
        <v>138.018</v>
      </c>
      <c r="D356" t="str">
        <f t="shared" si="39"/>
        <v>Tina Monroe</v>
      </c>
      <c r="E356" s="15">
        <f t="shared" si="39"/>
        <v>139.59</v>
      </c>
    </row>
    <row r="357" spans="1:5" x14ac:dyDescent="0.35">
      <c r="A357" s="2" t="s">
        <v>1620</v>
      </c>
      <c r="B357" s="15">
        <v>135.1574</v>
      </c>
      <c r="D357" t="str">
        <f t="shared" si="39"/>
        <v>Meredith Humphrey</v>
      </c>
      <c r="E357" s="15">
        <f t="shared" si="39"/>
        <v>138.59399999999999</v>
      </c>
    </row>
    <row r="358" spans="1:5" x14ac:dyDescent="0.35">
      <c r="A358" s="2" t="s">
        <v>1823</v>
      </c>
      <c r="B358" s="15">
        <v>134.16820000000001</v>
      </c>
      <c r="D358" t="str">
        <f t="shared" si="39"/>
        <v>Carlos Adkins</v>
      </c>
      <c r="E358" s="15">
        <f t="shared" si="39"/>
        <v>138.22200000000001</v>
      </c>
    </row>
    <row r="359" spans="1:5" x14ac:dyDescent="0.35">
      <c r="A359" s="2" t="s">
        <v>2017</v>
      </c>
      <c r="B359" s="15">
        <v>133.5676</v>
      </c>
      <c r="D359" t="str">
        <f t="shared" si="39"/>
        <v>Patsy Shea</v>
      </c>
      <c r="E359" s="15">
        <f t="shared" si="39"/>
        <v>138.018</v>
      </c>
    </row>
    <row r="360" spans="1:5" x14ac:dyDescent="0.35">
      <c r="A360" s="2" t="s">
        <v>1950</v>
      </c>
      <c r="B360" s="15">
        <v>132.52260000000001</v>
      </c>
      <c r="D360" t="str">
        <f t="shared" si="39"/>
        <v>Larry Langston</v>
      </c>
      <c r="E360" s="15">
        <f t="shared" si="39"/>
        <v>135.1574</v>
      </c>
    </row>
    <row r="361" spans="1:5" x14ac:dyDescent="0.35">
      <c r="A361" s="2" t="s">
        <v>1077</v>
      </c>
      <c r="B361" s="15">
        <v>129.48859999999999</v>
      </c>
      <c r="D361" t="str">
        <f t="shared" si="39"/>
        <v>Norman Adams</v>
      </c>
      <c r="E361" s="15">
        <f t="shared" si="39"/>
        <v>134.16820000000001</v>
      </c>
    </row>
    <row r="362" spans="1:5" x14ac:dyDescent="0.35">
      <c r="A362" s="2" t="s">
        <v>1444</v>
      </c>
      <c r="B362" s="15">
        <v>129.078</v>
      </c>
      <c r="D362" t="str">
        <f t="shared" si="39"/>
        <v>Suzanne Cochran</v>
      </c>
      <c r="E362" s="15">
        <f t="shared" si="39"/>
        <v>133.5676</v>
      </c>
    </row>
    <row r="363" spans="1:5" x14ac:dyDescent="0.35">
      <c r="A363" s="2" t="s">
        <v>1003</v>
      </c>
      <c r="B363" s="15">
        <v>128.8159</v>
      </c>
      <c r="D363" t="str">
        <f t="shared" ref="D363:E378" si="40">A360</f>
        <v>Samuel Newman</v>
      </c>
      <c r="E363" s="15">
        <f t="shared" si="40"/>
        <v>132.52260000000001</v>
      </c>
    </row>
    <row r="364" spans="1:5" x14ac:dyDescent="0.35">
      <c r="A364" s="2" t="s">
        <v>1946</v>
      </c>
      <c r="B364" s="15">
        <v>128.02529999999999</v>
      </c>
      <c r="D364" t="str">
        <f t="shared" si="40"/>
        <v>Benjamin Lam</v>
      </c>
      <c r="E364" s="15">
        <f t="shared" si="40"/>
        <v>129.48859999999999</v>
      </c>
    </row>
    <row r="365" spans="1:5" x14ac:dyDescent="0.35">
      <c r="A365" s="2" t="s">
        <v>1599</v>
      </c>
      <c r="B365" s="15">
        <v>127.1985</v>
      </c>
      <c r="D365" t="str">
        <f t="shared" si="40"/>
        <v>Jackie McCullough</v>
      </c>
      <c r="E365" s="15">
        <f t="shared" si="40"/>
        <v>129.078</v>
      </c>
    </row>
    <row r="366" spans="1:5" x14ac:dyDescent="0.35">
      <c r="A366" s="2" t="s">
        <v>1163</v>
      </c>
      <c r="B366" s="15">
        <v>125.8077</v>
      </c>
      <c r="D366" t="str">
        <f t="shared" si="40"/>
        <v>Alex Nicholson</v>
      </c>
      <c r="E366" s="15">
        <f t="shared" si="40"/>
        <v>128.8159</v>
      </c>
    </row>
    <row r="367" spans="1:5" x14ac:dyDescent="0.35">
      <c r="A367" s="2" t="s">
        <v>1404</v>
      </c>
      <c r="B367" s="15">
        <v>125.724</v>
      </c>
      <c r="D367" t="str">
        <f t="shared" si="40"/>
        <v>Sam Rouse</v>
      </c>
      <c r="E367" s="15">
        <f t="shared" si="40"/>
        <v>128.02529999999999</v>
      </c>
    </row>
    <row r="368" spans="1:5" x14ac:dyDescent="0.35">
      <c r="A368" s="2" t="s">
        <v>1733</v>
      </c>
      <c r="B368" s="15">
        <v>123.8918</v>
      </c>
      <c r="D368" t="str">
        <f t="shared" si="40"/>
        <v>Kerry Green</v>
      </c>
      <c r="E368" s="15">
        <f t="shared" si="40"/>
        <v>127.1985</v>
      </c>
    </row>
    <row r="369" spans="1:5" x14ac:dyDescent="0.35">
      <c r="A369" s="2" t="s">
        <v>1958</v>
      </c>
      <c r="B369" s="15">
        <v>123.2029</v>
      </c>
      <c r="D369" t="str">
        <f t="shared" si="40"/>
        <v>Chris Pritchard</v>
      </c>
      <c r="E369" s="15">
        <f t="shared" si="40"/>
        <v>125.8077</v>
      </c>
    </row>
    <row r="370" spans="1:5" x14ac:dyDescent="0.35">
      <c r="A370" s="2" t="s">
        <v>1289</v>
      </c>
      <c r="B370" s="15">
        <v>122.292</v>
      </c>
      <c r="D370" t="str">
        <f t="shared" si="40"/>
        <v>Hannah Tyson</v>
      </c>
      <c r="E370" s="15">
        <f t="shared" si="40"/>
        <v>125.724</v>
      </c>
    </row>
    <row r="371" spans="1:5" x14ac:dyDescent="0.35">
      <c r="A371" s="2" t="s">
        <v>1565</v>
      </c>
      <c r="B371" s="15">
        <v>121.72</v>
      </c>
      <c r="D371" t="str">
        <f t="shared" si="40"/>
        <v>Marlene Kirk</v>
      </c>
      <c r="E371" s="15">
        <f t="shared" si="40"/>
        <v>123.8918</v>
      </c>
    </row>
    <row r="372" spans="1:5" x14ac:dyDescent="0.35">
      <c r="A372" s="2" t="s">
        <v>1805</v>
      </c>
      <c r="B372" s="15">
        <v>114.88200000000001</v>
      </c>
      <c r="D372" t="str">
        <f t="shared" si="40"/>
        <v>Sara Faulkner</v>
      </c>
      <c r="E372" s="15">
        <f t="shared" si="40"/>
        <v>123.2029</v>
      </c>
    </row>
    <row r="373" spans="1:5" x14ac:dyDescent="0.35">
      <c r="A373" s="2" t="s">
        <v>1684</v>
      </c>
      <c r="B373" s="15">
        <v>114.49</v>
      </c>
      <c r="D373" t="str">
        <f t="shared" si="40"/>
        <v>Eileen Cheek</v>
      </c>
      <c r="E373" s="15">
        <f t="shared" si="40"/>
        <v>122.292</v>
      </c>
    </row>
    <row r="374" spans="1:5" x14ac:dyDescent="0.35">
      <c r="A374" s="2" t="s">
        <v>1673</v>
      </c>
      <c r="B374" s="15">
        <v>113.6499</v>
      </c>
      <c r="D374" t="str">
        <f t="shared" si="40"/>
        <v>Karl Knowles</v>
      </c>
      <c r="E374" s="15">
        <f t="shared" si="40"/>
        <v>121.72</v>
      </c>
    </row>
    <row r="375" spans="1:5" x14ac:dyDescent="0.35">
      <c r="A375" s="2" t="s">
        <v>1728</v>
      </c>
      <c r="B375" s="15">
        <v>113.41500000000001</v>
      </c>
      <c r="D375" t="str">
        <f t="shared" si="40"/>
        <v>Nathan Jenkins</v>
      </c>
      <c r="E375" s="15">
        <f t="shared" si="40"/>
        <v>114.88200000000001</v>
      </c>
    </row>
    <row r="376" spans="1:5" x14ac:dyDescent="0.35">
      <c r="A376" s="2" t="s">
        <v>1559</v>
      </c>
      <c r="B376" s="15">
        <v>112.4987</v>
      </c>
      <c r="D376" t="str">
        <f t="shared" si="40"/>
        <v>Lucille Gibbons</v>
      </c>
      <c r="E376" s="15">
        <f t="shared" si="40"/>
        <v>114.49</v>
      </c>
    </row>
    <row r="377" spans="1:5" x14ac:dyDescent="0.35">
      <c r="A377" s="2" t="s">
        <v>1580</v>
      </c>
      <c r="B377" s="15">
        <v>112.1181</v>
      </c>
      <c r="D377" t="str">
        <f t="shared" si="40"/>
        <v>Lloyd Norris</v>
      </c>
      <c r="E377" s="15">
        <f t="shared" si="40"/>
        <v>113.6499</v>
      </c>
    </row>
    <row r="378" spans="1:5" x14ac:dyDescent="0.35">
      <c r="A378" s="2" t="s">
        <v>1346</v>
      </c>
      <c r="B378" s="15">
        <v>111.22199999999999</v>
      </c>
      <c r="D378" t="str">
        <f t="shared" si="40"/>
        <v>Mark Ritchie</v>
      </c>
      <c r="E378" s="15">
        <f t="shared" si="40"/>
        <v>113.41500000000001</v>
      </c>
    </row>
    <row r="379" spans="1:5" x14ac:dyDescent="0.35">
      <c r="A379" s="2" t="s">
        <v>1199</v>
      </c>
      <c r="B379" s="15">
        <v>111.07680000000001</v>
      </c>
      <c r="D379" t="str">
        <f t="shared" ref="D379:E394" si="41">A376</f>
        <v>Kara Allison</v>
      </c>
      <c r="E379" s="15">
        <f t="shared" si="41"/>
        <v>112.4987</v>
      </c>
    </row>
    <row r="380" spans="1:5" x14ac:dyDescent="0.35">
      <c r="A380" s="2" t="s">
        <v>1860</v>
      </c>
      <c r="B380" s="15">
        <v>109.16</v>
      </c>
      <c r="D380" t="str">
        <f t="shared" si="41"/>
        <v>Kathy Turner</v>
      </c>
      <c r="E380" s="15">
        <f t="shared" si="41"/>
        <v>112.1181</v>
      </c>
    </row>
    <row r="381" spans="1:5" x14ac:dyDescent="0.35">
      <c r="A381" s="2" t="s">
        <v>1296</v>
      </c>
      <c r="B381" s="15">
        <v>108.51260000000001</v>
      </c>
      <c r="D381" t="str">
        <f t="shared" si="41"/>
        <v>Francis Sherrill</v>
      </c>
      <c r="E381" s="15">
        <f t="shared" si="41"/>
        <v>111.22199999999999</v>
      </c>
    </row>
    <row r="382" spans="1:5" x14ac:dyDescent="0.35">
      <c r="A382" s="2" t="s">
        <v>1476</v>
      </c>
      <c r="B382" s="15">
        <v>107.4546</v>
      </c>
      <c r="D382" t="str">
        <f t="shared" si="41"/>
        <v>Dana Burgess</v>
      </c>
      <c r="E382" s="15">
        <f t="shared" si="41"/>
        <v>111.07680000000001</v>
      </c>
    </row>
    <row r="383" spans="1:5" x14ac:dyDescent="0.35">
      <c r="A383" s="2" t="s">
        <v>1434</v>
      </c>
      <c r="B383" s="15">
        <v>107.02</v>
      </c>
      <c r="D383" t="str">
        <f t="shared" si="41"/>
        <v>Peter Adams</v>
      </c>
      <c r="E383" s="15">
        <f t="shared" si="41"/>
        <v>109.16</v>
      </c>
    </row>
    <row r="384" spans="1:5" x14ac:dyDescent="0.35">
      <c r="A384" s="2" t="s">
        <v>1418</v>
      </c>
      <c r="B384" s="15">
        <v>106.98480000000001</v>
      </c>
      <c r="D384" t="str">
        <f t="shared" si="41"/>
        <v>Elisabeth Massey</v>
      </c>
      <c r="E384" s="15">
        <f t="shared" si="41"/>
        <v>108.51260000000001</v>
      </c>
    </row>
    <row r="385" spans="1:5" x14ac:dyDescent="0.35">
      <c r="A385" s="2" t="s">
        <v>1920</v>
      </c>
      <c r="B385" s="15">
        <v>106.7499</v>
      </c>
      <c r="D385" t="str">
        <f t="shared" si="41"/>
        <v>Jeffrey Cheng</v>
      </c>
      <c r="E385" s="15">
        <f t="shared" si="41"/>
        <v>107.4546</v>
      </c>
    </row>
    <row r="386" spans="1:5" x14ac:dyDescent="0.35">
      <c r="A386" s="2" t="s">
        <v>1328</v>
      </c>
      <c r="B386" s="15">
        <v>105.7</v>
      </c>
      <c r="D386" t="str">
        <f t="shared" si="41"/>
        <v>Howard Rogers</v>
      </c>
      <c r="E386" s="15">
        <f t="shared" si="41"/>
        <v>107.02</v>
      </c>
    </row>
    <row r="387" spans="1:5" x14ac:dyDescent="0.35">
      <c r="A387" s="2" t="s">
        <v>1983</v>
      </c>
      <c r="B387" s="15">
        <v>105.678</v>
      </c>
      <c r="D387" t="str">
        <f t="shared" si="41"/>
        <v>Helen Ferguson</v>
      </c>
      <c r="E387" s="15">
        <f t="shared" si="41"/>
        <v>106.98480000000001</v>
      </c>
    </row>
    <row r="388" spans="1:5" x14ac:dyDescent="0.35">
      <c r="A388" s="2" t="s">
        <v>1107</v>
      </c>
      <c r="B388" s="15">
        <v>104.9695</v>
      </c>
      <c r="D388" t="str">
        <f t="shared" si="41"/>
        <v>Roger Meyer</v>
      </c>
      <c r="E388" s="15">
        <f t="shared" si="41"/>
        <v>106.7499</v>
      </c>
    </row>
    <row r="389" spans="1:5" x14ac:dyDescent="0.35">
      <c r="A389" s="2" t="s">
        <v>1391</v>
      </c>
      <c r="B389" s="15">
        <v>103.83</v>
      </c>
      <c r="D389" t="str">
        <f t="shared" si="41"/>
        <v>Evan Adkins</v>
      </c>
      <c r="E389" s="15">
        <f t="shared" si="41"/>
        <v>105.7</v>
      </c>
    </row>
    <row r="390" spans="1:5" x14ac:dyDescent="0.35">
      <c r="A390" s="2" t="s">
        <v>1791</v>
      </c>
      <c r="B390" s="15">
        <v>103.2723</v>
      </c>
      <c r="D390" t="str">
        <f t="shared" si="41"/>
        <v>Shawn Stern</v>
      </c>
      <c r="E390" s="15">
        <f t="shared" si="41"/>
        <v>105.678</v>
      </c>
    </row>
    <row r="391" spans="1:5" x14ac:dyDescent="0.35">
      <c r="A391" s="2" t="s">
        <v>1933</v>
      </c>
      <c r="B391" s="15">
        <v>100.1328</v>
      </c>
      <c r="D391" t="str">
        <f t="shared" si="41"/>
        <v>Brenda Jain</v>
      </c>
      <c r="E391" s="15">
        <f t="shared" si="41"/>
        <v>104.9695</v>
      </c>
    </row>
    <row r="392" spans="1:5" x14ac:dyDescent="0.35">
      <c r="A392" s="2" t="s">
        <v>1114</v>
      </c>
      <c r="B392" s="15">
        <v>100.1087</v>
      </c>
      <c r="D392" t="str">
        <f t="shared" si="41"/>
        <v>Grace McNeill Hunt</v>
      </c>
      <c r="E392" s="15">
        <f t="shared" si="41"/>
        <v>103.83</v>
      </c>
    </row>
    <row r="393" spans="1:5" x14ac:dyDescent="0.35">
      <c r="A393" s="2" t="s">
        <v>1775</v>
      </c>
      <c r="B393" s="15">
        <v>97.897000000000006</v>
      </c>
      <c r="D393" t="str">
        <f t="shared" si="41"/>
        <v>Mitchell Goldberg</v>
      </c>
      <c r="E393" s="15">
        <f t="shared" si="41"/>
        <v>103.2723</v>
      </c>
    </row>
    <row r="394" spans="1:5" x14ac:dyDescent="0.35">
      <c r="A394" s="2" t="s">
        <v>2029</v>
      </c>
      <c r="B394" s="15">
        <v>96.490799999999993</v>
      </c>
      <c r="D394" t="str">
        <f t="shared" si="41"/>
        <v>Roy Hardison</v>
      </c>
      <c r="E394" s="15">
        <f t="shared" si="41"/>
        <v>100.1328</v>
      </c>
    </row>
    <row r="395" spans="1:5" x14ac:dyDescent="0.35">
      <c r="A395" s="2" t="s">
        <v>1789</v>
      </c>
      <c r="B395" s="15">
        <v>96.251099999999994</v>
      </c>
      <c r="D395" t="str">
        <f t="shared" ref="D395:E410" si="42">A392</f>
        <v>Brian Bennett</v>
      </c>
      <c r="E395" s="15">
        <f t="shared" si="42"/>
        <v>100.1087</v>
      </c>
    </row>
    <row r="396" spans="1:5" x14ac:dyDescent="0.35">
      <c r="A396" s="2" t="s">
        <v>1344</v>
      </c>
      <c r="B396" s="15">
        <v>95.054400000000001</v>
      </c>
      <c r="D396" t="str">
        <f t="shared" si="42"/>
        <v>Michael Robbins</v>
      </c>
      <c r="E396" s="15">
        <f t="shared" si="42"/>
        <v>97.897000000000006</v>
      </c>
    </row>
    <row r="397" spans="1:5" x14ac:dyDescent="0.35">
      <c r="A397" s="2" t="s">
        <v>1433</v>
      </c>
      <c r="B397" s="15">
        <v>93.846800000000002</v>
      </c>
      <c r="D397" t="str">
        <f t="shared" si="42"/>
        <v>Teresa Bishop</v>
      </c>
      <c r="E397" s="15">
        <f t="shared" si="42"/>
        <v>96.490799999999993</v>
      </c>
    </row>
    <row r="398" spans="1:5" x14ac:dyDescent="0.35">
      <c r="A398" s="2" t="s">
        <v>1119</v>
      </c>
      <c r="B398" s="15">
        <v>91.956000000000003</v>
      </c>
      <c r="D398" t="str">
        <f t="shared" si="42"/>
        <v>Miriam Greenberg</v>
      </c>
      <c r="E398" s="15">
        <f t="shared" si="42"/>
        <v>96.251099999999994</v>
      </c>
    </row>
    <row r="399" spans="1:5" x14ac:dyDescent="0.35">
      <c r="A399" s="2" t="s">
        <v>1742</v>
      </c>
      <c r="B399" s="15">
        <v>91.73</v>
      </c>
      <c r="D399" t="str">
        <f t="shared" si="42"/>
        <v>Francis I Davis</v>
      </c>
      <c r="E399" s="15">
        <f t="shared" si="42"/>
        <v>95.054400000000001</v>
      </c>
    </row>
    <row r="400" spans="1:5" x14ac:dyDescent="0.35">
      <c r="A400" s="2" t="s">
        <v>1894</v>
      </c>
      <c r="B400" s="15">
        <v>90.024000000000001</v>
      </c>
      <c r="D400" t="str">
        <f t="shared" si="42"/>
        <v>Howard Burnett</v>
      </c>
      <c r="E400" s="15">
        <f t="shared" si="42"/>
        <v>93.846800000000002</v>
      </c>
    </row>
    <row r="401" spans="1:5" x14ac:dyDescent="0.35">
      <c r="A401" s="2" t="s">
        <v>1858</v>
      </c>
      <c r="B401" s="15">
        <v>88.91</v>
      </c>
      <c r="D401" t="str">
        <f t="shared" si="42"/>
        <v>Brooke Weeks Taylor</v>
      </c>
      <c r="E401" s="15">
        <f t="shared" si="42"/>
        <v>91.956000000000003</v>
      </c>
    </row>
    <row r="402" spans="1:5" x14ac:dyDescent="0.35">
      <c r="A402" s="2" t="s">
        <v>1269</v>
      </c>
      <c r="B402" s="15">
        <v>88.065799999999996</v>
      </c>
      <c r="D402" t="str">
        <f t="shared" si="42"/>
        <v>Marvin MacDonald</v>
      </c>
      <c r="E402" s="15">
        <f t="shared" si="42"/>
        <v>91.73</v>
      </c>
    </row>
    <row r="403" spans="1:5" x14ac:dyDescent="0.35">
      <c r="A403" s="2" t="s">
        <v>2034</v>
      </c>
      <c r="B403" s="15">
        <v>86.438000000000002</v>
      </c>
      <c r="D403" t="str">
        <f t="shared" si="42"/>
        <v>Rick Ellis</v>
      </c>
      <c r="E403" s="15">
        <f t="shared" si="42"/>
        <v>90.024000000000001</v>
      </c>
    </row>
    <row r="404" spans="1:5" x14ac:dyDescent="0.35">
      <c r="A404" s="2" t="s">
        <v>1683</v>
      </c>
      <c r="B404" s="15">
        <v>83.793599999999998</v>
      </c>
      <c r="D404" t="str">
        <f t="shared" si="42"/>
        <v>Penny Rich</v>
      </c>
      <c r="E404" s="15">
        <f t="shared" si="42"/>
        <v>88.91</v>
      </c>
    </row>
    <row r="405" spans="1:5" x14ac:dyDescent="0.35">
      <c r="A405" s="2" t="s">
        <v>1660</v>
      </c>
      <c r="B405" s="15">
        <v>82.83</v>
      </c>
      <c r="D405" t="str">
        <f t="shared" si="42"/>
        <v>Eddie Walker</v>
      </c>
      <c r="E405" s="15">
        <f t="shared" si="42"/>
        <v>88.065799999999996</v>
      </c>
    </row>
    <row r="406" spans="1:5" x14ac:dyDescent="0.35">
      <c r="A406" s="2" t="s">
        <v>1059</v>
      </c>
      <c r="B406" s="15">
        <v>82.310100000000006</v>
      </c>
      <c r="D406" t="str">
        <f t="shared" si="42"/>
        <v>Thelma Abrams</v>
      </c>
      <c r="E406" s="15">
        <f t="shared" si="42"/>
        <v>86.438000000000002</v>
      </c>
    </row>
    <row r="407" spans="1:5" x14ac:dyDescent="0.35">
      <c r="A407" s="2" t="s">
        <v>2016</v>
      </c>
      <c r="B407" s="15">
        <v>82.31</v>
      </c>
      <c r="D407" t="str">
        <f t="shared" si="42"/>
        <v>Lucille Buchanan</v>
      </c>
      <c r="E407" s="15">
        <f t="shared" si="42"/>
        <v>83.793599999999998</v>
      </c>
    </row>
    <row r="408" spans="1:5" x14ac:dyDescent="0.35">
      <c r="A408" s="2" t="s">
        <v>1373</v>
      </c>
      <c r="B408" s="15">
        <v>81.617599999999996</v>
      </c>
      <c r="D408" t="str">
        <f t="shared" si="42"/>
        <v>Linda Weiss</v>
      </c>
      <c r="E408" s="15">
        <f t="shared" si="42"/>
        <v>82.83</v>
      </c>
    </row>
    <row r="409" spans="1:5" x14ac:dyDescent="0.35">
      <c r="A409" s="2" t="s">
        <v>1347</v>
      </c>
      <c r="B409" s="15">
        <v>80.674800000000005</v>
      </c>
      <c r="D409" t="str">
        <f t="shared" si="42"/>
        <v>Arlene Gibbons</v>
      </c>
      <c r="E409" s="15">
        <f t="shared" si="42"/>
        <v>82.310100000000006</v>
      </c>
    </row>
    <row r="410" spans="1:5" x14ac:dyDescent="0.35">
      <c r="A410" s="2" t="s">
        <v>1089</v>
      </c>
      <c r="B410" s="15">
        <v>79.423199999999994</v>
      </c>
      <c r="D410" t="str">
        <f t="shared" si="42"/>
        <v>Susan Carroll Berman</v>
      </c>
      <c r="E410" s="15">
        <f t="shared" si="42"/>
        <v>82.31</v>
      </c>
    </row>
    <row r="411" spans="1:5" x14ac:dyDescent="0.35">
      <c r="A411" s="2" t="s">
        <v>1178</v>
      </c>
      <c r="B411" s="15">
        <v>77.548000000000002</v>
      </c>
      <c r="D411" t="str">
        <f t="shared" ref="D411:E426" si="43">A408</f>
        <v>Gilbert Godfrey</v>
      </c>
      <c r="E411" s="15">
        <f t="shared" si="43"/>
        <v>81.617599999999996</v>
      </c>
    </row>
    <row r="412" spans="1:5" x14ac:dyDescent="0.35">
      <c r="A412" s="2" t="s">
        <v>1146</v>
      </c>
      <c r="B412" s="15">
        <v>76.510000000000005</v>
      </c>
      <c r="D412" t="str">
        <f t="shared" si="43"/>
        <v>Francis Spivey</v>
      </c>
      <c r="E412" s="15">
        <f t="shared" si="43"/>
        <v>80.674800000000005</v>
      </c>
    </row>
    <row r="413" spans="1:5" x14ac:dyDescent="0.35">
      <c r="A413" s="2" t="s">
        <v>1147</v>
      </c>
      <c r="B413" s="15">
        <v>76.389899999999997</v>
      </c>
      <c r="D413" t="str">
        <f t="shared" si="43"/>
        <v>Beverly Roberts</v>
      </c>
      <c r="E413" s="15">
        <f t="shared" si="43"/>
        <v>79.423199999999994</v>
      </c>
    </row>
    <row r="414" spans="1:5" x14ac:dyDescent="0.35">
      <c r="A414" s="2" t="s">
        <v>1395</v>
      </c>
      <c r="B414" s="15">
        <v>76.159899999999993</v>
      </c>
      <c r="D414" t="str">
        <f t="shared" si="43"/>
        <v>Claudia Webb</v>
      </c>
      <c r="E414" s="15">
        <f t="shared" si="43"/>
        <v>77.548000000000002</v>
      </c>
    </row>
    <row r="415" spans="1:5" x14ac:dyDescent="0.35">
      <c r="A415" s="2" t="s">
        <v>1560</v>
      </c>
      <c r="B415" s="15">
        <v>74.638499999999993</v>
      </c>
      <c r="D415" t="str">
        <f t="shared" si="43"/>
        <v>Carrie Duke</v>
      </c>
      <c r="E415" s="15">
        <f t="shared" si="43"/>
        <v>76.510000000000005</v>
      </c>
    </row>
    <row r="416" spans="1:5" x14ac:dyDescent="0.35">
      <c r="A416" s="2" t="s">
        <v>1974</v>
      </c>
      <c r="B416" s="15">
        <v>74.181899999999999</v>
      </c>
      <c r="D416" t="str">
        <f t="shared" si="43"/>
        <v>Carrie High</v>
      </c>
      <c r="E416" s="15">
        <f t="shared" si="43"/>
        <v>76.389899999999997</v>
      </c>
    </row>
    <row r="417" spans="1:5" x14ac:dyDescent="0.35">
      <c r="A417" s="2" t="s">
        <v>1029</v>
      </c>
      <c r="B417" s="15">
        <v>73.342299999999994</v>
      </c>
      <c r="D417" t="str">
        <f t="shared" si="43"/>
        <v>Gregory Rao</v>
      </c>
      <c r="E417" s="15">
        <f t="shared" si="43"/>
        <v>76.159899999999993</v>
      </c>
    </row>
    <row r="418" spans="1:5" x14ac:dyDescent="0.35">
      <c r="A418" s="2" t="s">
        <v>1315</v>
      </c>
      <c r="B418" s="15">
        <v>72.78</v>
      </c>
      <c r="D418" t="str">
        <f t="shared" si="43"/>
        <v>Kara Foster</v>
      </c>
      <c r="E418" s="15">
        <f t="shared" si="43"/>
        <v>74.638499999999993</v>
      </c>
    </row>
    <row r="419" spans="1:5" x14ac:dyDescent="0.35">
      <c r="A419" s="2" t="s">
        <v>1834</v>
      </c>
      <c r="B419" s="15">
        <v>71.686499999999995</v>
      </c>
      <c r="D419" t="str">
        <f t="shared" si="43"/>
        <v>Shannon Aldridge</v>
      </c>
      <c r="E419" s="15">
        <f t="shared" si="43"/>
        <v>74.181899999999999</v>
      </c>
    </row>
    <row r="420" spans="1:5" x14ac:dyDescent="0.35">
      <c r="A420" s="2" t="s">
        <v>2113</v>
      </c>
      <c r="B420" s="15">
        <v>70.676699999999997</v>
      </c>
      <c r="D420" t="str">
        <f t="shared" si="43"/>
        <v>Amy Shea</v>
      </c>
      <c r="E420" s="15">
        <f t="shared" si="43"/>
        <v>73.342299999999994</v>
      </c>
    </row>
    <row r="421" spans="1:5" x14ac:dyDescent="0.35">
      <c r="A421" s="2" t="s">
        <v>1079</v>
      </c>
      <c r="B421" s="15">
        <v>70.193700000000007</v>
      </c>
      <c r="D421" t="str">
        <f t="shared" si="43"/>
        <v>Erika Morgan</v>
      </c>
      <c r="E421" s="15">
        <f t="shared" si="43"/>
        <v>72.78</v>
      </c>
    </row>
    <row r="422" spans="1:5" x14ac:dyDescent="0.35">
      <c r="A422" s="2" t="s">
        <v>1332</v>
      </c>
      <c r="B422" s="15">
        <v>69.767200000000003</v>
      </c>
      <c r="D422" t="str">
        <f t="shared" si="43"/>
        <v>Pam Patton</v>
      </c>
      <c r="E422" s="15">
        <f t="shared" si="43"/>
        <v>71.686499999999995</v>
      </c>
    </row>
    <row r="423" spans="1:5" x14ac:dyDescent="0.35">
      <c r="A423" s="2" t="s">
        <v>1947</v>
      </c>
      <c r="B423" s="15">
        <v>69.545100000000005</v>
      </c>
      <c r="D423" t="str">
        <f t="shared" si="43"/>
        <v>William Sharma</v>
      </c>
      <c r="E423" s="15">
        <f t="shared" si="43"/>
        <v>70.676699999999997</v>
      </c>
    </row>
    <row r="424" spans="1:5" x14ac:dyDescent="0.35">
      <c r="A424" s="2" t="s">
        <v>1887</v>
      </c>
      <c r="B424" s="15">
        <v>68.943600000000004</v>
      </c>
      <c r="D424" t="str">
        <f t="shared" si="43"/>
        <v>Benjamin Strauss</v>
      </c>
      <c r="E424" s="15">
        <f t="shared" si="43"/>
        <v>70.193700000000007</v>
      </c>
    </row>
    <row r="425" spans="1:5" x14ac:dyDescent="0.35">
      <c r="A425" s="2" t="s">
        <v>2025</v>
      </c>
      <c r="B425" s="15">
        <v>68.676000000000002</v>
      </c>
      <c r="D425" t="str">
        <f t="shared" si="43"/>
        <v>Faye Hanna</v>
      </c>
      <c r="E425" s="15">
        <f t="shared" si="43"/>
        <v>69.767200000000003</v>
      </c>
    </row>
    <row r="426" spans="1:5" x14ac:dyDescent="0.35">
      <c r="A426" s="2" t="s">
        <v>1136</v>
      </c>
      <c r="B426" s="15">
        <v>68.676000000000002</v>
      </c>
      <c r="D426" t="str">
        <f t="shared" si="43"/>
        <v>Sam Woodward</v>
      </c>
      <c r="E426" s="15">
        <f t="shared" si="43"/>
        <v>69.545100000000005</v>
      </c>
    </row>
    <row r="427" spans="1:5" x14ac:dyDescent="0.35">
      <c r="A427" s="2" t="s">
        <v>1839</v>
      </c>
      <c r="B427" s="15">
        <v>68.346900000000005</v>
      </c>
      <c r="D427" t="str">
        <f t="shared" ref="D427:E442" si="44">A424</f>
        <v>Renee McKenzie</v>
      </c>
      <c r="E427" s="15">
        <f t="shared" si="44"/>
        <v>68.943600000000004</v>
      </c>
    </row>
    <row r="428" spans="1:5" x14ac:dyDescent="0.35">
      <c r="A428" s="2" t="s">
        <v>2024</v>
      </c>
      <c r="B428" s="15">
        <v>67.864000000000004</v>
      </c>
      <c r="D428" t="str">
        <f t="shared" si="44"/>
        <v>Tara Powers Underwood</v>
      </c>
      <c r="E428" s="15">
        <f t="shared" si="44"/>
        <v>68.676000000000002</v>
      </c>
    </row>
    <row r="429" spans="1:5" x14ac:dyDescent="0.35">
      <c r="A429" s="2" t="s">
        <v>1972</v>
      </c>
      <c r="B429" s="15">
        <v>67.606200000000001</v>
      </c>
      <c r="D429" t="str">
        <f t="shared" si="44"/>
        <v>Carole Creech</v>
      </c>
      <c r="E429" s="15">
        <f t="shared" si="44"/>
        <v>68.676000000000002</v>
      </c>
    </row>
    <row r="430" spans="1:5" x14ac:dyDescent="0.35">
      <c r="A430" s="2" t="s">
        <v>1750</v>
      </c>
      <c r="B430" s="15">
        <v>67.599999999999994</v>
      </c>
      <c r="D430" t="str">
        <f t="shared" si="44"/>
        <v>Patrick Adcock</v>
      </c>
      <c r="E430" s="15">
        <f t="shared" si="44"/>
        <v>68.346900000000005</v>
      </c>
    </row>
    <row r="431" spans="1:5" x14ac:dyDescent="0.35">
      <c r="A431" s="2" t="s">
        <v>996</v>
      </c>
      <c r="B431" s="15">
        <v>67.012</v>
      </c>
      <c r="D431" t="str">
        <f t="shared" si="44"/>
        <v>Tara Gold</v>
      </c>
      <c r="E431" s="15">
        <f t="shared" si="44"/>
        <v>67.864000000000004</v>
      </c>
    </row>
    <row r="432" spans="1:5" x14ac:dyDescent="0.35">
      <c r="A432" s="2" t="s">
        <v>1301</v>
      </c>
      <c r="B432" s="15">
        <v>66.852000000000004</v>
      </c>
      <c r="D432" t="str">
        <f t="shared" si="44"/>
        <v>Seth Matthews</v>
      </c>
      <c r="E432" s="15">
        <f t="shared" si="44"/>
        <v>67.606200000000001</v>
      </c>
    </row>
    <row r="433" spans="1:5" x14ac:dyDescent="0.35">
      <c r="A433" s="2" t="s">
        <v>1013</v>
      </c>
      <c r="B433" s="15">
        <v>66.642600000000002</v>
      </c>
      <c r="D433" t="str">
        <f t="shared" si="44"/>
        <v>Mary Page</v>
      </c>
      <c r="E433" s="15">
        <f t="shared" si="44"/>
        <v>67.599999999999994</v>
      </c>
    </row>
    <row r="434" spans="1:5" x14ac:dyDescent="0.35">
      <c r="A434" s="2" t="s">
        <v>1140</v>
      </c>
      <c r="B434" s="15">
        <v>65.41</v>
      </c>
      <c r="D434" t="str">
        <f t="shared" si="44"/>
        <v>Aaron Shaffer</v>
      </c>
      <c r="E434" s="15">
        <f t="shared" si="44"/>
        <v>67.012</v>
      </c>
    </row>
    <row r="435" spans="1:5" x14ac:dyDescent="0.35">
      <c r="A435" s="2" t="s">
        <v>1341</v>
      </c>
      <c r="B435" s="15">
        <v>65.076999999999998</v>
      </c>
      <c r="D435" t="str">
        <f t="shared" si="44"/>
        <v>Elsie Boykin</v>
      </c>
      <c r="E435" s="15">
        <f t="shared" si="44"/>
        <v>66.852000000000004</v>
      </c>
    </row>
    <row r="436" spans="1:5" x14ac:dyDescent="0.35">
      <c r="A436" s="2" t="s">
        <v>1694</v>
      </c>
      <c r="B436" s="15">
        <v>63.960900000000002</v>
      </c>
      <c r="D436" t="str">
        <f t="shared" si="44"/>
        <v>Alicia Maynard</v>
      </c>
      <c r="E436" s="15">
        <f t="shared" si="44"/>
        <v>66.642600000000002</v>
      </c>
    </row>
    <row r="437" spans="1:5" x14ac:dyDescent="0.35">
      <c r="A437" s="2" t="s">
        <v>1845</v>
      </c>
      <c r="B437" s="15">
        <v>61.292700000000004</v>
      </c>
      <c r="D437" t="str">
        <f t="shared" si="44"/>
        <v>Caroline Stone</v>
      </c>
      <c r="E437" s="15">
        <f t="shared" si="44"/>
        <v>65.41</v>
      </c>
    </row>
    <row r="438" spans="1:5" x14ac:dyDescent="0.35">
      <c r="A438" s="2" t="s">
        <v>1212</v>
      </c>
      <c r="B438" s="15">
        <v>60.561599999999999</v>
      </c>
      <c r="D438" t="str">
        <f t="shared" si="44"/>
        <v>Frances Powers</v>
      </c>
      <c r="E438" s="15">
        <f t="shared" si="44"/>
        <v>65.076999999999998</v>
      </c>
    </row>
    <row r="439" spans="1:5" x14ac:dyDescent="0.35">
      <c r="A439" s="2" t="s">
        <v>1519</v>
      </c>
      <c r="B439" s="15">
        <v>59.4405</v>
      </c>
      <c r="D439" t="str">
        <f t="shared" si="44"/>
        <v>Lynn Morrow</v>
      </c>
      <c r="E439" s="15">
        <f t="shared" si="44"/>
        <v>63.960900000000002</v>
      </c>
    </row>
    <row r="440" spans="1:5" x14ac:dyDescent="0.35">
      <c r="A440" s="2" t="s">
        <v>1187</v>
      </c>
      <c r="B440" s="15">
        <v>58.811999999999998</v>
      </c>
      <c r="D440" t="str">
        <f t="shared" si="44"/>
        <v>Paul Puckett</v>
      </c>
      <c r="E440" s="15">
        <f t="shared" si="44"/>
        <v>61.292700000000004</v>
      </c>
    </row>
    <row r="441" spans="1:5" x14ac:dyDescent="0.35">
      <c r="A441" s="2" t="s">
        <v>1018</v>
      </c>
      <c r="B441" s="15">
        <v>58.281999999999996</v>
      </c>
      <c r="D441" t="str">
        <f t="shared" si="44"/>
        <v>Danielle Schneider</v>
      </c>
      <c r="E441" s="15">
        <f t="shared" si="44"/>
        <v>60.561599999999999</v>
      </c>
    </row>
    <row r="442" spans="1:5" x14ac:dyDescent="0.35">
      <c r="A442" s="2" t="s">
        <v>1451</v>
      </c>
      <c r="B442" s="15">
        <v>56.5</v>
      </c>
      <c r="D442" t="str">
        <f t="shared" si="44"/>
        <v>John Morse</v>
      </c>
      <c r="E442" s="15">
        <f t="shared" si="44"/>
        <v>59.4405</v>
      </c>
    </row>
    <row r="443" spans="1:5" x14ac:dyDescent="0.35">
      <c r="A443" s="2" t="s">
        <v>1702</v>
      </c>
      <c r="B443" s="15">
        <v>55.887999999999998</v>
      </c>
      <c r="D443" t="str">
        <f t="shared" ref="D443:E458" si="45">A440</f>
        <v>Constance Robertson</v>
      </c>
      <c r="E443" s="15">
        <f t="shared" si="45"/>
        <v>58.811999999999998</v>
      </c>
    </row>
    <row r="444" spans="1:5" x14ac:dyDescent="0.35">
      <c r="A444" s="2" t="s">
        <v>1405</v>
      </c>
      <c r="B444" s="15">
        <v>54.901499999999999</v>
      </c>
      <c r="D444" t="str">
        <f t="shared" si="45"/>
        <v>Alison Stewart</v>
      </c>
      <c r="E444" s="15">
        <f t="shared" si="45"/>
        <v>58.281999999999996</v>
      </c>
    </row>
    <row r="445" spans="1:5" x14ac:dyDescent="0.35">
      <c r="A445" s="2" t="s">
        <v>1965</v>
      </c>
      <c r="B445" s="15">
        <v>52.988</v>
      </c>
      <c r="D445" t="str">
        <f t="shared" si="45"/>
        <v>James Beck</v>
      </c>
      <c r="E445" s="15">
        <f t="shared" si="45"/>
        <v>56.5</v>
      </c>
    </row>
    <row r="446" spans="1:5" x14ac:dyDescent="0.35">
      <c r="A446" s="2" t="s">
        <v>1188</v>
      </c>
      <c r="B446" s="15">
        <v>52.776000000000003</v>
      </c>
      <c r="D446" t="str">
        <f t="shared" si="45"/>
        <v>Malcolm Robertson</v>
      </c>
      <c r="E446" s="15">
        <f t="shared" si="45"/>
        <v>55.887999999999998</v>
      </c>
    </row>
    <row r="447" spans="1:5" x14ac:dyDescent="0.35">
      <c r="A447" s="2" t="s">
        <v>1500</v>
      </c>
      <c r="B447" s="15">
        <v>52.764000000000003</v>
      </c>
      <c r="D447" t="str">
        <f t="shared" si="45"/>
        <v>Harold Albright</v>
      </c>
      <c r="E447" s="15">
        <f t="shared" si="45"/>
        <v>54.901499999999999</v>
      </c>
    </row>
    <row r="448" spans="1:5" x14ac:dyDescent="0.35">
      <c r="A448" s="2" t="s">
        <v>1731</v>
      </c>
      <c r="B448" s="15">
        <v>51.218699999999998</v>
      </c>
      <c r="D448" t="str">
        <f t="shared" si="45"/>
        <v>Scott Moore</v>
      </c>
      <c r="E448" s="15">
        <f t="shared" si="45"/>
        <v>52.988</v>
      </c>
    </row>
    <row r="449" spans="1:5" x14ac:dyDescent="0.35">
      <c r="A449" s="2" t="s">
        <v>1907</v>
      </c>
      <c r="B449" s="15">
        <v>50.26</v>
      </c>
      <c r="D449" t="str">
        <f t="shared" si="45"/>
        <v>Courtney Boyd</v>
      </c>
      <c r="E449" s="15">
        <f t="shared" si="45"/>
        <v>52.776000000000003</v>
      </c>
    </row>
    <row r="450" spans="1:5" x14ac:dyDescent="0.35">
      <c r="A450" s="2" t="s">
        <v>1555</v>
      </c>
      <c r="B450" s="15">
        <v>50.2044</v>
      </c>
      <c r="D450" t="str">
        <f t="shared" si="45"/>
        <v>Jimmy Wang</v>
      </c>
      <c r="E450" s="15">
        <f t="shared" si="45"/>
        <v>52.764000000000003</v>
      </c>
    </row>
    <row r="451" spans="1:5" x14ac:dyDescent="0.35">
      <c r="A451" s="2" t="s">
        <v>1945</v>
      </c>
      <c r="B451" s="15">
        <v>49.787999999999997</v>
      </c>
      <c r="D451" t="str">
        <f t="shared" si="45"/>
        <v>Marlene Gray</v>
      </c>
      <c r="E451" s="15">
        <f t="shared" si="45"/>
        <v>51.218699999999998</v>
      </c>
    </row>
    <row r="452" spans="1:5" x14ac:dyDescent="0.35">
      <c r="A452" s="2" t="s">
        <v>1273</v>
      </c>
      <c r="B452" s="15">
        <v>48.471499999999999</v>
      </c>
      <c r="D452" t="str">
        <f t="shared" si="45"/>
        <v>Roberta Mitchell</v>
      </c>
      <c r="E452" s="15">
        <f t="shared" si="45"/>
        <v>50.26</v>
      </c>
    </row>
    <row r="453" spans="1:5" x14ac:dyDescent="0.35">
      <c r="A453" s="2" t="s">
        <v>1747</v>
      </c>
      <c r="B453" s="15">
        <v>47.334000000000003</v>
      </c>
      <c r="D453" t="str">
        <f t="shared" si="45"/>
        <v>June Frank Hammond</v>
      </c>
      <c r="E453" s="15">
        <f t="shared" si="45"/>
        <v>50.2044</v>
      </c>
    </row>
    <row r="454" spans="1:5" x14ac:dyDescent="0.35">
      <c r="A454" s="2" t="s">
        <v>1682</v>
      </c>
      <c r="B454" s="15">
        <v>46.65</v>
      </c>
      <c r="D454" t="str">
        <f t="shared" si="45"/>
        <v>Sam Oh</v>
      </c>
      <c r="E454" s="15">
        <f t="shared" si="45"/>
        <v>49.787999999999997</v>
      </c>
    </row>
    <row r="455" spans="1:5" x14ac:dyDescent="0.35">
      <c r="A455" s="2" t="s">
        <v>1496</v>
      </c>
      <c r="B455" s="15">
        <v>46.488</v>
      </c>
      <c r="D455" t="str">
        <f t="shared" si="45"/>
        <v>Edith Forbes</v>
      </c>
      <c r="E455" s="15">
        <f t="shared" si="45"/>
        <v>48.471499999999999</v>
      </c>
    </row>
    <row r="456" spans="1:5" x14ac:dyDescent="0.35">
      <c r="A456" s="2" t="s">
        <v>2093</v>
      </c>
      <c r="B456" s="15">
        <v>46.036799999999999</v>
      </c>
      <c r="D456" t="str">
        <f t="shared" si="45"/>
        <v>Marvin Yang</v>
      </c>
      <c r="E456" s="15">
        <f t="shared" si="45"/>
        <v>47.334000000000003</v>
      </c>
    </row>
    <row r="457" spans="1:5" x14ac:dyDescent="0.35">
      <c r="A457" s="2" t="s">
        <v>2030</v>
      </c>
      <c r="B457" s="15">
        <v>44.892000000000003</v>
      </c>
      <c r="D457" t="str">
        <f t="shared" si="45"/>
        <v>Louise Webster Sharma</v>
      </c>
      <c r="E457" s="15">
        <f t="shared" si="45"/>
        <v>46.65</v>
      </c>
    </row>
    <row r="458" spans="1:5" x14ac:dyDescent="0.35">
      <c r="A458" s="2" t="s">
        <v>1204</v>
      </c>
      <c r="B458" s="15">
        <v>44.52</v>
      </c>
      <c r="D458" t="str">
        <f t="shared" si="45"/>
        <v>Jill Clements</v>
      </c>
      <c r="E458" s="15">
        <f t="shared" si="45"/>
        <v>46.488</v>
      </c>
    </row>
    <row r="459" spans="1:5" x14ac:dyDescent="0.35">
      <c r="A459" s="2" t="s">
        <v>1533</v>
      </c>
      <c r="B459" s="15">
        <v>43.823999999999998</v>
      </c>
      <c r="D459" t="str">
        <f t="shared" ref="D459:E474" si="46">A456</f>
        <v>Vivian Clarke</v>
      </c>
      <c r="E459" s="15">
        <f t="shared" si="46"/>
        <v>46.036799999999999</v>
      </c>
    </row>
    <row r="460" spans="1:5" x14ac:dyDescent="0.35">
      <c r="A460" s="2" t="s">
        <v>2084</v>
      </c>
      <c r="B460" s="15">
        <v>43.537999999999997</v>
      </c>
      <c r="D460" t="str">
        <f t="shared" si="46"/>
        <v>Teresa Hill</v>
      </c>
      <c r="E460" s="15">
        <f t="shared" si="46"/>
        <v>44.892000000000003</v>
      </c>
    </row>
    <row r="461" spans="1:5" x14ac:dyDescent="0.35">
      <c r="A461" s="2" t="s">
        <v>1198</v>
      </c>
      <c r="B461" s="15">
        <v>42.69</v>
      </c>
      <c r="D461" t="str">
        <f t="shared" si="46"/>
        <v>Daniel Christian</v>
      </c>
      <c r="E461" s="15">
        <f t="shared" si="46"/>
        <v>44.52</v>
      </c>
    </row>
    <row r="462" spans="1:5" x14ac:dyDescent="0.35">
      <c r="A462" s="2" t="s">
        <v>1467</v>
      </c>
      <c r="B462" s="15">
        <v>40.076500000000003</v>
      </c>
      <c r="D462" t="str">
        <f t="shared" si="46"/>
        <v>Josephine Dalton</v>
      </c>
      <c r="E462" s="15">
        <f t="shared" si="46"/>
        <v>43.823999999999998</v>
      </c>
    </row>
    <row r="463" spans="1:5" x14ac:dyDescent="0.35">
      <c r="A463" s="2" t="s">
        <v>1815</v>
      </c>
      <c r="B463" s="15">
        <v>39.767000000000003</v>
      </c>
      <c r="D463" t="str">
        <f t="shared" si="46"/>
        <v>Vickie Gonzalez</v>
      </c>
      <c r="E463" s="15">
        <f t="shared" si="46"/>
        <v>43.537999999999997</v>
      </c>
    </row>
    <row r="464" spans="1:5" x14ac:dyDescent="0.35">
      <c r="A464" s="2" t="s">
        <v>1424</v>
      </c>
      <c r="B464" s="15">
        <v>39.585299999999997</v>
      </c>
      <c r="D464" t="str">
        <f t="shared" si="46"/>
        <v>Dana Boyle</v>
      </c>
      <c r="E464" s="15">
        <f t="shared" si="46"/>
        <v>42.69</v>
      </c>
    </row>
    <row r="465" spans="1:5" x14ac:dyDescent="0.35">
      <c r="A465" s="2" t="s">
        <v>1443</v>
      </c>
      <c r="B465" s="15">
        <v>39.426600000000001</v>
      </c>
      <c r="D465" t="str">
        <f t="shared" si="46"/>
        <v>Jean Khan</v>
      </c>
      <c r="E465" s="15">
        <f t="shared" si="46"/>
        <v>40.076500000000003</v>
      </c>
    </row>
    <row r="466" spans="1:5" x14ac:dyDescent="0.35">
      <c r="A466" s="2" t="s">
        <v>1176</v>
      </c>
      <c r="B466" s="15">
        <v>39.129899999999999</v>
      </c>
      <c r="D466" t="str">
        <f t="shared" si="46"/>
        <v>Nelson Hensley</v>
      </c>
      <c r="E466" s="15">
        <f t="shared" si="46"/>
        <v>39.767000000000003</v>
      </c>
    </row>
    <row r="467" spans="1:5" x14ac:dyDescent="0.35">
      <c r="A467" s="2" t="s">
        <v>1290</v>
      </c>
      <c r="B467" s="15">
        <v>38.886000000000003</v>
      </c>
      <c r="D467" t="str">
        <f t="shared" si="46"/>
        <v>Henry Ball</v>
      </c>
      <c r="E467" s="15">
        <f t="shared" si="46"/>
        <v>39.585299999999997</v>
      </c>
    </row>
    <row r="468" spans="1:5" x14ac:dyDescent="0.35">
      <c r="A468" s="2" t="s">
        <v>2064</v>
      </c>
      <c r="B468" s="15">
        <v>38.874000000000002</v>
      </c>
      <c r="D468" t="str">
        <f t="shared" si="46"/>
        <v>Jackie Flynn</v>
      </c>
      <c r="E468" s="15">
        <f t="shared" si="46"/>
        <v>39.426600000000001</v>
      </c>
    </row>
    <row r="469" spans="1:5" x14ac:dyDescent="0.35">
      <c r="A469" s="2" t="s">
        <v>1777</v>
      </c>
      <c r="B469" s="15">
        <v>38.424700000000001</v>
      </c>
      <c r="D469" t="str">
        <f t="shared" si="46"/>
        <v>Clarence Crowder</v>
      </c>
      <c r="E469" s="15">
        <f t="shared" si="46"/>
        <v>39.129899999999999</v>
      </c>
    </row>
    <row r="470" spans="1:5" x14ac:dyDescent="0.35">
      <c r="A470" s="2" t="s">
        <v>1973</v>
      </c>
      <c r="B470" s="15">
        <v>38.06</v>
      </c>
      <c r="D470" t="str">
        <f t="shared" si="46"/>
        <v>Eileen Dalton</v>
      </c>
      <c r="E470" s="15">
        <f t="shared" si="46"/>
        <v>38.886000000000003</v>
      </c>
    </row>
    <row r="471" spans="1:5" x14ac:dyDescent="0.35">
      <c r="A471" s="2" t="s">
        <v>1971</v>
      </c>
      <c r="B471" s="15">
        <v>36.905999999999999</v>
      </c>
      <c r="D471" t="str">
        <f t="shared" si="46"/>
        <v>Tracy Dyer</v>
      </c>
      <c r="E471" s="15">
        <f t="shared" si="46"/>
        <v>38.874000000000002</v>
      </c>
    </row>
    <row r="472" spans="1:5" x14ac:dyDescent="0.35">
      <c r="A472" s="2" t="s">
        <v>1641</v>
      </c>
      <c r="B472" s="15">
        <v>36.494999999999997</v>
      </c>
      <c r="D472" t="str">
        <f t="shared" si="46"/>
        <v>Michael Tanner</v>
      </c>
      <c r="E472" s="15">
        <f t="shared" si="46"/>
        <v>38.424700000000001</v>
      </c>
    </row>
    <row r="473" spans="1:5" x14ac:dyDescent="0.35">
      <c r="A473" s="2" t="s">
        <v>1182</v>
      </c>
      <c r="B473" s="15">
        <v>36.353999999999999</v>
      </c>
      <c r="D473" t="str">
        <f t="shared" si="46"/>
        <v>Seth Merrill</v>
      </c>
      <c r="E473" s="15">
        <f t="shared" si="46"/>
        <v>38.06</v>
      </c>
    </row>
    <row r="474" spans="1:5" x14ac:dyDescent="0.35">
      <c r="A474" s="2" t="s">
        <v>2010</v>
      </c>
      <c r="B474" s="15">
        <v>36.216000000000001</v>
      </c>
      <c r="D474" t="str">
        <f t="shared" si="46"/>
        <v>Sean Stephenson</v>
      </c>
      <c r="E474" s="15">
        <f t="shared" si="46"/>
        <v>36.905999999999999</v>
      </c>
    </row>
    <row r="475" spans="1:5" x14ac:dyDescent="0.35">
      <c r="A475" s="2" t="s">
        <v>1724</v>
      </c>
      <c r="B475" s="15">
        <v>35.31</v>
      </c>
      <c r="D475" t="str">
        <f t="shared" ref="D475:E490" si="47">A472</f>
        <v>Leo E Underwood</v>
      </c>
      <c r="E475" s="15">
        <f t="shared" si="47"/>
        <v>36.494999999999997</v>
      </c>
    </row>
    <row r="476" spans="1:5" x14ac:dyDescent="0.35">
      <c r="A476" s="2" t="s">
        <v>1544</v>
      </c>
      <c r="B476" s="15">
        <v>35.29</v>
      </c>
      <c r="D476" t="str">
        <f t="shared" si="47"/>
        <v>Colleen Andrews</v>
      </c>
      <c r="E476" s="15">
        <f t="shared" si="47"/>
        <v>36.353999999999999</v>
      </c>
    </row>
    <row r="477" spans="1:5" x14ac:dyDescent="0.35">
      <c r="A477" s="2" t="s">
        <v>1900</v>
      </c>
      <c r="B477" s="15">
        <v>35.279699999999998</v>
      </c>
      <c r="D477" t="str">
        <f t="shared" si="47"/>
        <v>Steve Raynor</v>
      </c>
      <c r="E477" s="15">
        <f t="shared" si="47"/>
        <v>36.216000000000001</v>
      </c>
    </row>
    <row r="478" spans="1:5" x14ac:dyDescent="0.35">
      <c r="A478" s="2" t="s">
        <v>1374</v>
      </c>
      <c r="B478" s="15">
        <v>35.090000000000003</v>
      </c>
      <c r="D478" t="str">
        <f t="shared" si="47"/>
        <v>Marion Wilcox</v>
      </c>
      <c r="E478" s="15">
        <f t="shared" si="47"/>
        <v>35.31</v>
      </c>
    </row>
    <row r="479" spans="1:5" x14ac:dyDescent="0.35">
      <c r="A479" s="2" t="s">
        <v>1235</v>
      </c>
      <c r="B479" s="15">
        <v>34.539499999999997</v>
      </c>
      <c r="D479" t="str">
        <f t="shared" si="47"/>
        <v>Judith Shepherd</v>
      </c>
      <c r="E479" s="15">
        <f t="shared" si="47"/>
        <v>35.29</v>
      </c>
    </row>
    <row r="480" spans="1:5" x14ac:dyDescent="0.35">
      <c r="A480" s="2" t="s">
        <v>1740</v>
      </c>
      <c r="B480" s="15">
        <v>34.302</v>
      </c>
      <c r="D480" t="str">
        <f t="shared" si="47"/>
        <v>Ricky Sanders</v>
      </c>
      <c r="E480" s="15">
        <f t="shared" si="47"/>
        <v>35.279699999999998</v>
      </c>
    </row>
    <row r="481" spans="1:5" x14ac:dyDescent="0.35">
      <c r="A481" s="2" t="s">
        <v>1531</v>
      </c>
      <c r="B481" s="15">
        <v>33.923999999999999</v>
      </c>
      <c r="D481" t="str">
        <f t="shared" si="47"/>
        <v>Gilbert Scarborough</v>
      </c>
      <c r="E481" s="15">
        <f t="shared" si="47"/>
        <v>35.090000000000003</v>
      </c>
    </row>
    <row r="482" spans="1:5" x14ac:dyDescent="0.35">
      <c r="A482" s="2" t="s">
        <v>1654</v>
      </c>
      <c r="B482" s="15">
        <v>33.659999999999997</v>
      </c>
      <c r="D482" t="str">
        <f t="shared" si="47"/>
        <v>Dennis Bowen</v>
      </c>
      <c r="E482" s="15">
        <f t="shared" si="47"/>
        <v>34.539499999999997</v>
      </c>
    </row>
    <row r="483" spans="1:5" x14ac:dyDescent="0.35">
      <c r="A483" s="2" t="s">
        <v>1645</v>
      </c>
      <c r="B483" s="15">
        <v>33.347700000000003</v>
      </c>
      <c r="D483" t="str">
        <f t="shared" si="47"/>
        <v>Martin Kirk</v>
      </c>
      <c r="E483" s="15">
        <f t="shared" si="47"/>
        <v>34.302</v>
      </c>
    </row>
    <row r="484" spans="1:5" x14ac:dyDescent="0.35">
      <c r="A484" s="2" t="s">
        <v>1024</v>
      </c>
      <c r="B484" s="15">
        <v>32.83</v>
      </c>
      <c r="D484" t="str">
        <f t="shared" si="47"/>
        <v>Joseph Grossman</v>
      </c>
      <c r="E484" s="15">
        <f t="shared" si="47"/>
        <v>33.923999999999999</v>
      </c>
    </row>
    <row r="485" spans="1:5" x14ac:dyDescent="0.35">
      <c r="A485" s="2" t="s">
        <v>1639</v>
      </c>
      <c r="B485" s="15">
        <v>32.676000000000002</v>
      </c>
      <c r="D485" t="str">
        <f t="shared" si="47"/>
        <v>Lester Sawyer</v>
      </c>
      <c r="E485" s="15">
        <f t="shared" si="47"/>
        <v>33.659999999999997</v>
      </c>
    </row>
    <row r="486" spans="1:5" x14ac:dyDescent="0.35">
      <c r="A486" s="2" t="s">
        <v>1407</v>
      </c>
      <c r="B486" s="15">
        <v>31.454799999999999</v>
      </c>
      <c r="D486" t="str">
        <f t="shared" si="47"/>
        <v>Leonard Strauss</v>
      </c>
      <c r="E486" s="15">
        <f t="shared" si="47"/>
        <v>33.347700000000003</v>
      </c>
    </row>
    <row r="487" spans="1:5" x14ac:dyDescent="0.35">
      <c r="A487" s="2" t="s">
        <v>1785</v>
      </c>
      <c r="B487" s="15">
        <v>31.142099999999999</v>
      </c>
      <c r="D487" t="str">
        <f t="shared" si="47"/>
        <v>Alvin Mullins</v>
      </c>
      <c r="E487" s="15">
        <f t="shared" si="47"/>
        <v>32.83</v>
      </c>
    </row>
    <row r="488" spans="1:5" x14ac:dyDescent="0.35">
      <c r="A488" s="2" t="s">
        <v>1730</v>
      </c>
      <c r="B488" s="15">
        <v>30.024000000000001</v>
      </c>
      <c r="D488" t="str">
        <f t="shared" si="47"/>
        <v>Lee Xu</v>
      </c>
      <c r="E488" s="15">
        <f t="shared" si="47"/>
        <v>32.676000000000002</v>
      </c>
    </row>
    <row r="489" spans="1:5" x14ac:dyDescent="0.35">
      <c r="A489" s="2" t="s">
        <v>2058</v>
      </c>
      <c r="B489" s="15">
        <v>29.624700000000001</v>
      </c>
      <c r="D489" t="str">
        <f t="shared" si="47"/>
        <v>Harriet Hodges</v>
      </c>
      <c r="E489" s="15">
        <f t="shared" si="47"/>
        <v>31.454799999999999</v>
      </c>
    </row>
    <row r="490" spans="1:5" x14ac:dyDescent="0.35">
      <c r="A490" s="2" t="s">
        <v>2079</v>
      </c>
      <c r="B490" s="15">
        <v>28.514099999999999</v>
      </c>
      <c r="D490" t="str">
        <f t="shared" si="47"/>
        <v>Mildred Chase</v>
      </c>
      <c r="E490" s="15">
        <f t="shared" si="47"/>
        <v>31.142099999999999</v>
      </c>
    </row>
    <row r="491" spans="1:5" x14ac:dyDescent="0.35">
      <c r="A491" s="2" t="s">
        <v>1896</v>
      </c>
      <c r="B491" s="15">
        <v>28.4</v>
      </c>
      <c r="D491" t="str">
        <f t="shared" ref="D491:E506" si="48">A488</f>
        <v>Marlene Davidson</v>
      </c>
      <c r="E491" s="15">
        <f t="shared" si="48"/>
        <v>30.024000000000001</v>
      </c>
    </row>
    <row r="492" spans="1:5" x14ac:dyDescent="0.35">
      <c r="A492" s="2" t="s">
        <v>1304</v>
      </c>
      <c r="B492" s="15">
        <v>28.288</v>
      </c>
      <c r="D492" t="str">
        <f t="shared" si="48"/>
        <v>Tony Chandler</v>
      </c>
      <c r="E492" s="15">
        <f t="shared" si="48"/>
        <v>29.624700000000001</v>
      </c>
    </row>
    <row r="493" spans="1:5" x14ac:dyDescent="0.35">
      <c r="A493" s="2" t="s">
        <v>1871</v>
      </c>
      <c r="B493" s="15">
        <v>28.152000000000001</v>
      </c>
      <c r="D493" t="str">
        <f t="shared" si="48"/>
        <v>Vicki Hauser</v>
      </c>
      <c r="E493" s="15">
        <f t="shared" si="48"/>
        <v>28.514099999999999</v>
      </c>
    </row>
    <row r="494" spans="1:5" x14ac:dyDescent="0.35">
      <c r="A494" s="2" t="s">
        <v>1268</v>
      </c>
      <c r="B494" s="15">
        <v>28.14</v>
      </c>
      <c r="D494" t="str">
        <f t="shared" si="48"/>
        <v>Rick Houston</v>
      </c>
      <c r="E494" s="15">
        <f t="shared" si="48"/>
        <v>28.4</v>
      </c>
    </row>
    <row r="495" spans="1:5" x14ac:dyDescent="0.35">
      <c r="A495" s="2" t="s">
        <v>1988</v>
      </c>
      <c r="B495" s="15">
        <v>27.234000000000002</v>
      </c>
      <c r="D495" t="str">
        <f t="shared" si="48"/>
        <v>Elsie Lane</v>
      </c>
      <c r="E495" s="15">
        <f t="shared" si="48"/>
        <v>28.288</v>
      </c>
    </row>
    <row r="496" spans="1:5" x14ac:dyDescent="0.35">
      <c r="A496" s="2" t="s">
        <v>1254</v>
      </c>
      <c r="B496" s="15">
        <v>27.23</v>
      </c>
      <c r="D496" t="str">
        <f t="shared" si="48"/>
        <v>Priscilla Allen</v>
      </c>
      <c r="E496" s="15">
        <f t="shared" si="48"/>
        <v>28.152000000000001</v>
      </c>
    </row>
    <row r="497" spans="1:5" x14ac:dyDescent="0.35">
      <c r="A497" s="2" t="s">
        <v>1564</v>
      </c>
      <c r="B497" s="15">
        <v>27.0273</v>
      </c>
      <c r="D497" t="str">
        <f t="shared" si="48"/>
        <v>Eddie House Mueller</v>
      </c>
      <c r="E497" s="15">
        <f t="shared" si="48"/>
        <v>28.14</v>
      </c>
    </row>
    <row r="498" spans="1:5" x14ac:dyDescent="0.35">
      <c r="A498" s="2" t="s">
        <v>1492</v>
      </c>
      <c r="B498" s="15">
        <v>27.013500000000001</v>
      </c>
      <c r="D498" t="str">
        <f t="shared" si="48"/>
        <v>Sherry Hurley</v>
      </c>
      <c r="E498" s="15">
        <f t="shared" si="48"/>
        <v>27.234000000000002</v>
      </c>
    </row>
    <row r="499" spans="1:5" x14ac:dyDescent="0.35">
      <c r="A499" s="2" t="s">
        <v>2036</v>
      </c>
      <c r="B499" s="15">
        <v>25.913799999999998</v>
      </c>
      <c r="D499" t="str">
        <f t="shared" si="48"/>
        <v>Dorothy Buchanan</v>
      </c>
      <c r="E499" s="15">
        <f t="shared" si="48"/>
        <v>27.23</v>
      </c>
    </row>
    <row r="500" spans="1:5" x14ac:dyDescent="0.35">
      <c r="A500" s="2" t="s">
        <v>1883</v>
      </c>
      <c r="B500" s="15">
        <v>25.240200000000002</v>
      </c>
      <c r="D500" t="str">
        <f t="shared" si="48"/>
        <v>Karen Warren</v>
      </c>
      <c r="E500" s="15">
        <f t="shared" si="48"/>
        <v>27.0273</v>
      </c>
    </row>
    <row r="501" spans="1:5" x14ac:dyDescent="0.35">
      <c r="A501" s="2" t="s">
        <v>1665</v>
      </c>
      <c r="B501" s="15">
        <v>25.058</v>
      </c>
      <c r="D501" t="str">
        <f t="shared" si="48"/>
        <v>Jesse Williamson</v>
      </c>
      <c r="E501" s="15">
        <f t="shared" si="48"/>
        <v>27.013500000000001</v>
      </c>
    </row>
    <row r="502" spans="1:5" x14ac:dyDescent="0.35">
      <c r="A502" s="2" t="s">
        <v>1885</v>
      </c>
      <c r="B502" s="15">
        <v>24.259</v>
      </c>
      <c r="D502" t="str">
        <f t="shared" si="48"/>
        <v>Theodore Moran</v>
      </c>
      <c r="E502" s="15">
        <f t="shared" si="48"/>
        <v>25.913799999999998</v>
      </c>
    </row>
    <row r="503" spans="1:5" x14ac:dyDescent="0.35">
      <c r="A503" s="2" t="s">
        <v>1770</v>
      </c>
      <c r="B503" s="15">
        <v>23.951799999999999</v>
      </c>
      <c r="D503" t="str">
        <f t="shared" si="48"/>
        <v>Rebecca Lindsey</v>
      </c>
      <c r="E503" s="15">
        <f t="shared" si="48"/>
        <v>25.240200000000002</v>
      </c>
    </row>
    <row r="504" spans="1:5" x14ac:dyDescent="0.35">
      <c r="A504" s="2" t="s">
        <v>2059</v>
      </c>
      <c r="B504" s="15">
        <v>23.2028</v>
      </c>
      <c r="D504" t="str">
        <f t="shared" si="48"/>
        <v>Lindsay Webb</v>
      </c>
      <c r="E504" s="15">
        <f t="shared" si="48"/>
        <v>25.058</v>
      </c>
    </row>
    <row r="505" spans="1:5" x14ac:dyDescent="0.35">
      <c r="A505" s="2" t="s">
        <v>1281</v>
      </c>
      <c r="B505" s="15">
        <v>23.066199999999998</v>
      </c>
      <c r="D505" t="str">
        <f t="shared" si="48"/>
        <v>Renee Alston</v>
      </c>
      <c r="E505" s="15">
        <f t="shared" si="48"/>
        <v>24.259</v>
      </c>
    </row>
    <row r="506" spans="1:5" x14ac:dyDescent="0.35">
      <c r="A506" s="2" t="s">
        <v>1718</v>
      </c>
      <c r="B506" s="15">
        <v>21.883400000000002</v>
      </c>
      <c r="D506" t="str">
        <f t="shared" si="48"/>
        <v>Melvin Benton</v>
      </c>
      <c r="E506" s="15">
        <f t="shared" si="48"/>
        <v>23.951799999999999</v>
      </c>
    </row>
    <row r="507" spans="1:5" x14ac:dyDescent="0.35">
      <c r="A507" s="2" t="s">
        <v>1110</v>
      </c>
      <c r="B507" s="15">
        <v>21.78</v>
      </c>
      <c r="D507" t="str">
        <f t="shared" ref="D507:E522" si="49">A504</f>
        <v>Tony Doyle</v>
      </c>
      <c r="E507" s="15">
        <f t="shared" si="49"/>
        <v>23.2028</v>
      </c>
    </row>
    <row r="508" spans="1:5" x14ac:dyDescent="0.35">
      <c r="A508" s="2" t="s">
        <v>1853</v>
      </c>
      <c r="B508" s="15">
        <v>21.514199999999999</v>
      </c>
      <c r="D508" t="str">
        <f t="shared" si="49"/>
        <v>Edward Bynum</v>
      </c>
      <c r="E508" s="15">
        <f t="shared" si="49"/>
        <v>23.066199999999998</v>
      </c>
    </row>
    <row r="509" spans="1:5" x14ac:dyDescent="0.35">
      <c r="A509" s="2" t="s">
        <v>1807</v>
      </c>
      <c r="B509" s="15">
        <v>21.3584</v>
      </c>
      <c r="D509" t="str">
        <f t="shared" si="49"/>
        <v>Marianne Weiner Ennis</v>
      </c>
      <c r="E509" s="15">
        <f t="shared" si="49"/>
        <v>21.883400000000002</v>
      </c>
    </row>
    <row r="510" spans="1:5" x14ac:dyDescent="0.35">
      <c r="A510" s="2" t="s">
        <v>1040</v>
      </c>
      <c r="B510" s="15">
        <v>20.6448</v>
      </c>
      <c r="D510" t="str">
        <f t="shared" si="49"/>
        <v>Brenda Ross</v>
      </c>
      <c r="E510" s="15">
        <f t="shared" si="49"/>
        <v>21.78</v>
      </c>
    </row>
    <row r="511" spans="1:5" x14ac:dyDescent="0.35">
      <c r="A511" s="2" t="s">
        <v>1993</v>
      </c>
      <c r="B511" s="15">
        <v>20.495999999999999</v>
      </c>
      <c r="D511" t="str">
        <f t="shared" si="49"/>
        <v>Peggy Chan</v>
      </c>
      <c r="E511" s="15">
        <f t="shared" si="49"/>
        <v>21.514199999999999</v>
      </c>
    </row>
    <row r="512" spans="1:5" x14ac:dyDescent="0.35">
      <c r="A512" s="2" t="s">
        <v>1705</v>
      </c>
      <c r="B512" s="15">
        <v>20.453600000000002</v>
      </c>
      <c r="D512" t="str">
        <f t="shared" si="49"/>
        <v>Nathan Wyatt</v>
      </c>
      <c r="E512" s="15">
        <f t="shared" si="49"/>
        <v>21.3584</v>
      </c>
    </row>
    <row r="513" spans="1:5" x14ac:dyDescent="0.35">
      <c r="A513" s="2" t="s">
        <v>1512</v>
      </c>
      <c r="B513" s="15">
        <v>20.14</v>
      </c>
      <c r="D513" t="str">
        <f t="shared" si="49"/>
        <v>Ann Katz</v>
      </c>
      <c r="E513" s="15">
        <f t="shared" si="49"/>
        <v>20.6448</v>
      </c>
    </row>
    <row r="514" spans="1:5" x14ac:dyDescent="0.35">
      <c r="A514" s="2" t="s">
        <v>1138</v>
      </c>
      <c r="B514" s="15">
        <v>19.638000000000002</v>
      </c>
      <c r="D514" t="str">
        <f t="shared" si="49"/>
        <v>Sidney Brewer</v>
      </c>
      <c r="E514" s="15">
        <f t="shared" si="49"/>
        <v>20.495999999999999</v>
      </c>
    </row>
    <row r="515" spans="1:5" x14ac:dyDescent="0.35">
      <c r="A515" s="2" t="s">
        <v>1491</v>
      </c>
      <c r="B515" s="15">
        <v>19.57</v>
      </c>
      <c r="D515" t="str">
        <f t="shared" si="49"/>
        <v>Marc Ray</v>
      </c>
      <c r="E515" s="15">
        <f t="shared" si="49"/>
        <v>20.453600000000002</v>
      </c>
    </row>
    <row r="516" spans="1:5" x14ac:dyDescent="0.35">
      <c r="A516" s="2" t="s">
        <v>1185</v>
      </c>
      <c r="B516" s="15">
        <v>19.409700000000001</v>
      </c>
      <c r="D516" t="str">
        <f t="shared" si="49"/>
        <v>Joe D Dean</v>
      </c>
      <c r="E516" s="15">
        <f t="shared" si="49"/>
        <v>20.14</v>
      </c>
    </row>
    <row r="517" spans="1:5" x14ac:dyDescent="0.35">
      <c r="A517" s="2" t="s">
        <v>1813</v>
      </c>
      <c r="B517" s="15">
        <v>18.437999999999999</v>
      </c>
      <c r="D517" t="str">
        <f t="shared" si="49"/>
        <v>Carole Rosen</v>
      </c>
      <c r="E517" s="15">
        <f t="shared" si="49"/>
        <v>19.638000000000002</v>
      </c>
    </row>
    <row r="518" spans="1:5" x14ac:dyDescent="0.35">
      <c r="A518" s="2" t="s">
        <v>1416</v>
      </c>
      <c r="B518" s="15">
        <v>18.420000000000002</v>
      </c>
      <c r="D518" t="str">
        <f t="shared" si="49"/>
        <v>Jesse Hutchinson</v>
      </c>
      <c r="E518" s="15">
        <f t="shared" si="49"/>
        <v>19.57</v>
      </c>
    </row>
    <row r="519" spans="1:5" x14ac:dyDescent="0.35">
      <c r="A519" s="2" t="s">
        <v>1205</v>
      </c>
      <c r="B519" s="15">
        <v>18.41</v>
      </c>
      <c r="D519" t="str">
        <f t="shared" si="49"/>
        <v>Connie Bunn</v>
      </c>
      <c r="E519" s="15">
        <f t="shared" si="49"/>
        <v>19.409700000000001</v>
      </c>
    </row>
    <row r="520" spans="1:5" x14ac:dyDescent="0.35">
      <c r="A520" s="2" t="s">
        <v>1967</v>
      </c>
      <c r="B520" s="15">
        <v>18.218</v>
      </c>
      <c r="D520" t="str">
        <f t="shared" si="49"/>
        <v>Neil Parker</v>
      </c>
      <c r="E520" s="15">
        <f t="shared" si="49"/>
        <v>18.437999999999999</v>
      </c>
    </row>
    <row r="521" spans="1:5" x14ac:dyDescent="0.35">
      <c r="A521" s="2" t="s">
        <v>1472</v>
      </c>
      <c r="B521" s="15">
        <v>18.0642</v>
      </c>
      <c r="D521" t="str">
        <f t="shared" si="49"/>
        <v>Heather Stern</v>
      </c>
      <c r="E521" s="15">
        <f t="shared" si="49"/>
        <v>18.420000000000002</v>
      </c>
    </row>
    <row r="522" spans="1:5" x14ac:dyDescent="0.35">
      <c r="A522" s="2" t="s">
        <v>1878</v>
      </c>
      <c r="B522" s="15">
        <v>17.9758</v>
      </c>
      <c r="D522" t="str">
        <f t="shared" si="49"/>
        <v>Daniel Huff</v>
      </c>
      <c r="E522" s="15">
        <f t="shared" si="49"/>
        <v>18.41</v>
      </c>
    </row>
    <row r="523" spans="1:5" x14ac:dyDescent="0.35">
      <c r="A523" s="2" t="s">
        <v>1587</v>
      </c>
      <c r="B523" s="15">
        <v>17.8398</v>
      </c>
      <c r="D523" t="str">
        <f t="shared" ref="D523:E538" si="50">A520</f>
        <v>Sean Herbert</v>
      </c>
      <c r="E523" s="15">
        <f t="shared" si="50"/>
        <v>18.218</v>
      </c>
    </row>
    <row r="524" spans="1:5" x14ac:dyDescent="0.35">
      <c r="A524" s="2" t="s">
        <v>1690</v>
      </c>
      <c r="B524" s="15">
        <v>17.832999999999998</v>
      </c>
      <c r="D524" t="str">
        <f t="shared" si="50"/>
        <v>Jeanne Walker</v>
      </c>
      <c r="E524" s="15">
        <f t="shared" si="50"/>
        <v>18.0642</v>
      </c>
    </row>
    <row r="525" spans="1:5" x14ac:dyDescent="0.35">
      <c r="A525" s="2" t="s">
        <v>2015</v>
      </c>
      <c r="B525" s="15">
        <v>17.771999999999998</v>
      </c>
      <c r="D525" t="str">
        <f t="shared" si="50"/>
        <v>Randall Montgomery</v>
      </c>
      <c r="E525" s="15">
        <f t="shared" si="50"/>
        <v>17.9758</v>
      </c>
    </row>
    <row r="526" spans="1:5" x14ac:dyDescent="0.35">
      <c r="A526" s="2" t="s">
        <v>1873</v>
      </c>
      <c r="B526" s="15">
        <v>17.505299999999998</v>
      </c>
      <c r="D526" t="str">
        <f t="shared" si="50"/>
        <v>Kelly Collins</v>
      </c>
      <c r="E526" s="15">
        <f t="shared" si="50"/>
        <v>17.8398</v>
      </c>
    </row>
    <row r="527" spans="1:5" x14ac:dyDescent="0.35">
      <c r="A527" s="2" t="s">
        <v>1843</v>
      </c>
      <c r="B527" s="15">
        <v>16.898</v>
      </c>
      <c r="D527" t="str">
        <f t="shared" si="50"/>
        <v>Lynda Rosenthal</v>
      </c>
      <c r="E527" s="15">
        <f t="shared" si="50"/>
        <v>17.832999999999998</v>
      </c>
    </row>
    <row r="528" spans="1:5" x14ac:dyDescent="0.35">
      <c r="A528" s="2" t="s">
        <v>1262</v>
      </c>
      <c r="B528" s="15">
        <v>16.5244</v>
      </c>
      <c r="D528" t="str">
        <f t="shared" si="50"/>
        <v>Sue Drake</v>
      </c>
      <c r="E528" s="15">
        <f t="shared" si="50"/>
        <v>17.771999999999998</v>
      </c>
    </row>
    <row r="529" spans="1:5" x14ac:dyDescent="0.35">
      <c r="A529" s="2" t="s">
        <v>1600</v>
      </c>
      <c r="B529" s="15">
        <v>15.678000000000001</v>
      </c>
      <c r="D529" t="str">
        <f t="shared" si="50"/>
        <v>Priscilla Frank</v>
      </c>
      <c r="E529" s="15">
        <f t="shared" si="50"/>
        <v>17.505299999999998</v>
      </c>
    </row>
    <row r="530" spans="1:5" x14ac:dyDescent="0.35">
      <c r="A530" s="2" t="s">
        <v>1143</v>
      </c>
      <c r="B530" s="15">
        <v>15.125999999999999</v>
      </c>
      <c r="D530" t="str">
        <f t="shared" si="50"/>
        <v>Patsy Harmon</v>
      </c>
      <c r="E530" s="15">
        <f t="shared" si="50"/>
        <v>16.898</v>
      </c>
    </row>
    <row r="531" spans="1:5" x14ac:dyDescent="0.35">
      <c r="A531" s="2" t="s">
        <v>1220</v>
      </c>
      <c r="B531" s="15">
        <v>14.76</v>
      </c>
      <c r="D531" t="str">
        <f t="shared" si="50"/>
        <v>Dwight Stephenson</v>
      </c>
      <c r="E531" s="15">
        <f t="shared" si="50"/>
        <v>16.5244</v>
      </c>
    </row>
    <row r="532" spans="1:5" x14ac:dyDescent="0.35">
      <c r="A532" s="2" t="s">
        <v>1816</v>
      </c>
      <c r="B532" s="15">
        <v>14.0936</v>
      </c>
      <c r="D532" t="str">
        <f t="shared" si="50"/>
        <v>Kerry Hardy</v>
      </c>
      <c r="E532" s="15">
        <f t="shared" si="50"/>
        <v>15.678000000000001</v>
      </c>
    </row>
    <row r="533" spans="1:5" x14ac:dyDescent="0.35">
      <c r="A533" s="2" t="s">
        <v>2111</v>
      </c>
      <c r="B533" s="15">
        <v>14</v>
      </c>
      <c r="D533" t="str">
        <f t="shared" si="50"/>
        <v>Carolyn Greer</v>
      </c>
      <c r="E533" s="15">
        <f t="shared" si="50"/>
        <v>15.125999999999999</v>
      </c>
    </row>
    <row r="534" spans="1:5" x14ac:dyDescent="0.35">
      <c r="A534" s="2" t="s">
        <v>2019</v>
      </c>
      <c r="B534" s="15">
        <v>13.326000000000001</v>
      </c>
      <c r="D534" t="str">
        <f t="shared" si="50"/>
        <v>David Wrenn</v>
      </c>
      <c r="E534" s="15">
        <f t="shared" si="50"/>
        <v>14.76</v>
      </c>
    </row>
    <row r="535" spans="1:5" x14ac:dyDescent="0.35">
      <c r="A535" s="2" t="s">
        <v>1375</v>
      </c>
      <c r="B535" s="15">
        <v>13.2294</v>
      </c>
      <c r="D535" t="str">
        <f t="shared" si="50"/>
        <v>Nelson Hong</v>
      </c>
      <c r="E535" s="15">
        <f t="shared" si="50"/>
        <v>14.0936</v>
      </c>
    </row>
    <row r="536" spans="1:5" x14ac:dyDescent="0.35">
      <c r="A536" s="2" t="s">
        <v>1636</v>
      </c>
      <c r="B536" s="15">
        <v>12.71</v>
      </c>
      <c r="D536" t="str">
        <f t="shared" si="50"/>
        <v>William Crawford</v>
      </c>
      <c r="E536" s="15">
        <f t="shared" si="50"/>
        <v>14</v>
      </c>
    </row>
    <row r="537" spans="1:5" x14ac:dyDescent="0.35">
      <c r="A537" s="2" t="s">
        <v>1605</v>
      </c>
      <c r="B537" s="15">
        <v>11.82</v>
      </c>
      <c r="D537" t="str">
        <f t="shared" si="50"/>
        <v>Sylvia Kumar</v>
      </c>
      <c r="E537" s="15">
        <f t="shared" si="50"/>
        <v>13.326000000000001</v>
      </c>
    </row>
    <row r="538" spans="1:5" x14ac:dyDescent="0.35">
      <c r="A538" s="2" t="s">
        <v>1692</v>
      </c>
      <c r="B538" s="15">
        <v>11.651</v>
      </c>
      <c r="D538" t="str">
        <f t="shared" si="50"/>
        <v>Gina B Hess</v>
      </c>
      <c r="E538" s="15">
        <f t="shared" si="50"/>
        <v>13.2294</v>
      </c>
    </row>
    <row r="539" spans="1:5" x14ac:dyDescent="0.35">
      <c r="A539" s="2" t="s">
        <v>1525</v>
      </c>
      <c r="B539" s="15">
        <v>11.365600000000001</v>
      </c>
      <c r="D539" t="str">
        <f t="shared" ref="D539:E554" si="51">A536</f>
        <v>Leah Pollock</v>
      </c>
      <c r="E539" s="15">
        <f t="shared" si="51"/>
        <v>12.71</v>
      </c>
    </row>
    <row r="540" spans="1:5" x14ac:dyDescent="0.35">
      <c r="A540" s="2" t="s">
        <v>1430</v>
      </c>
      <c r="B540" s="15">
        <v>10.802</v>
      </c>
      <c r="D540" t="str">
        <f t="shared" si="51"/>
        <v>Kim McCarthy</v>
      </c>
      <c r="E540" s="15">
        <f t="shared" si="51"/>
        <v>11.82</v>
      </c>
    </row>
    <row r="541" spans="1:5" x14ac:dyDescent="0.35">
      <c r="A541" s="2" t="s">
        <v>1379</v>
      </c>
      <c r="B541" s="15">
        <v>10.74</v>
      </c>
      <c r="D541" t="str">
        <f t="shared" si="51"/>
        <v>Lynn Epstein</v>
      </c>
      <c r="E541" s="15">
        <f t="shared" si="51"/>
        <v>11.651</v>
      </c>
    </row>
    <row r="542" spans="1:5" x14ac:dyDescent="0.35">
      <c r="A542" s="2" t="s">
        <v>1685</v>
      </c>
      <c r="B542" s="15">
        <v>10.32</v>
      </c>
      <c r="D542" t="str">
        <f t="shared" si="51"/>
        <v>Jonathan Crabtree</v>
      </c>
      <c r="E542" s="15">
        <f t="shared" si="51"/>
        <v>11.365600000000001</v>
      </c>
    </row>
    <row r="543" spans="1:5" x14ac:dyDescent="0.35">
      <c r="A543" s="2" t="s">
        <v>1068</v>
      </c>
      <c r="B543" s="15">
        <v>9.9268000000000001</v>
      </c>
      <c r="D543" t="str">
        <f t="shared" si="51"/>
        <v>Hilda Bennett</v>
      </c>
      <c r="E543" s="15">
        <f t="shared" si="51"/>
        <v>10.802</v>
      </c>
    </row>
    <row r="544" spans="1:5" x14ac:dyDescent="0.35">
      <c r="A544" s="2" t="s">
        <v>1827</v>
      </c>
      <c r="B544" s="15">
        <v>9.9047999999999998</v>
      </c>
      <c r="D544" t="str">
        <f t="shared" si="51"/>
        <v>Glen Caldwell</v>
      </c>
      <c r="E544" s="15">
        <f t="shared" si="51"/>
        <v>10.74</v>
      </c>
    </row>
    <row r="545" spans="1:5" x14ac:dyDescent="0.35">
      <c r="A545" s="2" t="s">
        <v>1183</v>
      </c>
      <c r="B545" s="15">
        <v>9.8620000000000001</v>
      </c>
      <c r="D545" t="str">
        <f t="shared" si="51"/>
        <v>Lucille McGee</v>
      </c>
      <c r="E545" s="15">
        <f t="shared" si="51"/>
        <v>10.32</v>
      </c>
    </row>
    <row r="546" spans="1:5" x14ac:dyDescent="0.35">
      <c r="A546" s="2" t="s">
        <v>1615</v>
      </c>
      <c r="B546" s="15">
        <v>9.7799999999999994</v>
      </c>
      <c r="D546" t="str">
        <f t="shared" si="51"/>
        <v>Arthur Lowe Nash</v>
      </c>
      <c r="E546" s="15">
        <f t="shared" si="51"/>
        <v>9.9268000000000001</v>
      </c>
    </row>
    <row r="547" spans="1:5" x14ac:dyDescent="0.35">
      <c r="A547" s="2" t="s">
        <v>1487</v>
      </c>
      <c r="B547" s="15">
        <v>9.33</v>
      </c>
      <c r="D547" t="str">
        <f t="shared" si="51"/>
        <v>Oscar Kenney</v>
      </c>
      <c r="E547" s="15">
        <f t="shared" si="51"/>
        <v>9.9047999999999998</v>
      </c>
    </row>
    <row r="548" spans="1:5" x14ac:dyDescent="0.35">
      <c r="A548" s="2" t="s">
        <v>1230</v>
      </c>
      <c r="B548" s="15">
        <v>9.0045000000000002</v>
      </c>
      <c r="D548" t="str">
        <f t="shared" si="51"/>
        <v>Colleen Fletcher</v>
      </c>
      <c r="E548" s="15">
        <f t="shared" si="51"/>
        <v>9.8620000000000001</v>
      </c>
    </row>
    <row r="549" spans="1:5" x14ac:dyDescent="0.35">
      <c r="A549" s="2" t="s">
        <v>1401</v>
      </c>
      <c r="B549" s="15">
        <v>8.8940000000000001</v>
      </c>
      <c r="D549" t="str">
        <f t="shared" si="51"/>
        <v>Kurt O'Connor</v>
      </c>
      <c r="E549" s="15">
        <f t="shared" si="51"/>
        <v>9.7799999999999994</v>
      </c>
    </row>
    <row r="550" spans="1:5" x14ac:dyDescent="0.35">
      <c r="A550" s="2" t="s">
        <v>1881</v>
      </c>
      <c r="B550" s="15">
        <v>8.8152000000000008</v>
      </c>
      <c r="D550" t="str">
        <f t="shared" si="51"/>
        <v>Jerome Burch</v>
      </c>
      <c r="E550" s="15">
        <f t="shared" si="51"/>
        <v>9.33</v>
      </c>
    </row>
    <row r="551" spans="1:5" x14ac:dyDescent="0.35">
      <c r="A551" s="2" t="s">
        <v>1903</v>
      </c>
      <c r="B551" s="15">
        <v>8.6199999999999992</v>
      </c>
      <c r="D551" t="str">
        <f t="shared" si="51"/>
        <v>Debra Proctor</v>
      </c>
      <c r="E551" s="15">
        <f t="shared" si="51"/>
        <v>9.0045000000000002</v>
      </c>
    </row>
    <row r="552" spans="1:5" x14ac:dyDescent="0.35">
      <c r="A552" s="2" t="s">
        <v>1321</v>
      </c>
      <c r="B552" s="15">
        <v>8.5299999999999994</v>
      </c>
      <c r="D552" t="str">
        <f t="shared" si="51"/>
        <v>Guy Gallagher</v>
      </c>
      <c r="E552" s="15">
        <f t="shared" si="51"/>
        <v>8.8940000000000001</v>
      </c>
    </row>
    <row r="553" spans="1:5" x14ac:dyDescent="0.35">
      <c r="A553" s="2" t="s">
        <v>1045</v>
      </c>
      <c r="B553" s="15">
        <v>7.9</v>
      </c>
      <c r="D553" t="str">
        <f t="shared" si="51"/>
        <v>Ray Oakley</v>
      </c>
      <c r="E553" s="15">
        <f t="shared" si="51"/>
        <v>8.8152000000000008</v>
      </c>
    </row>
    <row r="554" spans="1:5" x14ac:dyDescent="0.35">
      <c r="A554" s="2" t="s">
        <v>1080</v>
      </c>
      <c r="B554" s="15">
        <v>7.6245000000000003</v>
      </c>
      <c r="D554" t="str">
        <f t="shared" si="51"/>
        <v>Robert Brantley</v>
      </c>
      <c r="E554" s="15">
        <f t="shared" si="51"/>
        <v>8.6199999999999992</v>
      </c>
    </row>
    <row r="555" spans="1:5" x14ac:dyDescent="0.35">
      <c r="A555" s="2" t="s">
        <v>1991</v>
      </c>
      <c r="B555" s="15">
        <v>7.31</v>
      </c>
      <c r="D555" t="str">
        <f t="shared" ref="D555:E570" si="52">A552</f>
        <v>Eugene Brewer Knox</v>
      </c>
      <c r="E555" s="15">
        <f t="shared" si="52"/>
        <v>8.5299999999999994</v>
      </c>
    </row>
    <row r="556" spans="1:5" x14ac:dyDescent="0.35">
      <c r="A556" s="2" t="s">
        <v>1771</v>
      </c>
      <c r="B556" s="15">
        <v>6.8220000000000001</v>
      </c>
      <c r="D556" t="str">
        <f t="shared" si="52"/>
        <v>Anne Armstrong</v>
      </c>
      <c r="E556" s="15">
        <f t="shared" si="52"/>
        <v>7.9</v>
      </c>
    </row>
    <row r="557" spans="1:5" x14ac:dyDescent="0.35">
      <c r="A557" s="2" t="s">
        <v>1591</v>
      </c>
      <c r="B557" s="15">
        <v>6.79</v>
      </c>
      <c r="D557" t="str">
        <f t="shared" si="52"/>
        <v>Bernard Thompson</v>
      </c>
      <c r="E557" s="15">
        <f t="shared" si="52"/>
        <v>7.6245000000000003</v>
      </c>
    </row>
    <row r="558" spans="1:5" x14ac:dyDescent="0.35">
      <c r="A558" s="2" t="s">
        <v>1276</v>
      </c>
      <c r="B558" s="15">
        <v>6.0926999999999998</v>
      </c>
      <c r="D558" t="str">
        <f t="shared" si="52"/>
        <v>Shirley Riley</v>
      </c>
      <c r="E558" s="15">
        <f t="shared" si="52"/>
        <v>7.31</v>
      </c>
    </row>
    <row r="559" spans="1:5" x14ac:dyDescent="0.35">
      <c r="A559" s="2" t="s">
        <v>1283</v>
      </c>
      <c r="B559" s="15">
        <v>6.0513000000000003</v>
      </c>
      <c r="D559" t="str">
        <f t="shared" si="52"/>
        <v>Melvin Duke</v>
      </c>
      <c r="E559" s="15">
        <f t="shared" si="52"/>
        <v>6.8220000000000001</v>
      </c>
    </row>
    <row r="560" spans="1:5" x14ac:dyDescent="0.35">
      <c r="A560" s="2" t="s">
        <v>1986</v>
      </c>
      <c r="B560" s="15">
        <v>6.0305999999999997</v>
      </c>
      <c r="D560" t="str">
        <f t="shared" si="52"/>
        <v>Ken Cash</v>
      </c>
      <c r="E560" s="15">
        <f t="shared" si="52"/>
        <v>6.79</v>
      </c>
    </row>
    <row r="561" spans="1:5" x14ac:dyDescent="0.35">
      <c r="A561" s="2" t="s">
        <v>1607</v>
      </c>
      <c r="B561" s="15">
        <v>5.8840000000000003</v>
      </c>
      <c r="D561" t="str">
        <f t="shared" si="52"/>
        <v>Edna Huang</v>
      </c>
      <c r="E561" s="15">
        <f t="shared" si="52"/>
        <v>6.0926999999999998</v>
      </c>
    </row>
    <row r="562" spans="1:5" x14ac:dyDescent="0.35">
      <c r="A562" s="2" t="s">
        <v>1285</v>
      </c>
      <c r="B562" s="15">
        <v>5.7531999999999996</v>
      </c>
      <c r="D562" t="str">
        <f t="shared" si="52"/>
        <v>Edward Leonard</v>
      </c>
      <c r="E562" s="15">
        <f t="shared" si="52"/>
        <v>6.0513000000000003</v>
      </c>
    </row>
    <row r="563" spans="1:5" x14ac:dyDescent="0.35">
      <c r="A563" s="2" t="s">
        <v>1196</v>
      </c>
      <c r="B563" s="15">
        <v>5.7460000000000004</v>
      </c>
      <c r="D563" t="str">
        <f t="shared" si="52"/>
        <v>Sherri McIntosh</v>
      </c>
      <c r="E563" s="15">
        <f t="shared" si="52"/>
        <v>6.0305999999999997</v>
      </c>
    </row>
    <row r="564" spans="1:5" x14ac:dyDescent="0.35">
      <c r="A564" s="2" t="s">
        <v>1905</v>
      </c>
      <c r="B564" s="15">
        <v>5.3396999999999997</v>
      </c>
      <c r="D564" t="str">
        <f t="shared" si="52"/>
        <v>Kimberly McCarthy</v>
      </c>
      <c r="E564" s="15">
        <f t="shared" si="52"/>
        <v>5.8840000000000003</v>
      </c>
    </row>
    <row r="565" spans="1:5" x14ac:dyDescent="0.35">
      <c r="A565" s="2" t="s">
        <v>1261</v>
      </c>
      <c r="B565" s="15">
        <v>4.9017999999999997</v>
      </c>
      <c r="D565" t="str">
        <f t="shared" si="52"/>
        <v>Edward Pugh</v>
      </c>
      <c r="E565" s="15">
        <f t="shared" si="52"/>
        <v>5.7531999999999996</v>
      </c>
    </row>
    <row r="566" spans="1:5" x14ac:dyDescent="0.35">
      <c r="A566" s="2" t="s">
        <v>1221</v>
      </c>
      <c r="B566" s="15">
        <v>4.8499999999999996</v>
      </c>
      <c r="D566" t="str">
        <f t="shared" si="52"/>
        <v>Dale Gillespie</v>
      </c>
      <c r="E566" s="15">
        <f t="shared" si="52"/>
        <v>5.7460000000000004</v>
      </c>
    </row>
    <row r="567" spans="1:5" x14ac:dyDescent="0.35">
      <c r="A567" s="2" t="s">
        <v>1100</v>
      </c>
      <c r="B567" s="15">
        <v>4.5599999999999996</v>
      </c>
      <c r="D567" t="str">
        <f t="shared" si="52"/>
        <v>Robert Rollins</v>
      </c>
      <c r="E567" s="15">
        <f t="shared" si="52"/>
        <v>5.3396999999999997</v>
      </c>
    </row>
    <row r="568" spans="1:5" x14ac:dyDescent="0.35">
      <c r="A568" s="2" t="s">
        <v>1164</v>
      </c>
      <c r="B568" s="15">
        <v>4.3808999999999996</v>
      </c>
      <c r="D568" t="str">
        <f t="shared" si="52"/>
        <v>Dwight Robinson</v>
      </c>
      <c r="E568" s="15">
        <f t="shared" si="52"/>
        <v>4.9017999999999997</v>
      </c>
    </row>
    <row r="569" spans="1:5" x14ac:dyDescent="0.35">
      <c r="A569" s="2" t="s">
        <v>1447</v>
      </c>
      <c r="B569" s="15">
        <v>4.3148</v>
      </c>
      <c r="D569" t="str">
        <f t="shared" si="52"/>
        <v>Dawn Larson</v>
      </c>
      <c r="E569" s="15">
        <f t="shared" si="52"/>
        <v>4.8499999999999996</v>
      </c>
    </row>
    <row r="570" spans="1:5" x14ac:dyDescent="0.35">
      <c r="A570" s="2" t="s">
        <v>2028</v>
      </c>
      <c r="B570" s="15">
        <v>4.29</v>
      </c>
      <c r="D570" t="str">
        <f t="shared" si="52"/>
        <v>Bonnie Potter</v>
      </c>
      <c r="E570" s="15">
        <f t="shared" si="52"/>
        <v>4.5599999999999996</v>
      </c>
    </row>
    <row r="571" spans="1:5" x14ac:dyDescent="0.35">
      <c r="A571" s="2" t="s">
        <v>1674</v>
      </c>
      <c r="B571" s="15">
        <v>4.032</v>
      </c>
      <c r="D571" t="str">
        <f t="shared" ref="D571:E586" si="53">A568</f>
        <v>Christian Albright</v>
      </c>
      <c r="E571" s="15">
        <f t="shared" si="53"/>
        <v>4.3808999999999996</v>
      </c>
    </row>
    <row r="572" spans="1:5" x14ac:dyDescent="0.35">
      <c r="A572" s="2" t="s">
        <v>1370</v>
      </c>
      <c r="B572" s="15">
        <v>3.96</v>
      </c>
      <c r="D572" t="str">
        <f t="shared" si="53"/>
        <v>Jacob Lanier</v>
      </c>
      <c r="E572" s="15">
        <f t="shared" si="53"/>
        <v>4.3148</v>
      </c>
    </row>
    <row r="573" spans="1:5" x14ac:dyDescent="0.35">
      <c r="A573" s="2" t="s">
        <v>1831</v>
      </c>
      <c r="B573" s="15">
        <v>3.8519999999999999</v>
      </c>
      <c r="D573" t="str">
        <f t="shared" si="53"/>
        <v>Ted Durham</v>
      </c>
      <c r="E573" s="15">
        <f t="shared" si="53"/>
        <v>4.29</v>
      </c>
    </row>
    <row r="574" spans="1:5" x14ac:dyDescent="0.35">
      <c r="A574" s="2" t="s">
        <v>1716</v>
      </c>
      <c r="B574" s="15">
        <v>3.84</v>
      </c>
      <c r="D574" t="str">
        <f t="shared" si="53"/>
        <v>Lloyd Spencer</v>
      </c>
      <c r="E574" s="15">
        <f t="shared" si="53"/>
        <v>4.032</v>
      </c>
    </row>
    <row r="575" spans="1:5" x14ac:dyDescent="0.35">
      <c r="A575" s="2" t="s">
        <v>1480</v>
      </c>
      <c r="B575" s="15">
        <v>3.6532</v>
      </c>
      <c r="D575" t="str">
        <f t="shared" si="53"/>
        <v>Gerald Petty</v>
      </c>
      <c r="E575" s="15">
        <f t="shared" si="53"/>
        <v>3.96</v>
      </c>
    </row>
    <row r="576" spans="1:5" x14ac:dyDescent="0.35">
      <c r="A576" s="2" t="s">
        <v>1876</v>
      </c>
      <c r="B576" s="15">
        <v>3.5581</v>
      </c>
      <c r="D576" t="str">
        <f t="shared" si="53"/>
        <v>Pam Anthony</v>
      </c>
      <c r="E576" s="15">
        <f t="shared" si="53"/>
        <v>3.8519999999999999</v>
      </c>
    </row>
    <row r="577" spans="1:5" x14ac:dyDescent="0.35">
      <c r="A577" s="2" t="s">
        <v>1741</v>
      </c>
      <c r="B577" s="15">
        <v>3.3839999999999999</v>
      </c>
      <c r="D577" t="str">
        <f t="shared" si="53"/>
        <v>Marianne Connor</v>
      </c>
      <c r="E577" s="15">
        <f t="shared" si="53"/>
        <v>3.84</v>
      </c>
    </row>
    <row r="578" spans="1:5" x14ac:dyDescent="0.35">
      <c r="A578" s="2" t="s">
        <v>994</v>
      </c>
      <c r="B578" s="15">
        <v>3.3391999999999999</v>
      </c>
      <c r="D578" t="str">
        <f t="shared" si="53"/>
        <v>Jennifer Siegel</v>
      </c>
      <c r="E578" s="15">
        <f t="shared" si="53"/>
        <v>3.6532</v>
      </c>
    </row>
    <row r="579" spans="1:5" x14ac:dyDescent="0.35">
      <c r="A579" s="2" t="s">
        <v>1941</v>
      </c>
      <c r="B579" s="15">
        <v>2.97</v>
      </c>
      <c r="D579" t="str">
        <f t="shared" si="53"/>
        <v>Ralph Woods Scott</v>
      </c>
      <c r="E579" s="15">
        <f t="shared" si="53"/>
        <v>3.5581</v>
      </c>
    </row>
    <row r="580" spans="1:5" x14ac:dyDescent="0.35">
      <c r="A580" s="2" t="s">
        <v>1386</v>
      </c>
      <c r="B580" s="15">
        <v>2.806</v>
      </c>
      <c r="D580" t="str">
        <f t="shared" si="53"/>
        <v>Marvin Hunt</v>
      </c>
      <c r="E580" s="15">
        <f t="shared" si="53"/>
        <v>3.3839999999999999</v>
      </c>
    </row>
    <row r="581" spans="1:5" x14ac:dyDescent="0.35">
      <c r="A581" s="2" t="s">
        <v>1275</v>
      </c>
      <c r="B581" s="15">
        <v>2.2320000000000002</v>
      </c>
      <c r="D581" t="str">
        <f t="shared" si="53"/>
        <v>Aaron Dillon</v>
      </c>
      <c r="E581" s="15">
        <f t="shared" si="53"/>
        <v>3.3391999999999999</v>
      </c>
    </row>
    <row r="582" spans="1:5" x14ac:dyDescent="0.35">
      <c r="A582" s="2" t="s">
        <v>1506</v>
      </c>
      <c r="B582" s="15">
        <v>2.1800000000000002</v>
      </c>
      <c r="D582" t="str">
        <f t="shared" si="53"/>
        <v>Ryan Herman</v>
      </c>
      <c r="E582" s="15">
        <f t="shared" si="53"/>
        <v>2.97</v>
      </c>
    </row>
    <row r="583" spans="1:5" x14ac:dyDescent="0.35">
      <c r="A583" s="2" t="s">
        <v>1644</v>
      </c>
      <c r="B583" s="15">
        <v>2.125</v>
      </c>
      <c r="D583" t="str">
        <f t="shared" si="53"/>
        <v>Gordon Boswell</v>
      </c>
      <c r="E583" s="15">
        <f t="shared" si="53"/>
        <v>2.806</v>
      </c>
    </row>
    <row r="584" spans="1:5" x14ac:dyDescent="0.35">
      <c r="A584" s="2" t="s">
        <v>2098</v>
      </c>
      <c r="B584" s="15">
        <v>1.9503999999999999</v>
      </c>
      <c r="D584" t="str">
        <f t="shared" si="53"/>
        <v>Edna Freeman</v>
      </c>
      <c r="E584" s="15">
        <f t="shared" si="53"/>
        <v>2.2320000000000002</v>
      </c>
    </row>
    <row r="585" spans="1:5" x14ac:dyDescent="0.35">
      <c r="A585" s="2" t="s">
        <v>1752</v>
      </c>
      <c r="B585" s="15">
        <v>1.68</v>
      </c>
      <c r="D585" t="str">
        <f t="shared" si="53"/>
        <v>Joanna Keith</v>
      </c>
      <c r="E585" s="15">
        <f t="shared" si="53"/>
        <v>2.1800000000000002</v>
      </c>
    </row>
    <row r="586" spans="1:5" x14ac:dyDescent="0.35">
      <c r="A586" s="2" t="s">
        <v>1562</v>
      </c>
      <c r="B586" s="15">
        <v>1.2236</v>
      </c>
      <c r="D586" t="str">
        <f t="shared" si="53"/>
        <v>Leon Peele</v>
      </c>
      <c r="E586" s="15">
        <f t="shared" si="53"/>
        <v>2.125</v>
      </c>
    </row>
    <row r="587" spans="1:5" x14ac:dyDescent="0.35">
      <c r="A587" s="2" t="s">
        <v>1928</v>
      </c>
      <c r="B587" s="15">
        <v>0.70199999999999996</v>
      </c>
      <c r="D587" t="str">
        <f t="shared" ref="D587:E602" si="54">A584</f>
        <v>Wanda Harris</v>
      </c>
      <c r="E587" s="15">
        <f t="shared" si="54"/>
        <v>1.9503999999999999</v>
      </c>
    </row>
    <row r="588" spans="1:5" x14ac:dyDescent="0.35">
      <c r="A588" s="2" t="s">
        <v>1027</v>
      </c>
      <c r="B588" s="15">
        <v>0.68799999999999994</v>
      </c>
      <c r="D588" t="str">
        <f t="shared" si="54"/>
        <v>Matthew Conway</v>
      </c>
      <c r="E588" s="15">
        <f t="shared" si="54"/>
        <v>1.68</v>
      </c>
    </row>
    <row r="589" spans="1:5" x14ac:dyDescent="0.35">
      <c r="A589" s="2" t="s">
        <v>1436</v>
      </c>
      <c r="B589" s="15">
        <v>0.68400000000000005</v>
      </c>
      <c r="D589" t="str">
        <f t="shared" si="54"/>
        <v>Karen Hendricks</v>
      </c>
      <c r="E589" s="15">
        <f t="shared" si="54"/>
        <v>1.2236</v>
      </c>
    </row>
    <row r="590" spans="1:5" x14ac:dyDescent="0.35">
      <c r="A590" s="2" t="s">
        <v>1712</v>
      </c>
      <c r="B590" s="15">
        <v>0.37</v>
      </c>
      <c r="D590" t="str">
        <f t="shared" si="54"/>
        <v>Rosemary English</v>
      </c>
      <c r="E590" s="15">
        <f t="shared" si="54"/>
        <v>0.70199999999999996</v>
      </c>
    </row>
    <row r="591" spans="1:5" x14ac:dyDescent="0.35">
      <c r="A591" s="2" t="s">
        <v>1989</v>
      </c>
      <c r="B591" s="15">
        <v>0.34599999999999997</v>
      </c>
      <c r="D591" t="str">
        <f t="shared" si="54"/>
        <v>Amy Hall</v>
      </c>
      <c r="E591" s="15">
        <f t="shared" si="54"/>
        <v>0.68799999999999994</v>
      </c>
    </row>
    <row r="592" spans="1:5" x14ac:dyDescent="0.35">
      <c r="A592" s="2" t="s">
        <v>1691</v>
      </c>
      <c r="B592" s="15">
        <v>-0.74</v>
      </c>
      <c r="D592" t="str">
        <f t="shared" si="54"/>
        <v>Irene Li</v>
      </c>
      <c r="E592" s="15">
        <f t="shared" si="54"/>
        <v>0.68400000000000005</v>
      </c>
    </row>
    <row r="593" spans="1:5" x14ac:dyDescent="0.35">
      <c r="A593" s="2" t="s">
        <v>1686</v>
      </c>
      <c r="B593" s="15">
        <v>-1</v>
      </c>
      <c r="D593" t="str">
        <f t="shared" si="54"/>
        <v>Maria Block</v>
      </c>
      <c r="E593" s="15">
        <f t="shared" si="54"/>
        <v>0.37</v>
      </c>
    </row>
    <row r="594" spans="1:5" x14ac:dyDescent="0.35">
      <c r="A594" s="2" t="s">
        <v>1547</v>
      </c>
      <c r="B594" s="15">
        <v>-1.18</v>
      </c>
      <c r="D594" t="str">
        <f t="shared" si="54"/>
        <v>Sheryl Marsh</v>
      </c>
      <c r="E594" s="15">
        <f t="shared" si="54"/>
        <v>0.34599999999999997</v>
      </c>
    </row>
    <row r="595" spans="1:5" x14ac:dyDescent="0.35">
      <c r="A595" s="2" t="s">
        <v>1743</v>
      </c>
      <c r="B595" s="15">
        <v>-1.56</v>
      </c>
      <c r="D595" t="str">
        <f t="shared" si="54"/>
        <v>Lynn Bell</v>
      </c>
      <c r="E595" s="15">
        <f t="shared" si="54"/>
        <v>-0.74</v>
      </c>
    </row>
    <row r="596" spans="1:5" x14ac:dyDescent="0.35">
      <c r="A596" s="2" t="s">
        <v>1106</v>
      </c>
      <c r="B596" s="15">
        <v>-2.3862999999999999</v>
      </c>
      <c r="D596" t="str">
        <f t="shared" si="54"/>
        <v>Lucille Rankin</v>
      </c>
      <c r="E596" s="15">
        <f t="shared" si="54"/>
        <v>-1</v>
      </c>
    </row>
    <row r="597" spans="1:5" x14ac:dyDescent="0.35">
      <c r="A597" s="2" t="s">
        <v>1709</v>
      </c>
      <c r="B597" s="15">
        <v>-2.544</v>
      </c>
      <c r="D597" t="str">
        <f t="shared" si="54"/>
        <v>Judy Hall</v>
      </c>
      <c r="E597" s="15">
        <f t="shared" si="54"/>
        <v>-1.18</v>
      </c>
    </row>
    <row r="598" spans="1:5" x14ac:dyDescent="0.35">
      <c r="A598" s="2" t="s">
        <v>1151</v>
      </c>
      <c r="B598" s="15">
        <v>-2.87</v>
      </c>
      <c r="D598" t="str">
        <f t="shared" si="54"/>
        <v>Marvin Parrott</v>
      </c>
      <c r="E598" s="15">
        <f t="shared" si="54"/>
        <v>-1.56</v>
      </c>
    </row>
    <row r="599" spans="1:5" x14ac:dyDescent="0.35">
      <c r="A599" s="2" t="s">
        <v>1166</v>
      </c>
      <c r="B599" s="15">
        <v>-2.9095</v>
      </c>
      <c r="D599" t="str">
        <f t="shared" si="54"/>
        <v>Brandon E Shepherd</v>
      </c>
      <c r="E599" s="15">
        <f t="shared" si="54"/>
        <v>-2.3862999999999999</v>
      </c>
    </row>
    <row r="600" spans="1:5" x14ac:dyDescent="0.35">
      <c r="A600" s="2" t="s">
        <v>1349</v>
      </c>
      <c r="B600" s="15">
        <v>-3.9312</v>
      </c>
      <c r="D600" t="str">
        <f t="shared" si="54"/>
        <v>Marguerite Moss</v>
      </c>
      <c r="E600" s="15">
        <f t="shared" si="54"/>
        <v>-2.544</v>
      </c>
    </row>
    <row r="601" spans="1:5" x14ac:dyDescent="0.35">
      <c r="A601" s="2" t="s">
        <v>1987</v>
      </c>
      <c r="B601" s="15">
        <v>-3.9449000000000001</v>
      </c>
      <c r="D601" t="str">
        <f t="shared" si="54"/>
        <v>Catherine Mullins</v>
      </c>
      <c r="E601" s="15">
        <f t="shared" si="54"/>
        <v>-2.87</v>
      </c>
    </row>
    <row r="602" spans="1:5" x14ac:dyDescent="0.35">
      <c r="A602" s="2" t="s">
        <v>1802</v>
      </c>
      <c r="B602" s="15">
        <v>-3.948</v>
      </c>
      <c r="D602" t="str">
        <f t="shared" si="54"/>
        <v>Christina Matthews</v>
      </c>
      <c r="E602" s="15">
        <f t="shared" si="54"/>
        <v>-2.9095</v>
      </c>
    </row>
    <row r="603" spans="1:5" x14ac:dyDescent="0.35">
      <c r="A603" s="2" t="s">
        <v>1866</v>
      </c>
      <c r="B603" s="15">
        <v>-4.2</v>
      </c>
      <c r="D603" t="str">
        <f t="shared" ref="D603:E618" si="55">A600</f>
        <v>Frank Hess</v>
      </c>
      <c r="E603" s="15">
        <f t="shared" si="55"/>
        <v>-3.9312</v>
      </c>
    </row>
    <row r="604" spans="1:5" x14ac:dyDescent="0.35">
      <c r="A604" s="2" t="s">
        <v>2116</v>
      </c>
      <c r="B604" s="15">
        <v>-4.2</v>
      </c>
      <c r="D604" t="str">
        <f t="shared" si="55"/>
        <v>Sherri P Stephens</v>
      </c>
      <c r="E604" s="15">
        <f t="shared" si="55"/>
        <v>-3.9449000000000001</v>
      </c>
    </row>
    <row r="605" spans="1:5" x14ac:dyDescent="0.35">
      <c r="A605" s="2" t="s">
        <v>2006</v>
      </c>
      <c r="B605" s="15">
        <v>-4.3010000000000002</v>
      </c>
      <c r="D605" t="str">
        <f t="shared" si="55"/>
        <v>Natalie Aldridge</v>
      </c>
      <c r="E605" s="15">
        <f t="shared" si="55"/>
        <v>-3.948</v>
      </c>
    </row>
    <row r="606" spans="1:5" x14ac:dyDescent="0.35">
      <c r="A606" s="2" t="s">
        <v>1450</v>
      </c>
      <c r="B606" s="15">
        <v>-4.6683000000000003</v>
      </c>
      <c r="D606" t="str">
        <f t="shared" si="55"/>
        <v>Phillip Chappell</v>
      </c>
      <c r="E606" s="15">
        <f t="shared" si="55"/>
        <v>-4.2</v>
      </c>
    </row>
    <row r="607" spans="1:5" x14ac:dyDescent="0.35">
      <c r="A607" s="2" t="s">
        <v>1464</v>
      </c>
      <c r="B607" s="15">
        <v>-5.05</v>
      </c>
      <c r="D607" t="str">
        <f t="shared" si="55"/>
        <v>Yvonne Clarke</v>
      </c>
      <c r="E607" s="15">
        <f t="shared" si="55"/>
        <v>-4.2</v>
      </c>
    </row>
    <row r="608" spans="1:5" x14ac:dyDescent="0.35">
      <c r="A608" s="2" t="s">
        <v>1766</v>
      </c>
      <c r="B608" s="15">
        <v>-5.0716000000000001</v>
      </c>
      <c r="D608" t="str">
        <f t="shared" si="55"/>
        <v>Stephanie Sun Perry</v>
      </c>
      <c r="E608" s="15">
        <f t="shared" si="55"/>
        <v>-4.3010000000000002</v>
      </c>
    </row>
    <row r="609" spans="1:5" x14ac:dyDescent="0.35">
      <c r="A609" s="2" t="s">
        <v>2067</v>
      </c>
      <c r="B609" s="15">
        <v>-5.08</v>
      </c>
      <c r="D609" t="str">
        <f t="shared" si="55"/>
        <v>Jacqueline Noble</v>
      </c>
      <c r="E609" s="15">
        <f t="shared" si="55"/>
        <v>-4.6683000000000003</v>
      </c>
    </row>
    <row r="610" spans="1:5" x14ac:dyDescent="0.35">
      <c r="A610" s="2" t="s">
        <v>2052</v>
      </c>
      <c r="B610" s="15">
        <v>-5.4096000000000002</v>
      </c>
      <c r="D610" t="str">
        <f t="shared" si="55"/>
        <v>Jason Bray</v>
      </c>
      <c r="E610" s="15">
        <f t="shared" si="55"/>
        <v>-5.05</v>
      </c>
    </row>
    <row r="611" spans="1:5" x14ac:dyDescent="0.35">
      <c r="A611" s="2" t="s">
        <v>2061</v>
      </c>
      <c r="B611" s="15">
        <v>-5.54</v>
      </c>
      <c r="D611" t="str">
        <f t="shared" si="55"/>
        <v>Melanie Knight</v>
      </c>
      <c r="E611" s="15">
        <f t="shared" si="55"/>
        <v>-5.0716000000000001</v>
      </c>
    </row>
    <row r="612" spans="1:5" x14ac:dyDescent="0.35">
      <c r="A612" s="2" t="s">
        <v>1930</v>
      </c>
      <c r="B612" s="15">
        <v>-6.202</v>
      </c>
      <c r="D612" t="str">
        <f t="shared" si="55"/>
        <v>Tracy Schultz</v>
      </c>
      <c r="E612" s="15">
        <f t="shared" si="55"/>
        <v>-5.08</v>
      </c>
    </row>
    <row r="613" spans="1:5" x14ac:dyDescent="0.35">
      <c r="A613" s="2" t="s">
        <v>1653</v>
      </c>
      <c r="B613" s="15">
        <v>-6.3240999999999996</v>
      </c>
      <c r="D613" t="str">
        <f t="shared" si="55"/>
        <v>Tom McFarland</v>
      </c>
      <c r="E613" s="15">
        <f t="shared" si="55"/>
        <v>-5.4096000000000002</v>
      </c>
    </row>
    <row r="614" spans="1:5" x14ac:dyDescent="0.35">
      <c r="A614" s="2" t="s">
        <v>2066</v>
      </c>
      <c r="B614" s="15">
        <v>-6.34</v>
      </c>
      <c r="D614" t="str">
        <f t="shared" si="55"/>
        <v>Tonya Miller</v>
      </c>
      <c r="E614" s="15">
        <f t="shared" si="55"/>
        <v>-5.54</v>
      </c>
    </row>
    <row r="615" spans="1:5" x14ac:dyDescent="0.35">
      <c r="A615" s="2" t="s">
        <v>1364</v>
      </c>
      <c r="B615" s="15">
        <v>-6.3620000000000001</v>
      </c>
      <c r="D615" t="str">
        <f t="shared" si="55"/>
        <v>Rosemary Stark</v>
      </c>
      <c r="E615" s="15">
        <f t="shared" si="55"/>
        <v>-6.202</v>
      </c>
    </row>
    <row r="616" spans="1:5" x14ac:dyDescent="0.35">
      <c r="A616" s="2" t="s">
        <v>1729</v>
      </c>
      <c r="B616" s="15">
        <v>-6.61</v>
      </c>
      <c r="D616" t="str">
        <f t="shared" si="55"/>
        <v>Lester Copeland</v>
      </c>
      <c r="E616" s="15">
        <f t="shared" si="55"/>
        <v>-6.3240999999999996</v>
      </c>
    </row>
    <row r="617" spans="1:5" x14ac:dyDescent="0.35">
      <c r="A617" s="2" t="s">
        <v>1149</v>
      </c>
      <c r="B617" s="15">
        <v>-6.74</v>
      </c>
      <c r="D617" t="str">
        <f t="shared" si="55"/>
        <v>Tracy Livingston</v>
      </c>
      <c r="E617" s="15">
        <f t="shared" si="55"/>
        <v>-6.34</v>
      </c>
    </row>
    <row r="618" spans="1:5" x14ac:dyDescent="0.35">
      <c r="A618" s="2" t="s">
        <v>1008</v>
      </c>
      <c r="B618" s="15">
        <v>-6.835</v>
      </c>
      <c r="D618" t="str">
        <f t="shared" si="55"/>
        <v>Geoffrey Zhu</v>
      </c>
      <c r="E618" s="15">
        <f t="shared" si="55"/>
        <v>-6.3620000000000001</v>
      </c>
    </row>
    <row r="619" spans="1:5" x14ac:dyDescent="0.35">
      <c r="A619" s="2" t="s">
        <v>1938</v>
      </c>
      <c r="B619" s="15">
        <v>-7.04</v>
      </c>
      <c r="D619" t="str">
        <f t="shared" ref="D619:E634" si="56">A616</f>
        <v>Marlene Abrams</v>
      </c>
      <c r="E619" s="15">
        <f t="shared" si="56"/>
        <v>-6.61</v>
      </c>
    </row>
    <row r="620" spans="1:5" x14ac:dyDescent="0.35">
      <c r="A620" s="2" t="s">
        <v>1229</v>
      </c>
      <c r="B620" s="15">
        <v>-7.3415999999999997</v>
      </c>
      <c r="D620" t="str">
        <f t="shared" si="56"/>
        <v>Carrie McIntosh</v>
      </c>
      <c r="E620" s="15">
        <f t="shared" si="56"/>
        <v>-6.74</v>
      </c>
    </row>
    <row r="621" spans="1:5" x14ac:dyDescent="0.35">
      <c r="A621" s="2" t="s">
        <v>1812</v>
      </c>
      <c r="B621" s="15">
        <v>-7.5244</v>
      </c>
      <c r="D621" t="str">
        <f t="shared" si="56"/>
        <v>Alfred Harmon</v>
      </c>
      <c r="E621" s="15">
        <f t="shared" si="56"/>
        <v>-6.835</v>
      </c>
    </row>
    <row r="622" spans="1:5" x14ac:dyDescent="0.35">
      <c r="A622" s="2" t="s">
        <v>999</v>
      </c>
      <c r="B622" s="15">
        <v>-7.58</v>
      </c>
      <c r="D622" t="str">
        <f t="shared" si="56"/>
        <v>Ruth Dudley</v>
      </c>
      <c r="E622" s="15">
        <f t="shared" si="56"/>
        <v>-7.04</v>
      </c>
    </row>
    <row r="623" spans="1:5" x14ac:dyDescent="0.35">
      <c r="A623" s="2" t="s">
        <v>2007</v>
      </c>
      <c r="B623" s="15">
        <v>-7.5852000000000004</v>
      </c>
      <c r="D623" t="str">
        <f t="shared" si="56"/>
        <v>Debra P May</v>
      </c>
      <c r="E623" s="15">
        <f t="shared" si="56"/>
        <v>-7.3415999999999997</v>
      </c>
    </row>
    <row r="624" spans="1:5" x14ac:dyDescent="0.35">
      <c r="A624" s="2" t="s">
        <v>1924</v>
      </c>
      <c r="B624" s="15">
        <v>-7.94</v>
      </c>
      <c r="D624" t="str">
        <f t="shared" si="56"/>
        <v>Neil Hogan</v>
      </c>
      <c r="E624" s="15">
        <f t="shared" si="56"/>
        <v>-7.5244</v>
      </c>
    </row>
    <row r="625" spans="1:5" x14ac:dyDescent="0.35">
      <c r="A625" s="2" t="s">
        <v>1039</v>
      </c>
      <c r="B625" s="15">
        <v>-7.96</v>
      </c>
      <c r="D625" t="str">
        <f t="shared" si="56"/>
        <v>Albert Frost</v>
      </c>
      <c r="E625" s="15">
        <f t="shared" si="56"/>
        <v>-7.58</v>
      </c>
    </row>
    <row r="626" spans="1:5" x14ac:dyDescent="0.35">
      <c r="A626" s="2" t="s">
        <v>1305</v>
      </c>
      <c r="B626" s="15">
        <v>-8.2799999999999994</v>
      </c>
      <c r="D626" t="str">
        <f t="shared" si="56"/>
        <v>Stephen Lam</v>
      </c>
      <c r="E626" s="15">
        <f t="shared" si="56"/>
        <v>-7.5852000000000004</v>
      </c>
    </row>
    <row r="627" spans="1:5" x14ac:dyDescent="0.35">
      <c r="A627" s="2" t="s">
        <v>1101</v>
      </c>
      <c r="B627" s="15">
        <v>-8.3880999999999997</v>
      </c>
      <c r="D627" t="str">
        <f t="shared" si="56"/>
        <v>Ronnie Creech</v>
      </c>
      <c r="E627" s="15">
        <f t="shared" si="56"/>
        <v>-7.94</v>
      </c>
    </row>
    <row r="628" spans="1:5" x14ac:dyDescent="0.35">
      <c r="A628" s="2" t="s">
        <v>1925</v>
      </c>
      <c r="B628" s="15">
        <v>-8.3979999999999997</v>
      </c>
      <c r="D628" t="str">
        <f t="shared" si="56"/>
        <v>Anita Kent</v>
      </c>
      <c r="E628" s="15">
        <f t="shared" si="56"/>
        <v>-7.96</v>
      </c>
    </row>
    <row r="629" spans="1:5" x14ac:dyDescent="0.35">
      <c r="A629" s="2" t="s">
        <v>1548</v>
      </c>
      <c r="B629" s="15">
        <v>-8.5150000000000006</v>
      </c>
      <c r="D629" t="str">
        <f t="shared" si="56"/>
        <v>Elsie Pridgen</v>
      </c>
      <c r="E629" s="15">
        <f t="shared" si="56"/>
        <v>-8.2799999999999994</v>
      </c>
    </row>
    <row r="630" spans="1:5" x14ac:dyDescent="0.35">
      <c r="A630" s="2" t="s">
        <v>2100</v>
      </c>
      <c r="B630" s="15">
        <v>-8.9039999999999999</v>
      </c>
      <c r="D630" t="str">
        <f t="shared" si="56"/>
        <v>Brad H Blake</v>
      </c>
      <c r="E630" s="15">
        <f t="shared" si="56"/>
        <v>-8.3880999999999997</v>
      </c>
    </row>
    <row r="631" spans="1:5" x14ac:dyDescent="0.35">
      <c r="A631" s="2" t="s">
        <v>1217</v>
      </c>
      <c r="B631" s="15">
        <v>-9.1300000000000008</v>
      </c>
      <c r="D631" t="str">
        <f t="shared" si="56"/>
        <v>Ronnie Nolan</v>
      </c>
      <c r="E631" s="15">
        <f t="shared" si="56"/>
        <v>-8.3979999999999997</v>
      </c>
    </row>
    <row r="632" spans="1:5" x14ac:dyDescent="0.35">
      <c r="A632" s="2" t="s">
        <v>2009</v>
      </c>
      <c r="B632" s="15">
        <v>-10.36</v>
      </c>
      <c r="D632" t="str">
        <f t="shared" si="56"/>
        <v>Judy Merritt</v>
      </c>
      <c r="E632" s="15">
        <f t="shared" si="56"/>
        <v>-8.5150000000000006</v>
      </c>
    </row>
    <row r="633" spans="1:5" x14ac:dyDescent="0.35">
      <c r="A633" s="2" t="s">
        <v>1664</v>
      </c>
      <c r="B633" s="15">
        <v>-10.4145</v>
      </c>
      <c r="D633" t="str">
        <f t="shared" si="56"/>
        <v>Wayne Bean</v>
      </c>
      <c r="E633" s="15">
        <f t="shared" si="56"/>
        <v>-8.9039999999999999</v>
      </c>
    </row>
    <row r="634" spans="1:5" x14ac:dyDescent="0.35">
      <c r="A634" s="2" t="s">
        <v>1546</v>
      </c>
      <c r="B634" s="15">
        <v>-10.435</v>
      </c>
      <c r="D634" t="str">
        <f t="shared" si="56"/>
        <v>David Hoyle</v>
      </c>
      <c r="E634" s="15">
        <f t="shared" si="56"/>
        <v>-9.1300000000000008</v>
      </c>
    </row>
    <row r="635" spans="1:5" x14ac:dyDescent="0.35">
      <c r="A635" s="2" t="s">
        <v>1852</v>
      </c>
      <c r="B635" s="15">
        <v>-11.146599999999999</v>
      </c>
      <c r="D635" t="str">
        <f t="shared" ref="D635:E650" si="57">A632</f>
        <v>Steve O'Brien</v>
      </c>
      <c r="E635" s="15">
        <f t="shared" si="57"/>
        <v>-10.36</v>
      </c>
    </row>
    <row r="636" spans="1:5" x14ac:dyDescent="0.35">
      <c r="A636" s="2" t="s">
        <v>1209</v>
      </c>
      <c r="B636" s="15">
        <v>-11.375999999999999</v>
      </c>
      <c r="D636" t="str">
        <f t="shared" si="57"/>
        <v>Lindsay Tate</v>
      </c>
      <c r="E636" s="15">
        <f t="shared" si="57"/>
        <v>-10.4145</v>
      </c>
    </row>
    <row r="637" spans="1:5" x14ac:dyDescent="0.35">
      <c r="A637" s="2" t="s">
        <v>1849</v>
      </c>
      <c r="B637" s="15">
        <v>-11.57</v>
      </c>
      <c r="D637" t="str">
        <f t="shared" si="57"/>
        <v>Judy Frazier</v>
      </c>
      <c r="E637" s="15">
        <f t="shared" si="57"/>
        <v>-10.435</v>
      </c>
    </row>
    <row r="638" spans="1:5" x14ac:dyDescent="0.35">
      <c r="A638" s="2" t="s">
        <v>1799</v>
      </c>
      <c r="B638" s="15">
        <v>-11.768000000000001</v>
      </c>
      <c r="D638" t="str">
        <f t="shared" si="57"/>
        <v>Pauline Finch</v>
      </c>
      <c r="E638" s="15">
        <f t="shared" si="57"/>
        <v>-11.146599999999999</v>
      </c>
    </row>
    <row r="639" spans="1:5" x14ac:dyDescent="0.35">
      <c r="A639" s="2" t="s">
        <v>1298</v>
      </c>
      <c r="B639" s="15">
        <v>-12.5962</v>
      </c>
      <c r="D639" t="str">
        <f t="shared" si="57"/>
        <v>Danielle Kramer</v>
      </c>
      <c r="E639" s="15">
        <f t="shared" si="57"/>
        <v>-11.375999999999999</v>
      </c>
    </row>
    <row r="640" spans="1:5" x14ac:dyDescent="0.35">
      <c r="A640" s="2" t="s">
        <v>1574</v>
      </c>
      <c r="B640" s="15">
        <v>-13.068</v>
      </c>
      <c r="D640" t="str">
        <f t="shared" si="57"/>
        <v>Pauline Boyette</v>
      </c>
      <c r="E640" s="15">
        <f t="shared" si="57"/>
        <v>-11.57</v>
      </c>
    </row>
    <row r="641" spans="1:5" x14ac:dyDescent="0.35">
      <c r="A641" s="2" t="s">
        <v>2063</v>
      </c>
      <c r="B641" s="15">
        <v>-13.473599999999999</v>
      </c>
      <c r="D641" t="str">
        <f t="shared" si="57"/>
        <v>Monica McCormick</v>
      </c>
      <c r="E641" s="15">
        <f t="shared" si="57"/>
        <v>-11.768000000000001</v>
      </c>
    </row>
    <row r="642" spans="1:5" x14ac:dyDescent="0.35">
      <c r="A642" s="2" t="s">
        <v>1257</v>
      </c>
      <c r="B642" s="15">
        <v>-13.826000000000001</v>
      </c>
      <c r="D642" t="str">
        <f t="shared" si="57"/>
        <v>Ellen Beck</v>
      </c>
      <c r="E642" s="15">
        <f t="shared" si="57"/>
        <v>-12.5962</v>
      </c>
    </row>
    <row r="643" spans="1:5" x14ac:dyDescent="0.35">
      <c r="A643" s="2" t="s">
        <v>1526</v>
      </c>
      <c r="B643" s="15">
        <v>-14.074999999999999</v>
      </c>
      <c r="D643" t="str">
        <f t="shared" si="57"/>
        <v>Kathleen P Bloom</v>
      </c>
      <c r="E643" s="15">
        <f t="shared" si="57"/>
        <v>-13.068</v>
      </c>
    </row>
    <row r="644" spans="1:5" x14ac:dyDescent="0.35">
      <c r="A644" s="2" t="s">
        <v>1007</v>
      </c>
      <c r="B644" s="15">
        <v>-14.225</v>
      </c>
      <c r="D644" t="str">
        <f t="shared" si="57"/>
        <v>Tracy Buckley</v>
      </c>
      <c r="E644" s="15">
        <f t="shared" si="57"/>
        <v>-13.473599999999999</v>
      </c>
    </row>
    <row r="645" spans="1:5" x14ac:dyDescent="0.35">
      <c r="A645" s="2" t="s">
        <v>1263</v>
      </c>
      <c r="B645" s="15">
        <v>-14.448</v>
      </c>
      <c r="D645" t="str">
        <f t="shared" si="57"/>
        <v>Douglas Sutton</v>
      </c>
      <c r="E645" s="15">
        <f t="shared" si="57"/>
        <v>-13.826000000000001</v>
      </c>
    </row>
    <row r="646" spans="1:5" x14ac:dyDescent="0.35">
      <c r="A646" s="2" t="s">
        <v>1551</v>
      </c>
      <c r="B646" s="15">
        <v>-15.090400000000001</v>
      </c>
      <c r="D646" t="str">
        <f t="shared" si="57"/>
        <v>Jordan Beard</v>
      </c>
      <c r="E646" s="15">
        <f t="shared" si="57"/>
        <v>-14.074999999999999</v>
      </c>
    </row>
    <row r="647" spans="1:5" x14ac:dyDescent="0.35">
      <c r="A647" s="2" t="s">
        <v>2044</v>
      </c>
      <c r="B647" s="15">
        <v>-15.148</v>
      </c>
      <c r="D647" t="str">
        <f t="shared" si="57"/>
        <v>Alfred Barber</v>
      </c>
      <c r="E647" s="15">
        <f t="shared" si="57"/>
        <v>-14.225</v>
      </c>
    </row>
    <row r="648" spans="1:5" x14ac:dyDescent="0.35">
      <c r="A648" s="2" t="s">
        <v>1142</v>
      </c>
      <c r="B648" s="15">
        <v>-15.1844</v>
      </c>
      <c r="D648" t="str">
        <f t="shared" si="57"/>
        <v>Earl Alston</v>
      </c>
      <c r="E648" s="15">
        <f t="shared" si="57"/>
        <v>-14.448</v>
      </c>
    </row>
    <row r="649" spans="1:5" x14ac:dyDescent="0.35">
      <c r="A649" s="2" t="s">
        <v>2056</v>
      </c>
      <c r="B649" s="15">
        <v>-15.186</v>
      </c>
      <c r="D649" t="str">
        <f t="shared" si="57"/>
        <v>Julian F Wolfe</v>
      </c>
      <c r="E649" s="15">
        <f t="shared" si="57"/>
        <v>-15.090400000000001</v>
      </c>
    </row>
    <row r="650" spans="1:5" x14ac:dyDescent="0.35">
      <c r="A650" s="2" t="s">
        <v>1651</v>
      </c>
      <c r="B650" s="15">
        <v>-15.48</v>
      </c>
      <c r="D650" t="str">
        <f t="shared" si="57"/>
        <v>Tim Connolly</v>
      </c>
      <c r="E650" s="15">
        <f t="shared" si="57"/>
        <v>-15.148</v>
      </c>
    </row>
    <row r="651" spans="1:5" x14ac:dyDescent="0.35">
      <c r="A651" s="2" t="s">
        <v>1174</v>
      </c>
      <c r="B651" s="15">
        <v>-15.92</v>
      </c>
      <c r="D651" t="str">
        <f t="shared" ref="D651:E666" si="58">A648</f>
        <v>Carolyn Fisher</v>
      </c>
      <c r="E651" s="15">
        <f t="shared" si="58"/>
        <v>-15.1844</v>
      </c>
    </row>
    <row r="652" spans="1:5" x14ac:dyDescent="0.35">
      <c r="A652" s="2" t="s">
        <v>1309</v>
      </c>
      <c r="B652" s="15">
        <v>-16.14</v>
      </c>
      <c r="D652" t="str">
        <f t="shared" si="58"/>
        <v>Toni Owens Poe</v>
      </c>
      <c r="E652" s="15">
        <f t="shared" si="58"/>
        <v>-15.186</v>
      </c>
    </row>
    <row r="653" spans="1:5" x14ac:dyDescent="0.35">
      <c r="A653" s="2" t="s">
        <v>1177</v>
      </c>
      <c r="B653" s="15">
        <v>-16.2</v>
      </c>
      <c r="D653" t="str">
        <f t="shared" si="58"/>
        <v>Leslie Shannon</v>
      </c>
      <c r="E653" s="15">
        <f t="shared" si="58"/>
        <v>-15.48</v>
      </c>
    </row>
    <row r="654" spans="1:5" x14ac:dyDescent="0.35">
      <c r="A654" s="2" t="s">
        <v>1814</v>
      </c>
      <c r="B654" s="15">
        <v>-16.37</v>
      </c>
      <c r="D654" t="str">
        <f t="shared" si="58"/>
        <v>Claire Warren</v>
      </c>
      <c r="E654" s="15">
        <f t="shared" si="58"/>
        <v>-15.92</v>
      </c>
    </row>
    <row r="655" spans="1:5" x14ac:dyDescent="0.35">
      <c r="A655" s="2" t="s">
        <v>1915</v>
      </c>
      <c r="B655" s="15">
        <v>-17.413</v>
      </c>
      <c r="D655" t="str">
        <f t="shared" si="58"/>
        <v>Eric West</v>
      </c>
      <c r="E655" s="15">
        <f t="shared" si="58"/>
        <v>-16.14</v>
      </c>
    </row>
    <row r="656" spans="1:5" x14ac:dyDescent="0.35">
      <c r="A656" s="2" t="s">
        <v>1419</v>
      </c>
      <c r="B656" s="15">
        <v>-17.5336</v>
      </c>
      <c r="D656" t="str">
        <f t="shared" si="58"/>
        <v>Claudia Boyle</v>
      </c>
      <c r="E656" s="15">
        <f t="shared" si="58"/>
        <v>-16.2</v>
      </c>
    </row>
    <row r="657" spans="1:5" x14ac:dyDescent="0.35">
      <c r="A657" s="2" t="s">
        <v>1798</v>
      </c>
      <c r="B657" s="15">
        <v>-17.654</v>
      </c>
      <c r="D657" t="str">
        <f t="shared" si="58"/>
        <v>Neil Song</v>
      </c>
      <c r="E657" s="15">
        <f t="shared" si="58"/>
        <v>-16.37</v>
      </c>
    </row>
    <row r="658" spans="1:5" x14ac:dyDescent="0.35">
      <c r="A658" s="2" t="s">
        <v>1429</v>
      </c>
      <c r="B658" s="15">
        <v>-18.878399999999999</v>
      </c>
      <c r="D658" t="str">
        <f t="shared" si="58"/>
        <v>Robyn Lyon</v>
      </c>
      <c r="E658" s="15">
        <f t="shared" si="58"/>
        <v>-17.413</v>
      </c>
    </row>
    <row r="659" spans="1:5" x14ac:dyDescent="0.35">
      <c r="A659" s="2" t="s">
        <v>1585</v>
      </c>
      <c r="B659" s="15">
        <v>-19.1448</v>
      </c>
      <c r="D659" t="str">
        <f t="shared" si="58"/>
        <v>Helen H Heller</v>
      </c>
      <c r="E659" s="15">
        <f t="shared" si="58"/>
        <v>-17.5336</v>
      </c>
    </row>
    <row r="660" spans="1:5" x14ac:dyDescent="0.35">
      <c r="A660" s="2" t="s">
        <v>1337</v>
      </c>
      <c r="B660" s="15">
        <v>-19.8352</v>
      </c>
      <c r="D660" t="str">
        <f t="shared" si="58"/>
        <v>Monica Law Thompson</v>
      </c>
      <c r="E660" s="15">
        <f t="shared" si="58"/>
        <v>-17.654</v>
      </c>
    </row>
    <row r="661" spans="1:5" x14ac:dyDescent="0.35">
      <c r="A661" s="2" t="s">
        <v>2092</v>
      </c>
      <c r="B661" s="15">
        <v>-20.320499999999999</v>
      </c>
      <c r="D661" t="str">
        <f t="shared" si="58"/>
        <v>Herbert Williamson</v>
      </c>
      <c r="E661" s="15">
        <f t="shared" si="58"/>
        <v>-18.878399999999999</v>
      </c>
    </row>
    <row r="662" spans="1:5" x14ac:dyDescent="0.35">
      <c r="A662" s="2" t="s">
        <v>1847</v>
      </c>
      <c r="B662" s="15">
        <v>-20.697600000000001</v>
      </c>
      <c r="D662" t="str">
        <f t="shared" si="58"/>
        <v>Keith R Atkinson</v>
      </c>
      <c r="E662" s="15">
        <f t="shared" si="58"/>
        <v>-19.1448</v>
      </c>
    </row>
    <row r="663" spans="1:5" x14ac:dyDescent="0.35">
      <c r="A663" s="2" t="s">
        <v>1065</v>
      </c>
      <c r="B663" s="15">
        <v>-21.06</v>
      </c>
      <c r="D663" t="str">
        <f t="shared" si="58"/>
        <v>Floyd Dale</v>
      </c>
      <c r="E663" s="15">
        <f t="shared" si="58"/>
        <v>-19.8352</v>
      </c>
    </row>
    <row r="664" spans="1:5" x14ac:dyDescent="0.35">
      <c r="A664" s="2" t="s">
        <v>1264</v>
      </c>
      <c r="B664" s="15">
        <v>-21.231999999999999</v>
      </c>
      <c r="D664" t="str">
        <f t="shared" si="58"/>
        <v>Virginia McNeill</v>
      </c>
      <c r="E664" s="15">
        <f t="shared" si="58"/>
        <v>-20.320499999999999</v>
      </c>
    </row>
    <row r="665" spans="1:5" x14ac:dyDescent="0.35">
      <c r="A665" s="2" t="s">
        <v>1343</v>
      </c>
      <c r="B665" s="15">
        <v>-21.319199999999999</v>
      </c>
      <c r="D665" t="str">
        <f t="shared" si="58"/>
        <v>Paul W French</v>
      </c>
      <c r="E665" s="15">
        <f t="shared" si="58"/>
        <v>-20.697600000000001</v>
      </c>
    </row>
    <row r="666" spans="1:5" x14ac:dyDescent="0.35">
      <c r="A666" s="2" t="s">
        <v>2117</v>
      </c>
      <c r="B666" s="15">
        <v>-21.632400000000001</v>
      </c>
      <c r="D666" t="str">
        <f t="shared" si="58"/>
        <v>Arnold Johnson</v>
      </c>
      <c r="E666" s="15">
        <f t="shared" si="58"/>
        <v>-21.06</v>
      </c>
    </row>
    <row r="667" spans="1:5" x14ac:dyDescent="0.35">
      <c r="A667" s="2" t="s">
        <v>1576</v>
      </c>
      <c r="B667" s="15">
        <v>-21.684000000000001</v>
      </c>
      <c r="D667" t="str">
        <f t="shared" ref="D667:E682" si="59">A664</f>
        <v>Earl Buck</v>
      </c>
      <c r="E667" s="15">
        <f t="shared" si="59"/>
        <v>-21.231999999999999</v>
      </c>
    </row>
    <row r="668" spans="1:5" x14ac:dyDescent="0.35">
      <c r="A668" s="2" t="s">
        <v>1169</v>
      </c>
      <c r="B668" s="15">
        <v>-22.175999999999998</v>
      </c>
      <c r="D668" t="str">
        <f t="shared" si="59"/>
        <v>Francis Evans</v>
      </c>
      <c r="E668" s="15">
        <f t="shared" si="59"/>
        <v>-21.319199999999999</v>
      </c>
    </row>
    <row r="669" spans="1:5" x14ac:dyDescent="0.35">
      <c r="A669" s="2" t="s">
        <v>1471</v>
      </c>
      <c r="B669" s="15">
        <v>-22.72</v>
      </c>
      <c r="D669" t="str">
        <f t="shared" si="59"/>
        <v>Yvonne Collier</v>
      </c>
      <c r="E669" s="15">
        <f t="shared" si="59"/>
        <v>-21.632400000000001</v>
      </c>
    </row>
    <row r="670" spans="1:5" x14ac:dyDescent="0.35">
      <c r="A670" s="2" t="s">
        <v>1103</v>
      </c>
      <c r="B670" s="15">
        <v>-22.82</v>
      </c>
      <c r="D670" t="str">
        <f t="shared" si="59"/>
        <v>Kathryn Tate</v>
      </c>
      <c r="E670" s="15">
        <f t="shared" si="59"/>
        <v>-21.684000000000001</v>
      </c>
    </row>
    <row r="671" spans="1:5" x14ac:dyDescent="0.35">
      <c r="A671" s="2" t="s">
        <v>2105</v>
      </c>
      <c r="B671" s="15">
        <v>-23.071999999999999</v>
      </c>
      <c r="D671" t="str">
        <f t="shared" si="59"/>
        <v>Christopher High</v>
      </c>
      <c r="E671" s="15">
        <f t="shared" si="59"/>
        <v>-22.175999999999998</v>
      </c>
    </row>
    <row r="672" spans="1:5" x14ac:dyDescent="0.35">
      <c r="A672" s="2" t="s">
        <v>1820</v>
      </c>
      <c r="B672" s="15">
        <v>-23.257000000000001</v>
      </c>
      <c r="D672" t="str">
        <f t="shared" si="59"/>
        <v>Jeanne Nguyen</v>
      </c>
      <c r="E672" s="15">
        <f t="shared" si="59"/>
        <v>-22.72</v>
      </c>
    </row>
    <row r="673" spans="1:5" x14ac:dyDescent="0.35">
      <c r="A673" s="2" t="s">
        <v>1868</v>
      </c>
      <c r="B673" s="15">
        <v>-23.634399999999999</v>
      </c>
      <c r="D673" t="str">
        <f t="shared" si="59"/>
        <v>Bradley Pollock</v>
      </c>
      <c r="E673" s="15">
        <f t="shared" si="59"/>
        <v>-22.82</v>
      </c>
    </row>
    <row r="674" spans="1:5" x14ac:dyDescent="0.35">
      <c r="A674" s="2" t="s">
        <v>2048</v>
      </c>
      <c r="B674" s="15">
        <v>-23.729500000000002</v>
      </c>
      <c r="D674" t="str">
        <f t="shared" si="59"/>
        <v>Wesley Cho</v>
      </c>
      <c r="E674" s="15">
        <f t="shared" si="59"/>
        <v>-23.071999999999999</v>
      </c>
    </row>
    <row r="675" spans="1:5" x14ac:dyDescent="0.35">
      <c r="A675" s="2" t="s">
        <v>1239</v>
      </c>
      <c r="B675" s="15">
        <v>-24.204799999999999</v>
      </c>
      <c r="D675" t="str">
        <f t="shared" si="59"/>
        <v>Nicole Reid</v>
      </c>
      <c r="E675" s="15">
        <f t="shared" si="59"/>
        <v>-23.257000000000001</v>
      </c>
    </row>
    <row r="676" spans="1:5" x14ac:dyDescent="0.35">
      <c r="A676" s="2" t="s">
        <v>1578</v>
      </c>
      <c r="B676" s="15">
        <v>-24.63</v>
      </c>
      <c r="D676" t="str">
        <f t="shared" si="59"/>
        <v>Phillip Pollard</v>
      </c>
      <c r="E676" s="15">
        <f t="shared" si="59"/>
        <v>-23.634399999999999</v>
      </c>
    </row>
    <row r="677" spans="1:5" x14ac:dyDescent="0.35">
      <c r="A677" s="2" t="s">
        <v>1336</v>
      </c>
      <c r="B677" s="15">
        <v>-24.7104</v>
      </c>
      <c r="D677" t="str">
        <f t="shared" si="59"/>
        <v>Tina Evans</v>
      </c>
      <c r="E677" s="15">
        <f t="shared" si="59"/>
        <v>-23.729500000000002</v>
      </c>
    </row>
    <row r="678" spans="1:5" x14ac:dyDescent="0.35">
      <c r="A678" s="2" t="s">
        <v>1282</v>
      </c>
      <c r="B678" s="15">
        <v>-24.897600000000001</v>
      </c>
      <c r="D678" t="str">
        <f t="shared" si="59"/>
        <v>Derek McCormick</v>
      </c>
      <c r="E678" s="15">
        <f t="shared" si="59"/>
        <v>-24.204799999999999</v>
      </c>
    </row>
    <row r="679" spans="1:5" x14ac:dyDescent="0.35">
      <c r="A679" s="2" t="s">
        <v>1287</v>
      </c>
      <c r="B679" s="15">
        <v>-25</v>
      </c>
      <c r="D679" t="str">
        <f t="shared" si="59"/>
        <v>Kathy Hinton</v>
      </c>
      <c r="E679" s="15">
        <f t="shared" si="59"/>
        <v>-24.63</v>
      </c>
    </row>
    <row r="680" spans="1:5" x14ac:dyDescent="0.35">
      <c r="A680" s="2" t="s">
        <v>1734</v>
      </c>
      <c r="B680" s="15">
        <v>-25.103999999999999</v>
      </c>
      <c r="D680" t="str">
        <f t="shared" si="59"/>
        <v>Florence Gold</v>
      </c>
      <c r="E680" s="15">
        <f t="shared" si="59"/>
        <v>-24.7104</v>
      </c>
    </row>
    <row r="681" spans="1:5" x14ac:dyDescent="0.35">
      <c r="A681" s="2" t="s">
        <v>1387</v>
      </c>
      <c r="B681" s="15">
        <v>-25.38</v>
      </c>
      <c r="D681" t="str">
        <f t="shared" si="59"/>
        <v>Edward Lamm</v>
      </c>
      <c r="E681" s="15">
        <f t="shared" si="59"/>
        <v>-24.897600000000001</v>
      </c>
    </row>
    <row r="682" spans="1:5" x14ac:dyDescent="0.35">
      <c r="A682" s="2" t="s">
        <v>1841</v>
      </c>
      <c r="B682" s="15">
        <v>-25.496600000000001</v>
      </c>
      <c r="D682" t="str">
        <f t="shared" si="59"/>
        <v>Edwin Chung</v>
      </c>
      <c r="E682" s="15">
        <f t="shared" si="59"/>
        <v>-25</v>
      </c>
    </row>
    <row r="683" spans="1:5" x14ac:dyDescent="0.35">
      <c r="A683" s="2" t="s">
        <v>1250</v>
      </c>
      <c r="B683" s="15">
        <v>-25.634</v>
      </c>
      <c r="D683" t="str">
        <f t="shared" ref="D683:E698" si="60">A680</f>
        <v>Marlene Phillips</v>
      </c>
      <c r="E683" s="15">
        <f t="shared" si="60"/>
        <v>-25.103999999999999</v>
      </c>
    </row>
    <row r="684" spans="1:5" x14ac:dyDescent="0.35">
      <c r="A684" s="2" t="s">
        <v>1055</v>
      </c>
      <c r="B684" s="15">
        <v>-25.76</v>
      </c>
      <c r="D684" t="str">
        <f t="shared" si="60"/>
        <v>Gordon Brandt</v>
      </c>
      <c r="E684" s="15">
        <f t="shared" si="60"/>
        <v>-25.38</v>
      </c>
    </row>
    <row r="685" spans="1:5" x14ac:dyDescent="0.35">
      <c r="A685" s="2" t="s">
        <v>1999</v>
      </c>
      <c r="B685" s="15">
        <v>-26.655999999999999</v>
      </c>
      <c r="D685" t="str">
        <f t="shared" si="60"/>
        <v>Patrick Lowry</v>
      </c>
      <c r="E685" s="15">
        <f t="shared" si="60"/>
        <v>-25.496600000000001</v>
      </c>
    </row>
    <row r="686" spans="1:5" x14ac:dyDescent="0.35">
      <c r="A686" s="2" t="s">
        <v>1697</v>
      </c>
      <c r="B686" s="15">
        <v>-27.1492</v>
      </c>
      <c r="D686" t="str">
        <f t="shared" si="60"/>
        <v>Donna Block</v>
      </c>
      <c r="E686" s="15">
        <f t="shared" si="60"/>
        <v>-25.634</v>
      </c>
    </row>
    <row r="687" spans="1:5" x14ac:dyDescent="0.35">
      <c r="A687" s="2" t="s">
        <v>1295</v>
      </c>
      <c r="B687" s="15">
        <v>-27.1693</v>
      </c>
      <c r="D687" t="str">
        <f t="shared" si="60"/>
        <v>Anthony Stanley</v>
      </c>
      <c r="E687" s="15">
        <f t="shared" si="60"/>
        <v>-25.76</v>
      </c>
    </row>
    <row r="688" spans="1:5" x14ac:dyDescent="0.35">
      <c r="A688" s="2" t="s">
        <v>1035</v>
      </c>
      <c r="B688" s="15">
        <v>-27.283799999999999</v>
      </c>
      <c r="D688" t="str">
        <f t="shared" si="60"/>
        <v>Stacey Hale</v>
      </c>
      <c r="E688" s="15">
        <f t="shared" si="60"/>
        <v>-26.655999999999999</v>
      </c>
    </row>
    <row r="689" spans="1:5" x14ac:dyDescent="0.35">
      <c r="A689" s="2" t="s">
        <v>1333</v>
      </c>
      <c r="B689" s="15">
        <v>-27.4254</v>
      </c>
      <c r="D689" t="str">
        <f t="shared" si="60"/>
        <v>Lynne Griffith</v>
      </c>
      <c r="E689" s="15">
        <f t="shared" si="60"/>
        <v>-27.1492</v>
      </c>
    </row>
    <row r="690" spans="1:5" x14ac:dyDescent="0.35">
      <c r="A690" s="2" t="s">
        <v>1190</v>
      </c>
      <c r="B690" s="15">
        <v>-27.738800000000001</v>
      </c>
      <c r="D690" t="str">
        <f t="shared" si="60"/>
        <v>Eleanor Swain</v>
      </c>
      <c r="E690" s="15">
        <f t="shared" si="60"/>
        <v>-27.1693</v>
      </c>
    </row>
    <row r="691" spans="1:5" x14ac:dyDescent="0.35">
      <c r="A691" s="2" t="s">
        <v>1953</v>
      </c>
      <c r="B691" s="15">
        <v>-28.1478</v>
      </c>
      <c r="D691" t="str">
        <f t="shared" si="60"/>
        <v>Angela Howe</v>
      </c>
      <c r="E691" s="15">
        <f t="shared" si="60"/>
        <v>-27.283799999999999</v>
      </c>
    </row>
    <row r="692" spans="1:5" x14ac:dyDescent="0.35">
      <c r="A692" s="2" t="s">
        <v>1535</v>
      </c>
      <c r="B692" s="15">
        <v>-28.45</v>
      </c>
      <c r="D692" t="str">
        <f t="shared" si="60"/>
        <v>Faye Manning</v>
      </c>
      <c r="E692" s="15">
        <f t="shared" si="60"/>
        <v>-27.4254</v>
      </c>
    </row>
    <row r="693" spans="1:5" x14ac:dyDescent="0.35">
      <c r="A693" s="2" t="s">
        <v>1801</v>
      </c>
      <c r="B693" s="15">
        <v>-28.954000000000001</v>
      </c>
      <c r="D693" t="str">
        <f t="shared" si="60"/>
        <v>Craig Bennett</v>
      </c>
      <c r="E693" s="15">
        <f t="shared" si="60"/>
        <v>-27.738800000000001</v>
      </c>
    </row>
    <row r="694" spans="1:5" x14ac:dyDescent="0.35">
      <c r="A694" s="2" t="s">
        <v>1167</v>
      </c>
      <c r="B694" s="15">
        <v>-29.003</v>
      </c>
      <c r="D694" t="str">
        <f t="shared" si="60"/>
        <v>Sandra Sharma</v>
      </c>
      <c r="E694" s="15">
        <f t="shared" si="60"/>
        <v>-28.1478</v>
      </c>
    </row>
    <row r="695" spans="1:5" x14ac:dyDescent="0.35">
      <c r="A695" s="2" t="s">
        <v>2068</v>
      </c>
      <c r="B695" s="15">
        <v>-29.06</v>
      </c>
      <c r="D695" t="str">
        <f t="shared" si="60"/>
        <v>Joy Kaplan McNeill</v>
      </c>
      <c r="E695" s="15">
        <f t="shared" si="60"/>
        <v>-28.45</v>
      </c>
    </row>
    <row r="696" spans="1:5" x14ac:dyDescent="0.35">
      <c r="A696" s="2" t="s">
        <v>1030</v>
      </c>
      <c r="B696" s="15">
        <v>-29.0656</v>
      </c>
      <c r="D696" t="str">
        <f t="shared" si="60"/>
        <v>Nancy Holden</v>
      </c>
      <c r="E696" s="15">
        <f t="shared" si="60"/>
        <v>-28.954000000000001</v>
      </c>
    </row>
    <row r="697" spans="1:5" x14ac:dyDescent="0.35">
      <c r="A697" s="2" t="s">
        <v>1617</v>
      </c>
      <c r="B697" s="15">
        <v>-29.07</v>
      </c>
      <c r="D697" t="str">
        <f t="shared" si="60"/>
        <v>Christina Zhu</v>
      </c>
      <c r="E697" s="15">
        <f t="shared" si="60"/>
        <v>-29.003</v>
      </c>
    </row>
    <row r="698" spans="1:5" x14ac:dyDescent="0.35">
      <c r="A698" s="2" t="s">
        <v>1108</v>
      </c>
      <c r="B698" s="15">
        <v>-29.172000000000001</v>
      </c>
      <c r="D698" t="str">
        <f t="shared" si="60"/>
        <v>Troy Casey</v>
      </c>
      <c r="E698" s="15">
        <f t="shared" si="60"/>
        <v>-29.06</v>
      </c>
    </row>
    <row r="699" spans="1:5" x14ac:dyDescent="0.35">
      <c r="A699" s="2" t="s">
        <v>1457</v>
      </c>
      <c r="B699" s="15">
        <v>-29.477799999999998</v>
      </c>
      <c r="D699" t="str">
        <f t="shared" ref="D699:E714" si="61">A696</f>
        <v>Amy York</v>
      </c>
      <c r="E699" s="15">
        <f t="shared" si="61"/>
        <v>-29.0656</v>
      </c>
    </row>
    <row r="700" spans="1:5" x14ac:dyDescent="0.35">
      <c r="A700" s="2" t="s">
        <v>1302</v>
      </c>
      <c r="B700" s="15">
        <v>-30.45</v>
      </c>
      <c r="D700" t="str">
        <f t="shared" si="61"/>
        <v>Kyle Kaufman</v>
      </c>
      <c r="E700" s="15">
        <f t="shared" si="61"/>
        <v>-29.07</v>
      </c>
    </row>
    <row r="701" spans="1:5" x14ac:dyDescent="0.35">
      <c r="A701" s="2" t="s">
        <v>1642</v>
      </c>
      <c r="B701" s="15">
        <v>-30.808</v>
      </c>
      <c r="D701" t="str">
        <f t="shared" si="61"/>
        <v>Brenda May</v>
      </c>
      <c r="E701" s="15">
        <f t="shared" si="61"/>
        <v>-29.172000000000001</v>
      </c>
    </row>
    <row r="702" spans="1:5" x14ac:dyDescent="0.35">
      <c r="A702" s="2" t="s">
        <v>1884</v>
      </c>
      <c r="B702" s="15">
        <v>-31.094000000000001</v>
      </c>
      <c r="D702" t="str">
        <f t="shared" si="61"/>
        <v>Jamie Ward</v>
      </c>
      <c r="E702" s="15">
        <f t="shared" si="61"/>
        <v>-29.477799999999998</v>
      </c>
    </row>
    <row r="703" spans="1:5" x14ac:dyDescent="0.35">
      <c r="A703" s="2" t="s">
        <v>1603</v>
      </c>
      <c r="B703" s="15">
        <v>-32.026800000000001</v>
      </c>
      <c r="D703" t="str">
        <f t="shared" si="61"/>
        <v>Elsie Floyd</v>
      </c>
      <c r="E703" s="15">
        <f t="shared" si="61"/>
        <v>-30.45</v>
      </c>
    </row>
    <row r="704" spans="1:5" x14ac:dyDescent="0.35">
      <c r="A704" s="2" t="s">
        <v>1280</v>
      </c>
      <c r="B704" s="15">
        <v>-33.603999999999999</v>
      </c>
      <c r="D704" t="str">
        <f t="shared" si="61"/>
        <v>Leo J Olson</v>
      </c>
      <c r="E704" s="15">
        <f t="shared" si="61"/>
        <v>-30.808</v>
      </c>
    </row>
    <row r="705" spans="1:5" x14ac:dyDescent="0.35">
      <c r="A705" s="2" t="s">
        <v>1340</v>
      </c>
      <c r="B705" s="15">
        <v>-34.591999999999999</v>
      </c>
      <c r="D705" t="str">
        <f t="shared" si="61"/>
        <v>Regina Langley</v>
      </c>
      <c r="E705" s="15">
        <f t="shared" si="61"/>
        <v>-31.094000000000001</v>
      </c>
    </row>
    <row r="706" spans="1:5" x14ac:dyDescent="0.35">
      <c r="A706" s="2" t="s">
        <v>1913</v>
      </c>
      <c r="B706" s="15">
        <v>-36.024999999999999</v>
      </c>
      <c r="D706" t="str">
        <f t="shared" si="61"/>
        <v>Kevin Smith</v>
      </c>
      <c r="E706" s="15">
        <f t="shared" si="61"/>
        <v>-32.026800000000001</v>
      </c>
    </row>
    <row r="707" spans="1:5" x14ac:dyDescent="0.35">
      <c r="A707" s="2" t="s">
        <v>1501</v>
      </c>
      <c r="B707" s="15">
        <v>-36.030799999999999</v>
      </c>
      <c r="D707" t="str">
        <f t="shared" si="61"/>
        <v>Edna Thomas</v>
      </c>
      <c r="E707" s="15">
        <f t="shared" si="61"/>
        <v>-33.603999999999999</v>
      </c>
    </row>
    <row r="708" spans="1:5" x14ac:dyDescent="0.35">
      <c r="A708" s="2" t="s">
        <v>1112</v>
      </c>
      <c r="B708" s="15">
        <v>-37.6</v>
      </c>
      <c r="D708" t="str">
        <f t="shared" si="61"/>
        <v>Frances Johnson</v>
      </c>
      <c r="E708" s="15">
        <f t="shared" si="61"/>
        <v>-34.591999999999999</v>
      </c>
    </row>
    <row r="709" spans="1:5" x14ac:dyDescent="0.35">
      <c r="A709" s="2" t="s">
        <v>1435</v>
      </c>
      <c r="B709" s="15">
        <v>-38.089100000000002</v>
      </c>
      <c r="D709" t="str">
        <f t="shared" si="61"/>
        <v>Robyn Garner</v>
      </c>
      <c r="E709" s="15">
        <f t="shared" si="61"/>
        <v>-36.024999999999999</v>
      </c>
    </row>
    <row r="710" spans="1:5" x14ac:dyDescent="0.35">
      <c r="A710" s="2" t="s">
        <v>993</v>
      </c>
      <c r="B710" s="15">
        <v>-38.808</v>
      </c>
      <c r="D710" t="str">
        <f t="shared" si="61"/>
        <v>Jimmy Waters</v>
      </c>
      <c r="E710" s="15">
        <f t="shared" si="61"/>
        <v>-36.030799999999999</v>
      </c>
    </row>
    <row r="711" spans="1:5" x14ac:dyDescent="0.35">
      <c r="A711" s="2" t="s">
        <v>1400</v>
      </c>
      <c r="B711" s="15">
        <v>-39.396000000000001</v>
      </c>
      <c r="D711" t="str">
        <f t="shared" si="61"/>
        <v>Brett Ingram</v>
      </c>
      <c r="E711" s="15">
        <f t="shared" si="61"/>
        <v>-37.6</v>
      </c>
    </row>
    <row r="712" spans="1:5" x14ac:dyDescent="0.35">
      <c r="A712" s="2" t="s">
        <v>1792</v>
      </c>
      <c r="B712" s="15">
        <v>-39.834000000000003</v>
      </c>
      <c r="D712" t="str">
        <f t="shared" si="61"/>
        <v>Ian Hall</v>
      </c>
      <c r="E712" s="15">
        <f t="shared" si="61"/>
        <v>-38.089100000000002</v>
      </c>
    </row>
    <row r="713" spans="1:5" x14ac:dyDescent="0.35">
      <c r="A713" s="2" t="s">
        <v>1357</v>
      </c>
      <c r="B713" s="15">
        <v>-40.008800000000001</v>
      </c>
      <c r="D713" t="str">
        <f t="shared" si="61"/>
        <v>Aaron Day</v>
      </c>
      <c r="E713" s="15">
        <f t="shared" si="61"/>
        <v>-38.808</v>
      </c>
    </row>
    <row r="714" spans="1:5" x14ac:dyDescent="0.35">
      <c r="A714" s="2" t="s">
        <v>1524</v>
      </c>
      <c r="B714" s="15">
        <v>-40.432000000000002</v>
      </c>
      <c r="D714" t="str">
        <f t="shared" si="61"/>
        <v>Gretchen Orr</v>
      </c>
      <c r="E714" s="15">
        <f t="shared" si="61"/>
        <v>-39.396000000000001</v>
      </c>
    </row>
    <row r="715" spans="1:5" x14ac:dyDescent="0.35">
      <c r="A715" s="2" t="s">
        <v>1538</v>
      </c>
      <c r="B715" s="15">
        <v>-40.76</v>
      </c>
      <c r="D715" t="str">
        <f t="shared" ref="D715:E730" si="62">A712</f>
        <v>Mitchell Ross</v>
      </c>
      <c r="E715" s="15">
        <f t="shared" si="62"/>
        <v>-39.834000000000003</v>
      </c>
    </row>
    <row r="716" spans="1:5" x14ac:dyDescent="0.35">
      <c r="A716" s="2" t="s">
        <v>1366</v>
      </c>
      <c r="B716" s="15">
        <v>-41.32</v>
      </c>
      <c r="D716" t="str">
        <f t="shared" si="62"/>
        <v>Gayle Pearson</v>
      </c>
      <c r="E716" s="15">
        <f t="shared" si="62"/>
        <v>-40.008800000000001</v>
      </c>
    </row>
    <row r="717" spans="1:5" x14ac:dyDescent="0.35">
      <c r="A717" s="2" t="s">
        <v>1745</v>
      </c>
      <c r="B717" s="15">
        <v>-41.87</v>
      </c>
      <c r="D717" t="str">
        <f t="shared" si="62"/>
        <v>Jon Ward</v>
      </c>
      <c r="E717" s="15">
        <f t="shared" si="62"/>
        <v>-40.432000000000002</v>
      </c>
    </row>
    <row r="718" spans="1:5" x14ac:dyDescent="0.35">
      <c r="A718" s="2" t="s">
        <v>1782</v>
      </c>
      <c r="B718" s="15">
        <v>-41.972700000000003</v>
      </c>
      <c r="D718" t="str">
        <f t="shared" si="62"/>
        <v>Joyce Knox</v>
      </c>
      <c r="E718" s="15">
        <f t="shared" si="62"/>
        <v>-40.76</v>
      </c>
    </row>
    <row r="719" spans="1:5" x14ac:dyDescent="0.35">
      <c r="A719" s="2" t="s">
        <v>2001</v>
      </c>
      <c r="B719" s="15">
        <v>-42.170499999999997</v>
      </c>
      <c r="D719" t="str">
        <f t="shared" si="62"/>
        <v>George Terry</v>
      </c>
      <c r="E719" s="15">
        <f t="shared" si="62"/>
        <v>-41.32</v>
      </c>
    </row>
    <row r="720" spans="1:5" x14ac:dyDescent="0.35">
      <c r="A720" s="2" t="s">
        <v>1394</v>
      </c>
      <c r="B720" s="15">
        <v>-42.545999999999999</v>
      </c>
      <c r="D720" t="str">
        <f t="shared" si="62"/>
        <v>Marvin Reid</v>
      </c>
      <c r="E720" s="15">
        <f t="shared" si="62"/>
        <v>-41.87</v>
      </c>
    </row>
    <row r="721" spans="1:5" x14ac:dyDescent="0.35">
      <c r="A721" s="2" t="s">
        <v>1830</v>
      </c>
      <c r="B721" s="15">
        <v>-43.02</v>
      </c>
      <c r="D721" t="str">
        <f t="shared" si="62"/>
        <v>Mike G Hartman</v>
      </c>
      <c r="E721" s="15">
        <f t="shared" si="62"/>
        <v>-41.972700000000003</v>
      </c>
    </row>
    <row r="722" spans="1:5" x14ac:dyDescent="0.35">
      <c r="A722" s="2" t="s">
        <v>1074</v>
      </c>
      <c r="B722" s="15">
        <v>-44.163600000000002</v>
      </c>
      <c r="D722" t="str">
        <f t="shared" si="62"/>
        <v>Stacy Byrne</v>
      </c>
      <c r="E722" s="15">
        <f t="shared" si="62"/>
        <v>-42.170499999999997</v>
      </c>
    </row>
    <row r="723" spans="1:5" x14ac:dyDescent="0.35">
      <c r="A723" s="2" t="s">
        <v>1461</v>
      </c>
      <c r="B723" s="15">
        <v>-44.414999999999999</v>
      </c>
      <c r="D723" t="str">
        <f t="shared" si="62"/>
        <v>Gregory R Snow</v>
      </c>
      <c r="E723" s="15">
        <f t="shared" si="62"/>
        <v>-42.545999999999999</v>
      </c>
    </row>
    <row r="724" spans="1:5" x14ac:dyDescent="0.35">
      <c r="A724" s="2" t="s">
        <v>1918</v>
      </c>
      <c r="B724" s="15">
        <v>-44.436</v>
      </c>
      <c r="D724" t="str">
        <f t="shared" si="62"/>
        <v>Paige Powers</v>
      </c>
      <c r="E724" s="15">
        <f t="shared" si="62"/>
        <v>-43.02</v>
      </c>
    </row>
    <row r="725" spans="1:5" x14ac:dyDescent="0.35">
      <c r="A725" s="2" t="s">
        <v>1372</v>
      </c>
      <c r="B725" s="15">
        <v>-45.07</v>
      </c>
      <c r="D725" t="str">
        <f t="shared" si="62"/>
        <v>Benjamin Chan</v>
      </c>
      <c r="E725" s="15">
        <f t="shared" si="62"/>
        <v>-44.163600000000002</v>
      </c>
    </row>
    <row r="726" spans="1:5" x14ac:dyDescent="0.35">
      <c r="A726" s="2" t="s">
        <v>1623</v>
      </c>
      <c r="B726" s="15">
        <v>-45.21</v>
      </c>
      <c r="D726" t="str">
        <f t="shared" si="62"/>
        <v>Janice Boswell</v>
      </c>
      <c r="E726" s="15">
        <f t="shared" si="62"/>
        <v>-44.414999999999999</v>
      </c>
    </row>
    <row r="727" spans="1:5" x14ac:dyDescent="0.35">
      <c r="A727" s="2" t="s">
        <v>1804</v>
      </c>
      <c r="B727" s="15">
        <v>-45.527999999999999</v>
      </c>
      <c r="D727" t="str">
        <f t="shared" si="62"/>
        <v>Rodney Kearney</v>
      </c>
      <c r="E727" s="15">
        <f t="shared" si="62"/>
        <v>-44.436</v>
      </c>
    </row>
    <row r="728" spans="1:5" x14ac:dyDescent="0.35">
      <c r="A728" s="2" t="s">
        <v>2027</v>
      </c>
      <c r="B728" s="15">
        <v>-46.258200000000002</v>
      </c>
      <c r="D728" t="str">
        <f t="shared" si="62"/>
        <v>Geraldine Puckett</v>
      </c>
      <c r="E728" s="15">
        <f t="shared" si="62"/>
        <v>-45.07</v>
      </c>
    </row>
    <row r="729" spans="1:5" x14ac:dyDescent="0.35">
      <c r="A729" s="2" t="s">
        <v>1727</v>
      </c>
      <c r="B729" s="15">
        <v>-46.92</v>
      </c>
      <c r="D729" t="str">
        <f t="shared" si="62"/>
        <v>Laurence Hull</v>
      </c>
      <c r="E729" s="15">
        <f t="shared" si="62"/>
        <v>-45.21</v>
      </c>
    </row>
    <row r="730" spans="1:5" x14ac:dyDescent="0.35">
      <c r="A730" s="2" t="s">
        <v>1362</v>
      </c>
      <c r="B730" s="15">
        <v>-48.426000000000002</v>
      </c>
      <c r="D730" t="str">
        <f t="shared" si="62"/>
        <v>Nathan Fox</v>
      </c>
      <c r="E730" s="15">
        <f t="shared" si="62"/>
        <v>-45.527999999999999</v>
      </c>
    </row>
    <row r="731" spans="1:5" x14ac:dyDescent="0.35">
      <c r="A731" s="2" t="s">
        <v>1317</v>
      </c>
      <c r="B731" s="15">
        <v>-48.447600000000001</v>
      </c>
      <c r="D731" t="str">
        <f t="shared" ref="D731:E746" si="63">A728</f>
        <v>Ted Dunlap</v>
      </c>
      <c r="E731" s="15">
        <f t="shared" si="63"/>
        <v>-46.258200000000002</v>
      </c>
    </row>
    <row r="732" spans="1:5" x14ac:dyDescent="0.35">
      <c r="A732" s="2" t="s">
        <v>1348</v>
      </c>
      <c r="B732" s="15">
        <v>-48.57</v>
      </c>
      <c r="D732" t="str">
        <f t="shared" si="63"/>
        <v>Marjorie Owens</v>
      </c>
      <c r="E732" s="15">
        <f t="shared" si="63"/>
        <v>-46.92</v>
      </c>
    </row>
    <row r="733" spans="1:5" x14ac:dyDescent="0.35">
      <c r="A733" s="2" t="s">
        <v>1510</v>
      </c>
      <c r="B733" s="15">
        <v>-48.57</v>
      </c>
      <c r="D733" t="str">
        <f t="shared" si="63"/>
        <v>Geoffrey Rivera</v>
      </c>
      <c r="E733" s="15">
        <f t="shared" si="63"/>
        <v>-48.426000000000002</v>
      </c>
    </row>
    <row r="734" spans="1:5" x14ac:dyDescent="0.35">
      <c r="A734" s="2" t="s">
        <v>1579</v>
      </c>
      <c r="B734" s="15">
        <v>-48.874000000000002</v>
      </c>
      <c r="D734" t="str">
        <f t="shared" si="63"/>
        <v>Ernest Barber</v>
      </c>
      <c r="E734" s="15">
        <f t="shared" si="63"/>
        <v>-48.447600000000001</v>
      </c>
    </row>
    <row r="735" spans="1:5" x14ac:dyDescent="0.35">
      <c r="A735" s="2" t="s">
        <v>1456</v>
      </c>
      <c r="B735" s="15">
        <v>-48.875</v>
      </c>
      <c r="D735" t="str">
        <f t="shared" si="63"/>
        <v>Frank Cross</v>
      </c>
      <c r="E735" s="15">
        <f t="shared" si="63"/>
        <v>-48.57</v>
      </c>
    </row>
    <row r="736" spans="1:5" x14ac:dyDescent="0.35">
      <c r="A736" s="2" t="s">
        <v>1671</v>
      </c>
      <c r="B736" s="15">
        <v>-48.957999999999998</v>
      </c>
      <c r="D736" t="str">
        <f t="shared" si="63"/>
        <v>Joanne Spivey</v>
      </c>
      <c r="E736" s="15">
        <f t="shared" si="63"/>
        <v>-48.57</v>
      </c>
    </row>
    <row r="737" spans="1:5" x14ac:dyDescent="0.35">
      <c r="A737" s="2" t="s">
        <v>1537</v>
      </c>
      <c r="B737" s="15">
        <v>-49.53</v>
      </c>
      <c r="D737" t="str">
        <f t="shared" si="63"/>
        <v>Kathy Shah</v>
      </c>
      <c r="E737" s="15">
        <f t="shared" si="63"/>
        <v>-48.874000000000002</v>
      </c>
    </row>
    <row r="738" spans="1:5" x14ac:dyDescent="0.35">
      <c r="A738" s="2" t="s">
        <v>1558</v>
      </c>
      <c r="B738" s="15">
        <v>-50.244999999999997</v>
      </c>
      <c r="D738" t="str">
        <f t="shared" si="63"/>
        <v>Jamie Manning</v>
      </c>
      <c r="E738" s="15">
        <f t="shared" si="63"/>
        <v>-48.875</v>
      </c>
    </row>
    <row r="739" spans="1:5" x14ac:dyDescent="0.35">
      <c r="A739" s="2" t="s">
        <v>1701</v>
      </c>
      <c r="B739" s="15">
        <v>-50.75</v>
      </c>
      <c r="D739" t="str">
        <f t="shared" si="63"/>
        <v>Lloyd Fuller</v>
      </c>
      <c r="E739" s="15">
        <f t="shared" si="63"/>
        <v>-48.957999999999998</v>
      </c>
    </row>
    <row r="740" spans="1:5" x14ac:dyDescent="0.35">
      <c r="A740" s="2" t="s">
        <v>1625</v>
      </c>
      <c r="B740" s="15">
        <v>-51.05</v>
      </c>
      <c r="D740" t="str">
        <f t="shared" si="63"/>
        <v>Joyce Kern</v>
      </c>
      <c r="E740" s="15">
        <f t="shared" si="63"/>
        <v>-49.53</v>
      </c>
    </row>
    <row r="741" spans="1:5" x14ac:dyDescent="0.35">
      <c r="A741" s="2" t="s">
        <v>1700</v>
      </c>
      <c r="B741" s="15">
        <v>-51.116</v>
      </c>
      <c r="D741" t="str">
        <f t="shared" si="63"/>
        <v>Justin Frank</v>
      </c>
      <c r="E741" s="15">
        <f t="shared" si="63"/>
        <v>-50.244999999999997</v>
      </c>
    </row>
    <row r="742" spans="1:5" x14ac:dyDescent="0.35">
      <c r="A742" s="2" t="s">
        <v>2054</v>
      </c>
      <c r="B742" s="15">
        <v>-51.42</v>
      </c>
      <c r="D742" t="str">
        <f t="shared" si="63"/>
        <v>Malcolm French</v>
      </c>
      <c r="E742" s="15">
        <f t="shared" si="63"/>
        <v>-50.75</v>
      </c>
    </row>
    <row r="743" spans="1:5" x14ac:dyDescent="0.35">
      <c r="A743" s="2" t="s">
        <v>1006</v>
      </c>
      <c r="B743" s="15">
        <v>-51.634999999999998</v>
      </c>
      <c r="D743" t="str">
        <f t="shared" si="63"/>
        <v>Laurence Simon</v>
      </c>
      <c r="E743" s="15">
        <f t="shared" si="63"/>
        <v>-51.05</v>
      </c>
    </row>
    <row r="744" spans="1:5" x14ac:dyDescent="0.35">
      <c r="A744" s="2" t="s">
        <v>1919</v>
      </c>
      <c r="B744" s="15">
        <v>-51.75</v>
      </c>
      <c r="D744" t="str">
        <f t="shared" si="63"/>
        <v>Malcolm Floyd</v>
      </c>
      <c r="E744" s="15">
        <f t="shared" si="63"/>
        <v>-51.116</v>
      </c>
    </row>
    <row r="745" spans="1:5" x14ac:dyDescent="0.35">
      <c r="A745" s="2" t="s">
        <v>1869</v>
      </c>
      <c r="B745" s="15">
        <v>-52.822800000000001</v>
      </c>
      <c r="D745" t="str">
        <f t="shared" si="63"/>
        <v>Tommy Honeycutt</v>
      </c>
      <c r="E745" s="15">
        <f t="shared" si="63"/>
        <v>-51.42</v>
      </c>
    </row>
    <row r="746" spans="1:5" x14ac:dyDescent="0.35">
      <c r="A746" s="2" t="s">
        <v>1516</v>
      </c>
      <c r="B746" s="15">
        <v>-53.444000000000003</v>
      </c>
      <c r="D746" t="str">
        <f t="shared" si="63"/>
        <v>Alexandra Wise</v>
      </c>
      <c r="E746" s="15">
        <f t="shared" si="63"/>
        <v>-51.634999999999998</v>
      </c>
    </row>
    <row r="747" spans="1:5" x14ac:dyDescent="0.35">
      <c r="A747" s="2" t="s">
        <v>1111</v>
      </c>
      <c r="B747" s="15">
        <v>-53.744999999999997</v>
      </c>
      <c r="D747" t="str">
        <f t="shared" ref="D747:E762" si="64">A744</f>
        <v>Roger Blalock Cassidy</v>
      </c>
      <c r="E747" s="15">
        <f t="shared" si="64"/>
        <v>-51.75</v>
      </c>
    </row>
    <row r="748" spans="1:5" x14ac:dyDescent="0.35">
      <c r="A748" s="2" t="s">
        <v>1708</v>
      </c>
      <c r="B748" s="15">
        <v>-53.809600000000003</v>
      </c>
      <c r="D748" t="str">
        <f t="shared" si="64"/>
        <v>Phyllis Hull</v>
      </c>
      <c r="E748" s="15">
        <f t="shared" si="64"/>
        <v>-52.822800000000001</v>
      </c>
    </row>
    <row r="749" spans="1:5" x14ac:dyDescent="0.35">
      <c r="A749" s="2" t="s">
        <v>1159</v>
      </c>
      <c r="B749" s="15">
        <v>-53.898000000000003</v>
      </c>
      <c r="D749" t="str">
        <f t="shared" si="64"/>
        <v>Joel Huffman</v>
      </c>
      <c r="E749" s="15">
        <f t="shared" si="64"/>
        <v>-53.444000000000003</v>
      </c>
    </row>
    <row r="750" spans="1:5" x14ac:dyDescent="0.35">
      <c r="A750" s="2" t="s">
        <v>1193</v>
      </c>
      <c r="B750" s="15">
        <v>-54.0015</v>
      </c>
      <c r="D750" t="str">
        <f t="shared" si="64"/>
        <v>Brett Hawkins</v>
      </c>
      <c r="E750" s="15">
        <f t="shared" si="64"/>
        <v>-53.744999999999997</v>
      </c>
    </row>
    <row r="751" spans="1:5" x14ac:dyDescent="0.35">
      <c r="A751" s="2" t="s">
        <v>1022</v>
      </c>
      <c r="B751" s="15">
        <v>-54.252499999999998</v>
      </c>
      <c r="D751" t="str">
        <f t="shared" si="64"/>
        <v>Marcus Dunlap</v>
      </c>
      <c r="E751" s="15">
        <f t="shared" si="64"/>
        <v>-53.809600000000003</v>
      </c>
    </row>
    <row r="752" spans="1:5" x14ac:dyDescent="0.35">
      <c r="A752" s="2" t="s">
        <v>1211</v>
      </c>
      <c r="B752" s="15">
        <v>-54.63</v>
      </c>
      <c r="D752" t="str">
        <f t="shared" si="64"/>
        <v>Charlotte Patterson</v>
      </c>
      <c r="E752" s="15">
        <f t="shared" si="64"/>
        <v>-53.898000000000003</v>
      </c>
    </row>
    <row r="753" spans="1:5" x14ac:dyDescent="0.35">
      <c r="A753" s="2" t="s">
        <v>1260</v>
      </c>
      <c r="B753" s="15">
        <v>-55.84</v>
      </c>
      <c r="D753" t="str">
        <f t="shared" si="64"/>
        <v>Crystal Floyd</v>
      </c>
      <c r="E753" s="15">
        <f t="shared" si="64"/>
        <v>-54.0015</v>
      </c>
    </row>
    <row r="754" spans="1:5" x14ac:dyDescent="0.35">
      <c r="A754" s="2" t="s">
        <v>2085</v>
      </c>
      <c r="B754" s="15">
        <v>-55.97</v>
      </c>
      <c r="D754" t="str">
        <f t="shared" si="64"/>
        <v>Allison Kirby</v>
      </c>
      <c r="E754" s="15">
        <f t="shared" si="64"/>
        <v>-54.252499999999998</v>
      </c>
    </row>
    <row r="755" spans="1:5" x14ac:dyDescent="0.35">
      <c r="A755" s="2" t="s">
        <v>1243</v>
      </c>
      <c r="B755" s="15">
        <v>-56.353999999999999</v>
      </c>
      <c r="D755" t="str">
        <f t="shared" si="64"/>
        <v>Danielle P Rao</v>
      </c>
      <c r="E755" s="15">
        <f t="shared" si="64"/>
        <v>-54.63</v>
      </c>
    </row>
    <row r="756" spans="1:5" x14ac:dyDescent="0.35">
      <c r="A756" s="2" t="s">
        <v>1353</v>
      </c>
      <c r="B756" s="15">
        <v>-57.158000000000001</v>
      </c>
      <c r="D756" t="str">
        <f t="shared" si="64"/>
        <v>Dwight M Carr</v>
      </c>
      <c r="E756" s="15">
        <f t="shared" si="64"/>
        <v>-55.84</v>
      </c>
    </row>
    <row r="757" spans="1:5" x14ac:dyDescent="0.35">
      <c r="A757" s="2" t="s">
        <v>1575</v>
      </c>
      <c r="B757" s="15">
        <v>-57.540999999999997</v>
      </c>
      <c r="D757" t="str">
        <f t="shared" si="64"/>
        <v>Vickie Martinez</v>
      </c>
      <c r="E757" s="15">
        <f t="shared" si="64"/>
        <v>-55.97</v>
      </c>
    </row>
    <row r="758" spans="1:5" x14ac:dyDescent="0.35">
      <c r="A758" s="2" t="s">
        <v>1294</v>
      </c>
      <c r="B758" s="15">
        <v>-57.8245</v>
      </c>
      <c r="D758" t="str">
        <f t="shared" si="64"/>
        <v>Diane Barr</v>
      </c>
      <c r="E758" s="15">
        <f t="shared" si="64"/>
        <v>-56.353999999999999</v>
      </c>
    </row>
    <row r="759" spans="1:5" x14ac:dyDescent="0.35">
      <c r="A759" s="2" t="s">
        <v>1096</v>
      </c>
      <c r="B759" s="15">
        <v>-59.26</v>
      </c>
      <c r="D759" t="str">
        <f t="shared" si="64"/>
        <v>Gail Rankin Cole</v>
      </c>
      <c r="E759" s="15">
        <f t="shared" si="64"/>
        <v>-57.158000000000001</v>
      </c>
    </row>
    <row r="760" spans="1:5" x14ac:dyDescent="0.35">
      <c r="A760" s="2" t="s">
        <v>1899</v>
      </c>
      <c r="B760" s="15">
        <v>-60.125599999999999</v>
      </c>
      <c r="D760" t="str">
        <f t="shared" si="64"/>
        <v>Kathryn Patrick</v>
      </c>
      <c r="E760" s="15">
        <f t="shared" si="64"/>
        <v>-57.540999999999997</v>
      </c>
    </row>
    <row r="761" spans="1:5" x14ac:dyDescent="0.35">
      <c r="A761" s="2" t="s">
        <v>1592</v>
      </c>
      <c r="B761" s="15">
        <v>-60.564</v>
      </c>
      <c r="D761" t="str">
        <f t="shared" si="64"/>
        <v>Eileen Schwartz</v>
      </c>
      <c r="E761" s="15">
        <f t="shared" si="64"/>
        <v>-57.8245</v>
      </c>
    </row>
    <row r="762" spans="1:5" x14ac:dyDescent="0.35">
      <c r="A762" s="2" t="s">
        <v>1445</v>
      </c>
      <c r="B762" s="15">
        <v>-60.704000000000001</v>
      </c>
      <c r="D762" t="str">
        <f t="shared" si="64"/>
        <v>Bobby Clements</v>
      </c>
      <c r="E762" s="15">
        <f t="shared" si="64"/>
        <v>-59.26</v>
      </c>
    </row>
    <row r="763" spans="1:5" x14ac:dyDescent="0.35">
      <c r="A763" s="2" t="s">
        <v>1189</v>
      </c>
      <c r="B763" s="15">
        <v>-61.365600000000001</v>
      </c>
      <c r="D763" t="str">
        <f t="shared" ref="D763:E778" si="65">A760</f>
        <v>Ricky Hensley</v>
      </c>
      <c r="E763" s="15">
        <f t="shared" si="65"/>
        <v>-60.125599999999999</v>
      </c>
    </row>
    <row r="764" spans="1:5" x14ac:dyDescent="0.35">
      <c r="A764" s="2" t="s">
        <v>1449</v>
      </c>
      <c r="B764" s="15">
        <v>-61.5276</v>
      </c>
      <c r="D764" t="str">
        <f t="shared" si="65"/>
        <v>Ken H Frazier</v>
      </c>
      <c r="E764" s="15">
        <f t="shared" si="65"/>
        <v>-60.564</v>
      </c>
    </row>
    <row r="765" spans="1:5" x14ac:dyDescent="0.35">
      <c r="A765" s="2" t="s">
        <v>2035</v>
      </c>
      <c r="B765" s="15">
        <v>-61.628</v>
      </c>
      <c r="D765" t="str">
        <f t="shared" si="65"/>
        <v>Jacob Burgess</v>
      </c>
      <c r="E765" s="15">
        <f t="shared" si="65"/>
        <v>-60.704000000000001</v>
      </c>
    </row>
    <row r="766" spans="1:5" x14ac:dyDescent="0.35">
      <c r="A766" s="2" t="s">
        <v>1160</v>
      </c>
      <c r="B766" s="15">
        <v>-61.96</v>
      </c>
      <c r="D766" t="str">
        <f t="shared" si="65"/>
        <v>Courtney Nelson</v>
      </c>
      <c r="E766" s="15">
        <f t="shared" si="65"/>
        <v>-61.365600000000001</v>
      </c>
    </row>
    <row r="767" spans="1:5" x14ac:dyDescent="0.35">
      <c r="A767" s="2" t="s">
        <v>1195</v>
      </c>
      <c r="B767" s="15">
        <v>-63.35</v>
      </c>
      <c r="D767" t="str">
        <f t="shared" si="65"/>
        <v>Jacob Murray</v>
      </c>
      <c r="E767" s="15">
        <f t="shared" si="65"/>
        <v>-61.5276</v>
      </c>
    </row>
    <row r="768" spans="1:5" x14ac:dyDescent="0.35">
      <c r="A768" s="2" t="s">
        <v>2109</v>
      </c>
      <c r="B768" s="15">
        <v>-63.643599999999999</v>
      </c>
      <c r="D768" t="str">
        <f t="shared" si="65"/>
        <v>Thelma Murray</v>
      </c>
      <c r="E768" s="15">
        <f t="shared" si="65"/>
        <v>-61.628</v>
      </c>
    </row>
    <row r="769" spans="1:5" x14ac:dyDescent="0.35">
      <c r="A769" s="2" t="s">
        <v>1693</v>
      </c>
      <c r="B769" s="15">
        <v>-64.411699999999996</v>
      </c>
      <c r="D769" t="str">
        <f t="shared" si="65"/>
        <v>Cheryl Guthrie</v>
      </c>
      <c r="E769" s="15">
        <f t="shared" si="65"/>
        <v>-61.96</v>
      </c>
    </row>
    <row r="770" spans="1:5" x14ac:dyDescent="0.35">
      <c r="A770" s="2" t="s">
        <v>1036</v>
      </c>
      <c r="B770" s="15">
        <v>-65.298000000000002</v>
      </c>
      <c r="D770" t="str">
        <f t="shared" si="65"/>
        <v>Cynthia Khan</v>
      </c>
      <c r="E770" s="15">
        <f t="shared" si="65"/>
        <v>-63.35</v>
      </c>
    </row>
    <row r="771" spans="1:5" x14ac:dyDescent="0.35">
      <c r="A771" s="2" t="s">
        <v>1577</v>
      </c>
      <c r="B771" s="15">
        <v>-66.171000000000006</v>
      </c>
      <c r="D771" t="str">
        <f t="shared" si="65"/>
        <v>Wesley Tate</v>
      </c>
      <c r="E771" s="15">
        <f t="shared" si="65"/>
        <v>-63.643599999999999</v>
      </c>
    </row>
    <row r="772" spans="1:5" x14ac:dyDescent="0.35">
      <c r="A772" s="2" t="s">
        <v>1025</v>
      </c>
      <c r="B772" s="15">
        <v>-66.218999999999994</v>
      </c>
      <c r="D772" t="str">
        <f t="shared" si="65"/>
        <v>Lynn Hines</v>
      </c>
      <c r="E772" s="15">
        <f t="shared" si="65"/>
        <v>-64.411699999999996</v>
      </c>
    </row>
    <row r="773" spans="1:5" x14ac:dyDescent="0.35">
      <c r="A773" s="2" t="s">
        <v>1570</v>
      </c>
      <c r="B773" s="15">
        <v>-66.248000000000005</v>
      </c>
      <c r="D773" t="str">
        <f t="shared" si="65"/>
        <v>Angela Rose</v>
      </c>
      <c r="E773" s="15">
        <f t="shared" si="65"/>
        <v>-65.298000000000002</v>
      </c>
    </row>
    <row r="774" spans="1:5" x14ac:dyDescent="0.35">
      <c r="A774" s="2" t="s">
        <v>1236</v>
      </c>
      <c r="B774" s="15">
        <v>-66.378</v>
      </c>
      <c r="D774" t="str">
        <f t="shared" si="65"/>
        <v>Kathryn Wolfe</v>
      </c>
      <c r="E774" s="15">
        <f t="shared" si="65"/>
        <v>-66.171000000000006</v>
      </c>
    </row>
    <row r="775" spans="1:5" x14ac:dyDescent="0.35">
      <c r="A775" s="2" t="s">
        <v>1647</v>
      </c>
      <c r="B775" s="15">
        <v>-66.823599999999999</v>
      </c>
      <c r="D775" t="str">
        <f t="shared" si="65"/>
        <v>Amanda Conner</v>
      </c>
      <c r="E775" s="15">
        <f t="shared" si="65"/>
        <v>-66.218999999999994</v>
      </c>
    </row>
    <row r="776" spans="1:5" x14ac:dyDescent="0.35">
      <c r="A776" s="2" t="s">
        <v>1794</v>
      </c>
      <c r="B776" s="15">
        <v>-67.0565</v>
      </c>
      <c r="D776" t="str">
        <f t="shared" si="65"/>
        <v>Katharine Hudson</v>
      </c>
      <c r="E776" s="15">
        <f t="shared" si="65"/>
        <v>-66.248000000000005</v>
      </c>
    </row>
    <row r="777" spans="1:5" x14ac:dyDescent="0.35">
      <c r="A777" s="2" t="s">
        <v>1495</v>
      </c>
      <c r="B777" s="15">
        <v>-67.553299999999993</v>
      </c>
      <c r="D777" t="str">
        <f t="shared" si="65"/>
        <v>Dennis Boykin Townsend</v>
      </c>
      <c r="E777" s="15">
        <f t="shared" si="65"/>
        <v>-66.378</v>
      </c>
    </row>
    <row r="778" spans="1:5" x14ac:dyDescent="0.35">
      <c r="A778" s="2" t="s">
        <v>2112</v>
      </c>
      <c r="B778" s="15">
        <v>-67.59</v>
      </c>
      <c r="D778" t="str">
        <f t="shared" si="65"/>
        <v>Leroy Field</v>
      </c>
      <c r="E778" s="15">
        <f t="shared" si="65"/>
        <v>-66.823599999999999</v>
      </c>
    </row>
    <row r="779" spans="1:5" x14ac:dyDescent="0.35">
      <c r="A779" s="2" t="s">
        <v>1251</v>
      </c>
      <c r="B779" s="15">
        <v>-68.432000000000002</v>
      </c>
      <c r="D779" t="str">
        <f t="shared" ref="D779:E794" si="66">A776</f>
        <v>Molly Vincent</v>
      </c>
      <c r="E779" s="15">
        <f t="shared" si="66"/>
        <v>-67.0565</v>
      </c>
    </row>
    <row r="780" spans="1:5" x14ac:dyDescent="0.35">
      <c r="A780" s="2" t="s">
        <v>1561</v>
      </c>
      <c r="B780" s="15">
        <v>-71.7393</v>
      </c>
      <c r="D780" t="str">
        <f t="shared" si="66"/>
        <v>Jessie Kelly</v>
      </c>
      <c r="E780" s="15">
        <f t="shared" si="66"/>
        <v>-67.553299999999993</v>
      </c>
    </row>
    <row r="781" spans="1:5" x14ac:dyDescent="0.35">
      <c r="A781" s="2" t="s">
        <v>1902</v>
      </c>
      <c r="B781" s="15">
        <v>-71.83</v>
      </c>
      <c r="D781" t="str">
        <f t="shared" si="66"/>
        <v>William Larson</v>
      </c>
      <c r="E781" s="15">
        <f t="shared" si="66"/>
        <v>-67.59</v>
      </c>
    </row>
    <row r="782" spans="1:5" x14ac:dyDescent="0.35">
      <c r="A782" s="2" t="s">
        <v>1678</v>
      </c>
      <c r="B782" s="15">
        <v>-72.174000000000007</v>
      </c>
      <c r="D782" t="str">
        <f t="shared" si="66"/>
        <v>Donna Braun</v>
      </c>
      <c r="E782" s="15">
        <f t="shared" si="66"/>
        <v>-68.432000000000002</v>
      </c>
    </row>
    <row r="783" spans="1:5" x14ac:dyDescent="0.35">
      <c r="A783" s="2" t="s">
        <v>1076</v>
      </c>
      <c r="B783" s="15">
        <v>-72.23</v>
      </c>
      <c r="D783" t="str">
        <f t="shared" si="66"/>
        <v>Kara Patton</v>
      </c>
      <c r="E783" s="15">
        <f t="shared" si="66"/>
        <v>-71.7393</v>
      </c>
    </row>
    <row r="784" spans="1:5" x14ac:dyDescent="0.35">
      <c r="A784" s="2" t="s">
        <v>1572</v>
      </c>
      <c r="B784" s="15">
        <v>-73.494100000000003</v>
      </c>
      <c r="D784" t="str">
        <f t="shared" si="66"/>
        <v>Rita Barton</v>
      </c>
      <c r="E784" s="15">
        <f t="shared" si="66"/>
        <v>-71.83</v>
      </c>
    </row>
    <row r="785" spans="1:5" x14ac:dyDescent="0.35">
      <c r="A785" s="2" t="s">
        <v>1179</v>
      </c>
      <c r="B785" s="15">
        <v>-74.087999999999994</v>
      </c>
      <c r="D785" t="str">
        <f t="shared" si="66"/>
        <v>Lori Wolfe</v>
      </c>
      <c r="E785" s="15">
        <f t="shared" si="66"/>
        <v>-72.174000000000007</v>
      </c>
    </row>
    <row r="786" spans="1:5" x14ac:dyDescent="0.35">
      <c r="A786" s="2" t="s">
        <v>1071</v>
      </c>
      <c r="B786" s="15">
        <v>-74.64</v>
      </c>
      <c r="D786" t="str">
        <f t="shared" si="66"/>
        <v>Benjamin Kaufman</v>
      </c>
      <c r="E786" s="15">
        <f t="shared" si="66"/>
        <v>-72.23</v>
      </c>
    </row>
    <row r="787" spans="1:5" x14ac:dyDescent="0.35">
      <c r="A787" s="2" t="s">
        <v>2086</v>
      </c>
      <c r="B787" s="15">
        <v>-75.44</v>
      </c>
      <c r="D787" t="str">
        <f t="shared" si="66"/>
        <v>Katherine W Epstein</v>
      </c>
      <c r="E787" s="15">
        <f t="shared" si="66"/>
        <v>-73.494100000000003</v>
      </c>
    </row>
    <row r="788" spans="1:5" x14ac:dyDescent="0.35">
      <c r="A788" s="2" t="s">
        <v>1371</v>
      </c>
      <c r="B788" s="15">
        <v>-76.106800000000007</v>
      </c>
      <c r="D788" t="str">
        <f t="shared" si="66"/>
        <v>Claudia White</v>
      </c>
      <c r="E788" s="15">
        <f t="shared" si="66"/>
        <v>-74.087999999999994</v>
      </c>
    </row>
    <row r="789" spans="1:5" x14ac:dyDescent="0.35">
      <c r="A789" s="2" t="s">
        <v>2106</v>
      </c>
      <c r="B789" s="15">
        <v>-76.307599999999994</v>
      </c>
      <c r="D789" t="str">
        <f t="shared" si="66"/>
        <v>Becky Farmer</v>
      </c>
      <c r="E789" s="15">
        <f t="shared" si="66"/>
        <v>-74.64</v>
      </c>
    </row>
    <row r="790" spans="1:5" x14ac:dyDescent="0.35">
      <c r="A790" s="2" t="s">
        <v>1867</v>
      </c>
      <c r="B790" s="15">
        <v>-76.89</v>
      </c>
      <c r="D790" t="str">
        <f t="shared" si="66"/>
        <v>Vickie Morse</v>
      </c>
      <c r="E790" s="15">
        <f t="shared" si="66"/>
        <v>-75.44</v>
      </c>
    </row>
    <row r="791" spans="1:5" x14ac:dyDescent="0.35">
      <c r="A791" s="2" t="s">
        <v>1542</v>
      </c>
      <c r="B791" s="15">
        <v>-76.900000000000006</v>
      </c>
      <c r="D791" t="str">
        <f t="shared" si="66"/>
        <v>Gerald Raynor</v>
      </c>
      <c r="E791" s="15">
        <f t="shared" si="66"/>
        <v>-76.106800000000007</v>
      </c>
    </row>
    <row r="792" spans="1:5" x14ac:dyDescent="0.35">
      <c r="A792" s="2" t="s">
        <v>1786</v>
      </c>
      <c r="B792" s="15">
        <v>-77.41</v>
      </c>
      <c r="D792" t="str">
        <f t="shared" si="66"/>
        <v>Wesley Corbett</v>
      </c>
      <c r="E792" s="15">
        <f t="shared" si="66"/>
        <v>-76.307599999999994</v>
      </c>
    </row>
    <row r="793" spans="1:5" x14ac:dyDescent="0.35">
      <c r="A793" s="2" t="s">
        <v>1923</v>
      </c>
      <c r="B793" s="15">
        <v>-77.823700000000002</v>
      </c>
      <c r="D793" t="str">
        <f t="shared" si="66"/>
        <v>Phillip Holmes</v>
      </c>
      <c r="E793" s="15">
        <f t="shared" si="66"/>
        <v>-76.89</v>
      </c>
    </row>
    <row r="794" spans="1:5" x14ac:dyDescent="0.35">
      <c r="A794" s="2" t="s">
        <v>1034</v>
      </c>
      <c r="B794" s="15">
        <v>-78.759200000000007</v>
      </c>
      <c r="D794" t="str">
        <f t="shared" si="66"/>
        <v>Juanita Ballard</v>
      </c>
      <c r="E794" s="15">
        <f t="shared" si="66"/>
        <v>-76.900000000000006</v>
      </c>
    </row>
    <row r="795" spans="1:5" x14ac:dyDescent="0.35">
      <c r="A795" s="2" t="s">
        <v>1129</v>
      </c>
      <c r="B795" s="15">
        <v>-80.437600000000003</v>
      </c>
      <c r="D795" t="str">
        <f t="shared" ref="D795:E810" si="67">A792</f>
        <v>Milton Harrell</v>
      </c>
      <c r="E795" s="15">
        <f t="shared" si="67"/>
        <v>-77.41</v>
      </c>
    </row>
    <row r="796" spans="1:5" x14ac:dyDescent="0.35">
      <c r="A796" s="2" t="s">
        <v>1980</v>
      </c>
      <c r="B796" s="15">
        <v>-81.77</v>
      </c>
      <c r="D796" t="str">
        <f t="shared" si="67"/>
        <v>Ronald O'Neill</v>
      </c>
      <c r="E796" s="15">
        <f t="shared" si="67"/>
        <v>-77.823700000000002</v>
      </c>
    </row>
    <row r="797" spans="1:5" x14ac:dyDescent="0.35">
      <c r="A797" s="2" t="s">
        <v>1425</v>
      </c>
      <c r="B797" s="15">
        <v>-82.694199999999995</v>
      </c>
      <c r="D797" t="str">
        <f t="shared" si="67"/>
        <v>Andrew Pearce</v>
      </c>
      <c r="E797" s="15">
        <f t="shared" si="67"/>
        <v>-78.759200000000007</v>
      </c>
    </row>
    <row r="798" spans="1:5" x14ac:dyDescent="0.35">
      <c r="A798" s="2" t="s">
        <v>1588</v>
      </c>
      <c r="B798" s="15">
        <v>-83.573999999999998</v>
      </c>
      <c r="D798" t="str">
        <f t="shared" si="67"/>
        <v>Carlos Hanson</v>
      </c>
      <c r="E798" s="15">
        <f t="shared" si="67"/>
        <v>-80.437600000000003</v>
      </c>
    </row>
    <row r="799" spans="1:5" x14ac:dyDescent="0.35">
      <c r="A799" s="2" t="s">
        <v>1063</v>
      </c>
      <c r="B799" s="15">
        <v>-85.022000000000006</v>
      </c>
      <c r="D799" t="str">
        <f t="shared" si="67"/>
        <v>Shawn Combs</v>
      </c>
      <c r="E799" s="15">
        <f t="shared" si="67"/>
        <v>-81.77</v>
      </c>
    </row>
    <row r="800" spans="1:5" x14ac:dyDescent="0.35">
      <c r="A800" s="2" t="s">
        <v>1256</v>
      </c>
      <c r="B800" s="15">
        <v>-85.94</v>
      </c>
      <c r="D800" t="str">
        <f t="shared" si="67"/>
        <v>Henry O'Connell</v>
      </c>
      <c r="E800" s="15">
        <f t="shared" si="67"/>
        <v>-82.694199999999995</v>
      </c>
    </row>
    <row r="801" spans="1:5" x14ac:dyDescent="0.35">
      <c r="A801" s="2" t="s">
        <v>1754</v>
      </c>
      <c r="B801" s="15">
        <v>-87.927800000000005</v>
      </c>
      <c r="D801" t="str">
        <f t="shared" si="67"/>
        <v>Kelly O'Connor</v>
      </c>
      <c r="E801" s="15">
        <f t="shared" si="67"/>
        <v>-83.573999999999998</v>
      </c>
    </row>
    <row r="802" spans="1:5" x14ac:dyDescent="0.35">
      <c r="A802" s="2" t="s">
        <v>1012</v>
      </c>
      <c r="B802" s="15">
        <v>-88.6</v>
      </c>
      <c r="D802" t="str">
        <f t="shared" si="67"/>
        <v>Arnold Floyd Blair</v>
      </c>
      <c r="E802" s="15">
        <f t="shared" si="67"/>
        <v>-85.022000000000006</v>
      </c>
    </row>
    <row r="803" spans="1:5" x14ac:dyDescent="0.35">
      <c r="A803" s="2" t="s">
        <v>1689</v>
      </c>
      <c r="B803" s="15">
        <v>-88.61</v>
      </c>
      <c r="D803" t="str">
        <f t="shared" si="67"/>
        <v>Douglas Buck</v>
      </c>
      <c r="E803" s="15">
        <f t="shared" si="67"/>
        <v>-85.94</v>
      </c>
    </row>
    <row r="804" spans="1:5" x14ac:dyDescent="0.35">
      <c r="A804" s="2" t="s">
        <v>1602</v>
      </c>
      <c r="B804" s="15">
        <v>-88.624799999999993</v>
      </c>
      <c r="D804" t="str">
        <f t="shared" si="67"/>
        <v>Maureen Stout</v>
      </c>
      <c r="E804" s="15">
        <f t="shared" si="67"/>
        <v>-87.927800000000005</v>
      </c>
    </row>
    <row r="805" spans="1:5" x14ac:dyDescent="0.35">
      <c r="A805" s="2" t="s">
        <v>1906</v>
      </c>
      <c r="B805" s="15">
        <v>-88.82</v>
      </c>
      <c r="D805" t="str">
        <f t="shared" si="67"/>
        <v>Alicia Curtis</v>
      </c>
      <c r="E805" s="15">
        <f t="shared" si="67"/>
        <v>-88.6</v>
      </c>
    </row>
    <row r="806" spans="1:5" x14ac:dyDescent="0.35">
      <c r="A806" s="2" t="s">
        <v>1880</v>
      </c>
      <c r="B806" s="15">
        <v>-89.205200000000005</v>
      </c>
      <c r="D806" t="str">
        <f t="shared" si="67"/>
        <v>Lynda Herman</v>
      </c>
      <c r="E806" s="15">
        <f t="shared" si="67"/>
        <v>-88.61</v>
      </c>
    </row>
    <row r="807" spans="1:5" x14ac:dyDescent="0.35">
      <c r="A807" s="2" t="s">
        <v>1635</v>
      </c>
      <c r="B807" s="15">
        <v>-89.216999999999999</v>
      </c>
      <c r="D807" t="str">
        <f t="shared" si="67"/>
        <v>Kerry Wilkerson</v>
      </c>
      <c r="E807" s="15">
        <f t="shared" si="67"/>
        <v>-88.624799999999993</v>
      </c>
    </row>
    <row r="808" spans="1:5" x14ac:dyDescent="0.35">
      <c r="A808" s="2" t="s">
        <v>1942</v>
      </c>
      <c r="B808" s="15">
        <v>-89.418000000000006</v>
      </c>
      <c r="D808" t="str">
        <f t="shared" si="67"/>
        <v>Roberta Daniel</v>
      </c>
      <c r="E808" s="15">
        <f t="shared" si="67"/>
        <v>-88.82</v>
      </c>
    </row>
    <row r="809" spans="1:5" x14ac:dyDescent="0.35">
      <c r="A809" s="2" t="s">
        <v>1460</v>
      </c>
      <c r="B809" s="15">
        <v>-89.5</v>
      </c>
      <c r="D809" t="str">
        <f t="shared" si="67"/>
        <v>Ray Grady</v>
      </c>
      <c r="E809" s="15">
        <f t="shared" si="67"/>
        <v>-89.205200000000005</v>
      </c>
    </row>
    <row r="810" spans="1:5" x14ac:dyDescent="0.35">
      <c r="A810" s="2" t="s">
        <v>1019</v>
      </c>
      <c r="B810" s="15">
        <v>-89.572000000000003</v>
      </c>
      <c r="D810" t="str">
        <f t="shared" si="67"/>
        <v>Leah Davenport</v>
      </c>
      <c r="E810" s="15">
        <f t="shared" si="67"/>
        <v>-89.216999999999999</v>
      </c>
    </row>
    <row r="811" spans="1:5" x14ac:dyDescent="0.35">
      <c r="A811" s="2" t="s">
        <v>2022</v>
      </c>
      <c r="B811" s="15">
        <v>-90.025199999999998</v>
      </c>
      <c r="D811" t="str">
        <f t="shared" ref="D811:E826" si="68">A808</f>
        <v>Sally Dunn</v>
      </c>
      <c r="E811" s="15">
        <f t="shared" si="68"/>
        <v>-89.418000000000006</v>
      </c>
    </row>
    <row r="812" spans="1:5" x14ac:dyDescent="0.35">
      <c r="A812" s="2" t="s">
        <v>1162</v>
      </c>
      <c r="B812" s="15">
        <v>-90.26</v>
      </c>
      <c r="D812" t="str">
        <f t="shared" si="68"/>
        <v>Janet Zhang</v>
      </c>
      <c r="E812" s="15">
        <f t="shared" si="68"/>
        <v>-89.5</v>
      </c>
    </row>
    <row r="813" spans="1:5" x14ac:dyDescent="0.35">
      <c r="A813" s="2" t="s">
        <v>1279</v>
      </c>
      <c r="B813" s="15">
        <v>-90.748000000000005</v>
      </c>
      <c r="D813" t="str">
        <f t="shared" si="68"/>
        <v>Allan Dickinson</v>
      </c>
      <c r="E813" s="15">
        <f t="shared" si="68"/>
        <v>-89.572000000000003</v>
      </c>
    </row>
    <row r="814" spans="1:5" x14ac:dyDescent="0.35">
      <c r="A814" s="2" t="s">
        <v>1631</v>
      </c>
      <c r="B814" s="15">
        <v>-90.755600000000001</v>
      </c>
      <c r="D814" t="str">
        <f t="shared" si="68"/>
        <v>Tammy Goldman</v>
      </c>
      <c r="E814" s="15">
        <f t="shared" si="68"/>
        <v>-90.025199999999998</v>
      </c>
    </row>
    <row r="815" spans="1:5" x14ac:dyDescent="0.35">
      <c r="A815" s="2" t="s">
        <v>1073</v>
      </c>
      <c r="B815" s="15">
        <v>-92.32</v>
      </c>
      <c r="D815" t="str">
        <f t="shared" si="68"/>
        <v>Chris Ford</v>
      </c>
      <c r="E815" s="15">
        <f t="shared" si="68"/>
        <v>-90.26</v>
      </c>
    </row>
    <row r="816" spans="1:5" x14ac:dyDescent="0.35">
      <c r="A816" s="2" t="s">
        <v>1081</v>
      </c>
      <c r="B816" s="15">
        <v>-92.960999999999999</v>
      </c>
      <c r="D816" t="str">
        <f t="shared" si="68"/>
        <v>Edna Pierce</v>
      </c>
      <c r="E816" s="15">
        <f t="shared" si="68"/>
        <v>-90.748000000000005</v>
      </c>
    </row>
    <row r="817" spans="1:5" x14ac:dyDescent="0.35">
      <c r="A817" s="2" t="s">
        <v>1422</v>
      </c>
      <c r="B817" s="15">
        <v>-93.064499999999995</v>
      </c>
      <c r="D817" t="str">
        <f t="shared" si="68"/>
        <v>Lawrence Dennis</v>
      </c>
      <c r="E817" s="15">
        <f t="shared" si="68"/>
        <v>-90.755600000000001</v>
      </c>
    </row>
    <row r="818" spans="1:5" x14ac:dyDescent="0.35">
      <c r="A818" s="2" t="s">
        <v>1165</v>
      </c>
      <c r="B818" s="15">
        <v>-93.25</v>
      </c>
      <c r="D818" t="str">
        <f t="shared" si="68"/>
        <v>Becky Puckett</v>
      </c>
      <c r="E818" s="15">
        <f t="shared" si="68"/>
        <v>-92.32</v>
      </c>
    </row>
    <row r="819" spans="1:5" x14ac:dyDescent="0.35">
      <c r="A819" s="2" t="s">
        <v>2094</v>
      </c>
      <c r="B819" s="15">
        <v>-94.490899999999996</v>
      </c>
      <c r="D819" t="str">
        <f t="shared" si="68"/>
        <v>Bernice F Day</v>
      </c>
      <c r="E819" s="15">
        <f t="shared" si="68"/>
        <v>-92.960999999999999</v>
      </c>
    </row>
    <row r="820" spans="1:5" x14ac:dyDescent="0.35">
      <c r="A820" s="2" t="s">
        <v>1117</v>
      </c>
      <c r="B820" s="15">
        <v>-94.674599999999998</v>
      </c>
      <c r="D820" t="str">
        <f t="shared" si="68"/>
        <v>Helen Simpson</v>
      </c>
      <c r="E820" s="15">
        <f t="shared" si="68"/>
        <v>-93.064499999999995</v>
      </c>
    </row>
    <row r="821" spans="1:5" x14ac:dyDescent="0.35">
      <c r="A821" s="2" t="s">
        <v>1553</v>
      </c>
      <c r="B821" s="15">
        <v>-94.73</v>
      </c>
      <c r="D821" t="str">
        <f t="shared" si="68"/>
        <v>Christina Hanna</v>
      </c>
      <c r="E821" s="15">
        <f t="shared" si="68"/>
        <v>-93.25</v>
      </c>
    </row>
    <row r="822" spans="1:5" x14ac:dyDescent="0.35">
      <c r="A822" s="2" t="s">
        <v>998</v>
      </c>
      <c r="B822" s="15">
        <v>-95.047499999999999</v>
      </c>
      <c r="D822" t="str">
        <f t="shared" si="68"/>
        <v>Vivian Goldstein</v>
      </c>
      <c r="E822" s="15">
        <f t="shared" si="68"/>
        <v>-94.490899999999996</v>
      </c>
    </row>
    <row r="823" spans="1:5" x14ac:dyDescent="0.35">
      <c r="A823" s="2" t="s">
        <v>1590</v>
      </c>
      <c r="B823" s="15">
        <v>-95.210499999999996</v>
      </c>
      <c r="D823" t="str">
        <f t="shared" si="68"/>
        <v>Brooke Lancaster</v>
      </c>
      <c r="E823" s="15">
        <f t="shared" si="68"/>
        <v>-94.674599999999998</v>
      </c>
    </row>
    <row r="824" spans="1:5" x14ac:dyDescent="0.35">
      <c r="A824" s="2" t="s">
        <v>1153</v>
      </c>
      <c r="B824" s="15">
        <v>-95.518100000000004</v>
      </c>
      <c r="D824" t="str">
        <f t="shared" si="68"/>
        <v>Julie Edwards</v>
      </c>
      <c r="E824" s="15">
        <f t="shared" si="68"/>
        <v>-94.73</v>
      </c>
    </row>
    <row r="825" spans="1:5" x14ac:dyDescent="0.35">
      <c r="A825" s="2" t="s">
        <v>1726</v>
      </c>
      <c r="B825" s="15">
        <v>-95.618600000000001</v>
      </c>
      <c r="D825" t="str">
        <f t="shared" si="68"/>
        <v>Adam Saunders Gray</v>
      </c>
      <c r="E825" s="15">
        <f t="shared" si="68"/>
        <v>-95.047499999999999</v>
      </c>
    </row>
    <row r="826" spans="1:5" x14ac:dyDescent="0.35">
      <c r="A826" s="2" t="s">
        <v>1311</v>
      </c>
      <c r="B826" s="15">
        <v>-97.28</v>
      </c>
      <c r="D826" t="str">
        <f t="shared" si="68"/>
        <v>Kelly Shaw</v>
      </c>
      <c r="E826" s="15">
        <f t="shared" si="68"/>
        <v>-95.210499999999996</v>
      </c>
    </row>
    <row r="827" spans="1:5" x14ac:dyDescent="0.35">
      <c r="A827" s="2" t="s">
        <v>1979</v>
      </c>
      <c r="B827" s="15">
        <v>-98.055999999999997</v>
      </c>
      <c r="D827" t="str">
        <f t="shared" ref="D827:E842" si="69">A824</f>
        <v>Cathy Simon</v>
      </c>
      <c r="E827" s="15">
        <f t="shared" si="69"/>
        <v>-95.518100000000004</v>
      </c>
    </row>
    <row r="828" spans="1:5" x14ac:dyDescent="0.35">
      <c r="A828" s="2" t="s">
        <v>1191</v>
      </c>
      <c r="B828" s="15">
        <v>-98.553899999999999</v>
      </c>
      <c r="D828" t="str">
        <f t="shared" si="69"/>
        <v>Marjorie Burnette</v>
      </c>
      <c r="E828" s="15">
        <f t="shared" si="69"/>
        <v>-95.618600000000001</v>
      </c>
    </row>
    <row r="829" spans="1:5" x14ac:dyDescent="0.35">
      <c r="A829" s="2" t="s">
        <v>2078</v>
      </c>
      <c r="B829" s="15">
        <v>-99.435400000000001</v>
      </c>
      <c r="D829" t="str">
        <f t="shared" si="69"/>
        <v>Erik Barr</v>
      </c>
      <c r="E829" s="15">
        <f t="shared" si="69"/>
        <v>-97.28</v>
      </c>
    </row>
    <row r="830" spans="1:5" x14ac:dyDescent="0.35">
      <c r="A830" s="2" t="s">
        <v>1661</v>
      </c>
      <c r="B830" s="15">
        <v>-99.55</v>
      </c>
      <c r="D830" t="str">
        <f t="shared" si="69"/>
        <v>Sharon Thomas</v>
      </c>
      <c r="E830" s="15">
        <f t="shared" si="69"/>
        <v>-98.055999999999997</v>
      </c>
    </row>
    <row r="831" spans="1:5" x14ac:dyDescent="0.35">
      <c r="A831" s="2" t="s">
        <v>1593</v>
      </c>
      <c r="B831" s="15">
        <v>-100.17</v>
      </c>
      <c r="D831" t="str">
        <f t="shared" si="69"/>
        <v>Craig Liu</v>
      </c>
      <c r="E831" s="15">
        <f t="shared" si="69"/>
        <v>-98.553899999999999</v>
      </c>
    </row>
    <row r="832" spans="1:5" x14ac:dyDescent="0.35">
      <c r="A832" s="2" t="s">
        <v>1505</v>
      </c>
      <c r="B832" s="15">
        <v>-100.744</v>
      </c>
      <c r="D832" t="str">
        <f t="shared" si="69"/>
        <v>Vicki Bond</v>
      </c>
      <c r="E832" s="15">
        <f t="shared" si="69"/>
        <v>-99.435400000000001</v>
      </c>
    </row>
    <row r="833" spans="1:5" x14ac:dyDescent="0.35">
      <c r="A833" s="2" t="s">
        <v>1342</v>
      </c>
      <c r="B833" s="15">
        <v>-102.5121</v>
      </c>
      <c r="D833" t="str">
        <f t="shared" si="69"/>
        <v>Lindsay Link</v>
      </c>
      <c r="E833" s="15">
        <f t="shared" si="69"/>
        <v>-99.55</v>
      </c>
    </row>
    <row r="834" spans="1:5" x14ac:dyDescent="0.35">
      <c r="A834" s="2" t="s">
        <v>1696</v>
      </c>
      <c r="B834" s="15">
        <v>-102.66200000000001</v>
      </c>
      <c r="D834" t="str">
        <f t="shared" si="69"/>
        <v>Kenneth Capps</v>
      </c>
      <c r="E834" s="15">
        <f t="shared" si="69"/>
        <v>-100.17</v>
      </c>
    </row>
    <row r="835" spans="1:5" x14ac:dyDescent="0.35">
      <c r="A835" s="2" t="s">
        <v>1385</v>
      </c>
      <c r="B835" s="15">
        <v>-102.96</v>
      </c>
      <c r="D835" t="str">
        <f t="shared" si="69"/>
        <v>Joann Moser</v>
      </c>
      <c r="E835" s="15">
        <f t="shared" si="69"/>
        <v>-100.744</v>
      </c>
    </row>
    <row r="836" spans="1:5" x14ac:dyDescent="0.35">
      <c r="A836" s="2" t="s">
        <v>1393</v>
      </c>
      <c r="B836" s="15">
        <v>-103.6879</v>
      </c>
      <c r="D836" t="str">
        <f t="shared" si="69"/>
        <v>Frances Saunders</v>
      </c>
      <c r="E836" s="15">
        <f t="shared" si="69"/>
        <v>-102.5121</v>
      </c>
    </row>
    <row r="837" spans="1:5" x14ac:dyDescent="0.35">
      <c r="A837" s="2" t="s">
        <v>1352</v>
      </c>
      <c r="B837" s="15">
        <v>-104.57</v>
      </c>
      <c r="D837" t="str">
        <f t="shared" si="69"/>
        <v>Lynn Payne</v>
      </c>
      <c r="E837" s="15">
        <f t="shared" si="69"/>
        <v>-102.66200000000001</v>
      </c>
    </row>
    <row r="838" spans="1:5" x14ac:dyDescent="0.35">
      <c r="A838" s="2" t="s">
        <v>1197</v>
      </c>
      <c r="B838" s="15">
        <v>-105.2176</v>
      </c>
      <c r="D838" t="str">
        <f t="shared" si="69"/>
        <v>Gloria Jacobs</v>
      </c>
      <c r="E838" s="15">
        <f t="shared" si="69"/>
        <v>-102.96</v>
      </c>
    </row>
    <row r="839" spans="1:5" x14ac:dyDescent="0.35">
      <c r="A839" s="2" t="s">
        <v>1284</v>
      </c>
      <c r="B839" s="15">
        <v>-109.70399999999999</v>
      </c>
      <c r="D839" t="str">
        <f t="shared" si="69"/>
        <v>Gregory Holden</v>
      </c>
      <c r="E839" s="15">
        <f t="shared" si="69"/>
        <v>-103.6879</v>
      </c>
    </row>
    <row r="840" spans="1:5" x14ac:dyDescent="0.35">
      <c r="A840" s="2" t="s">
        <v>1097</v>
      </c>
      <c r="B840" s="15">
        <v>-110.17400000000001</v>
      </c>
      <c r="D840" t="str">
        <f t="shared" si="69"/>
        <v>Gail Currin</v>
      </c>
      <c r="E840" s="15">
        <f t="shared" si="69"/>
        <v>-104.57</v>
      </c>
    </row>
    <row r="841" spans="1:5" x14ac:dyDescent="0.35">
      <c r="A841" s="2" t="s">
        <v>1840</v>
      </c>
      <c r="B841" s="15">
        <v>-111.72</v>
      </c>
      <c r="D841" t="str">
        <f t="shared" si="69"/>
        <v>Dan Lamm</v>
      </c>
      <c r="E841" s="15">
        <f t="shared" si="69"/>
        <v>-105.2176</v>
      </c>
    </row>
    <row r="842" spans="1:5" x14ac:dyDescent="0.35">
      <c r="A842" s="2" t="s">
        <v>2110</v>
      </c>
      <c r="B842" s="15">
        <v>-112.64</v>
      </c>
      <c r="D842" t="str">
        <f t="shared" si="69"/>
        <v>Edward McKenzie</v>
      </c>
      <c r="E842" s="15">
        <f t="shared" si="69"/>
        <v>-109.70399999999999</v>
      </c>
    </row>
    <row r="843" spans="1:5" x14ac:dyDescent="0.35">
      <c r="A843" s="2" t="s">
        <v>1286</v>
      </c>
      <c r="B843" s="15">
        <v>-114.2</v>
      </c>
      <c r="D843" t="str">
        <f t="shared" ref="D843:E858" si="70">A840</f>
        <v>Bobby Powell</v>
      </c>
      <c r="E843" s="15">
        <f t="shared" si="70"/>
        <v>-110.17400000000001</v>
      </c>
    </row>
    <row r="844" spans="1:5" x14ac:dyDescent="0.35">
      <c r="A844" s="2" t="s">
        <v>1498</v>
      </c>
      <c r="B844" s="15">
        <v>-114.6399</v>
      </c>
      <c r="D844" t="str">
        <f t="shared" si="70"/>
        <v>Patrick Byrne</v>
      </c>
      <c r="E844" s="15">
        <f t="shared" si="70"/>
        <v>-111.72</v>
      </c>
    </row>
    <row r="845" spans="1:5" x14ac:dyDescent="0.35">
      <c r="A845" s="2" t="s">
        <v>1334</v>
      </c>
      <c r="B845" s="15">
        <v>-119.32</v>
      </c>
      <c r="D845" t="str">
        <f t="shared" si="70"/>
        <v>Wesley Waller</v>
      </c>
      <c r="E845" s="15">
        <f t="shared" si="70"/>
        <v>-112.64</v>
      </c>
    </row>
    <row r="846" spans="1:5" x14ac:dyDescent="0.35">
      <c r="A846" s="2" t="s">
        <v>1994</v>
      </c>
      <c r="B846" s="15">
        <v>-119.812</v>
      </c>
      <c r="D846" t="str">
        <f t="shared" si="70"/>
        <v>Edwin Blackburn</v>
      </c>
      <c r="E846" s="15">
        <f t="shared" si="70"/>
        <v>-114.2</v>
      </c>
    </row>
    <row r="847" spans="1:5" x14ac:dyDescent="0.35">
      <c r="A847" s="2" t="s">
        <v>2014</v>
      </c>
      <c r="B847" s="15">
        <v>-120.59</v>
      </c>
      <c r="D847" t="str">
        <f t="shared" si="70"/>
        <v>Jim Rodgers</v>
      </c>
      <c r="E847" s="15">
        <f t="shared" si="70"/>
        <v>-114.6399</v>
      </c>
    </row>
    <row r="848" spans="1:5" x14ac:dyDescent="0.35">
      <c r="A848" s="2" t="s">
        <v>1396</v>
      </c>
      <c r="B848" s="15">
        <v>-120.934</v>
      </c>
      <c r="D848" t="str">
        <f t="shared" si="70"/>
        <v>Faye Silver</v>
      </c>
      <c r="E848" s="15">
        <f t="shared" si="70"/>
        <v>-119.32</v>
      </c>
    </row>
    <row r="849" spans="1:5" x14ac:dyDescent="0.35">
      <c r="A849" s="2" t="s">
        <v>1828</v>
      </c>
      <c r="B849" s="15">
        <v>-121.0581</v>
      </c>
      <c r="D849" t="str">
        <f t="shared" si="70"/>
        <v>Sidney Gilliam</v>
      </c>
      <c r="E849" s="15">
        <f t="shared" si="70"/>
        <v>-119.812</v>
      </c>
    </row>
    <row r="850" spans="1:5" x14ac:dyDescent="0.35">
      <c r="A850" s="2" t="s">
        <v>1569</v>
      </c>
      <c r="B850" s="15">
        <v>-122.133</v>
      </c>
      <c r="D850" t="str">
        <f t="shared" si="70"/>
        <v>Stuart Sharma</v>
      </c>
      <c r="E850" s="15">
        <f t="shared" si="70"/>
        <v>-120.59</v>
      </c>
    </row>
    <row r="851" spans="1:5" x14ac:dyDescent="0.35">
      <c r="A851" s="2" t="s">
        <v>1763</v>
      </c>
      <c r="B851" s="15">
        <v>-122.235</v>
      </c>
      <c r="D851" t="str">
        <f t="shared" si="70"/>
        <v>Gretchen Ball</v>
      </c>
      <c r="E851" s="15">
        <f t="shared" si="70"/>
        <v>-120.934</v>
      </c>
    </row>
    <row r="852" spans="1:5" x14ac:dyDescent="0.35">
      <c r="A852" s="2" t="s">
        <v>1954</v>
      </c>
      <c r="B852" s="15">
        <v>-122.77</v>
      </c>
      <c r="D852" t="str">
        <f t="shared" si="70"/>
        <v>Paige Jacobs</v>
      </c>
      <c r="E852" s="15">
        <f t="shared" si="70"/>
        <v>-121.0581</v>
      </c>
    </row>
    <row r="853" spans="1:5" x14ac:dyDescent="0.35">
      <c r="A853" s="2" t="s">
        <v>1427</v>
      </c>
      <c r="B853" s="15">
        <v>-122.83499999999999</v>
      </c>
      <c r="D853" t="str">
        <f t="shared" si="70"/>
        <v>Katharine Bass</v>
      </c>
      <c r="E853" s="15">
        <f t="shared" si="70"/>
        <v>-122.133</v>
      </c>
    </row>
    <row r="854" spans="1:5" x14ac:dyDescent="0.35">
      <c r="A854" s="2" t="s">
        <v>1890</v>
      </c>
      <c r="B854" s="15">
        <v>-123.1816</v>
      </c>
      <c r="D854" t="str">
        <f t="shared" si="70"/>
        <v>Megan Woods</v>
      </c>
      <c r="E854" s="15">
        <f t="shared" si="70"/>
        <v>-122.235</v>
      </c>
    </row>
    <row r="855" spans="1:5" x14ac:dyDescent="0.35">
      <c r="A855" s="2" t="s">
        <v>1066</v>
      </c>
      <c r="B855" s="15">
        <v>-125.833</v>
      </c>
      <c r="D855" t="str">
        <f t="shared" si="70"/>
        <v>Sandy Cannon</v>
      </c>
      <c r="E855" s="15">
        <f t="shared" si="70"/>
        <v>-122.77</v>
      </c>
    </row>
    <row r="856" spans="1:5" x14ac:dyDescent="0.35">
      <c r="A856" s="2" t="s">
        <v>1725</v>
      </c>
      <c r="B856" s="15">
        <v>-126.0578</v>
      </c>
      <c r="D856" t="str">
        <f t="shared" si="70"/>
        <v>Herbert Donnelly Swanson</v>
      </c>
      <c r="E856" s="15">
        <f t="shared" si="70"/>
        <v>-122.83499999999999</v>
      </c>
    </row>
    <row r="857" spans="1:5" x14ac:dyDescent="0.35">
      <c r="A857" s="2" t="s">
        <v>1767</v>
      </c>
      <c r="B857" s="15">
        <v>-126.208</v>
      </c>
      <c r="D857" t="str">
        <f t="shared" si="70"/>
        <v>Rhonda Schroeder</v>
      </c>
      <c r="E857" s="15">
        <f t="shared" si="70"/>
        <v>-123.1816</v>
      </c>
    </row>
    <row r="858" spans="1:5" x14ac:dyDescent="0.35">
      <c r="A858" s="2" t="s">
        <v>1020</v>
      </c>
      <c r="B858" s="15">
        <v>-127.008</v>
      </c>
      <c r="D858" t="str">
        <f t="shared" si="70"/>
        <v>Arthur Brady</v>
      </c>
      <c r="E858" s="15">
        <f t="shared" si="70"/>
        <v>-125.833</v>
      </c>
    </row>
    <row r="859" spans="1:5" x14ac:dyDescent="0.35">
      <c r="A859" s="2" t="s">
        <v>1527</v>
      </c>
      <c r="B859" s="15">
        <v>-127.2239</v>
      </c>
      <c r="D859" t="str">
        <f t="shared" ref="D859:E874" si="71">A856</f>
        <v>Marjorie Arthur</v>
      </c>
      <c r="E859" s="15">
        <f t="shared" si="71"/>
        <v>-126.0578</v>
      </c>
    </row>
    <row r="860" spans="1:5" x14ac:dyDescent="0.35">
      <c r="A860" s="2" t="s">
        <v>1489</v>
      </c>
      <c r="B860" s="15">
        <v>-127.4855</v>
      </c>
      <c r="D860" t="str">
        <f t="shared" si="71"/>
        <v>Melanie Morrow</v>
      </c>
      <c r="E860" s="15">
        <f t="shared" si="71"/>
        <v>-126.208</v>
      </c>
    </row>
    <row r="861" spans="1:5" x14ac:dyDescent="0.35">
      <c r="A861" s="2" t="s">
        <v>2090</v>
      </c>
      <c r="B861" s="15">
        <v>-127.6538</v>
      </c>
      <c r="D861" t="str">
        <f t="shared" si="71"/>
        <v>Allan Shields</v>
      </c>
      <c r="E861" s="15">
        <f t="shared" si="71"/>
        <v>-127.008</v>
      </c>
    </row>
    <row r="862" spans="1:5" x14ac:dyDescent="0.35">
      <c r="A862" s="2" t="s">
        <v>1721</v>
      </c>
      <c r="B862" s="15">
        <v>-128.68719999999999</v>
      </c>
      <c r="D862" t="str">
        <f t="shared" si="71"/>
        <v>Jordan Berry</v>
      </c>
      <c r="E862" s="15">
        <f t="shared" si="71"/>
        <v>-127.2239</v>
      </c>
    </row>
    <row r="863" spans="1:5" x14ac:dyDescent="0.35">
      <c r="A863" s="2" t="s">
        <v>1695</v>
      </c>
      <c r="B863" s="15">
        <v>-129.01</v>
      </c>
      <c r="D863" t="str">
        <f t="shared" si="71"/>
        <v>Jerry Ennis</v>
      </c>
      <c r="E863" s="15">
        <f t="shared" si="71"/>
        <v>-127.4855</v>
      </c>
    </row>
    <row r="864" spans="1:5" x14ac:dyDescent="0.35">
      <c r="A864" s="2" t="s">
        <v>1124</v>
      </c>
      <c r="B864" s="15">
        <v>-129.41890000000001</v>
      </c>
      <c r="D864" t="str">
        <f t="shared" si="71"/>
        <v>Vincent Hale</v>
      </c>
      <c r="E864" s="15">
        <f t="shared" si="71"/>
        <v>-127.6538</v>
      </c>
    </row>
    <row r="865" spans="1:5" x14ac:dyDescent="0.35">
      <c r="A865" s="2" t="s">
        <v>1058</v>
      </c>
      <c r="B865" s="15">
        <v>-130.36150000000001</v>
      </c>
      <c r="D865" t="str">
        <f t="shared" si="71"/>
        <v>Marion Bowling</v>
      </c>
      <c r="E865" s="15">
        <f t="shared" si="71"/>
        <v>-128.68719999999999</v>
      </c>
    </row>
    <row r="866" spans="1:5" x14ac:dyDescent="0.35">
      <c r="A866" s="2" t="s">
        <v>2069</v>
      </c>
      <c r="B866" s="15">
        <v>-130.92699999999999</v>
      </c>
      <c r="D866" t="str">
        <f t="shared" si="71"/>
        <v>Lynn O'Donnell</v>
      </c>
      <c r="E866" s="15">
        <f t="shared" si="71"/>
        <v>-129.01</v>
      </c>
    </row>
    <row r="867" spans="1:5" x14ac:dyDescent="0.35">
      <c r="A867" s="2" t="s">
        <v>1861</v>
      </c>
      <c r="B867" s="15">
        <v>-131.16</v>
      </c>
      <c r="D867" t="str">
        <f t="shared" si="71"/>
        <v>Cameron Kendall</v>
      </c>
      <c r="E867" s="15">
        <f t="shared" si="71"/>
        <v>-129.41890000000001</v>
      </c>
    </row>
    <row r="868" spans="1:5" x14ac:dyDescent="0.35">
      <c r="A868" s="2" t="s">
        <v>1310</v>
      </c>
      <c r="B868" s="15">
        <v>-131.77000000000001</v>
      </c>
      <c r="D868" t="str">
        <f t="shared" si="71"/>
        <v>April Hu</v>
      </c>
      <c r="E868" s="15">
        <f t="shared" si="71"/>
        <v>-130.36150000000001</v>
      </c>
    </row>
    <row r="869" spans="1:5" x14ac:dyDescent="0.35">
      <c r="A869" s="2" t="s">
        <v>1761</v>
      </c>
      <c r="B869" s="15">
        <v>-131.97</v>
      </c>
      <c r="D869" t="str">
        <f t="shared" si="71"/>
        <v>Troy Cassidy</v>
      </c>
      <c r="E869" s="15">
        <f t="shared" si="71"/>
        <v>-130.92699999999999</v>
      </c>
    </row>
    <row r="870" spans="1:5" x14ac:dyDescent="0.35">
      <c r="A870" s="2" t="s">
        <v>1908</v>
      </c>
      <c r="B870" s="15">
        <v>-132.62950000000001</v>
      </c>
      <c r="D870" t="str">
        <f t="shared" si="71"/>
        <v>Peter Brooks</v>
      </c>
      <c r="E870" s="15">
        <f t="shared" si="71"/>
        <v>-131.16</v>
      </c>
    </row>
    <row r="871" spans="1:5" x14ac:dyDescent="0.35">
      <c r="A871" s="2" t="s">
        <v>1732</v>
      </c>
      <c r="B871" s="15">
        <v>-133.71</v>
      </c>
      <c r="D871" t="str">
        <f t="shared" si="71"/>
        <v>Erica R Fuller</v>
      </c>
      <c r="E871" s="15">
        <f t="shared" si="71"/>
        <v>-131.77000000000001</v>
      </c>
    </row>
    <row r="872" spans="1:5" x14ac:dyDescent="0.35">
      <c r="A872" s="2" t="s">
        <v>1128</v>
      </c>
      <c r="B872" s="15">
        <v>-134.91200000000001</v>
      </c>
      <c r="D872" t="str">
        <f t="shared" si="71"/>
        <v>Max Small</v>
      </c>
      <c r="E872" s="15">
        <f t="shared" si="71"/>
        <v>-131.97</v>
      </c>
    </row>
    <row r="873" spans="1:5" x14ac:dyDescent="0.35">
      <c r="A873" s="2" t="s">
        <v>1959</v>
      </c>
      <c r="B873" s="15">
        <v>-135.16</v>
      </c>
      <c r="D873" t="str">
        <f t="shared" si="71"/>
        <v>Roberta Mullins Peters</v>
      </c>
      <c r="E873" s="15">
        <f t="shared" si="71"/>
        <v>-132.62950000000001</v>
      </c>
    </row>
    <row r="874" spans="1:5" x14ac:dyDescent="0.35">
      <c r="A874" s="2" t="s">
        <v>1466</v>
      </c>
      <c r="B874" s="15">
        <v>-136.12200000000001</v>
      </c>
      <c r="D874" t="str">
        <f t="shared" si="71"/>
        <v>Marlene Harrison</v>
      </c>
      <c r="E874" s="15">
        <f t="shared" si="71"/>
        <v>-133.71</v>
      </c>
    </row>
    <row r="875" spans="1:5" x14ac:dyDescent="0.35">
      <c r="A875" s="2" t="s">
        <v>2055</v>
      </c>
      <c r="B875" s="15">
        <v>-136.25200000000001</v>
      </c>
      <c r="D875" t="str">
        <f t="shared" ref="D875:E890" si="72">A872</f>
        <v>Carlos Byrd</v>
      </c>
      <c r="E875" s="15">
        <f t="shared" si="72"/>
        <v>-134.91200000000001</v>
      </c>
    </row>
    <row r="876" spans="1:5" x14ac:dyDescent="0.35">
      <c r="A876" s="2" t="s">
        <v>1044</v>
      </c>
      <c r="B876" s="15">
        <v>-136.64699999999999</v>
      </c>
      <c r="D876" t="str">
        <f t="shared" si="72"/>
        <v>Sara O'Connor</v>
      </c>
      <c r="E876" s="15">
        <f t="shared" si="72"/>
        <v>-135.16</v>
      </c>
    </row>
    <row r="877" spans="1:5" x14ac:dyDescent="0.35">
      <c r="A877" s="2" t="s">
        <v>1850</v>
      </c>
      <c r="B877" s="15">
        <v>-137.494</v>
      </c>
      <c r="D877" t="str">
        <f t="shared" si="72"/>
        <v>Jay Simon</v>
      </c>
      <c r="E877" s="15">
        <f t="shared" si="72"/>
        <v>-136.12200000000001</v>
      </c>
    </row>
    <row r="878" spans="1:5" x14ac:dyDescent="0.35">
      <c r="A878" s="2" t="s">
        <v>1912</v>
      </c>
      <c r="B878" s="15">
        <v>-137.52199999999999</v>
      </c>
      <c r="D878" t="str">
        <f t="shared" si="72"/>
        <v>Tommy Lutz</v>
      </c>
      <c r="E878" s="15">
        <f t="shared" si="72"/>
        <v>-136.25200000000001</v>
      </c>
    </row>
    <row r="879" spans="1:5" x14ac:dyDescent="0.35">
      <c r="A879" s="2" t="s">
        <v>1582</v>
      </c>
      <c r="B879" s="15">
        <v>-138.0368</v>
      </c>
      <c r="D879" t="str">
        <f t="shared" si="72"/>
        <v>Anna Wood</v>
      </c>
      <c r="E879" s="15">
        <f t="shared" si="72"/>
        <v>-136.64699999999999</v>
      </c>
    </row>
    <row r="880" spans="1:5" x14ac:dyDescent="0.35">
      <c r="A880" s="2" t="s">
        <v>1413</v>
      </c>
      <c r="B880" s="15">
        <v>-138.85499999999999</v>
      </c>
      <c r="D880" t="str">
        <f t="shared" si="72"/>
        <v>Pauline Brooks</v>
      </c>
      <c r="E880" s="15">
        <f t="shared" si="72"/>
        <v>-137.494</v>
      </c>
    </row>
    <row r="881" spans="1:5" x14ac:dyDescent="0.35">
      <c r="A881" s="2" t="s">
        <v>1152</v>
      </c>
      <c r="B881" s="15">
        <v>-139.07599999999999</v>
      </c>
      <c r="D881" t="str">
        <f t="shared" si="72"/>
        <v>Robyn Crawford</v>
      </c>
      <c r="E881" s="15">
        <f t="shared" si="72"/>
        <v>-137.52199999999999</v>
      </c>
    </row>
    <row r="882" spans="1:5" x14ac:dyDescent="0.35">
      <c r="A882" s="2" t="s">
        <v>1948</v>
      </c>
      <c r="B882" s="15">
        <v>-139.28720000000001</v>
      </c>
      <c r="D882" t="str">
        <f t="shared" si="72"/>
        <v>Kay Schultz</v>
      </c>
      <c r="E882" s="15">
        <f t="shared" si="72"/>
        <v>-138.0368</v>
      </c>
    </row>
    <row r="883" spans="1:5" x14ac:dyDescent="0.35">
      <c r="A883" s="2" t="s">
        <v>1365</v>
      </c>
      <c r="B883" s="15">
        <v>-139.41399999999999</v>
      </c>
      <c r="D883" t="str">
        <f t="shared" si="72"/>
        <v>Hazel Jennings</v>
      </c>
      <c r="E883" s="15">
        <f t="shared" si="72"/>
        <v>-138.85499999999999</v>
      </c>
    </row>
    <row r="884" spans="1:5" x14ac:dyDescent="0.35">
      <c r="A884" s="2" t="s">
        <v>1125</v>
      </c>
      <c r="B884" s="15">
        <v>-141.94640000000001</v>
      </c>
      <c r="D884" t="str">
        <f t="shared" si="72"/>
        <v>Cathy Burgess</v>
      </c>
      <c r="E884" s="15">
        <f t="shared" si="72"/>
        <v>-139.07599999999999</v>
      </c>
    </row>
    <row r="885" spans="1:5" x14ac:dyDescent="0.35">
      <c r="A885" s="2" t="s">
        <v>1266</v>
      </c>
      <c r="B885" s="15">
        <v>-143.65219999999999</v>
      </c>
      <c r="D885" t="str">
        <f t="shared" si="72"/>
        <v>Samantha Koch</v>
      </c>
      <c r="E885" s="15">
        <f t="shared" si="72"/>
        <v>-139.28720000000001</v>
      </c>
    </row>
    <row r="886" spans="1:5" x14ac:dyDescent="0.35">
      <c r="A886" s="2" t="s">
        <v>1937</v>
      </c>
      <c r="B886" s="15">
        <v>-144.59200000000001</v>
      </c>
      <c r="D886" t="str">
        <f t="shared" si="72"/>
        <v>George McLamb</v>
      </c>
      <c r="E886" s="15">
        <f t="shared" si="72"/>
        <v>-139.41399999999999</v>
      </c>
    </row>
    <row r="887" spans="1:5" x14ac:dyDescent="0.35">
      <c r="A887" s="2" t="s">
        <v>1126</v>
      </c>
      <c r="B887" s="15">
        <v>-149.21199999999999</v>
      </c>
      <c r="D887" t="str">
        <f t="shared" si="72"/>
        <v>Cameron Owens</v>
      </c>
      <c r="E887" s="15">
        <f t="shared" si="72"/>
        <v>-141.94640000000001</v>
      </c>
    </row>
    <row r="888" spans="1:5" x14ac:dyDescent="0.35">
      <c r="A888" s="2" t="s">
        <v>2000</v>
      </c>
      <c r="B888" s="15">
        <v>-150.24600000000001</v>
      </c>
      <c r="D888" t="str">
        <f t="shared" si="72"/>
        <v>Earl Roy</v>
      </c>
      <c r="E888" s="15">
        <f t="shared" si="72"/>
        <v>-143.65219999999999</v>
      </c>
    </row>
    <row r="889" spans="1:5" x14ac:dyDescent="0.35">
      <c r="A889" s="2" t="s">
        <v>1061</v>
      </c>
      <c r="B889" s="15">
        <v>-152.76</v>
      </c>
      <c r="D889" t="str">
        <f t="shared" si="72"/>
        <v>Russell W Melton</v>
      </c>
      <c r="E889" s="15">
        <f t="shared" si="72"/>
        <v>-144.59200000000001</v>
      </c>
    </row>
    <row r="890" spans="1:5" x14ac:dyDescent="0.35">
      <c r="A890" s="2" t="s">
        <v>1904</v>
      </c>
      <c r="B890" s="15">
        <v>-153.91409999999999</v>
      </c>
      <c r="D890" t="str">
        <f t="shared" si="72"/>
        <v>Carla Hauser</v>
      </c>
      <c r="E890" s="15">
        <f t="shared" si="72"/>
        <v>-149.21199999999999</v>
      </c>
    </row>
    <row r="891" spans="1:5" x14ac:dyDescent="0.35">
      <c r="A891" s="2" t="s">
        <v>1550</v>
      </c>
      <c r="B891" s="15">
        <v>-157.38480000000001</v>
      </c>
      <c r="D891" t="str">
        <f t="shared" ref="D891:E906" si="73">A888</f>
        <v>Stacey Lucas</v>
      </c>
      <c r="E891" s="15">
        <f t="shared" si="73"/>
        <v>-150.24600000000001</v>
      </c>
    </row>
    <row r="892" spans="1:5" x14ac:dyDescent="0.35">
      <c r="A892" s="2" t="s">
        <v>1521</v>
      </c>
      <c r="B892" s="15">
        <v>-157.696</v>
      </c>
      <c r="D892" t="str">
        <f t="shared" si="73"/>
        <v>Arlene Weeks</v>
      </c>
      <c r="E892" s="15">
        <f t="shared" si="73"/>
        <v>-152.76</v>
      </c>
    </row>
    <row r="893" spans="1:5" x14ac:dyDescent="0.35">
      <c r="A893" s="2" t="s">
        <v>1688</v>
      </c>
      <c r="B893" s="15">
        <v>-161.4402</v>
      </c>
      <c r="D893" t="str">
        <f t="shared" si="73"/>
        <v>Robert Cowan</v>
      </c>
      <c r="E893" s="15">
        <f t="shared" si="73"/>
        <v>-153.91409999999999</v>
      </c>
    </row>
    <row r="894" spans="1:5" x14ac:dyDescent="0.35">
      <c r="A894" s="2" t="s">
        <v>1803</v>
      </c>
      <c r="B894" s="15">
        <v>-161.44800000000001</v>
      </c>
      <c r="D894" t="str">
        <f t="shared" si="73"/>
        <v>Julia Reynolds</v>
      </c>
      <c r="E894" s="15">
        <f t="shared" si="73"/>
        <v>-157.38480000000001</v>
      </c>
    </row>
    <row r="895" spans="1:5" x14ac:dyDescent="0.35">
      <c r="A895" s="2" t="s">
        <v>1288</v>
      </c>
      <c r="B895" s="15">
        <v>-161.852</v>
      </c>
      <c r="D895" t="str">
        <f t="shared" si="73"/>
        <v>Jon Ayers</v>
      </c>
      <c r="E895" s="15">
        <f t="shared" si="73"/>
        <v>-157.696</v>
      </c>
    </row>
    <row r="896" spans="1:5" x14ac:dyDescent="0.35">
      <c r="A896" s="2" t="s">
        <v>1102</v>
      </c>
      <c r="B896" s="15">
        <v>-161.92400000000001</v>
      </c>
      <c r="D896" t="str">
        <f t="shared" si="73"/>
        <v>Lynda Banks</v>
      </c>
      <c r="E896" s="15">
        <f t="shared" si="73"/>
        <v>-161.4402</v>
      </c>
    </row>
    <row r="897" spans="1:5" x14ac:dyDescent="0.35">
      <c r="A897" s="2" t="s">
        <v>1649</v>
      </c>
      <c r="B897" s="15">
        <v>-164.18</v>
      </c>
      <c r="D897" t="str">
        <f t="shared" si="73"/>
        <v>Natalie Watts</v>
      </c>
      <c r="E897" s="15">
        <f t="shared" si="73"/>
        <v>-161.44800000000001</v>
      </c>
    </row>
    <row r="898" spans="1:5" x14ac:dyDescent="0.35">
      <c r="A898" s="2" t="s">
        <v>1186</v>
      </c>
      <c r="B898" s="15">
        <v>-164.36199999999999</v>
      </c>
      <c r="D898" t="str">
        <f t="shared" si="73"/>
        <v>Edwin Coley</v>
      </c>
      <c r="E898" s="15">
        <f t="shared" si="73"/>
        <v>-161.852</v>
      </c>
    </row>
    <row r="899" spans="1:5" x14ac:dyDescent="0.35">
      <c r="A899" s="2" t="s">
        <v>1078</v>
      </c>
      <c r="B899" s="15">
        <v>-165.5949</v>
      </c>
      <c r="D899" t="str">
        <f t="shared" si="73"/>
        <v>Brad Stark</v>
      </c>
      <c r="E899" s="15">
        <f t="shared" si="73"/>
        <v>-161.92400000000001</v>
      </c>
    </row>
    <row r="900" spans="1:5" x14ac:dyDescent="0.35">
      <c r="A900" s="2" t="s">
        <v>1977</v>
      </c>
      <c r="B900" s="15">
        <v>-167.048</v>
      </c>
      <c r="D900" t="str">
        <f t="shared" si="73"/>
        <v>Leslie Jacobson</v>
      </c>
      <c r="E900" s="15">
        <f t="shared" si="73"/>
        <v>-164.18</v>
      </c>
    </row>
    <row r="901" spans="1:5" x14ac:dyDescent="0.35">
      <c r="A901" s="2" t="s">
        <v>1638</v>
      </c>
      <c r="B901" s="15">
        <v>-168.946</v>
      </c>
      <c r="D901" t="str">
        <f t="shared" si="73"/>
        <v>Constance Flowers</v>
      </c>
      <c r="E901" s="15">
        <f t="shared" si="73"/>
        <v>-164.36199999999999</v>
      </c>
    </row>
    <row r="902" spans="1:5" x14ac:dyDescent="0.35">
      <c r="A902" s="2" t="s">
        <v>1237</v>
      </c>
      <c r="B902" s="15">
        <v>-169.232</v>
      </c>
      <c r="D902" t="str">
        <f t="shared" si="73"/>
        <v>Benjamin Porter</v>
      </c>
      <c r="E902" s="15">
        <f t="shared" si="73"/>
        <v>-165.5949</v>
      </c>
    </row>
    <row r="903" spans="1:5" x14ac:dyDescent="0.35">
      <c r="A903" s="2" t="s">
        <v>1768</v>
      </c>
      <c r="B903" s="15">
        <v>-169.7552</v>
      </c>
      <c r="D903" t="str">
        <f t="shared" si="73"/>
        <v>Sharon Long</v>
      </c>
      <c r="E903" s="15">
        <f t="shared" si="73"/>
        <v>-167.048</v>
      </c>
    </row>
    <row r="904" spans="1:5" x14ac:dyDescent="0.35">
      <c r="A904" s="2" t="s">
        <v>1532</v>
      </c>
      <c r="B904" s="15">
        <v>-171.37450000000001</v>
      </c>
      <c r="D904" t="str">
        <f t="shared" si="73"/>
        <v>Lee McKenna Gregory</v>
      </c>
      <c r="E904" s="15">
        <f t="shared" si="73"/>
        <v>-168.946</v>
      </c>
    </row>
    <row r="905" spans="1:5" x14ac:dyDescent="0.35">
      <c r="A905" s="2" t="s">
        <v>1441</v>
      </c>
      <c r="B905" s="15">
        <v>-172.298</v>
      </c>
      <c r="D905" t="str">
        <f t="shared" si="73"/>
        <v>Dennis Welch</v>
      </c>
      <c r="E905" s="15">
        <f t="shared" si="73"/>
        <v>-169.232</v>
      </c>
    </row>
    <row r="906" spans="1:5" x14ac:dyDescent="0.35">
      <c r="A906" s="2" t="s">
        <v>1940</v>
      </c>
      <c r="B906" s="15">
        <v>-172.60319999999999</v>
      </c>
      <c r="D906" t="str">
        <f t="shared" si="73"/>
        <v>Melinda Rogers</v>
      </c>
      <c r="E906" s="15">
        <f t="shared" si="73"/>
        <v>-169.7552</v>
      </c>
    </row>
    <row r="907" spans="1:5" x14ac:dyDescent="0.35">
      <c r="A907" s="2" t="s">
        <v>1502</v>
      </c>
      <c r="B907" s="15">
        <v>-172.70820000000001</v>
      </c>
      <c r="D907" t="str">
        <f t="shared" ref="D907:E917" si="74">A904</f>
        <v>Joseph Hurst</v>
      </c>
      <c r="E907" s="15">
        <f t="shared" si="74"/>
        <v>-171.37450000000001</v>
      </c>
    </row>
    <row r="908" spans="1:5" x14ac:dyDescent="0.35">
      <c r="A908" s="2" t="s">
        <v>1557</v>
      </c>
      <c r="B908" s="15">
        <v>-175.13</v>
      </c>
      <c r="D908" t="str">
        <f t="shared" si="74"/>
        <v>Jackie Burke</v>
      </c>
      <c r="E908" s="15">
        <f t="shared" si="74"/>
        <v>-172.298</v>
      </c>
    </row>
    <row r="909" spans="1:5" x14ac:dyDescent="0.35">
      <c r="A909" s="2" t="s">
        <v>1914</v>
      </c>
      <c r="B909" s="15">
        <v>-177.05799999999999</v>
      </c>
      <c r="D909" t="str">
        <f t="shared" si="74"/>
        <v>Ryan Foster</v>
      </c>
      <c r="E909" s="15">
        <f t="shared" si="74"/>
        <v>-172.60319999999999</v>
      </c>
    </row>
    <row r="910" spans="1:5" x14ac:dyDescent="0.35">
      <c r="A910" s="2" t="s">
        <v>1855</v>
      </c>
      <c r="B910" s="15">
        <v>-178.21600000000001</v>
      </c>
      <c r="D910" t="str">
        <f t="shared" si="74"/>
        <v>Joan Beach</v>
      </c>
      <c r="E910" s="15">
        <f t="shared" si="74"/>
        <v>-172.70820000000001</v>
      </c>
    </row>
    <row r="911" spans="1:5" x14ac:dyDescent="0.35">
      <c r="A911" s="2" t="s">
        <v>1095</v>
      </c>
      <c r="B911" s="15">
        <v>-180.07</v>
      </c>
      <c r="D911" t="str">
        <f t="shared" si="74"/>
        <v>June Roberts</v>
      </c>
      <c r="E911" s="15">
        <f t="shared" si="74"/>
        <v>-175.13</v>
      </c>
    </row>
    <row r="912" spans="1:5" x14ac:dyDescent="0.35">
      <c r="A912" s="2" t="s">
        <v>1042</v>
      </c>
      <c r="B912" s="15">
        <v>-181.102</v>
      </c>
      <c r="D912" t="str">
        <f t="shared" si="74"/>
        <v>Robyn Hayes</v>
      </c>
      <c r="E912" s="15">
        <f t="shared" si="74"/>
        <v>-177.05799999999999</v>
      </c>
    </row>
    <row r="913" spans="1:5" x14ac:dyDescent="0.35">
      <c r="A913" s="2" t="s">
        <v>1717</v>
      </c>
      <c r="B913" s="15">
        <v>-184.548</v>
      </c>
      <c r="D913" t="str">
        <f t="shared" si="74"/>
        <v>Peggy Rowe</v>
      </c>
      <c r="E913" s="15">
        <f t="shared" si="74"/>
        <v>-178.21600000000001</v>
      </c>
    </row>
    <row r="914" spans="1:5" x14ac:dyDescent="0.35">
      <c r="A914" s="2" t="s">
        <v>1656</v>
      </c>
      <c r="B914" s="15">
        <v>-187.22200000000001</v>
      </c>
      <c r="D914" t="str">
        <f t="shared" si="74"/>
        <v>Bob Gibson</v>
      </c>
      <c r="E914" s="15">
        <f t="shared" si="74"/>
        <v>-180.07</v>
      </c>
    </row>
    <row r="915" spans="1:5" x14ac:dyDescent="0.35">
      <c r="A915" s="2" t="s">
        <v>1707</v>
      </c>
      <c r="B915" s="15">
        <v>-187.8528</v>
      </c>
      <c r="D915" t="str">
        <f t="shared" si="74"/>
        <v>Anna Burgess</v>
      </c>
      <c r="E915" s="15">
        <f t="shared" si="74"/>
        <v>-181.102</v>
      </c>
    </row>
    <row r="916" spans="1:5" x14ac:dyDescent="0.35">
      <c r="A916" s="2" t="s">
        <v>1589</v>
      </c>
      <c r="B916" s="15">
        <v>-188.03399999999999</v>
      </c>
      <c r="D916" t="str">
        <f t="shared" si="74"/>
        <v>Marianne Goldstein</v>
      </c>
      <c r="E916" s="15">
        <f t="shared" si="74"/>
        <v>-184.548</v>
      </c>
    </row>
    <row r="917" spans="1:5" x14ac:dyDescent="0.35">
      <c r="A917" s="2" t="s">
        <v>1910</v>
      </c>
      <c r="B917" s="15">
        <v>-188.43</v>
      </c>
      <c r="D917" t="str">
        <f t="shared" si="74"/>
        <v>Lewis Baldwin</v>
      </c>
      <c r="E917" s="15">
        <f t="shared" si="74"/>
        <v>-187.22200000000001</v>
      </c>
    </row>
    <row r="918" spans="1:5" x14ac:dyDescent="0.35">
      <c r="A918" s="2" t="s">
        <v>1619</v>
      </c>
      <c r="B918" s="15">
        <v>-189.22399999999999</v>
      </c>
    </row>
    <row r="919" spans="1:5" x14ac:dyDescent="0.35">
      <c r="A919" s="2" t="s">
        <v>1864</v>
      </c>
      <c r="B919" s="15">
        <v>-191.2576</v>
      </c>
    </row>
    <row r="920" spans="1:5" x14ac:dyDescent="0.35">
      <c r="A920" s="2" t="s">
        <v>1604</v>
      </c>
      <c r="B920" s="15">
        <v>-191.548</v>
      </c>
    </row>
    <row r="921" spans="1:5" x14ac:dyDescent="0.35">
      <c r="A921" s="2" t="s">
        <v>1023</v>
      </c>
      <c r="B921" s="15">
        <v>-192.5532</v>
      </c>
    </row>
    <row r="922" spans="1:5" x14ac:dyDescent="0.35">
      <c r="A922" s="2" t="s">
        <v>1000</v>
      </c>
      <c r="B922" s="15">
        <v>-193.58</v>
      </c>
    </row>
    <row r="923" spans="1:5" x14ac:dyDescent="0.35">
      <c r="A923" s="2" t="s">
        <v>1474</v>
      </c>
      <c r="B923" s="15">
        <v>-197.42060000000001</v>
      </c>
    </row>
    <row r="924" spans="1:5" x14ac:dyDescent="0.35">
      <c r="A924" s="2" t="s">
        <v>1468</v>
      </c>
      <c r="B924" s="15">
        <v>-197.9924</v>
      </c>
    </row>
    <row r="925" spans="1:5" x14ac:dyDescent="0.35">
      <c r="A925" s="2" t="s">
        <v>1571</v>
      </c>
      <c r="B925" s="15">
        <v>-199.44</v>
      </c>
    </row>
    <row r="926" spans="1:5" x14ac:dyDescent="0.35">
      <c r="A926" s="2" t="s">
        <v>1951</v>
      </c>
      <c r="B926" s="15">
        <v>-199.65860000000001</v>
      </c>
    </row>
    <row r="927" spans="1:5" x14ac:dyDescent="0.35">
      <c r="A927" s="2" t="s">
        <v>1082</v>
      </c>
      <c r="B927" s="15">
        <v>-201.38800000000001</v>
      </c>
    </row>
    <row r="928" spans="1:5" x14ac:dyDescent="0.35">
      <c r="A928" s="2" t="s">
        <v>2041</v>
      </c>
      <c r="B928" s="15">
        <v>-201.9316</v>
      </c>
    </row>
    <row r="929" spans="1:2" x14ac:dyDescent="0.35">
      <c r="A929" s="2" t="s">
        <v>1990</v>
      </c>
      <c r="B929" s="15">
        <v>-203.09800000000001</v>
      </c>
    </row>
    <row r="930" spans="1:2" x14ac:dyDescent="0.35">
      <c r="A930" s="2" t="s">
        <v>1862</v>
      </c>
      <c r="B930" s="15">
        <v>-203.27</v>
      </c>
    </row>
    <row r="931" spans="1:2" x14ac:dyDescent="0.35">
      <c r="A931" s="2" t="s">
        <v>1369</v>
      </c>
      <c r="B931" s="15">
        <v>-203.67</v>
      </c>
    </row>
    <row r="932" spans="1:2" x14ac:dyDescent="0.35">
      <c r="A932" s="2" t="s">
        <v>1432</v>
      </c>
      <c r="B932" s="15">
        <v>-204.16</v>
      </c>
    </row>
    <row r="933" spans="1:2" x14ac:dyDescent="0.35">
      <c r="A933" s="2" t="s">
        <v>1452</v>
      </c>
      <c r="B933" s="15">
        <v>-205.614</v>
      </c>
    </row>
    <row r="934" spans="1:2" x14ac:dyDescent="0.35">
      <c r="A934" s="2" t="s">
        <v>1998</v>
      </c>
      <c r="B934" s="15">
        <v>-210.03579999999999</v>
      </c>
    </row>
    <row r="935" spans="1:2" x14ac:dyDescent="0.35">
      <c r="A935" s="2" t="s">
        <v>1411</v>
      </c>
      <c r="B935" s="15">
        <v>-211.69839999999999</v>
      </c>
    </row>
    <row r="936" spans="1:2" x14ac:dyDescent="0.35">
      <c r="A936" s="2" t="s">
        <v>1203</v>
      </c>
      <c r="B936" s="15">
        <v>-213.40280000000001</v>
      </c>
    </row>
    <row r="937" spans="1:2" x14ac:dyDescent="0.35">
      <c r="A937" s="2" t="s">
        <v>1633</v>
      </c>
      <c r="B937" s="15">
        <v>-218.05799999999999</v>
      </c>
    </row>
    <row r="938" spans="1:2" x14ac:dyDescent="0.35">
      <c r="A938" s="2" t="s">
        <v>1258</v>
      </c>
      <c r="B938" s="15">
        <v>-219.07910000000001</v>
      </c>
    </row>
    <row r="939" spans="1:2" x14ac:dyDescent="0.35">
      <c r="A939" s="2" t="s">
        <v>1069</v>
      </c>
      <c r="B939" s="15">
        <v>-219.999</v>
      </c>
    </row>
    <row r="940" spans="1:2" x14ac:dyDescent="0.35">
      <c r="A940" s="2" t="s">
        <v>2082</v>
      </c>
      <c r="B940" s="15">
        <v>-221.25399999999999</v>
      </c>
    </row>
    <row r="941" spans="1:2" x14ac:dyDescent="0.35">
      <c r="A941" s="2" t="s">
        <v>1338</v>
      </c>
      <c r="B941" s="15">
        <v>-223.94399999999999</v>
      </c>
    </row>
    <row r="942" spans="1:2" x14ac:dyDescent="0.35">
      <c r="A942" s="2" t="s">
        <v>1528</v>
      </c>
      <c r="B942" s="15">
        <v>-224.64400000000001</v>
      </c>
    </row>
    <row r="943" spans="1:2" x14ac:dyDescent="0.35">
      <c r="A943" s="2" t="s">
        <v>1485</v>
      </c>
      <c r="B943" s="15">
        <v>-226.34639999999999</v>
      </c>
    </row>
    <row r="944" spans="1:2" x14ac:dyDescent="0.35">
      <c r="A944" s="2" t="s">
        <v>1541</v>
      </c>
      <c r="B944" s="15">
        <v>-227.99879999999999</v>
      </c>
    </row>
    <row r="945" spans="1:2" x14ac:dyDescent="0.35">
      <c r="A945" s="2" t="s">
        <v>1168</v>
      </c>
      <c r="B945" s="15">
        <v>-229.68</v>
      </c>
    </row>
    <row r="946" spans="1:2" x14ac:dyDescent="0.35">
      <c r="A946" s="2" t="s">
        <v>1879</v>
      </c>
      <c r="B946" s="15">
        <v>-229.93</v>
      </c>
    </row>
    <row r="947" spans="1:2" x14ac:dyDescent="0.35">
      <c r="A947" s="2" t="s">
        <v>1412</v>
      </c>
      <c r="B947" s="15">
        <v>-232.99100000000001</v>
      </c>
    </row>
    <row r="948" spans="1:2" x14ac:dyDescent="0.35">
      <c r="A948" s="2" t="s">
        <v>1402</v>
      </c>
      <c r="B948" s="15">
        <v>-233.8407</v>
      </c>
    </row>
    <row r="949" spans="1:2" x14ac:dyDescent="0.35">
      <c r="A949" s="2" t="s">
        <v>1573</v>
      </c>
      <c r="B949" s="15">
        <v>-234.15459999999999</v>
      </c>
    </row>
    <row r="950" spans="1:2" x14ac:dyDescent="0.35">
      <c r="A950" s="2" t="s">
        <v>1650</v>
      </c>
      <c r="B950" s="15">
        <v>-235.89500000000001</v>
      </c>
    </row>
    <row r="951" spans="1:2" x14ac:dyDescent="0.35">
      <c r="A951" s="2" t="s">
        <v>1210</v>
      </c>
      <c r="B951" s="15">
        <v>-236.845</v>
      </c>
    </row>
    <row r="952" spans="1:2" x14ac:dyDescent="0.35">
      <c r="A952" s="2" t="s">
        <v>1054</v>
      </c>
      <c r="B952" s="15">
        <v>-237.54400000000001</v>
      </c>
    </row>
    <row r="953" spans="1:2" x14ac:dyDescent="0.35">
      <c r="A953" s="2" t="s">
        <v>1046</v>
      </c>
      <c r="B953" s="15">
        <v>-239.73150000000001</v>
      </c>
    </row>
    <row r="954" spans="1:2" x14ac:dyDescent="0.35">
      <c r="A954" s="2" t="s">
        <v>1326</v>
      </c>
      <c r="B954" s="15">
        <v>-239.8656</v>
      </c>
    </row>
    <row r="955" spans="1:2" x14ac:dyDescent="0.35">
      <c r="A955" s="2" t="s">
        <v>1175</v>
      </c>
      <c r="B955" s="15">
        <v>-241.04</v>
      </c>
    </row>
    <row r="956" spans="1:2" x14ac:dyDescent="0.35">
      <c r="A956" s="2" t="s">
        <v>1622</v>
      </c>
      <c r="B956" s="15">
        <v>-243.54400000000001</v>
      </c>
    </row>
    <row r="957" spans="1:2" x14ac:dyDescent="0.35">
      <c r="A957" s="2" t="s">
        <v>1826</v>
      </c>
      <c r="B957" s="15">
        <v>-245.55799999999999</v>
      </c>
    </row>
    <row r="958" spans="1:2" x14ac:dyDescent="0.35">
      <c r="A958" s="2" t="s">
        <v>1737</v>
      </c>
      <c r="B958" s="15">
        <v>-249.60599999999999</v>
      </c>
    </row>
    <row r="959" spans="1:2" x14ac:dyDescent="0.35">
      <c r="A959" s="2" t="s">
        <v>1955</v>
      </c>
      <c r="B959" s="15">
        <v>-251.0694</v>
      </c>
    </row>
    <row r="960" spans="1:2" x14ac:dyDescent="0.35">
      <c r="A960" s="2" t="s">
        <v>1113</v>
      </c>
      <c r="B960" s="15">
        <v>-252.57</v>
      </c>
    </row>
    <row r="961" spans="1:2" x14ac:dyDescent="0.35">
      <c r="A961" s="2" t="s">
        <v>2104</v>
      </c>
      <c r="B961" s="15">
        <v>-253.74889999999999</v>
      </c>
    </row>
    <row r="962" spans="1:2" x14ac:dyDescent="0.35">
      <c r="A962" s="2" t="s">
        <v>1431</v>
      </c>
      <c r="B962" s="15">
        <v>-253.77799999999999</v>
      </c>
    </row>
    <row r="963" spans="1:2" x14ac:dyDescent="0.35">
      <c r="A963" s="2" t="s">
        <v>1624</v>
      </c>
      <c r="B963" s="15">
        <v>-258.22500000000002</v>
      </c>
    </row>
    <row r="964" spans="1:2" x14ac:dyDescent="0.35">
      <c r="A964" s="2" t="s">
        <v>1482</v>
      </c>
      <c r="B964" s="15">
        <v>-258.56599999999997</v>
      </c>
    </row>
    <row r="965" spans="1:2" x14ac:dyDescent="0.35">
      <c r="A965" s="2" t="s">
        <v>1736</v>
      </c>
      <c r="B965" s="15">
        <v>-259.75599999999997</v>
      </c>
    </row>
    <row r="966" spans="1:2" x14ac:dyDescent="0.35">
      <c r="A966" s="2" t="s">
        <v>1706</v>
      </c>
      <c r="B966" s="15">
        <v>-261.5018</v>
      </c>
    </row>
    <row r="967" spans="1:2" x14ac:dyDescent="0.35">
      <c r="A967" s="2" t="s">
        <v>1672</v>
      </c>
      <c r="B967" s="15">
        <v>-265.53800000000001</v>
      </c>
    </row>
    <row r="968" spans="1:2" x14ac:dyDescent="0.35">
      <c r="A968" s="2" t="s">
        <v>2045</v>
      </c>
      <c r="B968" s="15">
        <v>-266.22000000000003</v>
      </c>
    </row>
    <row r="969" spans="1:2" x14ac:dyDescent="0.35">
      <c r="A969" s="2" t="s">
        <v>1715</v>
      </c>
      <c r="B969" s="15">
        <v>-272.71319999999997</v>
      </c>
    </row>
    <row r="970" spans="1:2" x14ac:dyDescent="0.35">
      <c r="A970" s="2" t="s">
        <v>1738</v>
      </c>
      <c r="B970" s="15">
        <v>-273.91000000000003</v>
      </c>
    </row>
    <row r="971" spans="1:2" x14ac:dyDescent="0.35">
      <c r="A971" s="2" t="s">
        <v>1009</v>
      </c>
      <c r="B971" s="15">
        <v>-278.59789999999998</v>
      </c>
    </row>
    <row r="972" spans="1:2" x14ac:dyDescent="0.35">
      <c r="A972" s="2" t="s">
        <v>1594</v>
      </c>
      <c r="B972" s="15">
        <v>-278.964</v>
      </c>
    </row>
    <row r="973" spans="1:2" x14ac:dyDescent="0.35">
      <c r="A973" s="2" t="s">
        <v>2033</v>
      </c>
      <c r="B973" s="15">
        <v>-281.17579999999998</v>
      </c>
    </row>
    <row r="974" spans="1:2" x14ac:dyDescent="0.35">
      <c r="A974" s="2" t="s">
        <v>2115</v>
      </c>
      <c r="B974" s="15">
        <v>-281.22800000000001</v>
      </c>
    </row>
    <row r="975" spans="1:2" x14ac:dyDescent="0.35">
      <c r="A975" s="2" t="s">
        <v>2075</v>
      </c>
      <c r="B975" s="15">
        <v>-281.23989999999998</v>
      </c>
    </row>
    <row r="976" spans="1:2" x14ac:dyDescent="0.35">
      <c r="A976" s="2" t="s">
        <v>1367</v>
      </c>
      <c r="B976" s="15">
        <v>-286.245</v>
      </c>
    </row>
    <row r="977" spans="1:2" x14ac:dyDescent="0.35">
      <c r="A977" s="2" t="s">
        <v>1779</v>
      </c>
      <c r="B977" s="15">
        <v>-296.85649999999998</v>
      </c>
    </row>
    <row r="978" spans="1:2" x14ac:dyDescent="0.35">
      <c r="A978" s="2" t="s">
        <v>1378</v>
      </c>
      <c r="B978" s="15">
        <v>-299.81420000000003</v>
      </c>
    </row>
    <row r="979" spans="1:2" x14ac:dyDescent="0.35">
      <c r="A979" s="2" t="s">
        <v>1769</v>
      </c>
      <c r="B979" s="15">
        <v>-302.77800000000002</v>
      </c>
    </row>
    <row r="980" spans="1:2" x14ac:dyDescent="0.35">
      <c r="A980" s="2" t="s">
        <v>1098</v>
      </c>
      <c r="B980" s="15">
        <v>-306.57</v>
      </c>
    </row>
    <row r="981" spans="1:2" x14ac:dyDescent="0.35">
      <c r="A981" s="2" t="s">
        <v>1313</v>
      </c>
      <c r="B981" s="15">
        <v>-306.7002</v>
      </c>
    </row>
    <row r="982" spans="1:2" x14ac:dyDescent="0.35">
      <c r="A982" s="2" t="s">
        <v>2073</v>
      </c>
      <c r="B982" s="15">
        <v>-312.9751</v>
      </c>
    </row>
    <row r="983" spans="1:2" x14ac:dyDescent="0.35">
      <c r="A983" s="2" t="s">
        <v>1757</v>
      </c>
      <c r="B983" s="15">
        <v>-313.02179999999998</v>
      </c>
    </row>
    <row r="984" spans="1:2" x14ac:dyDescent="0.35">
      <c r="A984" s="2" t="s">
        <v>1921</v>
      </c>
      <c r="B984" s="15">
        <v>-315.12490000000003</v>
      </c>
    </row>
    <row r="985" spans="1:2" x14ac:dyDescent="0.35">
      <c r="A985" s="2" t="s">
        <v>1479</v>
      </c>
      <c r="B985" s="15">
        <v>-321.51</v>
      </c>
    </row>
    <row r="986" spans="1:2" x14ac:dyDescent="0.35">
      <c r="A986" s="2" t="s">
        <v>1735</v>
      </c>
      <c r="B986" s="15">
        <v>-322.21910000000003</v>
      </c>
    </row>
    <row r="987" spans="1:2" x14ac:dyDescent="0.35">
      <c r="A987" s="2" t="s">
        <v>1481</v>
      </c>
      <c r="B987" s="15">
        <v>-324.73</v>
      </c>
    </row>
    <row r="988" spans="1:2" x14ac:dyDescent="0.35">
      <c r="A988" s="2" t="s">
        <v>1454</v>
      </c>
      <c r="B988" s="15">
        <v>-326.23160000000001</v>
      </c>
    </row>
    <row r="989" spans="1:2" x14ac:dyDescent="0.35">
      <c r="A989" s="2" t="s">
        <v>1608</v>
      </c>
      <c r="B989" s="15">
        <v>-329.23950000000002</v>
      </c>
    </row>
    <row r="990" spans="1:2" x14ac:dyDescent="0.35">
      <c r="A990" s="2" t="s">
        <v>1566</v>
      </c>
      <c r="B990" s="15">
        <v>-332.19</v>
      </c>
    </row>
    <row r="991" spans="1:2" x14ac:dyDescent="0.35">
      <c r="A991" s="2" t="s">
        <v>1356</v>
      </c>
      <c r="B991" s="15">
        <v>-337.09199999999998</v>
      </c>
    </row>
    <row r="992" spans="1:2" x14ac:dyDescent="0.35">
      <c r="A992" s="2" t="s">
        <v>1376</v>
      </c>
      <c r="B992" s="15">
        <v>-338.18079999999998</v>
      </c>
    </row>
    <row r="993" spans="1:2" x14ac:dyDescent="0.35">
      <c r="A993" s="2" t="s">
        <v>1265</v>
      </c>
      <c r="B993" s="15">
        <v>-340.53109999999998</v>
      </c>
    </row>
    <row r="994" spans="1:2" x14ac:dyDescent="0.35">
      <c r="A994" s="2" t="s">
        <v>1795</v>
      </c>
      <c r="B994" s="15">
        <v>-342.4366</v>
      </c>
    </row>
    <row r="995" spans="1:2" x14ac:dyDescent="0.35">
      <c r="A995" s="2" t="s">
        <v>1667</v>
      </c>
      <c r="B995" s="15">
        <v>-342.57</v>
      </c>
    </row>
    <row r="996" spans="1:2" x14ac:dyDescent="0.35">
      <c r="A996" s="2" t="s">
        <v>1192</v>
      </c>
      <c r="B996" s="15">
        <v>-343.86799999999999</v>
      </c>
    </row>
    <row r="997" spans="1:2" x14ac:dyDescent="0.35">
      <c r="A997" s="2" t="s">
        <v>2089</v>
      </c>
      <c r="B997" s="15">
        <v>-344.82</v>
      </c>
    </row>
    <row r="998" spans="1:2" x14ac:dyDescent="0.35">
      <c r="A998" s="2" t="s">
        <v>1306</v>
      </c>
      <c r="B998" s="15">
        <v>-352.81400000000002</v>
      </c>
    </row>
    <row r="999" spans="1:2" x14ac:dyDescent="0.35">
      <c r="A999" s="2" t="s">
        <v>1227</v>
      </c>
      <c r="B999" s="15">
        <v>-362.86</v>
      </c>
    </row>
    <row r="1000" spans="1:2" x14ac:dyDescent="0.35">
      <c r="A1000" s="2" t="s">
        <v>1511</v>
      </c>
      <c r="B1000" s="15">
        <v>-366.9</v>
      </c>
    </row>
    <row r="1001" spans="1:2" x14ac:dyDescent="0.35">
      <c r="A1001" s="2" t="s">
        <v>1517</v>
      </c>
      <c r="B1001" s="15">
        <v>-367.16500000000002</v>
      </c>
    </row>
    <row r="1002" spans="1:2" x14ac:dyDescent="0.35">
      <c r="A1002" s="2" t="s">
        <v>1215</v>
      </c>
      <c r="B1002" s="15">
        <v>-368.6454</v>
      </c>
    </row>
    <row r="1003" spans="1:2" x14ac:dyDescent="0.35">
      <c r="A1003" s="2" t="s">
        <v>1231</v>
      </c>
      <c r="B1003" s="15">
        <v>-372.48599999999999</v>
      </c>
    </row>
    <row r="1004" spans="1:2" x14ac:dyDescent="0.35">
      <c r="A1004" s="2" t="s">
        <v>2039</v>
      </c>
      <c r="B1004" s="15">
        <v>-378.57400000000001</v>
      </c>
    </row>
    <row r="1005" spans="1:2" x14ac:dyDescent="0.35">
      <c r="A1005" s="2" t="s">
        <v>1399</v>
      </c>
      <c r="B1005" s="15">
        <v>-385.0872</v>
      </c>
    </row>
    <row r="1006" spans="1:2" x14ac:dyDescent="0.35">
      <c r="A1006" s="2" t="s">
        <v>2026</v>
      </c>
      <c r="B1006" s="15">
        <v>-387.1044</v>
      </c>
    </row>
    <row r="1007" spans="1:2" x14ac:dyDescent="0.35">
      <c r="A1007" s="2" t="s">
        <v>1756</v>
      </c>
      <c r="B1007" s="15">
        <v>-388.33</v>
      </c>
    </row>
    <row r="1008" spans="1:2" x14ac:dyDescent="0.35">
      <c r="A1008" s="2" t="s">
        <v>2121</v>
      </c>
      <c r="B1008" s="15">
        <v>-390.76799999999997</v>
      </c>
    </row>
    <row r="1009" spans="1:2" x14ac:dyDescent="0.35">
      <c r="A1009" s="2" t="s">
        <v>1739</v>
      </c>
      <c r="B1009" s="15">
        <v>-398.24540000000002</v>
      </c>
    </row>
    <row r="1010" spans="1:2" x14ac:dyDescent="0.35">
      <c r="A1010" s="2" t="s">
        <v>1621</v>
      </c>
      <c r="B1010" s="15">
        <v>-399.154</v>
      </c>
    </row>
    <row r="1011" spans="1:2" x14ac:dyDescent="0.35">
      <c r="A1011" s="2" t="s">
        <v>1473</v>
      </c>
      <c r="B1011" s="15">
        <v>-402.67500000000001</v>
      </c>
    </row>
    <row r="1012" spans="1:2" x14ac:dyDescent="0.35">
      <c r="A1012" s="2" t="s">
        <v>1522</v>
      </c>
      <c r="B1012" s="15">
        <v>-403.18740000000003</v>
      </c>
    </row>
    <row r="1013" spans="1:2" x14ac:dyDescent="0.35">
      <c r="A1013" s="2" t="s">
        <v>1748</v>
      </c>
      <c r="B1013" s="15">
        <v>-407.85</v>
      </c>
    </row>
    <row r="1014" spans="1:2" x14ac:dyDescent="0.35">
      <c r="A1014" s="2" t="s">
        <v>1469</v>
      </c>
      <c r="B1014" s="15">
        <v>-409.37360000000001</v>
      </c>
    </row>
    <row r="1015" spans="1:2" x14ac:dyDescent="0.35">
      <c r="A1015" s="2" t="s">
        <v>1303</v>
      </c>
      <c r="B1015" s="15">
        <v>-421.76</v>
      </c>
    </row>
    <row r="1016" spans="1:2" x14ac:dyDescent="0.35">
      <c r="A1016" s="2" t="s">
        <v>1093</v>
      </c>
      <c r="B1016" s="15">
        <v>-421.76</v>
      </c>
    </row>
    <row r="1017" spans="1:2" x14ac:dyDescent="0.35">
      <c r="A1017" s="2" t="s">
        <v>1037</v>
      </c>
      <c r="B1017" s="15">
        <v>-425.20839999999998</v>
      </c>
    </row>
    <row r="1018" spans="1:2" x14ac:dyDescent="0.35">
      <c r="A1018" s="2" t="s">
        <v>1252</v>
      </c>
      <c r="B1018" s="15">
        <v>-427.47</v>
      </c>
    </row>
    <row r="1019" spans="1:2" x14ac:dyDescent="0.35">
      <c r="A1019" s="2" t="s">
        <v>1355</v>
      </c>
      <c r="B1019" s="15">
        <v>-429.43419999999998</v>
      </c>
    </row>
    <row r="1020" spans="1:2" x14ac:dyDescent="0.35">
      <c r="A1020" s="2" t="s">
        <v>1358</v>
      </c>
      <c r="B1020" s="15">
        <v>-441.80439999999999</v>
      </c>
    </row>
    <row r="1021" spans="1:2" x14ac:dyDescent="0.35">
      <c r="A1021" s="2" t="s">
        <v>1552</v>
      </c>
      <c r="B1021" s="15">
        <v>-457.52940000000001</v>
      </c>
    </row>
    <row r="1022" spans="1:2" x14ac:dyDescent="0.35">
      <c r="A1022" s="2" t="s">
        <v>1428</v>
      </c>
      <c r="B1022" s="15">
        <v>-459.99149999999997</v>
      </c>
    </row>
    <row r="1023" spans="1:2" x14ac:dyDescent="0.35">
      <c r="A1023" s="2" t="s">
        <v>2108</v>
      </c>
      <c r="B1023" s="15">
        <v>-470.48079999999999</v>
      </c>
    </row>
    <row r="1024" spans="1:2" x14ac:dyDescent="0.35">
      <c r="A1024" s="2" t="s">
        <v>1158</v>
      </c>
      <c r="B1024" s="15">
        <v>-472.68900000000002</v>
      </c>
    </row>
    <row r="1025" spans="1:2" x14ac:dyDescent="0.35">
      <c r="A1025" s="2" t="s">
        <v>1135</v>
      </c>
      <c r="B1025" s="15">
        <v>-479.38170000000002</v>
      </c>
    </row>
    <row r="1026" spans="1:2" x14ac:dyDescent="0.35">
      <c r="A1026" s="2" t="s">
        <v>1312</v>
      </c>
      <c r="B1026" s="15">
        <v>-487.25599999999997</v>
      </c>
    </row>
    <row r="1027" spans="1:2" x14ac:dyDescent="0.35">
      <c r="A1027" s="2" t="s">
        <v>1134</v>
      </c>
      <c r="B1027" s="15">
        <v>-489.41559999999998</v>
      </c>
    </row>
    <row r="1028" spans="1:2" x14ac:dyDescent="0.35">
      <c r="A1028" s="2" t="s">
        <v>1829</v>
      </c>
      <c r="B1028" s="15">
        <v>-501.54160000000002</v>
      </c>
    </row>
    <row r="1029" spans="1:2" x14ac:dyDescent="0.35">
      <c r="A1029" s="2" t="s">
        <v>1723</v>
      </c>
      <c r="B1029" s="15">
        <v>-505.76</v>
      </c>
    </row>
    <row r="1030" spans="1:2" x14ac:dyDescent="0.35">
      <c r="A1030" s="2" t="s">
        <v>1350</v>
      </c>
      <c r="B1030" s="15">
        <v>-521.09</v>
      </c>
    </row>
    <row r="1031" spans="1:2" x14ac:dyDescent="0.35">
      <c r="A1031" s="2" t="s">
        <v>1545</v>
      </c>
      <c r="B1031" s="15">
        <v>-521.11599999999999</v>
      </c>
    </row>
    <row r="1032" spans="1:2" x14ac:dyDescent="0.35">
      <c r="A1032" s="2" t="s">
        <v>1568</v>
      </c>
      <c r="B1032" s="15">
        <v>-524.78</v>
      </c>
    </row>
    <row r="1033" spans="1:2" x14ac:dyDescent="0.35">
      <c r="A1033" s="2" t="s">
        <v>1613</v>
      </c>
      <c r="B1033" s="15">
        <v>-530.37419999999997</v>
      </c>
    </row>
    <row r="1034" spans="1:2" x14ac:dyDescent="0.35">
      <c r="A1034" s="2" t="s">
        <v>1253</v>
      </c>
      <c r="B1034" s="15">
        <v>-533.49180000000001</v>
      </c>
    </row>
    <row r="1035" spans="1:2" x14ac:dyDescent="0.35">
      <c r="A1035" s="2" t="s">
        <v>1004</v>
      </c>
      <c r="B1035" s="15">
        <v>-534.82500000000005</v>
      </c>
    </row>
    <row r="1036" spans="1:2" x14ac:dyDescent="0.35">
      <c r="A1036" s="2" t="s">
        <v>1984</v>
      </c>
      <c r="B1036" s="15">
        <v>-537.89729999999997</v>
      </c>
    </row>
    <row r="1037" spans="1:2" x14ac:dyDescent="0.35">
      <c r="A1037" s="2" t="s">
        <v>1213</v>
      </c>
      <c r="B1037" s="15">
        <v>-539.59</v>
      </c>
    </row>
    <row r="1038" spans="1:2" x14ac:dyDescent="0.35">
      <c r="A1038" s="2" t="s">
        <v>1184</v>
      </c>
      <c r="B1038" s="15">
        <v>-543.66200000000003</v>
      </c>
    </row>
    <row r="1039" spans="1:2" x14ac:dyDescent="0.35">
      <c r="A1039" s="2" t="s">
        <v>1084</v>
      </c>
      <c r="B1039" s="15">
        <v>-547.74540000000002</v>
      </c>
    </row>
    <row r="1040" spans="1:2" x14ac:dyDescent="0.35">
      <c r="A1040" s="2" t="s">
        <v>1713</v>
      </c>
      <c r="B1040" s="15">
        <v>-556.80960000000005</v>
      </c>
    </row>
    <row r="1041" spans="1:2" x14ac:dyDescent="0.35">
      <c r="A1041" s="2" t="s">
        <v>1388</v>
      </c>
      <c r="B1041" s="15">
        <v>-566</v>
      </c>
    </row>
    <row r="1042" spans="1:2" x14ac:dyDescent="0.35">
      <c r="A1042" s="2" t="s">
        <v>1932</v>
      </c>
      <c r="B1042" s="15">
        <v>-568.53510000000006</v>
      </c>
    </row>
    <row r="1043" spans="1:2" x14ac:dyDescent="0.35">
      <c r="A1043" s="2" t="s">
        <v>1882</v>
      </c>
      <c r="B1043" s="15">
        <v>-569.04259999999999</v>
      </c>
    </row>
    <row r="1044" spans="1:2" x14ac:dyDescent="0.35">
      <c r="A1044" s="2" t="s">
        <v>1488</v>
      </c>
      <c r="B1044" s="15">
        <v>-574.26499999999999</v>
      </c>
    </row>
    <row r="1045" spans="1:2" x14ac:dyDescent="0.35">
      <c r="A1045" s="2" t="s">
        <v>1970</v>
      </c>
      <c r="B1045" s="15">
        <v>-577.30399999999997</v>
      </c>
    </row>
    <row r="1046" spans="1:2" x14ac:dyDescent="0.35">
      <c r="A1046" s="2" t="s">
        <v>1202</v>
      </c>
      <c r="B1046" s="15">
        <v>-582.64800000000002</v>
      </c>
    </row>
    <row r="1047" spans="1:2" x14ac:dyDescent="0.35">
      <c r="A1047" s="2" t="s">
        <v>1790</v>
      </c>
      <c r="B1047" s="15">
        <v>-587.73400000000004</v>
      </c>
    </row>
    <row r="1048" spans="1:2" x14ac:dyDescent="0.35">
      <c r="A1048" s="2" t="s">
        <v>2091</v>
      </c>
      <c r="B1048" s="15">
        <v>-592.11</v>
      </c>
    </row>
    <row r="1049" spans="1:2" x14ac:dyDescent="0.35">
      <c r="A1049" s="2" t="s">
        <v>1956</v>
      </c>
      <c r="B1049" s="15">
        <v>-601.76800000000003</v>
      </c>
    </row>
    <row r="1050" spans="1:2" x14ac:dyDescent="0.35">
      <c r="A1050" s="2" t="s">
        <v>1595</v>
      </c>
      <c r="B1050" s="15">
        <v>-604.40599999999995</v>
      </c>
    </row>
    <row r="1051" spans="1:2" x14ac:dyDescent="0.35">
      <c r="A1051" s="2" t="s">
        <v>1088</v>
      </c>
      <c r="B1051" s="15">
        <v>-605.37400000000002</v>
      </c>
    </row>
    <row r="1052" spans="1:2" x14ac:dyDescent="0.35">
      <c r="A1052" s="2" t="s">
        <v>1788</v>
      </c>
      <c r="B1052" s="15">
        <v>-625.93790000000001</v>
      </c>
    </row>
    <row r="1053" spans="1:2" x14ac:dyDescent="0.35">
      <c r="A1053" s="2" t="s">
        <v>1214</v>
      </c>
      <c r="B1053" s="15">
        <v>-626.8587</v>
      </c>
    </row>
    <row r="1054" spans="1:2" x14ac:dyDescent="0.35">
      <c r="A1054" s="2" t="s">
        <v>1161</v>
      </c>
      <c r="B1054" s="15">
        <v>-627.82190000000003</v>
      </c>
    </row>
    <row r="1055" spans="1:2" x14ac:dyDescent="0.35">
      <c r="A1055" s="2" t="s">
        <v>1618</v>
      </c>
      <c r="B1055" s="15">
        <v>-628.38</v>
      </c>
    </row>
    <row r="1056" spans="1:2" x14ac:dyDescent="0.35">
      <c r="A1056" s="2" t="s">
        <v>1308</v>
      </c>
      <c r="B1056" s="15">
        <v>-629.55499999999995</v>
      </c>
    </row>
    <row r="1057" spans="1:2" x14ac:dyDescent="0.35">
      <c r="A1057" s="2" t="s">
        <v>1889</v>
      </c>
      <c r="B1057" s="15">
        <v>-632.24890000000005</v>
      </c>
    </row>
    <row r="1058" spans="1:2" x14ac:dyDescent="0.35">
      <c r="A1058" s="2" t="s">
        <v>1783</v>
      </c>
      <c r="B1058" s="15">
        <v>-636.82719999999995</v>
      </c>
    </row>
    <row r="1059" spans="1:2" x14ac:dyDescent="0.35">
      <c r="A1059" s="2" t="s">
        <v>1520</v>
      </c>
      <c r="B1059" s="15">
        <v>-638.11</v>
      </c>
    </row>
    <row r="1060" spans="1:2" x14ac:dyDescent="0.35">
      <c r="A1060" s="2" t="s">
        <v>1116</v>
      </c>
      <c r="B1060" s="15">
        <v>-645.83399999999995</v>
      </c>
    </row>
    <row r="1061" spans="1:2" x14ac:dyDescent="0.35">
      <c r="A1061" s="2" t="s">
        <v>1421</v>
      </c>
      <c r="B1061" s="15">
        <v>-660.87980000000005</v>
      </c>
    </row>
    <row r="1062" spans="1:2" x14ac:dyDescent="0.35">
      <c r="A1062" s="2" t="s">
        <v>1483</v>
      </c>
      <c r="B1062" s="15">
        <v>-669.16</v>
      </c>
    </row>
    <row r="1063" spans="1:2" x14ac:dyDescent="0.35">
      <c r="A1063" s="2" t="s">
        <v>1637</v>
      </c>
      <c r="B1063" s="15">
        <v>-677.87199999999996</v>
      </c>
    </row>
    <row r="1064" spans="1:2" x14ac:dyDescent="0.35">
      <c r="A1064" s="2" t="s">
        <v>2074</v>
      </c>
      <c r="B1064" s="15">
        <v>-688.49720000000002</v>
      </c>
    </row>
    <row r="1065" spans="1:2" x14ac:dyDescent="0.35">
      <c r="A1065" s="2" t="s">
        <v>1331</v>
      </c>
      <c r="B1065" s="15">
        <v>-715.77819999999997</v>
      </c>
    </row>
    <row r="1066" spans="1:2" x14ac:dyDescent="0.35">
      <c r="A1066" s="2" t="s">
        <v>1272</v>
      </c>
      <c r="B1066" s="15">
        <v>-715.77819999999997</v>
      </c>
    </row>
    <row r="1067" spans="1:2" x14ac:dyDescent="0.35">
      <c r="A1067" s="2" t="s">
        <v>1028</v>
      </c>
      <c r="B1067" s="15">
        <v>-719.72280000000001</v>
      </c>
    </row>
    <row r="1068" spans="1:2" x14ac:dyDescent="0.35">
      <c r="A1068" s="2" t="s">
        <v>1092</v>
      </c>
      <c r="B1068" s="15">
        <v>-722.23</v>
      </c>
    </row>
    <row r="1069" spans="1:2" x14ac:dyDescent="0.35">
      <c r="A1069" s="2" t="s">
        <v>2081</v>
      </c>
      <c r="B1069" s="15">
        <v>-725.80399999999997</v>
      </c>
    </row>
    <row r="1070" spans="1:2" x14ac:dyDescent="0.35">
      <c r="A1070" s="2" t="s">
        <v>1155</v>
      </c>
      <c r="B1070" s="15">
        <v>-726.39400000000001</v>
      </c>
    </row>
    <row r="1071" spans="1:2" x14ac:dyDescent="0.35">
      <c r="A1071" s="2" t="s">
        <v>2050</v>
      </c>
      <c r="B1071" s="15">
        <v>-729.98800000000006</v>
      </c>
    </row>
    <row r="1072" spans="1:2" x14ac:dyDescent="0.35">
      <c r="A1072" s="2" t="s">
        <v>1455</v>
      </c>
      <c r="B1072" s="15">
        <v>-735.28459999999995</v>
      </c>
    </row>
    <row r="1073" spans="1:2" x14ac:dyDescent="0.35">
      <c r="A1073" s="2" t="s">
        <v>1293</v>
      </c>
      <c r="B1073" s="15">
        <v>-782.798</v>
      </c>
    </row>
    <row r="1074" spans="1:2" x14ac:dyDescent="0.35">
      <c r="A1074" s="2" t="s">
        <v>1556</v>
      </c>
      <c r="B1074" s="15">
        <v>-801.15480000000002</v>
      </c>
    </row>
    <row r="1075" spans="1:2" x14ac:dyDescent="0.35">
      <c r="A1075" s="2" t="s">
        <v>1297</v>
      </c>
      <c r="B1075" s="15">
        <v>-804.43020000000001</v>
      </c>
    </row>
    <row r="1076" spans="1:2" x14ac:dyDescent="0.35">
      <c r="A1076" s="2" t="s">
        <v>1698</v>
      </c>
      <c r="B1076" s="15">
        <v>-807.59</v>
      </c>
    </row>
    <row r="1077" spans="1:2" x14ac:dyDescent="0.35">
      <c r="A1077" s="2" t="s">
        <v>1475</v>
      </c>
      <c r="B1077" s="15">
        <v>-807.89</v>
      </c>
    </row>
    <row r="1078" spans="1:2" x14ac:dyDescent="0.35">
      <c r="A1078" s="2" t="s">
        <v>1207</v>
      </c>
      <c r="B1078" s="15">
        <v>-898.01599999999996</v>
      </c>
    </row>
    <row r="1079" spans="1:2" x14ac:dyDescent="0.35">
      <c r="A1079" s="2" t="s">
        <v>1267</v>
      </c>
      <c r="B1079" s="15">
        <v>-899.67499999999995</v>
      </c>
    </row>
    <row r="1080" spans="1:2" x14ac:dyDescent="0.35">
      <c r="A1080" s="2" t="s">
        <v>1781</v>
      </c>
      <c r="B1080" s="15">
        <v>-948.48400000000004</v>
      </c>
    </row>
    <row r="1081" spans="1:2" x14ac:dyDescent="0.35">
      <c r="A1081" s="2" t="s">
        <v>1808</v>
      </c>
      <c r="B1081" s="15">
        <v>-969.04840000000002</v>
      </c>
    </row>
    <row r="1082" spans="1:2" x14ac:dyDescent="0.35">
      <c r="A1082" s="2" t="s">
        <v>1598</v>
      </c>
      <c r="B1082" s="15">
        <v>-1002.8039</v>
      </c>
    </row>
    <row r="1083" spans="1:2" x14ac:dyDescent="0.35">
      <c r="A1083" s="2" t="s">
        <v>1825</v>
      </c>
      <c r="B1083" s="15">
        <v>-1025.0172</v>
      </c>
    </row>
    <row r="1084" spans="1:2" x14ac:dyDescent="0.35">
      <c r="A1084" s="2" t="s">
        <v>1666</v>
      </c>
      <c r="B1084" s="15">
        <v>-1050.68</v>
      </c>
    </row>
    <row r="1085" spans="1:2" x14ac:dyDescent="0.35">
      <c r="A1085" s="2" t="s">
        <v>2004</v>
      </c>
      <c r="B1085" s="15">
        <v>-1055.8800000000001</v>
      </c>
    </row>
    <row r="1086" spans="1:2" x14ac:dyDescent="0.35">
      <c r="A1086" s="2" t="s">
        <v>1611</v>
      </c>
      <c r="B1086" s="15">
        <v>-1070.1876</v>
      </c>
    </row>
    <row r="1087" spans="1:2" x14ac:dyDescent="0.35">
      <c r="A1087" s="2" t="s">
        <v>1001</v>
      </c>
      <c r="B1087" s="15">
        <v>-1128.19</v>
      </c>
    </row>
    <row r="1088" spans="1:2" x14ac:dyDescent="0.35">
      <c r="A1088" s="2" t="s">
        <v>1901</v>
      </c>
      <c r="B1088" s="15">
        <v>-1187.79</v>
      </c>
    </row>
    <row r="1089" spans="1:2" x14ac:dyDescent="0.35">
      <c r="A1089" s="2" t="s">
        <v>1319</v>
      </c>
      <c r="B1089" s="15">
        <v>-1220.9145000000001</v>
      </c>
    </row>
    <row r="1090" spans="1:2" x14ac:dyDescent="0.35">
      <c r="A1090" s="2" t="s">
        <v>1223</v>
      </c>
      <c r="B1090" s="15">
        <v>-1236.5360000000001</v>
      </c>
    </row>
    <row r="1091" spans="1:2" x14ac:dyDescent="0.35">
      <c r="A1091" s="2" t="s">
        <v>1584</v>
      </c>
      <c r="B1091" s="15">
        <v>-1293.192</v>
      </c>
    </row>
    <row r="1092" spans="1:2" x14ac:dyDescent="0.35">
      <c r="A1092" s="2" t="s">
        <v>1722</v>
      </c>
      <c r="B1092" s="15">
        <v>-1293.192</v>
      </c>
    </row>
    <row r="1093" spans="1:2" x14ac:dyDescent="0.35">
      <c r="A1093" s="2" t="s">
        <v>1448</v>
      </c>
      <c r="B1093" s="15">
        <v>-1319.7072000000001</v>
      </c>
    </row>
    <row r="1094" spans="1:2" x14ac:dyDescent="0.35">
      <c r="A1094" s="2" t="s">
        <v>1314</v>
      </c>
      <c r="B1094" s="15">
        <v>-1330.5</v>
      </c>
    </row>
    <row r="1095" spans="1:2" x14ac:dyDescent="0.35">
      <c r="A1095" s="2" t="s">
        <v>1630</v>
      </c>
      <c r="B1095" s="15">
        <v>-1349.1659999999999</v>
      </c>
    </row>
    <row r="1096" spans="1:2" x14ac:dyDescent="0.35">
      <c r="A1096" s="2" t="s">
        <v>1927</v>
      </c>
      <c r="B1096" s="15">
        <v>-1367.9059999999999</v>
      </c>
    </row>
    <row r="1097" spans="1:2" x14ac:dyDescent="0.35">
      <c r="A1097" s="2" t="s">
        <v>1806</v>
      </c>
      <c r="B1097" s="15">
        <v>-1404.6780000000001</v>
      </c>
    </row>
    <row r="1098" spans="1:2" x14ac:dyDescent="0.35">
      <c r="A1098" s="2" t="s">
        <v>1292</v>
      </c>
      <c r="B1098" s="15">
        <v>-1511.4532999999999</v>
      </c>
    </row>
    <row r="1099" spans="1:2" x14ac:dyDescent="0.35">
      <c r="A1099" s="2" t="s">
        <v>1233</v>
      </c>
      <c r="B1099" s="15">
        <v>-1570.32</v>
      </c>
    </row>
    <row r="1100" spans="1:2" x14ac:dyDescent="0.35">
      <c r="A1100" s="2" t="s">
        <v>1819</v>
      </c>
      <c r="B1100" s="15">
        <v>-1631.4842000000001</v>
      </c>
    </row>
    <row r="1101" spans="1:2" x14ac:dyDescent="0.35">
      <c r="A1101" s="2" t="s">
        <v>1244</v>
      </c>
      <c r="B1101" s="15">
        <v>-1694.8063999999999</v>
      </c>
    </row>
    <row r="1102" spans="1:2" x14ac:dyDescent="0.35">
      <c r="A1102" s="2" t="s">
        <v>1616</v>
      </c>
      <c r="B1102" s="15">
        <v>-1750.672</v>
      </c>
    </row>
    <row r="1103" spans="1:2" x14ac:dyDescent="0.35">
      <c r="A1103" s="2" t="s">
        <v>1935</v>
      </c>
      <c r="B1103" s="15">
        <v>-1759.58</v>
      </c>
    </row>
    <row r="1104" spans="1:2" x14ac:dyDescent="0.35">
      <c r="A1104" s="2" t="s">
        <v>1016</v>
      </c>
      <c r="B1104" s="15">
        <v>-1763.7476999999999</v>
      </c>
    </row>
    <row r="1105" spans="1:2" x14ac:dyDescent="0.35">
      <c r="A1105" s="2" t="s">
        <v>1270</v>
      </c>
      <c r="B1105" s="15">
        <v>-1764.29</v>
      </c>
    </row>
    <row r="1106" spans="1:2" x14ac:dyDescent="0.35">
      <c r="A1106" s="2" t="s">
        <v>1663</v>
      </c>
      <c r="B1106" s="15">
        <v>-1778.8471999999999</v>
      </c>
    </row>
    <row r="1107" spans="1:2" x14ac:dyDescent="0.35">
      <c r="A1107" s="2" t="s">
        <v>1655</v>
      </c>
      <c r="B1107" s="15">
        <v>-1815.4535000000001</v>
      </c>
    </row>
    <row r="1108" spans="1:2" x14ac:dyDescent="0.35">
      <c r="A1108" s="2" t="s">
        <v>1015</v>
      </c>
      <c r="B1108" s="15">
        <v>-1852.6994999999999</v>
      </c>
    </row>
    <row r="1109" spans="1:2" x14ac:dyDescent="0.35">
      <c r="A1109" s="2" t="s">
        <v>1277</v>
      </c>
      <c r="B1109" s="15">
        <v>-1886.2201</v>
      </c>
    </row>
    <row r="1110" spans="1:2" x14ac:dyDescent="0.35">
      <c r="A1110" s="2" t="s">
        <v>2031</v>
      </c>
      <c r="B1110" s="15">
        <v>-1958.1088</v>
      </c>
    </row>
    <row r="1111" spans="1:2" x14ac:dyDescent="0.35">
      <c r="A1111" s="2" t="s">
        <v>1776</v>
      </c>
      <c r="B1111" s="15">
        <v>-2133.2779999999998</v>
      </c>
    </row>
    <row r="1112" spans="1:2" x14ac:dyDescent="0.35">
      <c r="A1112" s="2" t="s">
        <v>1130</v>
      </c>
      <c r="B1112" s="15">
        <v>-2177.9861000000001</v>
      </c>
    </row>
    <row r="1113" spans="1:2" x14ac:dyDescent="0.35">
      <c r="A1113" s="2" t="s">
        <v>1583</v>
      </c>
      <c r="B1113" s="15">
        <v>-2196.6840000000002</v>
      </c>
    </row>
    <row r="1114" spans="1:2" x14ac:dyDescent="0.35">
      <c r="A1114" s="2" t="s">
        <v>1458</v>
      </c>
      <c r="B1114" s="15">
        <v>-2413.4065000000001</v>
      </c>
    </row>
    <row r="1115" spans="1:2" x14ac:dyDescent="0.35">
      <c r="A1115" s="2" t="s">
        <v>1048</v>
      </c>
      <c r="B1115" s="15">
        <v>-2426.5500000000002</v>
      </c>
    </row>
    <row r="1116" spans="1:2" x14ac:dyDescent="0.35">
      <c r="A1116" s="2" t="s">
        <v>1963</v>
      </c>
      <c r="B1116" s="15">
        <v>-2531.4825000000001</v>
      </c>
    </row>
    <row r="1117" spans="1:2" x14ac:dyDescent="0.35">
      <c r="A1117" s="2" t="s">
        <v>1248</v>
      </c>
      <c r="B1117" s="15">
        <v>-2806.6538</v>
      </c>
    </row>
    <row r="1118" spans="1:2" x14ac:dyDescent="0.35">
      <c r="A1118" s="2" t="s">
        <v>1291</v>
      </c>
      <c r="B1118" s="15">
        <v>-3161.5825</v>
      </c>
    </row>
    <row r="1119" spans="1:2" x14ac:dyDescent="0.35">
      <c r="A1119" s="2" t="s">
        <v>2083</v>
      </c>
      <c r="B1119" s="15">
        <v>-3416.8135000000002</v>
      </c>
    </row>
    <row r="1120" spans="1:2" x14ac:dyDescent="0.35">
      <c r="A1120" s="2" t="s">
        <v>1975</v>
      </c>
      <c r="B1120" s="15">
        <v>-3666.5657000000001</v>
      </c>
    </row>
    <row r="1121" spans="1:2" x14ac:dyDescent="0.35">
      <c r="A1121" s="2" t="s">
        <v>1962</v>
      </c>
      <c r="B1121" s="15">
        <v>-3839.8420000000001</v>
      </c>
    </row>
    <row r="1122" spans="1:2" x14ac:dyDescent="0.35">
      <c r="A1122" s="2" t="s">
        <v>1523</v>
      </c>
      <c r="B1122" s="15">
        <v>-3971.0628000000002</v>
      </c>
    </row>
    <row r="1123" spans="1:2" x14ac:dyDescent="0.35">
      <c r="A1123" s="2" t="s">
        <v>1383</v>
      </c>
      <c r="B1123" s="15">
        <v>-4019.8516</v>
      </c>
    </row>
    <row r="1124" spans="1:2" x14ac:dyDescent="0.35">
      <c r="A1124" s="2" t="s">
        <v>1687</v>
      </c>
      <c r="B1124" s="15">
        <v>-4118.1580999999996</v>
      </c>
    </row>
    <row r="1125" spans="1:2" x14ac:dyDescent="0.35">
      <c r="A1125" s="2" t="s">
        <v>1392</v>
      </c>
      <c r="B1125" s="15">
        <v>-4793.0039999999999</v>
      </c>
    </row>
    <row r="1126" spans="1:2" x14ac:dyDescent="0.35">
      <c r="A1126" s="2" t="s">
        <v>1997</v>
      </c>
      <c r="B1126" s="15">
        <v>-6991.0892000000003</v>
      </c>
    </row>
    <row r="1127" spans="1:2" x14ac:dyDescent="0.35">
      <c r="A1127" s="2" t="s">
        <v>2080</v>
      </c>
      <c r="B1127" s="15">
        <v>-13535.4476</v>
      </c>
    </row>
    <row r="1128" spans="1:2" x14ac:dyDescent="0.35">
      <c r="A1128" s="2" t="s">
        <v>1453</v>
      </c>
      <c r="B1128" s="15">
        <v>-13641.554099999999</v>
      </c>
    </row>
    <row r="1129" spans="1:2" x14ac:dyDescent="0.35">
      <c r="A1129" s="2" t="s">
        <v>1238</v>
      </c>
      <c r="B1129" s="15">
        <v>-13706.464</v>
      </c>
    </row>
    <row r="1130" spans="1:2" x14ac:dyDescent="0.35">
      <c r="A1130" s="2" t="s">
        <v>1222</v>
      </c>
      <c r="B1130" s="15">
        <v>-16585.110499999999</v>
      </c>
    </row>
  </sheetData>
  <pageMargins left="0.7" right="0.7" top="0.75" bottom="0.75" header="0.3" footer="0.3"/>
  <pageSetup paperSize="9" orientation="landscape"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D4890-2AAC-442E-9203-B0B39A7E3009}">
  <dimension ref="A1"/>
  <sheetViews>
    <sheetView showGridLines="0" showRowColHeaders="0" tabSelected="1" workbookViewId="0">
      <selection activeCell="V24" sqref="V24"/>
    </sheetView>
  </sheetViews>
  <sheetFormatPr defaultRowHeight="14.5" x14ac:dyDescent="0.35"/>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4097" r:id="rId3" name="Option Button 1">
              <controlPr defaultSize="0" autoFill="0" autoLine="0" autoPict="0">
                <anchor moveWithCells="1">
                  <from>
                    <xdr:col>14</xdr:col>
                    <xdr:colOff>171450</xdr:colOff>
                    <xdr:row>1</xdr:row>
                    <xdr:rowOff>107950</xdr:rowOff>
                  </from>
                  <to>
                    <xdr:col>15</xdr:col>
                    <xdr:colOff>342900</xdr:colOff>
                    <xdr:row>3</xdr:row>
                    <xdr:rowOff>95250</xdr:rowOff>
                  </to>
                </anchor>
              </controlPr>
            </control>
          </mc:Choice>
        </mc:AlternateContent>
        <mc:AlternateContent xmlns:mc="http://schemas.openxmlformats.org/markup-compatibility/2006">
          <mc:Choice Requires="x14">
            <control shapeId="4098" r:id="rId4" name="Option Button 2">
              <controlPr defaultSize="0" autoFill="0" autoLine="0" autoPict="0">
                <anchor moveWithCells="1">
                  <from>
                    <xdr:col>15</xdr:col>
                    <xdr:colOff>266700</xdr:colOff>
                    <xdr:row>1</xdr:row>
                    <xdr:rowOff>50800</xdr:rowOff>
                  </from>
                  <to>
                    <xdr:col>16</xdr:col>
                    <xdr:colOff>400050</xdr:colOff>
                    <xdr:row>3</xdr:row>
                    <xdr:rowOff>127000</xdr:rowOff>
                  </to>
                </anchor>
              </controlPr>
            </control>
          </mc:Choice>
        </mc:AlternateContent>
        <mc:AlternateContent xmlns:mc="http://schemas.openxmlformats.org/markup-compatibility/2006">
          <mc:Choice Requires="x14">
            <control shapeId="4099" r:id="rId5" name="Option Button 3">
              <controlPr defaultSize="0" autoFill="0" autoLine="0" autoPict="0">
                <anchor moveWithCells="1">
                  <from>
                    <xdr:col>16</xdr:col>
                    <xdr:colOff>241300</xdr:colOff>
                    <xdr:row>1</xdr:row>
                    <xdr:rowOff>44450</xdr:rowOff>
                  </from>
                  <to>
                    <xdr:col>17</xdr:col>
                    <xdr:colOff>374650</xdr:colOff>
                    <xdr:row>3</xdr:row>
                    <xdr:rowOff>120650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6CA29-5A90-4361-846D-2C214DB3600B}">
  <dimension ref="A1"/>
  <sheetViews>
    <sheetView showGridLines="0" showRowColHeaders="0" workbookViewId="0"/>
  </sheetViews>
  <sheetFormatPr defaultRowHeight="14.5" x14ac:dyDescent="0.35"/>
  <cols>
    <col min="13" max="13" width="8.7265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C5F82-625B-4FC8-A61C-3B087E706503}">
  <dimension ref="B7:G553"/>
  <sheetViews>
    <sheetView showGridLines="0" showRowColHeaders="0" workbookViewId="0"/>
  </sheetViews>
  <sheetFormatPr defaultRowHeight="14.5" x14ac:dyDescent="0.35"/>
  <cols>
    <col min="2" max="2" width="84.36328125" bestFit="1" customWidth="1"/>
    <col min="3" max="3" width="15.453125" bestFit="1" customWidth="1"/>
    <col min="6" max="6" width="14.08984375" bestFit="1" customWidth="1"/>
    <col min="7" max="7" width="9.90625" bestFit="1" customWidth="1"/>
  </cols>
  <sheetData>
    <row r="7" spans="2:7" x14ac:dyDescent="0.35">
      <c r="B7" s="20" t="s">
        <v>62</v>
      </c>
      <c r="C7" s="20" t="s">
        <v>2138</v>
      </c>
      <c r="F7" s="20" t="s">
        <v>2141</v>
      </c>
      <c r="G7" s="20" t="s">
        <v>2140</v>
      </c>
    </row>
    <row r="8" spans="2:7" x14ac:dyDescent="0.35">
      <c r="B8" t="s">
        <v>64</v>
      </c>
      <c r="C8" s="19" t="s">
        <v>2139</v>
      </c>
      <c r="F8" t="s">
        <v>2142</v>
      </c>
      <c r="G8" s="19">
        <v>548</v>
      </c>
    </row>
    <row r="9" spans="2:7" x14ac:dyDescent="0.35">
      <c r="B9" t="s">
        <v>65</v>
      </c>
      <c r="C9" s="19" t="s">
        <v>2139</v>
      </c>
      <c r="G9" s="19">
        <v>3332</v>
      </c>
    </row>
    <row r="10" spans="2:7" x14ac:dyDescent="0.35">
      <c r="B10" t="s">
        <v>495</v>
      </c>
      <c r="C10" s="19" t="s">
        <v>2139</v>
      </c>
      <c r="G10" s="19">
        <v>4839</v>
      </c>
    </row>
    <row r="11" spans="2:7" x14ac:dyDescent="0.35">
      <c r="B11" t="s">
        <v>496</v>
      </c>
      <c r="C11" s="19" t="s">
        <v>2139</v>
      </c>
      <c r="G11" s="19">
        <v>6562</v>
      </c>
    </row>
    <row r="12" spans="2:7" x14ac:dyDescent="0.35">
      <c r="B12" t="s">
        <v>498</v>
      </c>
      <c r="C12" s="19" t="s">
        <v>2139</v>
      </c>
      <c r="G12" s="19">
        <v>7623</v>
      </c>
    </row>
    <row r="13" spans="2:7" x14ac:dyDescent="0.35">
      <c r="B13" t="s">
        <v>211</v>
      </c>
      <c r="C13" s="19" t="s">
        <v>2139</v>
      </c>
      <c r="G13" s="19">
        <v>9285</v>
      </c>
    </row>
    <row r="14" spans="2:7" x14ac:dyDescent="0.35">
      <c r="B14" t="s">
        <v>499</v>
      </c>
      <c r="C14" s="19" t="s">
        <v>2139</v>
      </c>
      <c r="G14" s="19">
        <v>10464</v>
      </c>
    </row>
    <row r="15" spans="2:7" x14ac:dyDescent="0.35">
      <c r="B15" t="s">
        <v>213</v>
      </c>
      <c r="C15" s="19" t="s">
        <v>2139</v>
      </c>
      <c r="G15" s="19">
        <v>14596</v>
      </c>
    </row>
    <row r="16" spans="2:7" x14ac:dyDescent="0.35">
      <c r="B16" t="s">
        <v>503</v>
      </c>
      <c r="C16" s="19" t="s">
        <v>2139</v>
      </c>
      <c r="G16" s="19">
        <v>17446</v>
      </c>
    </row>
    <row r="17" spans="2:7" x14ac:dyDescent="0.35">
      <c r="B17" t="s">
        <v>504</v>
      </c>
      <c r="C17" s="19" t="s">
        <v>2139</v>
      </c>
      <c r="G17" s="19">
        <v>19042</v>
      </c>
    </row>
    <row r="18" spans="2:7" x14ac:dyDescent="0.35">
      <c r="B18" t="s">
        <v>71</v>
      </c>
      <c r="C18" s="19" t="s">
        <v>2139</v>
      </c>
      <c r="G18" s="19">
        <v>21572</v>
      </c>
    </row>
    <row r="19" spans="2:7" x14ac:dyDescent="0.35">
      <c r="B19" t="s">
        <v>509</v>
      </c>
      <c r="C19" s="19" t="s">
        <v>2139</v>
      </c>
      <c r="G19" s="19">
        <v>28001</v>
      </c>
    </row>
    <row r="20" spans="2:7" x14ac:dyDescent="0.35">
      <c r="B20" t="s">
        <v>511</v>
      </c>
      <c r="C20" s="19" t="s">
        <v>2139</v>
      </c>
      <c r="G20" s="19">
        <v>28225</v>
      </c>
    </row>
    <row r="21" spans="2:7" x14ac:dyDescent="0.35">
      <c r="B21" t="s">
        <v>74</v>
      </c>
      <c r="C21" s="19" t="s">
        <v>2139</v>
      </c>
      <c r="G21" s="19">
        <v>28647</v>
      </c>
    </row>
    <row r="22" spans="2:7" x14ac:dyDescent="0.35">
      <c r="B22" t="s">
        <v>515</v>
      </c>
      <c r="C22" s="19" t="s">
        <v>2139</v>
      </c>
      <c r="G22" s="19">
        <v>34882</v>
      </c>
    </row>
    <row r="23" spans="2:7" x14ac:dyDescent="0.35">
      <c r="B23" t="s">
        <v>516</v>
      </c>
      <c r="C23" s="19" t="s">
        <v>2139</v>
      </c>
      <c r="G23" s="19">
        <v>38087</v>
      </c>
    </row>
    <row r="24" spans="2:7" x14ac:dyDescent="0.35">
      <c r="B24" t="s">
        <v>517</v>
      </c>
      <c r="C24" s="19" t="s">
        <v>2139</v>
      </c>
      <c r="G24" s="19">
        <v>39076</v>
      </c>
    </row>
    <row r="25" spans="2:7" x14ac:dyDescent="0.35">
      <c r="B25" t="s">
        <v>226</v>
      </c>
      <c r="C25" s="19" t="s">
        <v>2139</v>
      </c>
      <c r="G25" s="19">
        <v>40547</v>
      </c>
    </row>
    <row r="26" spans="2:7" x14ac:dyDescent="0.35">
      <c r="B26" t="s">
        <v>518</v>
      </c>
      <c r="C26" s="19" t="s">
        <v>2139</v>
      </c>
      <c r="G26" s="19">
        <v>41636</v>
      </c>
    </row>
    <row r="27" spans="2:7" x14ac:dyDescent="0.35">
      <c r="B27" t="s">
        <v>228</v>
      </c>
      <c r="C27" s="19" t="s">
        <v>2139</v>
      </c>
      <c r="G27" s="19">
        <v>45380</v>
      </c>
    </row>
    <row r="28" spans="2:7" x14ac:dyDescent="0.35">
      <c r="B28" t="s">
        <v>521</v>
      </c>
      <c r="C28" s="19" t="s">
        <v>2139</v>
      </c>
      <c r="G28" s="19">
        <v>47493</v>
      </c>
    </row>
    <row r="29" spans="2:7" x14ac:dyDescent="0.35">
      <c r="B29" t="s">
        <v>522</v>
      </c>
      <c r="C29" s="19" t="s">
        <v>2139</v>
      </c>
      <c r="G29" s="19">
        <v>48483</v>
      </c>
    </row>
    <row r="30" spans="2:7" x14ac:dyDescent="0.35">
      <c r="B30" t="s">
        <v>231</v>
      </c>
      <c r="C30" s="19" t="s">
        <v>2139</v>
      </c>
      <c r="G30" s="19">
        <v>48836</v>
      </c>
    </row>
    <row r="31" spans="2:7" x14ac:dyDescent="0.35">
      <c r="B31" t="s">
        <v>232</v>
      </c>
      <c r="C31" s="19" t="s">
        <v>2139</v>
      </c>
      <c r="G31" s="19">
        <v>50656</v>
      </c>
    </row>
    <row r="32" spans="2:7" x14ac:dyDescent="0.35">
      <c r="B32" t="s">
        <v>76</v>
      </c>
      <c r="C32" s="19" t="s">
        <v>2139</v>
      </c>
      <c r="G32" s="19">
        <v>51072</v>
      </c>
    </row>
    <row r="33" spans="2:7" x14ac:dyDescent="0.35">
      <c r="B33" t="s">
        <v>77</v>
      </c>
      <c r="C33" s="19" t="s">
        <v>2139</v>
      </c>
      <c r="G33" s="19">
        <v>53153</v>
      </c>
    </row>
    <row r="34" spans="2:7" x14ac:dyDescent="0.35">
      <c r="B34" t="s">
        <v>78</v>
      </c>
      <c r="C34" s="19" t="s">
        <v>2139</v>
      </c>
      <c r="G34" s="19">
        <v>53410</v>
      </c>
    </row>
    <row r="35" spans="2:7" x14ac:dyDescent="0.35">
      <c r="B35" t="s">
        <v>233</v>
      </c>
      <c r="C35" s="19" t="s">
        <v>2139</v>
      </c>
      <c r="G35" s="19">
        <v>55392</v>
      </c>
    </row>
    <row r="36" spans="2:7" x14ac:dyDescent="0.35">
      <c r="B36" t="s">
        <v>523</v>
      </c>
      <c r="C36" s="19" t="s">
        <v>2139</v>
      </c>
      <c r="G36" s="19">
        <v>56486</v>
      </c>
    </row>
    <row r="37" spans="2:7" x14ac:dyDescent="0.35">
      <c r="B37" t="s">
        <v>235</v>
      </c>
      <c r="C37" s="19" t="s">
        <v>2139</v>
      </c>
      <c r="G37" s="19">
        <v>85834</v>
      </c>
    </row>
    <row r="38" spans="2:7" x14ac:dyDescent="0.35">
      <c r="B38" t="s">
        <v>524</v>
      </c>
      <c r="C38" s="19" t="s">
        <v>2139</v>
      </c>
      <c r="G38" s="19">
        <v>85850</v>
      </c>
    </row>
    <row r="39" spans="2:7" x14ac:dyDescent="0.35">
      <c r="B39" t="s">
        <v>525</v>
      </c>
      <c r="C39" s="19" t="s">
        <v>2139</v>
      </c>
      <c r="G39" s="19">
        <v>85880</v>
      </c>
    </row>
    <row r="40" spans="2:7" x14ac:dyDescent="0.35">
      <c r="B40" t="s">
        <v>236</v>
      </c>
      <c r="C40" s="19" t="s">
        <v>2139</v>
      </c>
      <c r="G40" s="19">
        <v>85893</v>
      </c>
    </row>
    <row r="41" spans="2:7" x14ac:dyDescent="0.35">
      <c r="B41" t="s">
        <v>79</v>
      </c>
      <c r="C41" s="19" t="s">
        <v>2139</v>
      </c>
      <c r="G41" s="19">
        <v>85914</v>
      </c>
    </row>
    <row r="42" spans="2:7" x14ac:dyDescent="0.35">
      <c r="B42" t="s">
        <v>526</v>
      </c>
      <c r="C42" s="19" t="s">
        <v>2139</v>
      </c>
      <c r="G42" s="19">
        <v>85939</v>
      </c>
    </row>
    <row r="43" spans="2:7" x14ac:dyDescent="0.35">
      <c r="B43" t="s">
        <v>527</v>
      </c>
      <c r="C43" s="19" t="s">
        <v>2139</v>
      </c>
      <c r="G43" s="19">
        <v>86003</v>
      </c>
    </row>
    <row r="44" spans="2:7" x14ac:dyDescent="0.35">
      <c r="B44" t="s">
        <v>237</v>
      </c>
      <c r="C44" s="19" t="s">
        <v>2139</v>
      </c>
      <c r="G44" s="19">
        <v>86012</v>
      </c>
    </row>
    <row r="45" spans="2:7" x14ac:dyDescent="0.35">
      <c r="B45" t="s">
        <v>80</v>
      </c>
      <c r="C45" s="19" t="s">
        <v>2139</v>
      </c>
      <c r="G45" s="19">
        <v>86052</v>
      </c>
    </row>
    <row r="46" spans="2:7" x14ac:dyDescent="0.35">
      <c r="B46" t="s">
        <v>530</v>
      </c>
      <c r="C46" s="19" t="s">
        <v>2139</v>
      </c>
      <c r="G46" s="19">
        <v>86053</v>
      </c>
    </row>
    <row r="47" spans="2:7" x14ac:dyDescent="0.35">
      <c r="B47" t="s">
        <v>531</v>
      </c>
      <c r="C47" s="19" t="s">
        <v>2139</v>
      </c>
      <c r="G47" s="19">
        <v>86054</v>
      </c>
    </row>
    <row r="48" spans="2:7" x14ac:dyDescent="0.35">
      <c r="B48" t="s">
        <v>532</v>
      </c>
      <c r="C48" s="19" t="s">
        <v>2139</v>
      </c>
      <c r="G48" s="19">
        <v>86064</v>
      </c>
    </row>
    <row r="49" spans="2:7" x14ac:dyDescent="0.35">
      <c r="B49" t="s">
        <v>81</v>
      </c>
      <c r="C49" s="19" t="s">
        <v>2139</v>
      </c>
      <c r="G49" s="19">
        <v>86153</v>
      </c>
    </row>
    <row r="50" spans="2:7" x14ac:dyDescent="0.35">
      <c r="B50" t="s">
        <v>533</v>
      </c>
      <c r="C50" s="19" t="s">
        <v>2139</v>
      </c>
      <c r="G50" s="19">
        <v>86163</v>
      </c>
    </row>
    <row r="51" spans="2:7" x14ac:dyDescent="0.35">
      <c r="B51" t="s">
        <v>534</v>
      </c>
      <c r="C51" s="19" t="s">
        <v>2139</v>
      </c>
      <c r="G51" s="19">
        <v>86164</v>
      </c>
    </row>
    <row r="52" spans="2:7" x14ac:dyDescent="0.35">
      <c r="B52" t="s">
        <v>536</v>
      </c>
      <c r="C52" s="19" t="s">
        <v>2139</v>
      </c>
      <c r="G52" s="19">
        <v>86165</v>
      </c>
    </row>
    <row r="53" spans="2:7" x14ac:dyDescent="0.35">
      <c r="B53" t="s">
        <v>240</v>
      </c>
      <c r="C53" s="19" t="s">
        <v>2139</v>
      </c>
      <c r="G53" s="19">
        <v>86220</v>
      </c>
    </row>
    <row r="54" spans="2:7" x14ac:dyDescent="0.35">
      <c r="B54" t="s">
        <v>540</v>
      </c>
      <c r="C54" s="19" t="s">
        <v>2139</v>
      </c>
      <c r="G54" s="19">
        <v>86222</v>
      </c>
    </row>
    <row r="55" spans="2:7" x14ac:dyDescent="0.35">
      <c r="B55" t="s">
        <v>541</v>
      </c>
      <c r="C55" s="19" t="s">
        <v>2139</v>
      </c>
      <c r="G55" s="19">
        <v>86267</v>
      </c>
    </row>
    <row r="56" spans="2:7" x14ac:dyDescent="0.35">
      <c r="B56" t="s">
        <v>542</v>
      </c>
      <c r="C56" s="19" t="s">
        <v>2139</v>
      </c>
      <c r="G56" s="19">
        <v>86279</v>
      </c>
    </row>
    <row r="57" spans="2:7" x14ac:dyDescent="0.35">
      <c r="B57" t="s">
        <v>543</v>
      </c>
      <c r="C57" s="19" t="s">
        <v>2139</v>
      </c>
      <c r="G57" s="19">
        <v>86307</v>
      </c>
    </row>
    <row r="58" spans="2:7" x14ac:dyDescent="0.35">
      <c r="B58" t="s">
        <v>242</v>
      </c>
      <c r="C58" s="19" t="s">
        <v>2139</v>
      </c>
      <c r="G58" s="19">
        <v>86308</v>
      </c>
    </row>
    <row r="59" spans="2:7" x14ac:dyDescent="0.35">
      <c r="B59" t="s">
        <v>544</v>
      </c>
      <c r="C59" s="19" t="s">
        <v>2139</v>
      </c>
      <c r="G59" s="19">
        <v>86309</v>
      </c>
    </row>
    <row r="60" spans="2:7" x14ac:dyDescent="0.35">
      <c r="B60" t="s">
        <v>243</v>
      </c>
      <c r="C60" s="19" t="s">
        <v>2139</v>
      </c>
      <c r="G60" s="19">
        <v>86311</v>
      </c>
    </row>
    <row r="61" spans="2:7" x14ac:dyDescent="0.35">
      <c r="B61" t="s">
        <v>549</v>
      </c>
      <c r="C61" s="19" t="s">
        <v>2139</v>
      </c>
      <c r="G61" s="19">
        <v>86327</v>
      </c>
    </row>
    <row r="62" spans="2:7" x14ac:dyDescent="0.35">
      <c r="B62" t="s">
        <v>551</v>
      </c>
      <c r="C62" s="19" t="s">
        <v>2139</v>
      </c>
      <c r="G62" s="19">
        <v>86346</v>
      </c>
    </row>
    <row r="63" spans="2:7" x14ac:dyDescent="0.35">
      <c r="B63" t="s">
        <v>553</v>
      </c>
      <c r="C63" s="19" t="s">
        <v>2139</v>
      </c>
      <c r="G63" s="19">
        <v>86384</v>
      </c>
    </row>
    <row r="64" spans="2:7" x14ac:dyDescent="0.35">
      <c r="B64" t="s">
        <v>84</v>
      </c>
      <c r="C64" s="19" t="s">
        <v>2139</v>
      </c>
      <c r="G64" s="19">
        <v>86432</v>
      </c>
    </row>
    <row r="65" spans="2:7" x14ac:dyDescent="0.35">
      <c r="B65" t="s">
        <v>554</v>
      </c>
      <c r="C65" s="19" t="s">
        <v>2139</v>
      </c>
      <c r="G65" s="19">
        <v>86447</v>
      </c>
    </row>
    <row r="66" spans="2:7" x14ac:dyDescent="0.35">
      <c r="B66" t="s">
        <v>246</v>
      </c>
      <c r="C66" s="19" t="s">
        <v>2139</v>
      </c>
      <c r="G66" s="19">
        <v>86459</v>
      </c>
    </row>
    <row r="67" spans="2:7" x14ac:dyDescent="0.35">
      <c r="B67" t="s">
        <v>85</v>
      </c>
      <c r="C67" s="19" t="s">
        <v>2139</v>
      </c>
      <c r="G67" s="19">
        <v>86486</v>
      </c>
    </row>
    <row r="68" spans="2:7" x14ac:dyDescent="0.35">
      <c r="B68" t="s">
        <v>557</v>
      </c>
      <c r="C68" s="19" t="s">
        <v>2139</v>
      </c>
      <c r="G68" s="19">
        <v>86490</v>
      </c>
    </row>
    <row r="69" spans="2:7" x14ac:dyDescent="0.35">
      <c r="B69" t="s">
        <v>558</v>
      </c>
      <c r="C69" s="19" t="s">
        <v>2139</v>
      </c>
      <c r="G69" s="19">
        <v>86508</v>
      </c>
    </row>
    <row r="70" spans="2:7" x14ac:dyDescent="0.35">
      <c r="B70" t="s">
        <v>86</v>
      </c>
      <c r="C70" s="19" t="s">
        <v>2139</v>
      </c>
      <c r="G70" s="19">
        <v>86529</v>
      </c>
    </row>
    <row r="71" spans="2:7" x14ac:dyDescent="0.35">
      <c r="B71" t="s">
        <v>564</v>
      </c>
      <c r="C71" s="19" t="s">
        <v>2139</v>
      </c>
      <c r="G71" s="19">
        <v>86536</v>
      </c>
    </row>
    <row r="72" spans="2:7" x14ac:dyDescent="0.35">
      <c r="B72" t="s">
        <v>87</v>
      </c>
      <c r="C72" s="19" t="s">
        <v>2139</v>
      </c>
      <c r="G72" s="19">
        <v>86544</v>
      </c>
    </row>
    <row r="73" spans="2:7" x14ac:dyDescent="0.35">
      <c r="B73" t="s">
        <v>252</v>
      </c>
      <c r="C73" s="19" t="s">
        <v>2139</v>
      </c>
      <c r="G73" s="19">
        <v>86545</v>
      </c>
    </row>
    <row r="74" spans="2:7" x14ac:dyDescent="0.35">
      <c r="B74" t="s">
        <v>88</v>
      </c>
      <c r="C74" s="19" t="s">
        <v>2139</v>
      </c>
      <c r="G74" s="19">
        <v>86555</v>
      </c>
    </row>
    <row r="75" spans="2:7" x14ac:dyDescent="0.35">
      <c r="B75" t="s">
        <v>254</v>
      </c>
      <c r="C75" s="19" t="s">
        <v>2139</v>
      </c>
      <c r="G75" s="19">
        <v>86565</v>
      </c>
    </row>
    <row r="76" spans="2:7" x14ac:dyDescent="0.35">
      <c r="B76" t="s">
        <v>569</v>
      </c>
      <c r="C76" s="19" t="s">
        <v>2139</v>
      </c>
      <c r="G76" s="19">
        <v>86566</v>
      </c>
    </row>
    <row r="77" spans="2:7" x14ac:dyDescent="0.35">
      <c r="B77" t="s">
        <v>571</v>
      </c>
      <c r="C77" s="19" t="s">
        <v>2139</v>
      </c>
      <c r="G77" s="19">
        <v>86591</v>
      </c>
    </row>
    <row r="78" spans="2:7" x14ac:dyDescent="0.35">
      <c r="B78" t="s">
        <v>573</v>
      </c>
      <c r="C78" s="19" t="s">
        <v>2139</v>
      </c>
      <c r="G78" s="19">
        <v>86610</v>
      </c>
    </row>
    <row r="79" spans="2:7" x14ac:dyDescent="0.35">
      <c r="B79" t="s">
        <v>92</v>
      </c>
      <c r="C79" s="19" t="s">
        <v>2139</v>
      </c>
      <c r="G79" s="19">
        <v>86612</v>
      </c>
    </row>
    <row r="80" spans="2:7" x14ac:dyDescent="0.35">
      <c r="B80" t="s">
        <v>574</v>
      </c>
      <c r="C80" s="19" t="s">
        <v>2139</v>
      </c>
      <c r="G80" s="19">
        <v>86633</v>
      </c>
    </row>
    <row r="81" spans="2:7" x14ac:dyDescent="0.35">
      <c r="B81" t="s">
        <v>575</v>
      </c>
      <c r="C81" s="19" t="s">
        <v>2139</v>
      </c>
      <c r="G81" s="19">
        <v>86686</v>
      </c>
    </row>
    <row r="82" spans="2:7" x14ac:dyDescent="0.35">
      <c r="B82" t="s">
        <v>576</v>
      </c>
      <c r="C82" s="19" t="s">
        <v>2139</v>
      </c>
      <c r="G82" s="19">
        <v>86725</v>
      </c>
    </row>
    <row r="83" spans="2:7" x14ac:dyDescent="0.35">
      <c r="B83" t="s">
        <v>577</v>
      </c>
      <c r="C83" s="19" t="s">
        <v>2139</v>
      </c>
      <c r="G83" s="19">
        <v>86750</v>
      </c>
    </row>
    <row r="84" spans="2:7" x14ac:dyDescent="0.35">
      <c r="B84" t="s">
        <v>259</v>
      </c>
      <c r="C84" s="19" t="s">
        <v>2139</v>
      </c>
      <c r="G84" s="19">
        <v>86791</v>
      </c>
    </row>
    <row r="85" spans="2:7" x14ac:dyDescent="0.35">
      <c r="B85" t="s">
        <v>578</v>
      </c>
      <c r="C85" s="19" t="s">
        <v>2139</v>
      </c>
      <c r="G85" s="19">
        <v>86792</v>
      </c>
    </row>
    <row r="86" spans="2:7" x14ac:dyDescent="0.35">
      <c r="B86" t="s">
        <v>93</v>
      </c>
      <c r="C86" s="19" t="s">
        <v>2139</v>
      </c>
      <c r="G86" s="19">
        <v>86793</v>
      </c>
    </row>
    <row r="87" spans="2:7" x14ac:dyDescent="0.35">
      <c r="B87" t="s">
        <v>579</v>
      </c>
      <c r="C87" s="19" t="s">
        <v>2139</v>
      </c>
      <c r="G87" s="19">
        <v>86813</v>
      </c>
    </row>
    <row r="88" spans="2:7" x14ac:dyDescent="0.35">
      <c r="B88" t="s">
        <v>260</v>
      </c>
      <c r="C88" s="19" t="s">
        <v>2139</v>
      </c>
      <c r="G88" s="19">
        <v>86846</v>
      </c>
    </row>
    <row r="89" spans="2:7" x14ac:dyDescent="0.35">
      <c r="B89" t="s">
        <v>94</v>
      </c>
      <c r="C89" s="19" t="s">
        <v>2139</v>
      </c>
      <c r="G89" s="19">
        <v>86884</v>
      </c>
    </row>
    <row r="90" spans="2:7" x14ac:dyDescent="0.35">
      <c r="B90" t="s">
        <v>581</v>
      </c>
      <c r="C90" s="19" t="s">
        <v>2139</v>
      </c>
      <c r="G90" s="19">
        <v>86898</v>
      </c>
    </row>
    <row r="91" spans="2:7" x14ac:dyDescent="0.35">
      <c r="B91" t="s">
        <v>261</v>
      </c>
      <c r="C91" s="19" t="s">
        <v>2139</v>
      </c>
      <c r="G91" s="19">
        <v>86900</v>
      </c>
    </row>
    <row r="92" spans="2:7" x14ac:dyDescent="0.35">
      <c r="B92" t="s">
        <v>582</v>
      </c>
      <c r="C92" s="19" t="s">
        <v>2139</v>
      </c>
      <c r="G92" s="19">
        <v>86901</v>
      </c>
    </row>
    <row r="93" spans="2:7" x14ac:dyDescent="0.35">
      <c r="B93" t="s">
        <v>262</v>
      </c>
      <c r="C93" s="19" t="s">
        <v>2139</v>
      </c>
      <c r="G93" s="19">
        <v>86902</v>
      </c>
    </row>
    <row r="94" spans="2:7" x14ac:dyDescent="0.35">
      <c r="B94" t="s">
        <v>263</v>
      </c>
      <c r="C94" s="19" t="s">
        <v>2139</v>
      </c>
      <c r="G94" s="19">
        <v>86927</v>
      </c>
    </row>
    <row r="95" spans="2:7" x14ac:dyDescent="0.35">
      <c r="B95" t="s">
        <v>584</v>
      </c>
      <c r="C95" s="19" t="s">
        <v>2139</v>
      </c>
      <c r="G95" s="19">
        <v>86933</v>
      </c>
    </row>
    <row r="96" spans="2:7" x14ac:dyDescent="0.35">
      <c r="B96" t="s">
        <v>585</v>
      </c>
      <c r="C96" s="19" t="s">
        <v>2139</v>
      </c>
      <c r="G96" s="19">
        <v>86949</v>
      </c>
    </row>
    <row r="97" spans="2:7" x14ac:dyDescent="0.35">
      <c r="B97" t="s">
        <v>586</v>
      </c>
      <c r="C97" s="19" t="s">
        <v>2139</v>
      </c>
      <c r="G97" s="19">
        <v>86957</v>
      </c>
    </row>
    <row r="98" spans="2:7" x14ac:dyDescent="0.35">
      <c r="B98" t="s">
        <v>96</v>
      </c>
      <c r="C98" s="19" t="s">
        <v>2139</v>
      </c>
      <c r="G98" s="19">
        <v>87076</v>
      </c>
    </row>
    <row r="99" spans="2:7" x14ac:dyDescent="0.35">
      <c r="B99" t="s">
        <v>588</v>
      </c>
      <c r="C99" s="19" t="s">
        <v>2139</v>
      </c>
      <c r="G99" s="19">
        <v>87117</v>
      </c>
    </row>
    <row r="100" spans="2:7" x14ac:dyDescent="0.35">
      <c r="B100" t="s">
        <v>270</v>
      </c>
      <c r="C100" s="19" t="s">
        <v>2139</v>
      </c>
      <c r="G100" s="19">
        <v>87134</v>
      </c>
    </row>
    <row r="101" spans="2:7" x14ac:dyDescent="0.35">
      <c r="B101" t="s">
        <v>591</v>
      </c>
      <c r="C101" s="19" t="s">
        <v>2139</v>
      </c>
      <c r="G101" s="19">
        <v>87161</v>
      </c>
    </row>
    <row r="102" spans="2:7" x14ac:dyDescent="0.35">
      <c r="B102" t="s">
        <v>595</v>
      </c>
      <c r="C102" s="19" t="s">
        <v>2139</v>
      </c>
      <c r="G102" s="19">
        <v>87187</v>
      </c>
    </row>
    <row r="103" spans="2:7" x14ac:dyDescent="0.35">
      <c r="B103" t="s">
        <v>272</v>
      </c>
      <c r="C103" s="19" t="s">
        <v>2139</v>
      </c>
      <c r="G103" s="19">
        <v>87208</v>
      </c>
    </row>
    <row r="104" spans="2:7" x14ac:dyDescent="0.35">
      <c r="B104" t="s">
        <v>273</v>
      </c>
      <c r="C104" s="19" t="s">
        <v>2139</v>
      </c>
      <c r="G104" s="19">
        <v>87214</v>
      </c>
    </row>
    <row r="105" spans="2:7" x14ac:dyDescent="0.35">
      <c r="B105" t="s">
        <v>101</v>
      </c>
      <c r="C105" s="19" t="s">
        <v>2139</v>
      </c>
      <c r="G105" s="19">
        <v>87277</v>
      </c>
    </row>
    <row r="106" spans="2:7" x14ac:dyDescent="0.35">
      <c r="B106" t="s">
        <v>274</v>
      </c>
      <c r="C106" s="19" t="s">
        <v>2139</v>
      </c>
      <c r="G106" s="19">
        <v>87296</v>
      </c>
    </row>
    <row r="107" spans="2:7" x14ac:dyDescent="0.35">
      <c r="B107" t="s">
        <v>596</v>
      </c>
      <c r="C107" s="19" t="s">
        <v>2139</v>
      </c>
      <c r="G107" s="19">
        <v>87299</v>
      </c>
    </row>
    <row r="108" spans="2:7" x14ac:dyDescent="0.35">
      <c r="B108" t="s">
        <v>102</v>
      </c>
      <c r="C108" s="19" t="s">
        <v>2139</v>
      </c>
      <c r="G108" s="19">
        <v>87357</v>
      </c>
    </row>
    <row r="109" spans="2:7" x14ac:dyDescent="0.35">
      <c r="B109" t="s">
        <v>275</v>
      </c>
      <c r="C109" s="19" t="s">
        <v>2139</v>
      </c>
      <c r="G109" s="19">
        <v>87383</v>
      </c>
    </row>
    <row r="110" spans="2:7" x14ac:dyDescent="0.35">
      <c r="B110" t="s">
        <v>597</v>
      </c>
      <c r="C110" s="19" t="s">
        <v>2139</v>
      </c>
      <c r="G110" s="19">
        <v>87424</v>
      </c>
    </row>
    <row r="111" spans="2:7" x14ac:dyDescent="0.35">
      <c r="B111" t="s">
        <v>103</v>
      </c>
      <c r="C111" s="19" t="s">
        <v>2139</v>
      </c>
      <c r="G111" s="19">
        <v>87436</v>
      </c>
    </row>
    <row r="112" spans="2:7" x14ac:dyDescent="0.35">
      <c r="B112" t="s">
        <v>104</v>
      </c>
      <c r="C112" s="19" t="s">
        <v>2139</v>
      </c>
      <c r="G112" s="19">
        <v>87464</v>
      </c>
    </row>
    <row r="113" spans="2:7" x14ac:dyDescent="0.35">
      <c r="B113" t="s">
        <v>598</v>
      </c>
      <c r="C113" s="19" t="s">
        <v>2139</v>
      </c>
      <c r="G113" s="19">
        <v>87486</v>
      </c>
    </row>
    <row r="114" spans="2:7" x14ac:dyDescent="0.35">
      <c r="B114" t="s">
        <v>599</v>
      </c>
      <c r="C114" s="19" t="s">
        <v>2139</v>
      </c>
      <c r="G114" s="19">
        <v>87618</v>
      </c>
    </row>
    <row r="115" spans="2:7" x14ac:dyDescent="0.35">
      <c r="B115" t="s">
        <v>600</v>
      </c>
      <c r="C115" s="19" t="s">
        <v>2139</v>
      </c>
      <c r="G115" s="19">
        <v>87632</v>
      </c>
    </row>
    <row r="116" spans="2:7" x14ac:dyDescent="0.35">
      <c r="B116" t="s">
        <v>601</v>
      </c>
      <c r="C116" s="19" t="s">
        <v>2139</v>
      </c>
      <c r="G116" s="19">
        <v>87671</v>
      </c>
    </row>
    <row r="117" spans="2:7" x14ac:dyDescent="0.35">
      <c r="B117" t="s">
        <v>105</v>
      </c>
      <c r="C117" s="19" t="s">
        <v>2139</v>
      </c>
      <c r="G117" s="19">
        <v>87676</v>
      </c>
    </row>
    <row r="118" spans="2:7" x14ac:dyDescent="0.35">
      <c r="B118" t="s">
        <v>604</v>
      </c>
      <c r="C118" s="19" t="s">
        <v>2139</v>
      </c>
      <c r="G118" s="19">
        <v>87677</v>
      </c>
    </row>
    <row r="119" spans="2:7" x14ac:dyDescent="0.35">
      <c r="B119" t="s">
        <v>608</v>
      </c>
      <c r="C119" s="19" t="s">
        <v>2139</v>
      </c>
      <c r="G119" s="19">
        <v>87678</v>
      </c>
    </row>
    <row r="120" spans="2:7" x14ac:dyDescent="0.35">
      <c r="B120" t="s">
        <v>609</v>
      </c>
      <c r="C120" s="19" t="s">
        <v>2139</v>
      </c>
      <c r="G120" s="19">
        <v>87695</v>
      </c>
    </row>
    <row r="121" spans="2:7" x14ac:dyDescent="0.35">
      <c r="B121" t="s">
        <v>612</v>
      </c>
      <c r="C121" s="19" t="s">
        <v>2139</v>
      </c>
      <c r="G121" s="19">
        <v>87700</v>
      </c>
    </row>
    <row r="122" spans="2:7" x14ac:dyDescent="0.35">
      <c r="B122" t="s">
        <v>613</v>
      </c>
      <c r="C122" s="19" t="s">
        <v>2139</v>
      </c>
      <c r="G122" s="19">
        <v>87846</v>
      </c>
    </row>
    <row r="123" spans="2:7" x14ac:dyDescent="0.35">
      <c r="B123" t="s">
        <v>614</v>
      </c>
      <c r="C123" s="19" t="s">
        <v>2139</v>
      </c>
      <c r="G123" s="19">
        <v>87847</v>
      </c>
    </row>
    <row r="124" spans="2:7" x14ac:dyDescent="0.35">
      <c r="B124" t="s">
        <v>615</v>
      </c>
      <c r="C124" s="19" t="s">
        <v>2139</v>
      </c>
      <c r="G124" s="19">
        <v>87853</v>
      </c>
    </row>
    <row r="125" spans="2:7" x14ac:dyDescent="0.35">
      <c r="B125" t="s">
        <v>616</v>
      </c>
      <c r="C125" s="19" t="s">
        <v>2139</v>
      </c>
      <c r="G125" s="19">
        <v>87909</v>
      </c>
    </row>
    <row r="126" spans="2:7" x14ac:dyDescent="0.35">
      <c r="B126" t="s">
        <v>106</v>
      </c>
      <c r="C126" s="19" t="s">
        <v>2139</v>
      </c>
      <c r="G126" s="19">
        <v>87954</v>
      </c>
    </row>
    <row r="127" spans="2:7" x14ac:dyDescent="0.35">
      <c r="B127" t="s">
        <v>280</v>
      </c>
      <c r="C127" s="19" t="s">
        <v>2139</v>
      </c>
      <c r="G127" s="19">
        <v>87963</v>
      </c>
    </row>
    <row r="128" spans="2:7" x14ac:dyDescent="0.35">
      <c r="B128" t="s">
        <v>107</v>
      </c>
      <c r="C128" s="19" t="s">
        <v>2139</v>
      </c>
      <c r="G128" s="19">
        <v>87978</v>
      </c>
    </row>
    <row r="129" spans="2:7" x14ac:dyDescent="0.35">
      <c r="B129" t="s">
        <v>620</v>
      </c>
      <c r="C129" s="19" t="s">
        <v>2139</v>
      </c>
      <c r="G129" s="19">
        <v>88017</v>
      </c>
    </row>
    <row r="130" spans="2:7" x14ac:dyDescent="0.35">
      <c r="B130" t="s">
        <v>621</v>
      </c>
      <c r="C130" s="19" t="s">
        <v>2139</v>
      </c>
      <c r="G130" s="19">
        <v>88041</v>
      </c>
    </row>
    <row r="131" spans="2:7" x14ac:dyDescent="0.35">
      <c r="B131" t="s">
        <v>622</v>
      </c>
      <c r="C131" s="19" t="s">
        <v>2139</v>
      </c>
      <c r="G131" s="19">
        <v>88085</v>
      </c>
    </row>
    <row r="132" spans="2:7" x14ac:dyDescent="0.35">
      <c r="B132" t="s">
        <v>623</v>
      </c>
      <c r="C132" s="19" t="s">
        <v>2139</v>
      </c>
      <c r="G132" s="19">
        <v>88094</v>
      </c>
    </row>
    <row r="133" spans="2:7" x14ac:dyDescent="0.35">
      <c r="B133" t="s">
        <v>626</v>
      </c>
      <c r="C133" s="19" t="s">
        <v>2139</v>
      </c>
      <c r="G133" s="19">
        <v>88135</v>
      </c>
    </row>
    <row r="134" spans="2:7" x14ac:dyDescent="0.35">
      <c r="B134" t="s">
        <v>286</v>
      </c>
      <c r="C134" s="19" t="s">
        <v>2139</v>
      </c>
      <c r="G134" s="19">
        <v>88137</v>
      </c>
    </row>
    <row r="135" spans="2:7" x14ac:dyDescent="0.35">
      <c r="B135" t="s">
        <v>287</v>
      </c>
      <c r="C135" s="19" t="s">
        <v>2139</v>
      </c>
      <c r="G135" s="19">
        <v>88151</v>
      </c>
    </row>
    <row r="136" spans="2:7" x14ac:dyDescent="0.35">
      <c r="B136" t="s">
        <v>628</v>
      </c>
      <c r="C136" s="19" t="s">
        <v>2139</v>
      </c>
      <c r="G136" s="19">
        <v>88152</v>
      </c>
    </row>
    <row r="137" spans="2:7" x14ac:dyDescent="0.35">
      <c r="B137" t="s">
        <v>629</v>
      </c>
      <c r="C137" s="19" t="s">
        <v>2139</v>
      </c>
      <c r="G137" s="19">
        <v>88165</v>
      </c>
    </row>
    <row r="138" spans="2:7" x14ac:dyDescent="0.35">
      <c r="B138" t="s">
        <v>631</v>
      </c>
      <c r="C138" s="19" t="s">
        <v>2139</v>
      </c>
      <c r="G138" s="19">
        <v>88174</v>
      </c>
    </row>
    <row r="139" spans="2:7" x14ac:dyDescent="0.35">
      <c r="B139" t="s">
        <v>291</v>
      </c>
      <c r="C139" s="19" t="s">
        <v>2139</v>
      </c>
      <c r="G139" s="19">
        <v>88192</v>
      </c>
    </row>
    <row r="140" spans="2:7" x14ac:dyDescent="0.35">
      <c r="B140" t="s">
        <v>292</v>
      </c>
      <c r="C140" s="19" t="s">
        <v>2139</v>
      </c>
      <c r="G140" s="19">
        <v>88196</v>
      </c>
    </row>
    <row r="141" spans="2:7" x14ac:dyDescent="0.35">
      <c r="B141" t="s">
        <v>108</v>
      </c>
      <c r="C141" s="19" t="s">
        <v>2139</v>
      </c>
      <c r="G141" s="19">
        <v>88197</v>
      </c>
    </row>
    <row r="142" spans="2:7" x14ac:dyDescent="0.35">
      <c r="B142" t="s">
        <v>293</v>
      </c>
      <c r="C142" s="19" t="s">
        <v>2139</v>
      </c>
      <c r="G142" s="19">
        <v>88212</v>
      </c>
    </row>
    <row r="143" spans="2:7" x14ac:dyDescent="0.35">
      <c r="B143" t="s">
        <v>635</v>
      </c>
      <c r="C143" s="19" t="s">
        <v>2139</v>
      </c>
      <c r="G143" s="19">
        <v>88219</v>
      </c>
    </row>
    <row r="144" spans="2:7" x14ac:dyDescent="0.35">
      <c r="B144" t="s">
        <v>111</v>
      </c>
      <c r="C144" s="19" t="s">
        <v>2139</v>
      </c>
      <c r="G144" s="19">
        <v>88256</v>
      </c>
    </row>
    <row r="145" spans="2:7" x14ac:dyDescent="0.35">
      <c r="B145" t="s">
        <v>300</v>
      </c>
      <c r="C145" s="19" t="s">
        <v>2139</v>
      </c>
      <c r="G145" s="19">
        <v>88265</v>
      </c>
    </row>
    <row r="146" spans="2:7" x14ac:dyDescent="0.35">
      <c r="B146" t="s">
        <v>112</v>
      </c>
      <c r="C146" s="19" t="s">
        <v>2139</v>
      </c>
      <c r="G146" s="19">
        <v>88268</v>
      </c>
    </row>
    <row r="147" spans="2:7" x14ac:dyDescent="0.35">
      <c r="B147" t="s">
        <v>641</v>
      </c>
      <c r="C147" s="19" t="s">
        <v>2139</v>
      </c>
      <c r="G147" s="19">
        <v>88360</v>
      </c>
    </row>
    <row r="148" spans="2:7" x14ac:dyDescent="0.35">
      <c r="B148" t="s">
        <v>643</v>
      </c>
      <c r="C148" s="19" t="s">
        <v>2139</v>
      </c>
      <c r="G148" s="19">
        <v>88368</v>
      </c>
    </row>
    <row r="149" spans="2:7" x14ac:dyDescent="0.35">
      <c r="B149" t="s">
        <v>114</v>
      </c>
      <c r="C149" s="19" t="s">
        <v>2139</v>
      </c>
      <c r="G149" s="19">
        <v>88387</v>
      </c>
    </row>
    <row r="150" spans="2:7" x14ac:dyDescent="0.35">
      <c r="B150" t="s">
        <v>645</v>
      </c>
      <c r="C150" s="19" t="s">
        <v>2139</v>
      </c>
      <c r="G150" s="19">
        <v>88403</v>
      </c>
    </row>
    <row r="151" spans="2:7" x14ac:dyDescent="0.35">
      <c r="B151" t="s">
        <v>303</v>
      </c>
      <c r="C151" s="19" t="s">
        <v>2139</v>
      </c>
      <c r="G151" s="19">
        <v>88404</v>
      </c>
    </row>
    <row r="152" spans="2:7" x14ac:dyDescent="0.35">
      <c r="B152" t="s">
        <v>646</v>
      </c>
      <c r="C152" s="19" t="s">
        <v>2139</v>
      </c>
      <c r="G152" s="19">
        <v>88405</v>
      </c>
    </row>
    <row r="153" spans="2:7" x14ac:dyDescent="0.35">
      <c r="B153" t="s">
        <v>647</v>
      </c>
      <c r="C153" s="19" t="s">
        <v>2139</v>
      </c>
      <c r="G153" s="19">
        <v>88418</v>
      </c>
    </row>
    <row r="154" spans="2:7" x14ac:dyDescent="0.35">
      <c r="B154" t="s">
        <v>648</v>
      </c>
      <c r="C154" s="19" t="s">
        <v>2139</v>
      </c>
      <c r="G154" s="19">
        <v>88425</v>
      </c>
    </row>
    <row r="155" spans="2:7" x14ac:dyDescent="0.35">
      <c r="B155" t="s">
        <v>116</v>
      </c>
      <c r="C155" s="19" t="s">
        <v>2139</v>
      </c>
      <c r="G155" s="19">
        <v>88503</v>
      </c>
    </row>
    <row r="156" spans="2:7" x14ac:dyDescent="0.35">
      <c r="B156" t="s">
        <v>649</v>
      </c>
      <c r="C156" s="19" t="s">
        <v>2139</v>
      </c>
      <c r="G156" s="19">
        <v>88534</v>
      </c>
    </row>
    <row r="157" spans="2:7" x14ac:dyDescent="0.35">
      <c r="B157" t="s">
        <v>650</v>
      </c>
      <c r="C157" s="19" t="s">
        <v>2139</v>
      </c>
      <c r="G157" s="19">
        <v>88544</v>
      </c>
    </row>
    <row r="158" spans="2:7" x14ac:dyDescent="0.35">
      <c r="B158" t="s">
        <v>651</v>
      </c>
      <c r="C158" s="19" t="s">
        <v>2139</v>
      </c>
      <c r="G158" s="19">
        <v>88571</v>
      </c>
    </row>
    <row r="159" spans="2:7" x14ac:dyDescent="0.35">
      <c r="B159" t="s">
        <v>652</v>
      </c>
      <c r="C159" s="19" t="s">
        <v>2139</v>
      </c>
      <c r="G159" s="19">
        <v>88612</v>
      </c>
    </row>
    <row r="160" spans="2:7" x14ac:dyDescent="0.35">
      <c r="B160" t="s">
        <v>654</v>
      </c>
      <c r="C160" s="19" t="s">
        <v>2139</v>
      </c>
      <c r="G160" s="19">
        <v>88632</v>
      </c>
    </row>
    <row r="161" spans="2:7" x14ac:dyDescent="0.35">
      <c r="B161" t="s">
        <v>117</v>
      </c>
      <c r="C161" s="19" t="s">
        <v>2139</v>
      </c>
      <c r="G161" s="19">
        <v>88633</v>
      </c>
    </row>
    <row r="162" spans="2:7" x14ac:dyDescent="0.35">
      <c r="B162" t="s">
        <v>659</v>
      </c>
      <c r="C162" s="19" t="s">
        <v>2139</v>
      </c>
      <c r="G162" s="19">
        <v>88634</v>
      </c>
    </row>
    <row r="163" spans="2:7" x14ac:dyDescent="0.35">
      <c r="B163" t="s">
        <v>305</v>
      </c>
      <c r="C163" s="19" t="s">
        <v>2139</v>
      </c>
      <c r="G163" s="19">
        <v>88666</v>
      </c>
    </row>
    <row r="164" spans="2:7" x14ac:dyDescent="0.35">
      <c r="B164" t="s">
        <v>661</v>
      </c>
      <c r="C164" s="19" t="s">
        <v>2139</v>
      </c>
      <c r="G164" s="19">
        <v>88667</v>
      </c>
    </row>
    <row r="165" spans="2:7" x14ac:dyDescent="0.35">
      <c r="B165" t="s">
        <v>307</v>
      </c>
      <c r="C165" s="19" t="s">
        <v>2139</v>
      </c>
      <c r="G165" s="19">
        <v>88678</v>
      </c>
    </row>
    <row r="166" spans="2:7" x14ac:dyDescent="0.35">
      <c r="B166" t="s">
        <v>308</v>
      </c>
      <c r="C166" s="19" t="s">
        <v>2139</v>
      </c>
      <c r="G166" s="19">
        <v>88685</v>
      </c>
    </row>
    <row r="167" spans="2:7" x14ac:dyDescent="0.35">
      <c r="B167" t="s">
        <v>309</v>
      </c>
      <c r="C167" s="19" t="s">
        <v>2139</v>
      </c>
      <c r="G167" s="19">
        <v>88701</v>
      </c>
    </row>
    <row r="168" spans="2:7" x14ac:dyDescent="0.35">
      <c r="B168" t="s">
        <v>120</v>
      </c>
      <c r="C168" s="19" t="s">
        <v>2139</v>
      </c>
      <c r="G168" s="19">
        <v>88726</v>
      </c>
    </row>
    <row r="169" spans="2:7" x14ac:dyDescent="0.35">
      <c r="B169" t="s">
        <v>663</v>
      </c>
      <c r="C169" s="19" t="s">
        <v>2139</v>
      </c>
      <c r="G169" s="19">
        <v>88731</v>
      </c>
    </row>
    <row r="170" spans="2:7" x14ac:dyDescent="0.35">
      <c r="B170" t="s">
        <v>122</v>
      </c>
      <c r="C170" s="19" t="s">
        <v>2139</v>
      </c>
      <c r="G170" s="19">
        <v>88746</v>
      </c>
    </row>
    <row r="171" spans="2:7" x14ac:dyDescent="0.35">
      <c r="B171" t="s">
        <v>665</v>
      </c>
      <c r="C171" s="19" t="s">
        <v>2139</v>
      </c>
      <c r="G171" s="19">
        <v>88758</v>
      </c>
    </row>
    <row r="172" spans="2:7" x14ac:dyDescent="0.35">
      <c r="B172" t="s">
        <v>123</v>
      </c>
      <c r="C172" s="19" t="s">
        <v>2139</v>
      </c>
      <c r="G172" s="19">
        <v>88766</v>
      </c>
    </row>
    <row r="173" spans="2:7" x14ac:dyDescent="0.35">
      <c r="B173" t="s">
        <v>668</v>
      </c>
      <c r="C173" s="19" t="s">
        <v>2139</v>
      </c>
      <c r="G173" s="19">
        <v>88815</v>
      </c>
    </row>
    <row r="174" spans="2:7" x14ac:dyDescent="0.35">
      <c r="B174" t="s">
        <v>124</v>
      </c>
      <c r="C174" s="19" t="s">
        <v>2139</v>
      </c>
      <c r="G174" s="19">
        <v>88837</v>
      </c>
    </row>
    <row r="175" spans="2:7" x14ac:dyDescent="0.35">
      <c r="B175" t="s">
        <v>670</v>
      </c>
      <c r="C175" s="19" t="s">
        <v>2139</v>
      </c>
      <c r="G175" s="19">
        <v>88838</v>
      </c>
    </row>
    <row r="176" spans="2:7" x14ac:dyDescent="0.35">
      <c r="B176" t="s">
        <v>311</v>
      </c>
      <c r="C176" s="19" t="s">
        <v>2139</v>
      </c>
      <c r="G176" s="19">
        <v>88839</v>
      </c>
    </row>
    <row r="177" spans="2:7" x14ac:dyDescent="0.35">
      <c r="B177" t="s">
        <v>673</v>
      </c>
      <c r="C177" s="19" t="s">
        <v>2139</v>
      </c>
      <c r="G177" s="19">
        <v>88852</v>
      </c>
    </row>
    <row r="178" spans="2:7" x14ac:dyDescent="0.35">
      <c r="B178" t="s">
        <v>313</v>
      </c>
      <c r="C178" s="19" t="s">
        <v>2139</v>
      </c>
      <c r="G178" s="19">
        <v>88879</v>
      </c>
    </row>
    <row r="179" spans="2:7" x14ac:dyDescent="0.35">
      <c r="B179" t="s">
        <v>314</v>
      </c>
      <c r="C179" s="19" t="s">
        <v>2139</v>
      </c>
      <c r="G179" s="19">
        <v>88899</v>
      </c>
    </row>
    <row r="180" spans="2:7" x14ac:dyDescent="0.35">
      <c r="B180" t="s">
        <v>675</v>
      </c>
      <c r="C180" s="19" t="s">
        <v>2139</v>
      </c>
      <c r="G180" s="19">
        <v>88907</v>
      </c>
    </row>
    <row r="181" spans="2:7" x14ac:dyDescent="0.35">
      <c r="B181" t="s">
        <v>676</v>
      </c>
      <c r="C181" s="19" t="s">
        <v>2139</v>
      </c>
      <c r="G181" s="19">
        <v>88908</v>
      </c>
    </row>
    <row r="182" spans="2:7" x14ac:dyDescent="0.35">
      <c r="B182" t="s">
        <v>316</v>
      </c>
      <c r="C182" s="19" t="s">
        <v>2139</v>
      </c>
      <c r="G182" s="19">
        <v>88921</v>
      </c>
    </row>
    <row r="183" spans="2:7" x14ac:dyDescent="0.35">
      <c r="B183" t="s">
        <v>678</v>
      </c>
      <c r="C183" s="19" t="s">
        <v>2139</v>
      </c>
      <c r="G183" s="19">
        <v>88928</v>
      </c>
    </row>
    <row r="184" spans="2:7" x14ac:dyDescent="0.35">
      <c r="B184" t="s">
        <v>318</v>
      </c>
      <c r="C184" s="19" t="s">
        <v>2139</v>
      </c>
      <c r="G184" s="19">
        <v>88959</v>
      </c>
    </row>
    <row r="185" spans="2:7" x14ac:dyDescent="0.35">
      <c r="B185" t="s">
        <v>682</v>
      </c>
      <c r="C185" s="19" t="s">
        <v>2139</v>
      </c>
      <c r="G185" s="19">
        <v>88975</v>
      </c>
    </row>
    <row r="186" spans="2:7" x14ac:dyDescent="0.35">
      <c r="B186" t="s">
        <v>683</v>
      </c>
      <c r="C186" s="19" t="s">
        <v>2139</v>
      </c>
      <c r="G186" s="19">
        <v>89017</v>
      </c>
    </row>
    <row r="187" spans="2:7" x14ac:dyDescent="0.35">
      <c r="B187" t="s">
        <v>685</v>
      </c>
      <c r="C187" s="19" t="s">
        <v>2139</v>
      </c>
      <c r="G187" s="19">
        <v>89039</v>
      </c>
    </row>
    <row r="188" spans="2:7" x14ac:dyDescent="0.35">
      <c r="B188" t="s">
        <v>686</v>
      </c>
      <c r="C188" s="19" t="s">
        <v>2139</v>
      </c>
      <c r="G188" s="19">
        <v>89041</v>
      </c>
    </row>
    <row r="189" spans="2:7" x14ac:dyDescent="0.35">
      <c r="B189" t="s">
        <v>322</v>
      </c>
      <c r="C189" s="19" t="s">
        <v>2139</v>
      </c>
      <c r="G189" s="19">
        <v>89071</v>
      </c>
    </row>
    <row r="190" spans="2:7" x14ac:dyDescent="0.35">
      <c r="B190" t="s">
        <v>689</v>
      </c>
      <c r="C190" s="19" t="s">
        <v>2139</v>
      </c>
      <c r="G190" s="19">
        <v>89083</v>
      </c>
    </row>
    <row r="191" spans="2:7" x14ac:dyDescent="0.35">
      <c r="B191" t="s">
        <v>127</v>
      </c>
      <c r="C191" s="19" t="s">
        <v>2139</v>
      </c>
      <c r="G191" s="19">
        <v>89130</v>
      </c>
    </row>
    <row r="192" spans="2:7" x14ac:dyDescent="0.35">
      <c r="B192" t="s">
        <v>692</v>
      </c>
      <c r="C192" s="19" t="s">
        <v>2139</v>
      </c>
      <c r="G192" s="19">
        <v>89176</v>
      </c>
    </row>
    <row r="193" spans="2:7" x14ac:dyDescent="0.35">
      <c r="B193" t="s">
        <v>129</v>
      </c>
      <c r="C193" s="19" t="s">
        <v>2139</v>
      </c>
      <c r="G193" s="19">
        <v>89184</v>
      </c>
    </row>
    <row r="194" spans="2:7" x14ac:dyDescent="0.35">
      <c r="B194" t="s">
        <v>324</v>
      </c>
      <c r="C194" s="19" t="s">
        <v>2139</v>
      </c>
      <c r="G194" s="19">
        <v>89193</v>
      </c>
    </row>
    <row r="195" spans="2:7" x14ac:dyDescent="0.35">
      <c r="B195" t="s">
        <v>130</v>
      </c>
      <c r="C195" s="19" t="s">
        <v>2139</v>
      </c>
      <c r="G195" s="19">
        <v>89211</v>
      </c>
    </row>
    <row r="196" spans="2:7" x14ac:dyDescent="0.35">
      <c r="B196" t="s">
        <v>697</v>
      </c>
      <c r="C196" s="19" t="s">
        <v>2139</v>
      </c>
      <c r="G196" s="19">
        <v>89258</v>
      </c>
    </row>
    <row r="197" spans="2:7" x14ac:dyDescent="0.35">
      <c r="B197" t="s">
        <v>325</v>
      </c>
      <c r="C197" s="19" t="s">
        <v>2139</v>
      </c>
      <c r="G197" s="19">
        <v>89291</v>
      </c>
    </row>
    <row r="198" spans="2:7" x14ac:dyDescent="0.35">
      <c r="B198" t="s">
        <v>699</v>
      </c>
      <c r="C198" s="19" t="s">
        <v>2139</v>
      </c>
      <c r="G198" s="19">
        <v>89314</v>
      </c>
    </row>
    <row r="199" spans="2:7" x14ac:dyDescent="0.35">
      <c r="B199" t="s">
        <v>701</v>
      </c>
      <c r="C199" s="19" t="s">
        <v>2139</v>
      </c>
      <c r="G199" s="19">
        <v>89319</v>
      </c>
    </row>
    <row r="200" spans="2:7" x14ac:dyDescent="0.35">
      <c r="B200" t="s">
        <v>326</v>
      </c>
      <c r="C200" s="19" t="s">
        <v>2139</v>
      </c>
      <c r="G200" s="19">
        <v>89375</v>
      </c>
    </row>
    <row r="201" spans="2:7" x14ac:dyDescent="0.35">
      <c r="B201" t="s">
        <v>327</v>
      </c>
      <c r="C201" s="19" t="s">
        <v>2139</v>
      </c>
      <c r="G201" s="19">
        <v>89394</v>
      </c>
    </row>
    <row r="202" spans="2:7" x14ac:dyDescent="0.35">
      <c r="B202" t="s">
        <v>328</v>
      </c>
      <c r="C202" s="19" t="s">
        <v>2139</v>
      </c>
      <c r="G202" s="19">
        <v>89414</v>
      </c>
    </row>
    <row r="203" spans="2:7" x14ac:dyDescent="0.35">
      <c r="B203" t="s">
        <v>704</v>
      </c>
      <c r="C203" s="19" t="s">
        <v>2139</v>
      </c>
      <c r="G203" s="19">
        <v>89514</v>
      </c>
    </row>
    <row r="204" spans="2:7" x14ac:dyDescent="0.35">
      <c r="B204" t="s">
        <v>134</v>
      </c>
      <c r="C204" s="19" t="s">
        <v>2139</v>
      </c>
      <c r="G204" s="19">
        <v>89520</v>
      </c>
    </row>
    <row r="205" spans="2:7" x14ac:dyDescent="0.35">
      <c r="B205" t="s">
        <v>707</v>
      </c>
      <c r="C205" s="19" t="s">
        <v>2139</v>
      </c>
      <c r="G205" s="19">
        <v>89521</v>
      </c>
    </row>
    <row r="206" spans="2:7" x14ac:dyDescent="0.35">
      <c r="B206" t="s">
        <v>331</v>
      </c>
      <c r="C206" s="19" t="s">
        <v>2139</v>
      </c>
      <c r="G206" s="19">
        <v>89536</v>
      </c>
    </row>
    <row r="207" spans="2:7" x14ac:dyDescent="0.35">
      <c r="B207" t="s">
        <v>709</v>
      </c>
      <c r="C207" s="19" t="s">
        <v>2139</v>
      </c>
      <c r="G207" s="19">
        <v>89537</v>
      </c>
    </row>
    <row r="208" spans="2:7" x14ac:dyDescent="0.35">
      <c r="B208" t="s">
        <v>135</v>
      </c>
      <c r="C208" s="19" t="s">
        <v>2139</v>
      </c>
      <c r="G208" s="19">
        <v>89596</v>
      </c>
    </row>
    <row r="209" spans="2:7" x14ac:dyDescent="0.35">
      <c r="B209" t="s">
        <v>711</v>
      </c>
      <c r="C209" s="19" t="s">
        <v>2139</v>
      </c>
      <c r="G209" s="19">
        <v>89601</v>
      </c>
    </row>
    <row r="210" spans="2:7" x14ac:dyDescent="0.35">
      <c r="B210" t="s">
        <v>712</v>
      </c>
      <c r="C210" s="19" t="s">
        <v>2139</v>
      </c>
      <c r="G210" s="19">
        <v>89658</v>
      </c>
    </row>
    <row r="211" spans="2:7" x14ac:dyDescent="0.35">
      <c r="B211" t="s">
        <v>334</v>
      </c>
      <c r="C211" s="19" t="s">
        <v>2139</v>
      </c>
      <c r="G211" s="19">
        <v>89664</v>
      </c>
    </row>
    <row r="212" spans="2:7" x14ac:dyDescent="0.35">
      <c r="B212" t="s">
        <v>336</v>
      </c>
      <c r="C212" s="19" t="s">
        <v>2139</v>
      </c>
      <c r="G212" s="19">
        <v>89679</v>
      </c>
    </row>
    <row r="213" spans="2:7" x14ac:dyDescent="0.35">
      <c r="B213" t="s">
        <v>716</v>
      </c>
      <c r="C213" s="19" t="s">
        <v>2139</v>
      </c>
      <c r="G213" s="19">
        <v>89680</v>
      </c>
    </row>
    <row r="214" spans="2:7" x14ac:dyDescent="0.35">
      <c r="B214" t="s">
        <v>717</v>
      </c>
      <c r="C214" s="19" t="s">
        <v>2139</v>
      </c>
      <c r="G214" s="19">
        <v>89704</v>
      </c>
    </row>
    <row r="215" spans="2:7" x14ac:dyDescent="0.35">
      <c r="B215" t="s">
        <v>719</v>
      </c>
      <c r="C215" s="19" t="s">
        <v>2139</v>
      </c>
      <c r="G215" s="19">
        <v>89705</v>
      </c>
    </row>
    <row r="216" spans="2:7" x14ac:dyDescent="0.35">
      <c r="B216" t="s">
        <v>337</v>
      </c>
      <c r="C216" s="19" t="s">
        <v>2139</v>
      </c>
      <c r="G216" s="19">
        <v>89729</v>
      </c>
    </row>
    <row r="217" spans="2:7" x14ac:dyDescent="0.35">
      <c r="B217" t="s">
        <v>138</v>
      </c>
      <c r="C217" s="19" t="s">
        <v>2139</v>
      </c>
      <c r="G217" s="19">
        <v>89730</v>
      </c>
    </row>
    <row r="218" spans="2:7" x14ac:dyDescent="0.35">
      <c r="B218" t="s">
        <v>139</v>
      </c>
      <c r="C218" s="19" t="s">
        <v>2139</v>
      </c>
      <c r="G218" s="19">
        <v>89762</v>
      </c>
    </row>
    <row r="219" spans="2:7" x14ac:dyDescent="0.35">
      <c r="B219" t="s">
        <v>338</v>
      </c>
      <c r="C219" s="19" t="s">
        <v>2139</v>
      </c>
      <c r="G219" s="19">
        <v>89836</v>
      </c>
    </row>
    <row r="220" spans="2:7" x14ac:dyDescent="0.35">
      <c r="B220" t="s">
        <v>140</v>
      </c>
      <c r="C220" s="19" t="s">
        <v>2139</v>
      </c>
      <c r="G220" s="19">
        <v>89849</v>
      </c>
    </row>
    <row r="221" spans="2:7" x14ac:dyDescent="0.35">
      <c r="B221" t="s">
        <v>141</v>
      </c>
      <c r="C221" s="19" t="s">
        <v>2139</v>
      </c>
      <c r="G221" s="19">
        <v>89874</v>
      </c>
    </row>
    <row r="222" spans="2:7" x14ac:dyDescent="0.35">
      <c r="B222" t="s">
        <v>340</v>
      </c>
      <c r="C222" s="19" t="s">
        <v>2139</v>
      </c>
      <c r="G222" s="19">
        <v>89928</v>
      </c>
    </row>
    <row r="223" spans="2:7" x14ac:dyDescent="0.35">
      <c r="B223" t="s">
        <v>724</v>
      </c>
      <c r="C223" s="19" t="s">
        <v>2139</v>
      </c>
      <c r="G223" s="19">
        <v>89957</v>
      </c>
    </row>
    <row r="224" spans="2:7" x14ac:dyDescent="0.35">
      <c r="B224" t="s">
        <v>341</v>
      </c>
      <c r="C224" s="19" t="s">
        <v>2139</v>
      </c>
      <c r="G224" s="19">
        <v>89970</v>
      </c>
    </row>
    <row r="225" spans="2:7" x14ac:dyDescent="0.35">
      <c r="B225" t="s">
        <v>342</v>
      </c>
      <c r="C225" s="19" t="s">
        <v>2139</v>
      </c>
      <c r="G225" s="19">
        <v>89983</v>
      </c>
    </row>
    <row r="226" spans="2:7" x14ac:dyDescent="0.35">
      <c r="B226" t="s">
        <v>343</v>
      </c>
      <c r="C226" s="19" t="s">
        <v>2139</v>
      </c>
      <c r="G226" s="19">
        <v>89988</v>
      </c>
    </row>
    <row r="227" spans="2:7" x14ac:dyDescent="0.35">
      <c r="B227" t="s">
        <v>344</v>
      </c>
      <c r="C227" s="19" t="s">
        <v>2139</v>
      </c>
      <c r="G227" s="19">
        <v>90059</v>
      </c>
    </row>
    <row r="228" spans="2:7" x14ac:dyDescent="0.35">
      <c r="B228" t="s">
        <v>345</v>
      </c>
      <c r="C228" s="19" t="s">
        <v>2139</v>
      </c>
      <c r="G228" s="19">
        <v>90114</v>
      </c>
    </row>
    <row r="229" spans="2:7" x14ac:dyDescent="0.35">
      <c r="B229" t="s">
        <v>729</v>
      </c>
      <c r="C229" s="19" t="s">
        <v>2139</v>
      </c>
      <c r="G229" s="19">
        <v>90120</v>
      </c>
    </row>
    <row r="230" spans="2:7" x14ac:dyDescent="0.35">
      <c r="B230" t="s">
        <v>730</v>
      </c>
      <c r="C230" s="19" t="s">
        <v>2139</v>
      </c>
      <c r="G230" s="19">
        <v>90121</v>
      </c>
    </row>
    <row r="231" spans="2:7" x14ac:dyDescent="0.35">
      <c r="B231" t="s">
        <v>346</v>
      </c>
      <c r="C231" s="19" t="s">
        <v>2139</v>
      </c>
      <c r="G231" s="19">
        <v>90166</v>
      </c>
    </row>
    <row r="232" spans="2:7" x14ac:dyDescent="0.35">
      <c r="B232" t="s">
        <v>732</v>
      </c>
      <c r="C232" s="19" t="s">
        <v>2139</v>
      </c>
      <c r="G232" s="19">
        <v>90167</v>
      </c>
    </row>
    <row r="233" spans="2:7" x14ac:dyDescent="0.35">
      <c r="B233" t="s">
        <v>347</v>
      </c>
      <c r="C233" s="19" t="s">
        <v>2139</v>
      </c>
      <c r="G233" s="19">
        <v>90187</v>
      </c>
    </row>
    <row r="234" spans="2:7" x14ac:dyDescent="0.35">
      <c r="B234" t="s">
        <v>733</v>
      </c>
      <c r="C234" s="19" t="s">
        <v>2139</v>
      </c>
      <c r="G234" s="19">
        <v>90192</v>
      </c>
    </row>
    <row r="235" spans="2:7" x14ac:dyDescent="0.35">
      <c r="B235" t="s">
        <v>351</v>
      </c>
      <c r="C235" s="19" t="s">
        <v>2139</v>
      </c>
      <c r="G235" s="19">
        <v>90218</v>
      </c>
    </row>
    <row r="236" spans="2:7" x14ac:dyDescent="0.35">
      <c r="B236" t="s">
        <v>352</v>
      </c>
      <c r="C236" s="19" t="s">
        <v>2139</v>
      </c>
      <c r="G236" s="19">
        <v>90236</v>
      </c>
    </row>
    <row r="237" spans="2:7" x14ac:dyDescent="0.35">
      <c r="B237" t="s">
        <v>145</v>
      </c>
      <c r="C237" s="19" t="s">
        <v>2139</v>
      </c>
      <c r="G237" s="19">
        <v>90303</v>
      </c>
    </row>
    <row r="238" spans="2:7" x14ac:dyDescent="0.35">
      <c r="B238" t="s">
        <v>354</v>
      </c>
      <c r="C238" s="19" t="s">
        <v>2139</v>
      </c>
      <c r="G238" s="19">
        <v>90327</v>
      </c>
    </row>
    <row r="239" spans="2:7" x14ac:dyDescent="0.35">
      <c r="B239" t="s">
        <v>355</v>
      </c>
      <c r="C239" s="19" t="s">
        <v>2139</v>
      </c>
      <c r="G239" s="19">
        <v>90337</v>
      </c>
    </row>
    <row r="240" spans="2:7" x14ac:dyDescent="0.35">
      <c r="B240" t="s">
        <v>739</v>
      </c>
      <c r="C240" s="19" t="s">
        <v>2139</v>
      </c>
      <c r="G240" s="19">
        <v>90353</v>
      </c>
    </row>
    <row r="241" spans="2:7" x14ac:dyDescent="0.35">
      <c r="B241" t="s">
        <v>356</v>
      </c>
      <c r="C241" s="19" t="s">
        <v>2139</v>
      </c>
      <c r="G241" s="19">
        <v>90438</v>
      </c>
    </row>
    <row r="242" spans="2:7" x14ac:dyDescent="0.35">
      <c r="B242" t="s">
        <v>744</v>
      </c>
      <c r="C242" s="19" t="s">
        <v>2139</v>
      </c>
      <c r="G242" s="19">
        <v>90460</v>
      </c>
    </row>
    <row r="243" spans="2:7" x14ac:dyDescent="0.35">
      <c r="B243" t="s">
        <v>745</v>
      </c>
      <c r="C243" s="19" t="s">
        <v>2139</v>
      </c>
      <c r="G243" s="19">
        <v>90488</v>
      </c>
    </row>
    <row r="244" spans="2:7" x14ac:dyDescent="0.35">
      <c r="B244" t="s">
        <v>747</v>
      </c>
      <c r="C244" s="19" t="s">
        <v>2139</v>
      </c>
      <c r="G244" s="19">
        <v>90493</v>
      </c>
    </row>
    <row r="245" spans="2:7" x14ac:dyDescent="0.35">
      <c r="B245" t="s">
        <v>748</v>
      </c>
      <c r="C245" s="19" t="s">
        <v>2139</v>
      </c>
      <c r="G245" s="19">
        <v>90502</v>
      </c>
    </row>
    <row r="246" spans="2:7" x14ac:dyDescent="0.35">
      <c r="B246" t="s">
        <v>357</v>
      </c>
      <c r="C246" s="19" t="s">
        <v>2139</v>
      </c>
      <c r="G246" s="19">
        <v>90538</v>
      </c>
    </row>
    <row r="247" spans="2:7" x14ac:dyDescent="0.35">
      <c r="B247" t="s">
        <v>749</v>
      </c>
      <c r="C247" s="19" t="s">
        <v>2139</v>
      </c>
      <c r="G247" s="19">
        <v>90588</v>
      </c>
    </row>
    <row r="248" spans="2:7" x14ac:dyDescent="0.35">
      <c r="B248" t="s">
        <v>147</v>
      </c>
      <c r="C248" s="19" t="s">
        <v>2139</v>
      </c>
      <c r="G248" s="19">
        <v>90624</v>
      </c>
    </row>
    <row r="249" spans="2:7" x14ac:dyDescent="0.35">
      <c r="B249" t="s">
        <v>750</v>
      </c>
      <c r="C249" s="19" t="s">
        <v>2139</v>
      </c>
      <c r="G249" s="19">
        <v>90641</v>
      </c>
    </row>
    <row r="250" spans="2:7" x14ac:dyDescent="0.35">
      <c r="B250" t="s">
        <v>359</v>
      </c>
      <c r="C250" s="19" t="s">
        <v>2139</v>
      </c>
      <c r="G250" s="19">
        <v>90669</v>
      </c>
    </row>
    <row r="251" spans="2:7" x14ac:dyDescent="0.35">
      <c r="B251" t="s">
        <v>360</v>
      </c>
      <c r="C251" s="19" t="s">
        <v>2139</v>
      </c>
      <c r="G251" s="19">
        <v>90674</v>
      </c>
    </row>
    <row r="252" spans="2:7" x14ac:dyDescent="0.35">
      <c r="B252" t="s">
        <v>751</v>
      </c>
      <c r="C252" s="19" t="s">
        <v>2139</v>
      </c>
      <c r="G252" s="19">
        <v>90685</v>
      </c>
    </row>
    <row r="253" spans="2:7" x14ac:dyDescent="0.35">
      <c r="B253" t="s">
        <v>362</v>
      </c>
      <c r="C253" s="19" t="s">
        <v>2139</v>
      </c>
      <c r="G253" s="19">
        <v>90706</v>
      </c>
    </row>
    <row r="254" spans="2:7" x14ac:dyDescent="0.35">
      <c r="B254" t="s">
        <v>754</v>
      </c>
      <c r="C254" s="19" t="s">
        <v>2139</v>
      </c>
      <c r="G254" s="19">
        <v>90710</v>
      </c>
    </row>
    <row r="255" spans="2:7" x14ac:dyDescent="0.35">
      <c r="B255" t="s">
        <v>363</v>
      </c>
      <c r="C255" s="19" t="s">
        <v>2139</v>
      </c>
      <c r="G255" s="19">
        <v>90739</v>
      </c>
    </row>
    <row r="256" spans="2:7" x14ac:dyDescent="0.35">
      <c r="B256" t="s">
        <v>364</v>
      </c>
      <c r="C256" s="19" t="s">
        <v>2139</v>
      </c>
      <c r="G256" s="19">
        <v>90752</v>
      </c>
    </row>
    <row r="257" spans="2:7" x14ac:dyDescent="0.35">
      <c r="B257" t="s">
        <v>365</v>
      </c>
      <c r="C257" s="19" t="s">
        <v>2139</v>
      </c>
      <c r="G257" s="19">
        <v>90819</v>
      </c>
    </row>
    <row r="258" spans="2:7" x14ac:dyDescent="0.35">
      <c r="B258" t="s">
        <v>758</v>
      </c>
      <c r="C258" s="19" t="s">
        <v>2139</v>
      </c>
      <c r="G258" s="19">
        <v>90833</v>
      </c>
    </row>
    <row r="259" spans="2:7" x14ac:dyDescent="0.35">
      <c r="B259" t="s">
        <v>761</v>
      </c>
      <c r="C259" s="19" t="s">
        <v>2139</v>
      </c>
      <c r="G259" s="19">
        <v>90853</v>
      </c>
    </row>
    <row r="260" spans="2:7" x14ac:dyDescent="0.35">
      <c r="B260" t="s">
        <v>762</v>
      </c>
      <c r="C260" s="19" t="s">
        <v>2139</v>
      </c>
      <c r="G260" s="19">
        <v>90871</v>
      </c>
    </row>
    <row r="261" spans="2:7" x14ac:dyDescent="0.35">
      <c r="B261" t="s">
        <v>763</v>
      </c>
      <c r="C261" s="19" t="s">
        <v>2139</v>
      </c>
      <c r="G261" s="19">
        <v>90881</v>
      </c>
    </row>
    <row r="262" spans="2:7" x14ac:dyDescent="0.35">
      <c r="B262" t="s">
        <v>367</v>
      </c>
      <c r="C262" s="19" t="s">
        <v>2139</v>
      </c>
      <c r="G262" s="19">
        <v>90899</v>
      </c>
    </row>
    <row r="263" spans="2:7" x14ac:dyDescent="0.35">
      <c r="B263" t="s">
        <v>368</v>
      </c>
      <c r="C263" s="19" t="s">
        <v>2139</v>
      </c>
      <c r="G263" s="19">
        <v>90922</v>
      </c>
    </row>
    <row r="264" spans="2:7" x14ac:dyDescent="0.35">
      <c r="B264" t="s">
        <v>765</v>
      </c>
      <c r="C264" s="19" t="s">
        <v>2139</v>
      </c>
      <c r="G264" s="19">
        <v>90987</v>
      </c>
    </row>
    <row r="265" spans="2:7" x14ac:dyDescent="0.35">
      <c r="B265" t="s">
        <v>369</v>
      </c>
      <c r="C265" s="19" t="s">
        <v>2139</v>
      </c>
      <c r="G265" s="19">
        <v>91000</v>
      </c>
    </row>
    <row r="266" spans="2:7" x14ac:dyDescent="0.35">
      <c r="B266" t="s">
        <v>766</v>
      </c>
      <c r="C266" s="19" t="s">
        <v>2139</v>
      </c>
      <c r="G266" s="19">
        <v>91041</v>
      </c>
    </row>
    <row r="267" spans="2:7" x14ac:dyDescent="0.35">
      <c r="B267" t="s">
        <v>767</v>
      </c>
      <c r="C267" s="19" t="s">
        <v>2139</v>
      </c>
      <c r="G267" s="19">
        <v>91043</v>
      </c>
    </row>
    <row r="268" spans="2:7" x14ac:dyDescent="0.35">
      <c r="B268" t="s">
        <v>370</v>
      </c>
      <c r="C268" s="19" t="s">
        <v>2139</v>
      </c>
      <c r="G268" s="19">
        <v>91059</v>
      </c>
    </row>
    <row r="269" spans="2:7" x14ac:dyDescent="0.35">
      <c r="B269" t="s">
        <v>768</v>
      </c>
      <c r="C269" s="19" t="s">
        <v>2139</v>
      </c>
      <c r="G269" s="19">
        <v>91087</v>
      </c>
    </row>
    <row r="270" spans="2:7" x14ac:dyDescent="0.35">
      <c r="B270" t="s">
        <v>769</v>
      </c>
      <c r="C270" s="19" t="s">
        <v>2139</v>
      </c>
      <c r="G270" s="19">
        <v>91131</v>
      </c>
    </row>
    <row r="271" spans="2:7" x14ac:dyDescent="0.35">
      <c r="B271" t="s">
        <v>770</v>
      </c>
      <c r="C271" s="19" t="s">
        <v>2139</v>
      </c>
      <c r="G271" s="19">
        <v>91144</v>
      </c>
    </row>
    <row r="272" spans="2:7" x14ac:dyDescent="0.35">
      <c r="B272" t="s">
        <v>771</v>
      </c>
      <c r="C272" s="19" t="s">
        <v>2139</v>
      </c>
      <c r="G272" s="19">
        <v>91180</v>
      </c>
    </row>
    <row r="273" spans="2:7" x14ac:dyDescent="0.35">
      <c r="B273" t="s">
        <v>152</v>
      </c>
      <c r="C273" s="19" t="s">
        <v>2139</v>
      </c>
      <c r="G273" s="19">
        <v>91195</v>
      </c>
    </row>
    <row r="274" spans="2:7" x14ac:dyDescent="0.35">
      <c r="B274" t="s">
        <v>776</v>
      </c>
      <c r="C274" s="19" t="s">
        <v>2139</v>
      </c>
      <c r="G274" s="19">
        <v>91212</v>
      </c>
    </row>
    <row r="275" spans="2:7" x14ac:dyDescent="0.35">
      <c r="B275" t="s">
        <v>778</v>
      </c>
      <c r="C275" s="19" t="s">
        <v>2139</v>
      </c>
      <c r="G275" s="19">
        <v>91228</v>
      </c>
    </row>
    <row r="276" spans="2:7" x14ac:dyDescent="0.35">
      <c r="B276" t="s">
        <v>780</v>
      </c>
      <c r="C276" s="19" t="s">
        <v>2139</v>
      </c>
      <c r="G276" s="19">
        <v>91261</v>
      </c>
    </row>
    <row r="277" spans="2:7" x14ac:dyDescent="0.35">
      <c r="B277" t="s">
        <v>781</v>
      </c>
      <c r="C277" s="19" t="s">
        <v>2139</v>
      </c>
      <c r="G277" s="19">
        <v>91297</v>
      </c>
    </row>
    <row r="278" spans="2:7" x14ac:dyDescent="0.35">
      <c r="B278" t="s">
        <v>782</v>
      </c>
      <c r="C278" s="19" t="s">
        <v>2139</v>
      </c>
      <c r="G278" s="19">
        <v>91389</v>
      </c>
    </row>
    <row r="279" spans="2:7" x14ac:dyDescent="0.35">
      <c r="B279" t="s">
        <v>376</v>
      </c>
      <c r="C279" s="19" t="s">
        <v>2139</v>
      </c>
      <c r="G279" s="19">
        <v>91407</v>
      </c>
    </row>
    <row r="280" spans="2:7" x14ac:dyDescent="0.35">
      <c r="B280" t="s">
        <v>379</v>
      </c>
      <c r="C280" s="19" t="s">
        <v>2139</v>
      </c>
      <c r="G280" s="19">
        <v>91424</v>
      </c>
    </row>
    <row r="281" spans="2:7" x14ac:dyDescent="0.35">
      <c r="B281" t="s">
        <v>787</v>
      </c>
      <c r="C281" s="19" t="s">
        <v>2139</v>
      </c>
      <c r="G281" s="19">
        <v>91480</v>
      </c>
    </row>
    <row r="282" spans="2:7" x14ac:dyDescent="0.35">
      <c r="B282" t="s">
        <v>380</v>
      </c>
      <c r="C282" s="19" t="s">
        <v>2139</v>
      </c>
      <c r="G282" s="19">
        <v>91495</v>
      </c>
    </row>
    <row r="283" spans="2:7" x14ac:dyDescent="0.35">
      <c r="B283" t="s">
        <v>158</v>
      </c>
      <c r="C283" s="19" t="s">
        <v>2139</v>
      </c>
      <c r="G283" s="19">
        <v>91543</v>
      </c>
    </row>
    <row r="284" spans="2:7" x14ac:dyDescent="0.35">
      <c r="B284" t="s">
        <v>790</v>
      </c>
      <c r="C284" s="19" t="s">
        <v>2139</v>
      </c>
      <c r="F284" t="s">
        <v>2143</v>
      </c>
      <c r="G284" s="19">
        <v>646</v>
      </c>
    </row>
    <row r="285" spans="2:7" x14ac:dyDescent="0.35">
      <c r="B285" t="s">
        <v>791</v>
      </c>
      <c r="C285" s="19" t="s">
        <v>2139</v>
      </c>
      <c r="G285" s="19">
        <v>3585</v>
      </c>
    </row>
    <row r="286" spans="2:7" x14ac:dyDescent="0.35">
      <c r="B286" t="s">
        <v>792</v>
      </c>
      <c r="C286" s="19" t="s">
        <v>2139</v>
      </c>
      <c r="G286" s="19">
        <v>5920</v>
      </c>
    </row>
    <row r="287" spans="2:7" x14ac:dyDescent="0.35">
      <c r="B287" t="s">
        <v>793</v>
      </c>
      <c r="C287" s="19" t="s">
        <v>2139</v>
      </c>
      <c r="G287" s="19">
        <v>7364</v>
      </c>
    </row>
    <row r="288" spans="2:7" x14ac:dyDescent="0.35">
      <c r="B288" t="s">
        <v>159</v>
      </c>
      <c r="C288" s="19" t="s">
        <v>2139</v>
      </c>
      <c r="G288" s="19">
        <v>7909</v>
      </c>
    </row>
    <row r="289" spans="2:7" x14ac:dyDescent="0.35">
      <c r="B289" t="s">
        <v>795</v>
      </c>
      <c r="C289" s="19" t="s">
        <v>2139</v>
      </c>
      <c r="G289" s="19">
        <v>11013</v>
      </c>
    </row>
    <row r="290" spans="2:7" x14ac:dyDescent="0.35">
      <c r="B290" t="s">
        <v>796</v>
      </c>
      <c r="C290" s="19" t="s">
        <v>2139</v>
      </c>
      <c r="G290" s="19">
        <v>12224</v>
      </c>
    </row>
    <row r="291" spans="2:7" x14ac:dyDescent="0.35">
      <c r="B291" t="s">
        <v>382</v>
      </c>
      <c r="C291" s="19" t="s">
        <v>2139</v>
      </c>
      <c r="G291" s="19">
        <v>14785</v>
      </c>
    </row>
    <row r="292" spans="2:7" x14ac:dyDescent="0.35">
      <c r="B292" t="s">
        <v>797</v>
      </c>
      <c r="C292" s="19" t="s">
        <v>2139</v>
      </c>
      <c r="G292" s="19">
        <v>16676</v>
      </c>
    </row>
    <row r="293" spans="2:7" x14ac:dyDescent="0.35">
      <c r="B293" t="s">
        <v>798</v>
      </c>
      <c r="C293" s="19" t="s">
        <v>2139</v>
      </c>
      <c r="G293" s="19">
        <v>21958</v>
      </c>
    </row>
    <row r="294" spans="2:7" x14ac:dyDescent="0.35">
      <c r="B294" t="s">
        <v>799</v>
      </c>
      <c r="C294" s="19" t="s">
        <v>2139</v>
      </c>
      <c r="G294" s="19">
        <v>29350</v>
      </c>
    </row>
    <row r="295" spans="2:7" x14ac:dyDescent="0.35">
      <c r="B295" t="s">
        <v>800</v>
      </c>
      <c r="C295" s="19" t="s">
        <v>2139</v>
      </c>
      <c r="G295" s="19">
        <v>30785</v>
      </c>
    </row>
    <row r="296" spans="2:7" x14ac:dyDescent="0.35">
      <c r="B296" t="s">
        <v>802</v>
      </c>
      <c r="C296" s="19" t="s">
        <v>2139</v>
      </c>
      <c r="G296" s="19">
        <v>32710</v>
      </c>
    </row>
    <row r="297" spans="2:7" x14ac:dyDescent="0.35">
      <c r="B297" t="s">
        <v>803</v>
      </c>
      <c r="C297" s="19" t="s">
        <v>2139</v>
      </c>
      <c r="G297" s="19">
        <v>33635</v>
      </c>
    </row>
    <row r="298" spans="2:7" x14ac:dyDescent="0.35">
      <c r="B298" t="s">
        <v>160</v>
      </c>
      <c r="C298" s="19" t="s">
        <v>2139</v>
      </c>
      <c r="G298" s="19">
        <v>34017</v>
      </c>
    </row>
    <row r="299" spans="2:7" x14ac:dyDescent="0.35">
      <c r="B299" t="s">
        <v>805</v>
      </c>
      <c r="C299" s="19" t="s">
        <v>2139</v>
      </c>
      <c r="G299" s="19">
        <v>36452</v>
      </c>
    </row>
    <row r="300" spans="2:7" x14ac:dyDescent="0.35">
      <c r="B300" t="s">
        <v>386</v>
      </c>
      <c r="C300" s="19" t="s">
        <v>2139</v>
      </c>
      <c r="G300" s="19">
        <v>36647</v>
      </c>
    </row>
    <row r="301" spans="2:7" x14ac:dyDescent="0.35">
      <c r="B301" t="s">
        <v>806</v>
      </c>
      <c r="C301" s="19" t="s">
        <v>2139</v>
      </c>
      <c r="G301" s="19">
        <v>37760</v>
      </c>
    </row>
    <row r="302" spans="2:7" x14ac:dyDescent="0.35">
      <c r="B302" t="s">
        <v>388</v>
      </c>
      <c r="C302" s="19" t="s">
        <v>2139</v>
      </c>
      <c r="G302" s="19">
        <v>37924</v>
      </c>
    </row>
    <row r="303" spans="2:7" x14ac:dyDescent="0.35">
      <c r="B303" t="s">
        <v>389</v>
      </c>
      <c r="C303" s="19" t="s">
        <v>2139</v>
      </c>
      <c r="G303" s="19">
        <v>37987</v>
      </c>
    </row>
    <row r="304" spans="2:7" x14ac:dyDescent="0.35">
      <c r="B304" t="s">
        <v>163</v>
      </c>
      <c r="C304" s="19" t="s">
        <v>2139</v>
      </c>
      <c r="G304" s="19">
        <v>41793</v>
      </c>
    </row>
    <row r="305" spans="2:7" x14ac:dyDescent="0.35">
      <c r="B305" t="s">
        <v>812</v>
      </c>
      <c r="C305" s="19" t="s">
        <v>2139</v>
      </c>
      <c r="G305" s="19">
        <v>47813</v>
      </c>
    </row>
    <row r="306" spans="2:7" x14ac:dyDescent="0.35">
      <c r="B306" t="s">
        <v>166</v>
      </c>
      <c r="C306" s="19" t="s">
        <v>2139</v>
      </c>
      <c r="G306" s="19">
        <v>55300</v>
      </c>
    </row>
    <row r="307" spans="2:7" x14ac:dyDescent="0.35">
      <c r="B307" t="s">
        <v>814</v>
      </c>
      <c r="C307" s="19" t="s">
        <v>2139</v>
      </c>
      <c r="G307" s="19">
        <v>55713</v>
      </c>
    </row>
    <row r="308" spans="2:7" x14ac:dyDescent="0.35">
      <c r="B308" t="s">
        <v>390</v>
      </c>
      <c r="C308" s="19" t="s">
        <v>2139</v>
      </c>
      <c r="G308" s="19">
        <v>59937</v>
      </c>
    </row>
    <row r="309" spans="2:7" x14ac:dyDescent="0.35">
      <c r="B309" t="s">
        <v>391</v>
      </c>
      <c r="C309" s="19" t="s">
        <v>2139</v>
      </c>
      <c r="G309" s="19">
        <v>85826</v>
      </c>
    </row>
    <row r="310" spans="2:7" x14ac:dyDescent="0.35">
      <c r="B310" t="s">
        <v>392</v>
      </c>
      <c r="C310" s="19" t="s">
        <v>2139</v>
      </c>
      <c r="G310" s="19">
        <v>85827</v>
      </c>
    </row>
    <row r="311" spans="2:7" x14ac:dyDescent="0.35">
      <c r="B311" t="s">
        <v>816</v>
      </c>
      <c r="C311" s="19" t="s">
        <v>2139</v>
      </c>
      <c r="G311" s="19">
        <v>85867</v>
      </c>
    </row>
    <row r="312" spans="2:7" x14ac:dyDescent="0.35">
      <c r="B312" t="s">
        <v>394</v>
      </c>
      <c r="C312" s="19" t="s">
        <v>2139</v>
      </c>
      <c r="G312" s="19">
        <v>85895</v>
      </c>
    </row>
    <row r="313" spans="2:7" x14ac:dyDescent="0.35">
      <c r="B313" t="s">
        <v>820</v>
      </c>
      <c r="C313" s="19" t="s">
        <v>2139</v>
      </c>
      <c r="G313" s="19">
        <v>85896</v>
      </c>
    </row>
    <row r="314" spans="2:7" x14ac:dyDescent="0.35">
      <c r="B314" t="s">
        <v>821</v>
      </c>
      <c r="C314" s="19" t="s">
        <v>2139</v>
      </c>
      <c r="G314" s="19">
        <v>85897</v>
      </c>
    </row>
    <row r="315" spans="2:7" x14ac:dyDescent="0.35">
      <c r="B315" t="s">
        <v>396</v>
      </c>
      <c r="C315" s="19" t="s">
        <v>2139</v>
      </c>
      <c r="G315" s="19">
        <v>85915</v>
      </c>
    </row>
    <row r="316" spans="2:7" x14ac:dyDescent="0.35">
      <c r="B316" t="s">
        <v>823</v>
      </c>
      <c r="C316" s="19" t="s">
        <v>2139</v>
      </c>
      <c r="G316" s="19">
        <v>85979</v>
      </c>
    </row>
    <row r="317" spans="2:7" x14ac:dyDescent="0.35">
      <c r="B317" t="s">
        <v>397</v>
      </c>
      <c r="C317" s="19" t="s">
        <v>2139</v>
      </c>
      <c r="G317" s="19">
        <v>85981</v>
      </c>
    </row>
    <row r="318" spans="2:7" x14ac:dyDescent="0.35">
      <c r="B318" t="s">
        <v>827</v>
      </c>
      <c r="C318" s="19" t="s">
        <v>2139</v>
      </c>
      <c r="G318" s="19">
        <v>86010</v>
      </c>
    </row>
    <row r="319" spans="2:7" x14ac:dyDescent="0.35">
      <c r="B319" t="s">
        <v>398</v>
      </c>
      <c r="C319" s="19" t="s">
        <v>2139</v>
      </c>
      <c r="G319" s="19">
        <v>86086</v>
      </c>
    </row>
    <row r="320" spans="2:7" x14ac:dyDescent="0.35">
      <c r="B320" t="s">
        <v>830</v>
      </c>
      <c r="C320" s="19" t="s">
        <v>2139</v>
      </c>
      <c r="G320" s="19">
        <v>86103</v>
      </c>
    </row>
    <row r="321" spans="2:7" x14ac:dyDescent="0.35">
      <c r="B321" t="s">
        <v>834</v>
      </c>
      <c r="C321" s="19" t="s">
        <v>2139</v>
      </c>
      <c r="G321" s="19">
        <v>86104</v>
      </c>
    </row>
    <row r="322" spans="2:7" x14ac:dyDescent="0.35">
      <c r="B322" t="s">
        <v>835</v>
      </c>
      <c r="C322" s="19" t="s">
        <v>2139</v>
      </c>
      <c r="G322" s="19">
        <v>86118</v>
      </c>
    </row>
    <row r="323" spans="2:7" x14ac:dyDescent="0.35">
      <c r="B323" t="s">
        <v>836</v>
      </c>
      <c r="C323" s="19" t="s">
        <v>2139</v>
      </c>
      <c r="G323" s="19">
        <v>86123</v>
      </c>
    </row>
    <row r="324" spans="2:7" x14ac:dyDescent="0.35">
      <c r="B324" t="s">
        <v>838</v>
      </c>
      <c r="C324" s="19" t="s">
        <v>2139</v>
      </c>
      <c r="G324" s="19">
        <v>86221</v>
      </c>
    </row>
    <row r="325" spans="2:7" x14ac:dyDescent="0.35">
      <c r="B325" t="s">
        <v>403</v>
      </c>
      <c r="C325" s="19" t="s">
        <v>2139</v>
      </c>
      <c r="G325" s="19">
        <v>86258</v>
      </c>
    </row>
    <row r="326" spans="2:7" x14ac:dyDescent="0.35">
      <c r="B326" t="s">
        <v>839</v>
      </c>
      <c r="C326" s="19" t="s">
        <v>2139</v>
      </c>
      <c r="G326" s="19">
        <v>86263</v>
      </c>
    </row>
    <row r="327" spans="2:7" x14ac:dyDescent="0.35">
      <c r="B327" t="s">
        <v>840</v>
      </c>
      <c r="C327" s="19" t="s">
        <v>2139</v>
      </c>
      <c r="G327" s="19">
        <v>86297</v>
      </c>
    </row>
    <row r="328" spans="2:7" x14ac:dyDescent="0.35">
      <c r="B328" t="s">
        <v>842</v>
      </c>
      <c r="C328" s="19" t="s">
        <v>2139</v>
      </c>
      <c r="G328" s="19">
        <v>86356</v>
      </c>
    </row>
    <row r="329" spans="2:7" x14ac:dyDescent="0.35">
      <c r="B329" t="s">
        <v>843</v>
      </c>
      <c r="C329" s="19" t="s">
        <v>2139</v>
      </c>
      <c r="G329" s="19">
        <v>86397</v>
      </c>
    </row>
    <row r="330" spans="2:7" x14ac:dyDescent="0.35">
      <c r="B330" t="s">
        <v>173</v>
      </c>
      <c r="C330" s="19" t="s">
        <v>2139</v>
      </c>
      <c r="G330" s="19">
        <v>86411</v>
      </c>
    </row>
    <row r="331" spans="2:7" x14ac:dyDescent="0.35">
      <c r="B331" t="s">
        <v>407</v>
      </c>
      <c r="C331" s="19" t="s">
        <v>2139</v>
      </c>
      <c r="G331" s="19">
        <v>86422</v>
      </c>
    </row>
    <row r="332" spans="2:7" x14ac:dyDescent="0.35">
      <c r="B332" t="s">
        <v>844</v>
      </c>
      <c r="C332" s="19" t="s">
        <v>2139</v>
      </c>
      <c r="G332" s="19">
        <v>86448</v>
      </c>
    </row>
    <row r="333" spans="2:7" x14ac:dyDescent="0.35">
      <c r="B333" t="s">
        <v>846</v>
      </c>
      <c r="C333" s="19" t="s">
        <v>2139</v>
      </c>
      <c r="G333" s="19">
        <v>86520</v>
      </c>
    </row>
    <row r="334" spans="2:7" x14ac:dyDescent="0.35">
      <c r="B334" t="s">
        <v>175</v>
      </c>
      <c r="C334" s="19" t="s">
        <v>2139</v>
      </c>
      <c r="G334" s="19">
        <v>86534</v>
      </c>
    </row>
    <row r="335" spans="2:7" x14ac:dyDescent="0.35">
      <c r="B335" t="s">
        <v>410</v>
      </c>
      <c r="C335" s="19" t="s">
        <v>2139</v>
      </c>
      <c r="G335" s="19">
        <v>86556</v>
      </c>
    </row>
    <row r="336" spans="2:7" x14ac:dyDescent="0.35">
      <c r="B336" t="s">
        <v>848</v>
      </c>
      <c r="C336" s="19" t="s">
        <v>2139</v>
      </c>
      <c r="G336" s="19">
        <v>86600</v>
      </c>
    </row>
    <row r="337" spans="2:7" x14ac:dyDescent="0.35">
      <c r="B337" t="s">
        <v>411</v>
      </c>
      <c r="C337" s="19" t="s">
        <v>2139</v>
      </c>
      <c r="G337" s="19">
        <v>86734</v>
      </c>
    </row>
    <row r="338" spans="2:7" x14ac:dyDescent="0.35">
      <c r="B338" t="s">
        <v>413</v>
      </c>
      <c r="C338" s="19" t="s">
        <v>2139</v>
      </c>
      <c r="G338" s="19">
        <v>86752</v>
      </c>
    </row>
    <row r="339" spans="2:7" x14ac:dyDescent="0.35">
      <c r="B339" t="s">
        <v>851</v>
      </c>
      <c r="C339" s="19" t="s">
        <v>2139</v>
      </c>
      <c r="G339" s="19">
        <v>86753</v>
      </c>
    </row>
    <row r="340" spans="2:7" x14ac:dyDescent="0.35">
      <c r="B340" t="s">
        <v>177</v>
      </c>
      <c r="C340" s="19" t="s">
        <v>2139</v>
      </c>
      <c r="G340" s="19">
        <v>86790</v>
      </c>
    </row>
    <row r="341" spans="2:7" x14ac:dyDescent="0.35">
      <c r="B341" t="s">
        <v>852</v>
      </c>
      <c r="C341" s="19" t="s">
        <v>2139</v>
      </c>
      <c r="G341" s="19">
        <v>86812</v>
      </c>
    </row>
    <row r="342" spans="2:7" x14ac:dyDescent="0.35">
      <c r="B342" t="s">
        <v>856</v>
      </c>
      <c r="C342" s="19" t="s">
        <v>2139</v>
      </c>
      <c r="G342" s="19">
        <v>86828</v>
      </c>
    </row>
    <row r="343" spans="2:7" x14ac:dyDescent="0.35">
      <c r="B343" t="s">
        <v>414</v>
      </c>
      <c r="C343" s="19" t="s">
        <v>2139</v>
      </c>
      <c r="G343" s="19">
        <v>86836</v>
      </c>
    </row>
    <row r="344" spans="2:7" x14ac:dyDescent="0.35">
      <c r="B344" t="s">
        <v>415</v>
      </c>
      <c r="C344" s="19" t="s">
        <v>2139</v>
      </c>
      <c r="G344" s="19">
        <v>86883</v>
      </c>
    </row>
    <row r="345" spans="2:7" x14ac:dyDescent="0.35">
      <c r="B345" t="s">
        <v>418</v>
      </c>
      <c r="C345" s="19" t="s">
        <v>2139</v>
      </c>
      <c r="G345" s="19">
        <v>86887</v>
      </c>
    </row>
    <row r="346" spans="2:7" x14ac:dyDescent="0.35">
      <c r="B346" t="s">
        <v>420</v>
      </c>
      <c r="C346" s="19" t="s">
        <v>2139</v>
      </c>
      <c r="G346" s="19">
        <v>86899</v>
      </c>
    </row>
    <row r="347" spans="2:7" x14ac:dyDescent="0.35">
      <c r="B347" t="s">
        <v>863</v>
      </c>
      <c r="C347" s="19" t="s">
        <v>2139</v>
      </c>
      <c r="G347" s="19">
        <v>86913</v>
      </c>
    </row>
    <row r="348" spans="2:7" x14ac:dyDescent="0.35">
      <c r="B348" t="s">
        <v>865</v>
      </c>
      <c r="C348" s="19" t="s">
        <v>2139</v>
      </c>
      <c r="G348" s="19">
        <v>86926</v>
      </c>
    </row>
    <row r="349" spans="2:7" x14ac:dyDescent="0.35">
      <c r="B349" t="s">
        <v>866</v>
      </c>
      <c r="C349" s="19" t="s">
        <v>2139</v>
      </c>
      <c r="G349" s="19">
        <v>86951</v>
      </c>
    </row>
    <row r="350" spans="2:7" x14ac:dyDescent="0.35">
      <c r="B350" t="s">
        <v>868</v>
      </c>
      <c r="C350" s="19" t="s">
        <v>2139</v>
      </c>
      <c r="G350" s="19">
        <v>87002</v>
      </c>
    </row>
    <row r="351" spans="2:7" x14ac:dyDescent="0.35">
      <c r="B351" t="s">
        <v>870</v>
      </c>
      <c r="C351" s="19" t="s">
        <v>2139</v>
      </c>
      <c r="G351" s="19">
        <v>87003</v>
      </c>
    </row>
    <row r="352" spans="2:7" x14ac:dyDescent="0.35">
      <c r="B352" t="s">
        <v>179</v>
      </c>
      <c r="C352" s="19" t="s">
        <v>2139</v>
      </c>
      <c r="G352" s="19">
        <v>87015</v>
      </c>
    </row>
    <row r="353" spans="2:7" x14ac:dyDescent="0.35">
      <c r="B353" t="s">
        <v>422</v>
      </c>
      <c r="C353" s="19" t="s">
        <v>2139</v>
      </c>
      <c r="G353" s="19">
        <v>87016</v>
      </c>
    </row>
    <row r="354" spans="2:7" x14ac:dyDescent="0.35">
      <c r="B354" t="s">
        <v>423</v>
      </c>
      <c r="C354" s="19" t="s">
        <v>2139</v>
      </c>
      <c r="G354" s="19">
        <v>87057</v>
      </c>
    </row>
    <row r="355" spans="2:7" x14ac:dyDescent="0.35">
      <c r="B355" t="s">
        <v>181</v>
      </c>
      <c r="C355" s="19" t="s">
        <v>2139</v>
      </c>
      <c r="G355" s="19">
        <v>87077</v>
      </c>
    </row>
    <row r="356" spans="2:7" x14ac:dyDescent="0.35">
      <c r="B356" t="s">
        <v>424</v>
      </c>
      <c r="C356" s="19" t="s">
        <v>2139</v>
      </c>
      <c r="G356" s="19">
        <v>87160</v>
      </c>
    </row>
    <row r="357" spans="2:7" x14ac:dyDescent="0.35">
      <c r="B357" t="s">
        <v>430</v>
      </c>
      <c r="C357" s="19" t="s">
        <v>2139</v>
      </c>
      <c r="G357" s="19">
        <v>87175</v>
      </c>
    </row>
    <row r="358" spans="2:7" x14ac:dyDescent="0.35">
      <c r="B358" t="s">
        <v>877</v>
      </c>
      <c r="C358" s="19" t="s">
        <v>2139</v>
      </c>
      <c r="G358" s="19">
        <v>87186</v>
      </c>
    </row>
    <row r="359" spans="2:7" x14ac:dyDescent="0.35">
      <c r="B359" t="s">
        <v>435</v>
      </c>
      <c r="C359" s="19" t="s">
        <v>2139</v>
      </c>
      <c r="G359" s="19">
        <v>87193</v>
      </c>
    </row>
    <row r="360" spans="2:7" x14ac:dyDescent="0.35">
      <c r="B360" t="s">
        <v>436</v>
      </c>
      <c r="C360" s="19" t="s">
        <v>2139</v>
      </c>
      <c r="G360" s="19">
        <v>87195</v>
      </c>
    </row>
    <row r="361" spans="2:7" x14ac:dyDescent="0.35">
      <c r="B361" t="s">
        <v>437</v>
      </c>
      <c r="C361" s="19" t="s">
        <v>2139</v>
      </c>
      <c r="G361" s="19">
        <v>87245</v>
      </c>
    </row>
    <row r="362" spans="2:7" x14ac:dyDescent="0.35">
      <c r="B362" t="s">
        <v>882</v>
      </c>
      <c r="C362" s="19" t="s">
        <v>2139</v>
      </c>
      <c r="G362" s="19">
        <v>87285</v>
      </c>
    </row>
    <row r="363" spans="2:7" x14ac:dyDescent="0.35">
      <c r="B363" t="s">
        <v>883</v>
      </c>
      <c r="C363" s="19" t="s">
        <v>2139</v>
      </c>
      <c r="G363" s="19">
        <v>87297</v>
      </c>
    </row>
    <row r="364" spans="2:7" x14ac:dyDescent="0.35">
      <c r="B364" t="s">
        <v>884</v>
      </c>
      <c r="C364" s="19" t="s">
        <v>2139</v>
      </c>
      <c r="G364" s="19">
        <v>87298</v>
      </c>
    </row>
    <row r="365" spans="2:7" x14ac:dyDescent="0.35">
      <c r="B365" t="s">
        <v>439</v>
      </c>
      <c r="C365" s="19" t="s">
        <v>2139</v>
      </c>
      <c r="G365" s="19">
        <v>87356</v>
      </c>
    </row>
    <row r="366" spans="2:7" x14ac:dyDescent="0.35">
      <c r="B366" t="s">
        <v>443</v>
      </c>
      <c r="C366" s="19" t="s">
        <v>2139</v>
      </c>
      <c r="G366" s="19">
        <v>87365</v>
      </c>
    </row>
    <row r="367" spans="2:7" x14ac:dyDescent="0.35">
      <c r="B367" t="s">
        <v>890</v>
      </c>
      <c r="C367" s="19" t="s">
        <v>2139</v>
      </c>
      <c r="G367" s="19">
        <v>87366</v>
      </c>
    </row>
    <row r="368" spans="2:7" x14ac:dyDescent="0.35">
      <c r="B368" t="s">
        <v>444</v>
      </c>
      <c r="C368" s="19" t="s">
        <v>2139</v>
      </c>
      <c r="G368" s="19">
        <v>87396</v>
      </c>
    </row>
    <row r="369" spans="2:7" x14ac:dyDescent="0.35">
      <c r="B369" t="s">
        <v>892</v>
      </c>
      <c r="C369" s="19" t="s">
        <v>2139</v>
      </c>
      <c r="G369" s="19">
        <v>87407</v>
      </c>
    </row>
    <row r="370" spans="2:7" x14ac:dyDescent="0.35">
      <c r="B370" t="s">
        <v>893</v>
      </c>
      <c r="C370" s="19" t="s">
        <v>2139</v>
      </c>
      <c r="G370" s="19">
        <v>87408</v>
      </c>
    </row>
    <row r="371" spans="2:7" x14ac:dyDescent="0.35">
      <c r="B371" t="s">
        <v>895</v>
      </c>
      <c r="C371" s="19" t="s">
        <v>2139</v>
      </c>
      <c r="G371" s="19">
        <v>87451</v>
      </c>
    </row>
    <row r="372" spans="2:7" x14ac:dyDescent="0.35">
      <c r="B372" t="s">
        <v>896</v>
      </c>
      <c r="C372" s="19" t="s">
        <v>2139</v>
      </c>
      <c r="G372" s="19">
        <v>87474</v>
      </c>
    </row>
    <row r="373" spans="2:7" x14ac:dyDescent="0.35">
      <c r="B373" t="s">
        <v>445</v>
      </c>
      <c r="C373" s="19" t="s">
        <v>2139</v>
      </c>
      <c r="G373" s="19">
        <v>87485</v>
      </c>
    </row>
    <row r="374" spans="2:7" x14ac:dyDescent="0.35">
      <c r="B374" t="s">
        <v>897</v>
      </c>
      <c r="C374" s="19" t="s">
        <v>2139</v>
      </c>
      <c r="G374" s="19">
        <v>87487</v>
      </c>
    </row>
    <row r="375" spans="2:7" x14ac:dyDescent="0.35">
      <c r="B375" t="s">
        <v>898</v>
      </c>
      <c r="C375" s="19" t="s">
        <v>2139</v>
      </c>
      <c r="G375" s="19">
        <v>87530</v>
      </c>
    </row>
    <row r="376" spans="2:7" x14ac:dyDescent="0.35">
      <c r="B376" t="s">
        <v>899</v>
      </c>
      <c r="C376" s="19" t="s">
        <v>2139</v>
      </c>
      <c r="G376" s="19">
        <v>87536</v>
      </c>
    </row>
    <row r="377" spans="2:7" x14ac:dyDescent="0.35">
      <c r="B377" t="s">
        <v>900</v>
      </c>
      <c r="C377" s="19" t="s">
        <v>2139</v>
      </c>
      <c r="G377" s="19">
        <v>87555</v>
      </c>
    </row>
    <row r="378" spans="2:7" x14ac:dyDescent="0.35">
      <c r="B378" t="s">
        <v>901</v>
      </c>
      <c r="C378" s="19" t="s">
        <v>2139</v>
      </c>
      <c r="G378" s="19">
        <v>87569</v>
      </c>
    </row>
    <row r="379" spans="2:7" x14ac:dyDescent="0.35">
      <c r="B379" t="s">
        <v>449</v>
      </c>
      <c r="C379" s="19" t="s">
        <v>2139</v>
      </c>
      <c r="G379" s="19">
        <v>87570</v>
      </c>
    </row>
    <row r="380" spans="2:7" x14ac:dyDescent="0.35">
      <c r="B380" t="s">
        <v>902</v>
      </c>
      <c r="C380" s="19" t="s">
        <v>2139</v>
      </c>
      <c r="G380" s="19">
        <v>87583</v>
      </c>
    </row>
    <row r="381" spans="2:7" x14ac:dyDescent="0.35">
      <c r="B381" t="s">
        <v>190</v>
      </c>
      <c r="C381" s="19" t="s">
        <v>2139</v>
      </c>
      <c r="G381" s="19">
        <v>87585</v>
      </c>
    </row>
    <row r="382" spans="2:7" x14ac:dyDescent="0.35">
      <c r="B382" t="s">
        <v>453</v>
      </c>
      <c r="C382" s="19" t="s">
        <v>2139</v>
      </c>
      <c r="G382" s="19">
        <v>87611</v>
      </c>
    </row>
    <row r="383" spans="2:7" x14ac:dyDescent="0.35">
      <c r="B383" t="s">
        <v>905</v>
      </c>
      <c r="C383" s="19" t="s">
        <v>2139</v>
      </c>
      <c r="G383" s="19">
        <v>87620</v>
      </c>
    </row>
    <row r="384" spans="2:7" x14ac:dyDescent="0.35">
      <c r="B384" t="s">
        <v>455</v>
      </c>
      <c r="C384" s="19" t="s">
        <v>2139</v>
      </c>
      <c r="G384" s="19">
        <v>87630</v>
      </c>
    </row>
    <row r="385" spans="2:7" x14ac:dyDescent="0.35">
      <c r="B385" t="s">
        <v>908</v>
      </c>
      <c r="C385" s="19" t="s">
        <v>2139</v>
      </c>
      <c r="G385" s="19">
        <v>87631</v>
      </c>
    </row>
    <row r="386" spans="2:7" x14ac:dyDescent="0.35">
      <c r="B386" t="s">
        <v>911</v>
      </c>
      <c r="C386" s="19" t="s">
        <v>2139</v>
      </c>
      <c r="G386" s="19">
        <v>87633</v>
      </c>
    </row>
    <row r="387" spans="2:7" x14ac:dyDescent="0.35">
      <c r="B387" t="s">
        <v>191</v>
      </c>
      <c r="C387" s="19" t="s">
        <v>2139</v>
      </c>
      <c r="G387" s="19">
        <v>87651</v>
      </c>
    </row>
    <row r="388" spans="2:7" x14ac:dyDescent="0.35">
      <c r="B388" t="s">
        <v>914</v>
      </c>
      <c r="C388" s="19" t="s">
        <v>2139</v>
      </c>
      <c r="G388" s="19">
        <v>87672</v>
      </c>
    </row>
    <row r="389" spans="2:7" x14ac:dyDescent="0.35">
      <c r="B389" t="s">
        <v>459</v>
      </c>
      <c r="C389" s="19" t="s">
        <v>2139</v>
      </c>
      <c r="G389" s="19">
        <v>87696</v>
      </c>
    </row>
    <row r="390" spans="2:7" x14ac:dyDescent="0.35">
      <c r="B390" t="s">
        <v>460</v>
      </c>
      <c r="C390" s="19" t="s">
        <v>2139</v>
      </c>
      <c r="G390" s="19">
        <v>87720</v>
      </c>
    </row>
    <row r="391" spans="2:7" x14ac:dyDescent="0.35">
      <c r="B391" t="s">
        <v>461</v>
      </c>
      <c r="C391" s="19" t="s">
        <v>2139</v>
      </c>
      <c r="G391" s="19">
        <v>87748</v>
      </c>
    </row>
    <row r="392" spans="2:7" x14ac:dyDescent="0.35">
      <c r="B392" t="s">
        <v>462</v>
      </c>
      <c r="C392" s="19" t="s">
        <v>2139</v>
      </c>
      <c r="G392" s="19">
        <v>87790</v>
      </c>
    </row>
    <row r="393" spans="2:7" x14ac:dyDescent="0.35">
      <c r="B393" t="s">
        <v>920</v>
      </c>
      <c r="C393" s="19" t="s">
        <v>2139</v>
      </c>
      <c r="G393" s="19">
        <v>87804</v>
      </c>
    </row>
    <row r="394" spans="2:7" x14ac:dyDescent="0.35">
      <c r="B394" t="s">
        <v>922</v>
      </c>
      <c r="C394" s="19" t="s">
        <v>2139</v>
      </c>
      <c r="G394" s="19">
        <v>87813</v>
      </c>
    </row>
    <row r="395" spans="2:7" x14ac:dyDescent="0.35">
      <c r="B395" t="s">
        <v>924</v>
      </c>
      <c r="C395" s="19" t="s">
        <v>2139</v>
      </c>
      <c r="G395" s="19">
        <v>87824</v>
      </c>
    </row>
    <row r="396" spans="2:7" x14ac:dyDescent="0.35">
      <c r="B396" t="s">
        <v>925</v>
      </c>
      <c r="C396" s="19" t="s">
        <v>2139</v>
      </c>
      <c r="G396" s="19">
        <v>87830</v>
      </c>
    </row>
    <row r="397" spans="2:7" x14ac:dyDescent="0.35">
      <c r="B397" t="s">
        <v>466</v>
      </c>
      <c r="C397" s="19" t="s">
        <v>2139</v>
      </c>
      <c r="G397" s="19">
        <v>87831</v>
      </c>
    </row>
    <row r="398" spans="2:7" x14ac:dyDescent="0.35">
      <c r="B398" t="s">
        <v>930</v>
      </c>
      <c r="C398" s="19" t="s">
        <v>2139</v>
      </c>
      <c r="G398" s="19">
        <v>87877</v>
      </c>
    </row>
    <row r="399" spans="2:7" x14ac:dyDescent="0.35">
      <c r="B399" t="s">
        <v>932</v>
      </c>
      <c r="C399" s="19" t="s">
        <v>2139</v>
      </c>
      <c r="G399" s="19">
        <v>87884</v>
      </c>
    </row>
    <row r="400" spans="2:7" x14ac:dyDescent="0.35">
      <c r="B400" t="s">
        <v>933</v>
      </c>
      <c r="C400" s="19" t="s">
        <v>2139</v>
      </c>
      <c r="G400" s="19">
        <v>87905</v>
      </c>
    </row>
    <row r="401" spans="2:7" x14ac:dyDescent="0.35">
      <c r="B401" t="s">
        <v>468</v>
      </c>
      <c r="C401" s="19" t="s">
        <v>2139</v>
      </c>
      <c r="G401" s="19">
        <v>87940</v>
      </c>
    </row>
    <row r="402" spans="2:7" x14ac:dyDescent="0.35">
      <c r="B402" t="s">
        <v>196</v>
      </c>
      <c r="C402" s="19" t="s">
        <v>2139</v>
      </c>
      <c r="G402" s="19">
        <v>87947</v>
      </c>
    </row>
    <row r="403" spans="2:7" x14ac:dyDescent="0.35">
      <c r="B403" t="s">
        <v>469</v>
      </c>
      <c r="C403" s="19" t="s">
        <v>2139</v>
      </c>
      <c r="G403" s="19">
        <v>87965</v>
      </c>
    </row>
    <row r="404" spans="2:7" x14ac:dyDescent="0.35">
      <c r="B404" t="s">
        <v>470</v>
      </c>
      <c r="C404" s="19" t="s">
        <v>2139</v>
      </c>
      <c r="G404" s="19">
        <v>87979</v>
      </c>
    </row>
    <row r="405" spans="2:7" x14ac:dyDescent="0.35">
      <c r="B405" t="s">
        <v>197</v>
      </c>
      <c r="C405" s="19" t="s">
        <v>2139</v>
      </c>
      <c r="G405" s="19">
        <v>88004</v>
      </c>
    </row>
    <row r="406" spans="2:7" x14ac:dyDescent="0.35">
      <c r="B406" t="s">
        <v>941</v>
      </c>
      <c r="C406" s="19" t="s">
        <v>2139</v>
      </c>
      <c r="G406" s="19">
        <v>88014</v>
      </c>
    </row>
    <row r="407" spans="2:7" x14ac:dyDescent="0.35">
      <c r="B407" t="s">
        <v>944</v>
      </c>
      <c r="C407" s="19" t="s">
        <v>2139</v>
      </c>
      <c r="G407" s="19">
        <v>88016</v>
      </c>
    </row>
    <row r="408" spans="2:7" x14ac:dyDescent="0.35">
      <c r="B408" t="s">
        <v>473</v>
      </c>
      <c r="C408" s="19" t="s">
        <v>2139</v>
      </c>
      <c r="G408" s="19">
        <v>88029</v>
      </c>
    </row>
    <row r="409" spans="2:7" x14ac:dyDescent="0.35">
      <c r="B409" t="s">
        <v>946</v>
      </c>
      <c r="C409" s="19" t="s">
        <v>2139</v>
      </c>
      <c r="G409" s="19">
        <v>88084</v>
      </c>
    </row>
    <row r="410" spans="2:7" x14ac:dyDescent="0.35">
      <c r="B410" t="s">
        <v>947</v>
      </c>
      <c r="C410" s="19" t="s">
        <v>2139</v>
      </c>
      <c r="G410" s="19">
        <v>88093</v>
      </c>
    </row>
    <row r="411" spans="2:7" x14ac:dyDescent="0.35">
      <c r="B411" t="s">
        <v>948</v>
      </c>
      <c r="C411" s="19" t="s">
        <v>2139</v>
      </c>
      <c r="G411" s="19">
        <v>88156</v>
      </c>
    </row>
    <row r="412" spans="2:7" x14ac:dyDescent="0.35">
      <c r="B412" t="s">
        <v>949</v>
      </c>
      <c r="C412" s="19" t="s">
        <v>2139</v>
      </c>
      <c r="G412" s="19">
        <v>88185</v>
      </c>
    </row>
    <row r="413" spans="2:7" x14ac:dyDescent="0.35">
      <c r="B413" t="s">
        <v>950</v>
      </c>
      <c r="C413" s="19" t="s">
        <v>2139</v>
      </c>
      <c r="G413" s="19">
        <v>88191</v>
      </c>
    </row>
    <row r="414" spans="2:7" x14ac:dyDescent="0.35">
      <c r="B414" t="s">
        <v>952</v>
      </c>
      <c r="C414" s="19" t="s">
        <v>2139</v>
      </c>
      <c r="G414" s="19">
        <v>88220</v>
      </c>
    </row>
    <row r="415" spans="2:7" x14ac:dyDescent="0.35">
      <c r="B415" t="s">
        <v>477</v>
      </c>
      <c r="C415" s="19" t="s">
        <v>2139</v>
      </c>
      <c r="G415" s="19">
        <v>88233</v>
      </c>
    </row>
    <row r="416" spans="2:7" x14ac:dyDescent="0.35">
      <c r="B416" t="s">
        <v>953</v>
      </c>
      <c r="C416" s="19" t="s">
        <v>2139</v>
      </c>
      <c r="G416" s="19">
        <v>88234</v>
      </c>
    </row>
    <row r="417" spans="2:7" x14ac:dyDescent="0.35">
      <c r="B417" t="s">
        <v>198</v>
      </c>
      <c r="C417" s="19" t="s">
        <v>2139</v>
      </c>
      <c r="G417" s="19">
        <v>88266</v>
      </c>
    </row>
    <row r="418" spans="2:7" x14ac:dyDescent="0.35">
      <c r="B418" t="s">
        <v>954</v>
      </c>
      <c r="C418" s="19" t="s">
        <v>2139</v>
      </c>
      <c r="G418" s="19">
        <v>88278</v>
      </c>
    </row>
    <row r="419" spans="2:7" x14ac:dyDescent="0.35">
      <c r="B419" t="s">
        <v>199</v>
      </c>
      <c r="C419" s="19" t="s">
        <v>2139</v>
      </c>
      <c r="G419" s="19">
        <v>88296</v>
      </c>
    </row>
    <row r="420" spans="2:7" x14ac:dyDescent="0.35">
      <c r="B420" t="s">
        <v>478</v>
      </c>
      <c r="C420" s="19" t="s">
        <v>2139</v>
      </c>
      <c r="G420" s="19">
        <v>88329</v>
      </c>
    </row>
    <row r="421" spans="2:7" x14ac:dyDescent="0.35">
      <c r="B421" t="s">
        <v>956</v>
      </c>
      <c r="C421" s="19" t="s">
        <v>2139</v>
      </c>
      <c r="G421" s="19">
        <v>88361</v>
      </c>
    </row>
    <row r="422" spans="2:7" x14ac:dyDescent="0.35">
      <c r="B422" t="s">
        <v>479</v>
      </c>
      <c r="C422" s="19" t="s">
        <v>2139</v>
      </c>
      <c r="G422" s="19">
        <v>88367</v>
      </c>
    </row>
    <row r="423" spans="2:7" x14ac:dyDescent="0.35">
      <c r="B423" t="s">
        <v>957</v>
      </c>
      <c r="C423" s="19" t="s">
        <v>2139</v>
      </c>
      <c r="G423" s="19">
        <v>88371</v>
      </c>
    </row>
    <row r="424" spans="2:7" x14ac:dyDescent="0.35">
      <c r="B424" t="s">
        <v>958</v>
      </c>
      <c r="C424" s="19" t="s">
        <v>2139</v>
      </c>
      <c r="G424" s="19">
        <v>88372</v>
      </c>
    </row>
    <row r="425" spans="2:7" x14ac:dyDescent="0.35">
      <c r="B425" t="s">
        <v>200</v>
      </c>
      <c r="C425" s="19" t="s">
        <v>2139</v>
      </c>
      <c r="G425" s="19">
        <v>88380</v>
      </c>
    </row>
    <row r="426" spans="2:7" x14ac:dyDescent="0.35">
      <c r="B426" t="s">
        <v>959</v>
      </c>
      <c r="C426" s="19" t="s">
        <v>2139</v>
      </c>
      <c r="G426" s="19">
        <v>88389</v>
      </c>
    </row>
    <row r="427" spans="2:7" x14ac:dyDescent="0.35">
      <c r="B427" t="s">
        <v>201</v>
      </c>
      <c r="C427" s="19" t="s">
        <v>2139</v>
      </c>
      <c r="G427" s="19">
        <v>88444</v>
      </c>
    </row>
    <row r="428" spans="2:7" x14ac:dyDescent="0.35">
      <c r="B428" t="s">
        <v>480</v>
      </c>
      <c r="C428" s="19" t="s">
        <v>2139</v>
      </c>
      <c r="G428" s="19">
        <v>88479</v>
      </c>
    </row>
    <row r="429" spans="2:7" x14ac:dyDescent="0.35">
      <c r="B429" t="s">
        <v>960</v>
      </c>
      <c r="C429" s="19" t="s">
        <v>2139</v>
      </c>
      <c r="G429" s="19">
        <v>88522</v>
      </c>
    </row>
    <row r="430" spans="2:7" x14ac:dyDescent="0.35">
      <c r="B430" t="s">
        <v>202</v>
      </c>
      <c r="C430" s="19" t="s">
        <v>2139</v>
      </c>
      <c r="G430" s="19">
        <v>88548</v>
      </c>
    </row>
    <row r="431" spans="2:7" x14ac:dyDescent="0.35">
      <c r="B431" t="s">
        <v>961</v>
      </c>
      <c r="C431" s="19" t="s">
        <v>2139</v>
      </c>
      <c r="G431" s="19">
        <v>88556</v>
      </c>
    </row>
    <row r="432" spans="2:7" x14ac:dyDescent="0.35">
      <c r="B432" t="s">
        <v>481</v>
      </c>
      <c r="C432" s="19" t="s">
        <v>2139</v>
      </c>
      <c r="G432" s="19">
        <v>88570</v>
      </c>
    </row>
    <row r="433" spans="2:7" x14ac:dyDescent="0.35">
      <c r="B433" t="s">
        <v>203</v>
      </c>
      <c r="C433" s="19" t="s">
        <v>2139</v>
      </c>
      <c r="G433" s="19">
        <v>88579</v>
      </c>
    </row>
    <row r="434" spans="2:7" x14ac:dyDescent="0.35">
      <c r="B434" t="s">
        <v>962</v>
      </c>
      <c r="C434" s="19" t="s">
        <v>2139</v>
      </c>
      <c r="G434" s="19">
        <v>88589</v>
      </c>
    </row>
    <row r="435" spans="2:7" x14ac:dyDescent="0.35">
      <c r="B435" t="s">
        <v>963</v>
      </c>
      <c r="C435" s="19" t="s">
        <v>2139</v>
      </c>
      <c r="G435" s="19">
        <v>88600</v>
      </c>
    </row>
    <row r="436" spans="2:7" x14ac:dyDescent="0.35">
      <c r="B436" t="s">
        <v>204</v>
      </c>
      <c r="C436" s="19" t="s">
        <v>2139</v>
      </c>
      <c r="G436" s="19">
        <v>88610</v>
      </c>
    </row>
    <row r="437" spans="2:7" x14ac:dyDescent="0.35">
      <c r="B437" t="s">
        <v>964</v>
      </c>
      <c r="C437" s="19" t="s">
        <v>2139</v>
      </c>
      <c r="G437" s="19">
        <v>88611</v>
      </c>
    </row>
    <row r="438" spans="2:7" x14ac:dyDescent="0.35">
      <c r="B438" t="s">
        <v>482</v>
      </c>
      <c r="C438" s="19" t="s">
        <v>2139</v>
      </c>
      <c r="G438" s="19">
        <v>88713</v>
      </c>
    </row>
    <row r="439" spans="2:7" x14ac:dyDescent="0.35">
      <c r="B439" t="s">
        <v>483</v>
      </c>
      <c r="C439" s="19" t="s">
        <v>2139</v>
      </c>
      <c r="G439" s="19">
        <v>88721</v>
      </c>
    </row>
    <row r="440" spans="2:7" x14ac:dyDescent="0.35">
      <c r="B440" t="s">
        <v>965</v>
      </c>
      <c r="C440" s="19" t="s">
        <v>2139</v>
      </c>
      <c r="G440" s="19">
        <v>88728</v>
      </c>
    </row>
    <row r="441" spans="2:7" x14ac:dyDescent="0.35">
      <c r="B441" t="s">
        <v>484</v>
      </c>
      <c r="C441" s="19" t="s">
        <v>2139</v>
      </c>
      <c r="G441" s="19">
        <v>88729</v>
      </c>
    </row>
    <row r="442" spans="2:7" x14ac:dyDescent="0.35">
      <c r="B442" t="s">
        <v>485</v>
      </c>
      <c r="C442" s="19" t="s">
        <v>2139</v>
      </c>
      <c r="G442" s="19">
        <v>88814</v>
      </c>
    </row>
    <row r="443" spans="2:7" x14ac:dyDescent="0.35">
      <c r="B443" t="s">
        <v>206</v>
      </c>
      <c r="C443" s="19" t="s">
        <v>2139</v>
      </c>
      <c r="G443" s="19">
        <v>88972</v>
      </c>
    </row>
    <row r="444" spans="2:7" x14ac:dyDescent="0.35">
      <c r="B444" t="s">
        <v>967</v>
      </c>
      <c r="C444" s="19" t="s">
        <v>2139</v>
      </c>
      <c r="G444" s="19">
        <v>88974</v>
      </c>
    </row>
    <row r="445" spans="2:7" x14ac:dyDescent="0.35">
      <c r="B445" t="s">
        <v>207</v>
      </c>
      <c r="C445" s="19" t="s">
        <v>2139</v>
      </c>
      <c r="G445" s="19">
        <v>89004</v>
      </c>
    </row>
    <row r="446" spans="2:7" x14ac:dyDescent="0.35">
      <c r="B446" t="s">
        <v>486</v>
      </c>
      <c r="C446" s="19" t="s">
        <v>2139</v>
      </c>
      <c r="G446" s="19">
        <v>89008</v>
      </c>
    </row>
    <row r="447" spans="2:7" x14ac:dyDescent="0.35">
      <c r="B447" t="s">
        <v>487</v>
      </c>
      <c r="C447" s="19" t="s">
        <v>2139</v>
      </c>
      <c r="G447" s="19">
        <v>89025</v>
      </c>
    </row>
    <row r="448" spans="2:7" x14ac:dyDescent="0.35">
      <c r="B448" t="s">
        <v>968</v>
      </c>
      <c r="C448" s="19" t="s">
        <v>2139</v>
      </c>
      <c r="G448" s="19">
        <v>89059</v>
      </c>
    </row>
    <row r="449" spans="2:7" x14ac:dyDescent="0.35">
      <c r="B449" t="s">
        <v>489</v>
      </c>
      <c r="C449" s="19" t="s">
        <v>2139</v>
      </c>
      <c r="G449" s="19">
        <v>89092</v>
      </c>
    </row>
    <row r="450" spans="2:7" x14ac:dyDescent="0.35">
      <c r="B450" t="s">
        <v>491</v>
      </c>
      <c r="C450" s="19" t="s">
        <v>2139</v>
      </c>
      <c r="G450" s="19">
        <v>89096</v>
      </c>
    </row>
    <row r="451" spans="2:7" x14ac:dyDescent="0.35">
      <c r="G451" s="19">
        <v>89147</v>
      </c>
    </row>
    <row r="452" spans="2:7" x14ac:dyDescent="0.35">
      <c r="G452" s="19">
        <v>89199</v>
      </c>
    </row>
    <row r="453" spans="2:7" x14ac:dyDescent="0.35">
      <c r="G453" s="19">
        <v>89200</v>
      </c>
    </row>
    <row r="454" spans="2:7" x14ac:dyDescent="0.35">
      <c r="G454" s="19">
        <v>89218</v>
      </c>
    </row>
    <row r="455" spans="2:7" x14ac:dyDescent="0.35">
      <c r="G455" s="19">
        <v>89279</v>
      </c>
    </row>
    <row r="456" spans="2:7" x14ac:dyDescent="0.35">
      <c r="G456" s="19">
        <v>89284</v>
      </c>
    </row>
    <row r="457" spans="2:7" x14ac:dyDescent="0.35">
      <c r="G457" s="19">
        <v>89293</v>
      </c>
    </row>
    <row r="458" spans="2:7" x14ac:dyDescent="0.35">
      <c r="G458" s="19">
        <v>89299</v>
      </c>
    </row>
    <row r="459" spans="2:7" x14ac:dyDescent="0.35">
      <c r="G459" s="19">
        <v>89334</v>
      </c>
    </row>
    <row r="460" spans="2:7" x14ac:dyDescent="0.35">
      <c r="G460" s="19">
        <v>89376</v>
      </c>
    </row>
    <row r="461" spans="2:7" x14ac:dyDescent="0.35">
      <c r="G461" s="19">
        <v>89389</v>
      </c>
    </row>
    <row r="462" spans="2:7" x14ac:dyDescent="0.35">
      <c r="G462" s="19">
        <v>89415</v>
      </c>
    </row>
    <row r="463" spans="2:7" x14ac:dyDescent="0.35">
      <c r="G463" s="19">
        <v>89432</v>
      </c>
    </row>
    <row r="464" spans="2:7" x14ac:dyDescent="0.35">
      <c r="G464" s="19">
        <v>89433</v>
      </c>
    </row>
    <row r="465" spans="7:7" x14ac:dyDescent="0.35">
      <c r="G465" s="19">
        <v>89440</v>
      </c>
    </row>
    <row r="466" spans="7:7" x14ac:dyDescent="0.35">
      <c r="G466" s="19">
        <v>89505</v>
      </c>
    </row>
    <row r="467" spans="7:7" x14ac:dyDescent="0.35">
      <c r="G467" s="19">
        <v>89523</v>
      </c>
    </row>
    <row r="468" spans="7:7" x14ac:dyDescent="0.35">
      <c r="G468" s="19">
        <v>89524</v>
      </c>
    </row>
    <row r="469" spans="7:7" x14ac:dyDescent="0.35">
      <c r="G469" s="19">
        <v>89583</v>
      </c>
    </row>
    <row r="470" spans="7:7" x14ac:dyDescent="0.35">
      <c r="G470" s="19">
        <v>89595</v>
      </c>
    </row>
    <row r="471" spans="7:7" x14ac:dyDescent="0.35">
      <c r="G471" s="19">
        <v>89602</v>
      </c>
    </row>
    <row r="472" spans="7:7" x14ac:dyDescent="0.35">
      <c r="G472" s="19">
        <v>89611</v>
      </c>
    </row>
    <row r="473" spans="7:7" x14ac:dyDescent="0.35">
      <c r="G473" s="19">
        <v>89665</v>
      </c>
    </row>
    <row r="474" spans="7:7" x14ac:dyDescent="0.35">
      <c r="G474" s="19">
        <v>89666</v>
      </c>
    </row>
    <row r="475" spans="7:7" x14ac:dyDescent="0.35">
      <c r="G475" s="19">
        <v>89697</v>
      </c>
    </row>
    <row r="476" spans="7:7" x14ac:dyDescent="0.35">
      <c r="G476" s="19">
        <v>89706</v>
      </c>
    </row>
    <row r="477" spans="7:7" x14ac:dyDescent="0.35">
      <c r="G477" s="19">
        <v>89743</v>
      </c>
    </row>
    <row r="478" spans="7:7" x14ac:dyDescent="0.35">
      <c r="G478" s="19">
        <v>89770</v>
      </c>
    </row>
    <row r="479" spans="7:7" x14ac:dyDescent="0.35">
      <c r="G479" s="19">
        <v>89775</v>
      </c>
    </row>
    <row r="480" spans="7:7" x14ac:dyDescent="0.35">
      <c r="G480" s="19">
        <v>89776</v>
      </c>
    </row>
    <row r="481" spans="7:7" x14ac:dyDescent="0.35">
      <c r="G481" s="19">
        <v>89787</v>
      </c>
    </row>
    <row r="482" spans="7:7" x14ac:dyDescent="0.35">
      <c r="G482" s="19">
        <v>89789</v>
      </c>
    </row>
    <row r="483" spans="7:7" x14ac:dyDescent="0.35">
      <c r="G483" s="19">
        <v>89801</v>
      </c>
    </row>
    <row r="484" spans="7:7" x14ac:dyDescent="0.35">
      <c r="G484" s="19">
        <v>89818</v>
      </c>
    </row>
    <row r="485" spans="7:7" x14ac:dyDescent="0.35">
      <c r="G485" s="19">
        <v>89820</v>
      </c>
    </row>
    <row r="486" spans="7:7" x14ac:dyDescent="0.35">
      <c r="G486" s="19">
        <v>89856</v>
      </c>
    </row>
    <row r="487" spans="7:7" x14ac:dyDescent="0.35">
      <c r="G487" s="19">
        <v>89857</v>
      </c>
    </row>
    <row r="488" spans="7:7" x14ac:dyDescent="0.35">
      <c r="G488" s="19">
        <v>89869</v>
      </c>
    </row>
    <row r="489" spans="7:7" x14ac:dyDescent="0.35">
      <c r="G489" s="19">
        <v>89879</v>
      </c>
    </row>
    <row r="490" spans="7:7" x14ac:dyDescent="0.35">
      <c r="G490" s="19">
        <v>89915</v>
      </c>
    </row>
    <row r="491" spans="7:7" x14ac:dyDescent="0.35">
      <c r="G491" s="19">
        <v>89943</v>
      </c>
    </row>
    <row r="492" spans="7:7" x14ac:dyDescent="0.35">
      <c r="G492" s="19">
        <v>89999</v>
      </c>
    </row>
    <row r="493" spans="7:7" x14ac:dyDescent="0.35">
      <c r="G493" s="19">
        <v>90001</v>
      </c>
    </row>
    <row r="494" spans="7:7" x14ac:dyDescent="0.35">
      <c r="G494" s="19">
        <v>90011</v>
      </c>
    </row>
    <row r="495" spans="7:7" x14ac:dyDescent="0.35">
      <c r="G495" s="19">
        <v>90026</v>
      </c>
    </row>
    <row r="496" spans="7:7" x14ac:dyDescent="0.35">
      <c r="G496" s="19">
        <v>90031</v>
      </c>
    </row>
    <row r="497" spans="7:7" x14ac:dyDescent="0.35">
      <c r="G497" s="19">
        <v>90040</v>
      </c>
    </row>
    <row r="498" spans="7:7" x14ac:dyDescent="0.35">
      <c r="G498" s="19">
        <v>90044</v>
      </c>
    </row>
    <row r="499" spans="7:7" x14ac:dyDescent="0.35">
      <c r="G499" s="19">
        <v>90079</v>
      </c>
    </row>
    <row r="500" spans="7:7" x14ac:dyDescent="0.35">
      <c r="G500" s="19">
        <v>90110</v>
      </c>
    </row>
    <row r="501" spans="7:7" x14ac:dyDescent="0.35">
      <c r="G501" s="19">
        <v>90186</v>
      </c>
    </row>
    <row r="502" spans="7:7" x14ac:dyDescent="0.35">
      <c r="G502" s="19">
        <v>90238</v>
      </c>
    </row>
    <row r="503" spans="7:7" x14ac:dyDescent="0.35">
      <c r="G503" s="19">
        <v>90248</v>
      </c>
    </row>
    <row r="504" spans="7:7" x14ac:dyDescent="0.35">
      <c r="G504" s="19">
        <v>90270</v>
      </c>
    </row>
    <row r="505" spans="7:7" x14ac:dyDescent="0.35">
      <c r="G505" s="19">
        <v>90339</v>
      </c>
    </row>
    <row r="506" spans="7:7" x14ac:dyDescent="0.35">
      <c r="G506" s="19">
        <v>90362</v>
      </c>
    </row>
    <row r="507" spans="7:7" x14ac:dyDescent="0.35">
      <c r="G507" s="19">
        <v>90386</v>
      </c>
    </row>
    <row r="508" spans="7:7" x14ac:dyDescent="0.35">
      <c r="G508" s="19">
        <v>90405</v>
      </c>
    </row>
    <row r="509" spans="7:7" x14ac:dyDescent="0.35">
      <c r="G509" s="19">
        <v>90437</v>
      </c>
    </row>
    <row r="510" spans="7:7" x14ac:dyDescent="0.35">
      <c r="G510" s="19">
        <v>90492</v>
      </c>
    </row>
    <row r="511" spans="7:7" x14ac:dyDescent="0.35">
      <c r="G511" s="19">
        <v>90530</v>
      </c>
    </row>
    <row r="512" spans="7:7" x14ac:dyDescent="0.35">
      <c r="G512" s="19">
        <v>90533</v>
      </c>
    </row>
    <row r="513" spans="7:7" x14ac:dyDescent="0.35">
      <c r="G513" s="19">
        <v>90540</v>
      </c>
    </row>
    <row r="514" spans="7:7" x14ac:dyDescent="0.35">
      <c r="G514" s="19">
        <v>90551</v>
      </c>
    </row>
    <row r="515" spans="7:7" x14ac:dyDescent="0.35">
      <c r="G515" s="19">
        <v>90597</v>
      </c>
    </row>
    <row r="516" spans="7:7" x14ac:dyDescent="0.35">
      <c r="G516" s="19">
        <v>90602</v>
      </c>
    </row>
    <row r="517" spans="7:7" x14ac:dyDescent="0.35">
      <c r="G517" s="19">
        <v>90653</v>
      </c>
    </row>
    <row r="518" spans="7:7" x14ac:dyDescent="0.35">
      <c r="G518" s="19">
        <v>90678</v>
      </c>
    </row>
    <row r="519" spans="7:7" x14ac:dyDescent="0.35">
      <c r="G519" s="19">
        <v>90751</v>
      </c>
    </row>
    <row r="520" spans="7:7" x14ac:dyDescent="0.35">
      <c r="G520" s="19">
        <v>90753</v>
      </c>
    </row>
    <row r="521" spans="7:7" x14ac:dyDescent="0.35">
      <c r="G521" s="19">
        <v>90766</v>
      </c>
    </row>
    <row r="522" spans="7:7" x14ac:dyDescent="0.35">
      <c r="G522" s="19">
        <v>90787</v>
      </c>
    </row>
    <row r="523" spans="7:7" x14ac:dyDescent="0.35">
      <c r="G523" s="19">
        <v>90796</v>
      </c>
    </row>
    <row r="524" spans="7:7" x14ac:dyDescent="0.35">
      <c r="G524" s="19">
        <v>90814</v>
      </c>
    </row>
    <row r="525" spans="7:7" x14ac:dyDescent="0.35">
      <c r="G525" s="19">
        <v>90820</v>
      </c>
    </row>
    <row r="526" spans="7:7" x14ac:dyDescent="0.35">
      <c r="G526" s="19">
        <v>90854</v>
      </c>
    </row>
    <row r="527" spans="7:7" x14ac:dyDescent="0.35">
      <c r="G527" s="19">
        <v>90855</v>
      </c>
    </row>
    <row r="528" spans="7:7" x14ac:dyDescent="0.35">
      <c r="G528" s="19">
        <v>90859</v>
      </c>
    </row>
    <row r="529" spans="7:7" x14ac:dyDescent="0.35">
      <c r="G529" s="19">
        <v>90860</v>
      </c>
    </row>
    <row r="530" spans="7:7" x14ac:dyDescent="0.35">
      <c r="G530" s="19">
        <v>90891</v>
      </c>
    </row>
    <row r="531" spans="7:7" x14ac:dyDescent="0.35">
      <c r="G531" s="19">
        <v>90909</v>
      </c>
    </row>
    <row r="532" spans="7:7" x14ac:dyDescent="0.35">
      <c r="G532" s="19">
        <v>90927</v>
      </c>
    </row>
    <row r="533" spans="7:7" x14ac:dyDescent="0.35">
      <c r="G533" s="19">
        <v>90962</v>
      </c>
    </row>
    <row r="534" spans="7:7" x14ac:dyDescent="0.35">
      <c r="G534" s="19">
        <v>91042</v>
      </c>
    </row>
    <row r="535" spans="7:7" x14ac:dyDescent="0.35">
      <c r="G535" s="19">
        <v>91077</v>
      </c>
    </row>
    <row r="536" spans="7:7" x14ac:dyDescent="0.35">
      <c r="G536" s="19">
        <v>91115</v>
      </c>
    </row>
    <row r="537" spans="7:7" x14ac:dyDescent="0.35">
      <c r="G537" s="19">
        <v>91209</v>
      </c>
    </row>
    <row r="538" spans="7:7" x14ac:dyDescent="0.35">
      <c r="G538" s="19">
        <v>91235</v>
      </c>
    </row>
    <row r="539" spans="7:7" x14ac:dyDescent="0.35">
      <c r="G539" s="19">
        <v>91263</v>
      </c>
    </row>
    <row r="540" spans="7:7" x14ac:dyDescent="0.35">
      <c r="G540" s="19">
        <v>91285</v>
      </c>
    </row>
    <row r="541" spans="7:7" x14ac:dyDescent="0.35">
      <c r="G541" s="19">
        <v>91298</v>
      </c>
    </row>
    <row r="542" spans="7:7" x14ac:dyDescent="0.35">
      <c r="G542" s="19">
        <v>91310</v>
      </c>
    </row>
    <row r="543" spans="7:7" x14ac:dyDescent="0.35">
      <c r="G543" s="19">
        <v>91321</v>
      </c>
    </row>
    <row r="544" spans="7:7" x14ac:dyDescent="0.35">
      <c r="G544" s="19">
        <v>91328</v>
      </c>
    </row>
    <row r="545" spans="7:7" x14ac:dyDescent="0.35">
      <c r="G545" s="19">
        <v>91414</v>
      </c>
    </row>
    <row r="546" spans="7:7" x14ac:dyDescent="0.35">
      <c r="G546" s="19">
        <v>91433</v>
      </c>
    </row>
    <row r="547" spans="7:7" x14ac:dyDescent="0.35">
      <c r="G547" s="19">
        <v>91437</v>
      </c>
    </row>
    <row r="548" spans="7:7" x14ac:dyDescent="0.35">
      <c r="G548" s="19">
        <v>91454</v>
      </c>
    </row>
    <row r="549" spans="7:7" x14ac:dyDescent="0.35">
      <c r="G549" s="19">
        <v>91481</v>
      </c>
    </row>
    <row r="550" spans="7:7" x14ac:dyDescent="0.35">
      <c r="G550" s="19">
        <v>91522</v>
      </c>
    </row>
    <row r="551" spans="7:7" x14ac:dyDescent="0.35">
      <c r="G551" s="19">
        <v>91555</v>
      </c>
    </row>
    <row r="552" spans="7:7" x14ac:dyDescent="0.35">
      <c r="G552" s="19">
        <v>91575</v>
      </c>
    </row>
    <row r="553" spans="7:7" x14ac:dyDescent="0.35">
      <c r="G553" s="19">
        <v>91583</v>
      </c>
    </row>
  </sheetData>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Props1.xml><?xml version="1.0" encoding="utf-8"?>
<ds:datastoreItem xmlns:ds="http://schemas.openxmlformats.org/officeDocument/2006/customXml" ds:itemID="{E26E2C1C-7CCF-4AF5-9AE5-4D03AE06D8F3}">
  <ds:schemaRefs/>
</ds:datastoreItem>
</file>

<file path=customXml/itemProps2.xml><?xml version="1.0" encoding="utf-8"?>
<ds:datastoreItem xmlns:ds="http://schemas.openxmlformats.org/officeDocument/2006/customXml" ds:itemID="{F2438983-DE3E-4C90-9A2E-9F3DD3447352}">
  <ds:schemaRefs/>
</ds:datastoreItem>
</file>

<file path=customXml/itemProps3.xml><?xml version="1.0" encoding="utf-8"?>
<ds:datastoreItem xmlns:ds="http://schemas.openxmlformats.org/officeDocument/2006/customXml" ds:itemID="{7DAFFA8B-DE24-476C-82DB-70E377E8F1DB}">
  <ds:schemaRefs/>
</ds:datastoreItem>
</file>

<file path=customXml/itemProps4.xml><?xml version="1.0" encoding="utf-8"?>
<ds:datastoreItem xmlns:ds="http://schemas.openxmlformats.org/officeDocument/2006/customXml" ds:itemID="{77196829-9D7B-42DA-B097-8D5568E4F14E}">
  <ds:schemaRefs/>
</ds:datastoreItem>
</file>

<file path=customXml/itemProps5.xml><?xml version="1.0" encoding="utf-8"?>
<ds:datastoreItem xmlns:ds="http://schemas.openxmlformats.org/officeDocument/2006/customXml" ds:itemID="{F5B8D409-864A-4C45-BA58-FA948ADD6279}">
  <ds:schemaRefs/>
</ds:datastoreItem>
</file>

<file path=customXml/itemProps6.xml><?xml version="1.0" encoding="utf-8"?>
<ds:datastoreItem xmlns:ds="http://schemas.openxmlformats.org/officeDocument/2006/customXml" ds:itemID="{BD9CCC8B-4BF8-4548-BAA6-0AB0407B8065}">
  <ds:schemaRefs/>
</ds:datastoreItem>
</file>

<file path=customXml/itemProps7.xml><?xml version="1.0" encoding="utf-8"?>
<ds:datastoreItem xmlns:ds="http://schemas.openxmlformats.org/officeDocument/2006/customXml" ds:itemID="{BCC1DDC5-9C21-4067-B1FE-01D88828EB81}">
  <ds:schemaRefs/>
</ds:datastoreItem>
</file>

<file path=customXml/itemProps8.xml><?xml version="1.0" encoding="utf-8"?>
<ds:datastoreItem xmlns:ds="http://schemas.openxmlformats.org/officeDocument/2006/customXml" ds:itemID="{E52DE99C-497C-4B89-954B-8A2A625ECA9D}">
  <ds:schemaRefs/>
</ds:datastoreItem>
</file>

<file path=customXml/itemProps9.xml><?xml version="1.0" encoding="utf-8"?>
<ds:datastoreItem xmlns:ds="http://schemas.openxmlformats.org/officeDocument/2006/customXml" ds:itemID="{6911D2C5-64A8-404D-B95C-D3AFC394558B}">
  <ds:schemaRefs/>
</ds:datastoreItem>
</file>

<file path=customXml/itemProps10.xml><?xml version="1.0" encoding="utf-8"?>
<ds:datastoreItem xmlns:ds="http://schemas.openxmlformats.org/officeDocument/2006/customXml" ds:itemID="{E6763987-2C16-444E-98C2-1CECE2849A28}">
  <ds:schemaRefs>
    <ds:schemaRef ds:uri="http://schemas.microsoft.com/DataMashup"/>
  </ds:schemaRefs>
</ds:datastoreItem>
</file>

<file path=customXml/itemProps11.xml><?xml version="1.0" encoding="utf-8"?>
<ds:datastoreItem xmlns:ds="http://schemas.openxmlformats.org/officeDocument/2006/customXml" ds:itemID="{2A4345D8-5CD4-4A3F-8929-7F1A8F8C65AE}">
  <ds:schemaRefs/>
</ds:datastoreItem>
</file>

<file path=customXml/itemProps12.xml><?xml version="1.0" encoding="utf-8"?>
<ds:datastoreItem xmlns:ds="http://schemas.openxmlformats.org/officeDocument/2006/customXml" ds:itemID="{B6BF6DB5-F4D7-401A-BE91-BF0D97C6FAA2}">
  <ds:schemaRefs/>
</ds:datastoreItem>
</file>

<file path=customXml/itemProps13.xml><?xml version="1.0" encoding="utf-8"?>
<ds:datastoreItem xmlns:ds="http://schemas.openxmlformats.org/officeDocument/2006/customXml" ds:itemID="{4B28C1A4-5725-41B4-950C-8A42DC73AB4F}">
  <ds:schemaRefs/>
</ds:datastoreItem>
</file>

<file path=customXml/itemProps14.xml><?xml version="1.0" encoding="utf-8"?>
<ds:datastoreItem xmlns:ds="http://schemas.openxmlformats.org/officeDocument/2006/customXml" ds:itemID="{A7F3ACA5-F1AD-4C35-8499-134616DE7A72}">
  <ds:schemaRefs/>
</ds:datastoreItem>
</file>

<file path=customXml/itemProps15.xml><?xml version="1.0" encoding="utf-8"?>
<ds:datastoreItem xmlns:ds="http://schemas.openxmlformats.org/officeDocument/2006/customXml" ds:itemID="{24548775-1939-4E4F-A4C1-8031B47FD656}">
  <ds:schemaRefs/>
</ds:datastoreItem>
</file>

<file path=customXml/itemProps16.xml><?xml version="1.0" encoding="utf-8"?>
<ds:datastoreItem xmlns:ds="http://schemas.openxmlformats.org/officeDocument/2006/customXml" ds:itemID="{2A6AD190-358E-495C-815C-1B4D6BE4E386}">
  <ds:schemaRefs/>
</ds:datastoreItem>
</file>

<file path=customXml/itemProps17.xml><?xml version="1.0" encoding="utf-8"?>
<ds:datastoreItem xmlns:ds="http://schemas.openxmlformats.org/officeDocument/2006/customXml" ds:itemID="{537071E7-61C9-47D3-AD07-635428C69878}">
  <ds:schemaRefs/>
</ds:datastoreItem>
</file>

<file path=customXml/itemProps18.xml><?xml version="1.0" encoding="utf-8"?>
<ds:datastoreItem xmlns:ds="http://schemas.openxmlformats.org/officeDocument/2006/customXml" ds:itemID="{35F7B558-40A6-495D-BC1B-DCCDD4C8DB45}">
  <ds:schemaRefs/>
</ds:datastoreItem>
</file>

<file path=customXml/itemProps19.xml><?xml version="1.0" encoding="utf-8"?>
<ds:datastoreItem xmlns:ds="http://schemas.openxmlformats.org/officeDocument/2006/customXml" ds:itemID="{1EC996DE-418F-4EBF-86D1-E4D3D443B381}">
  <ds:schemaRefs/>
</ds:datastoreItem>
</file>

<file path=customXml/itemProps20.xml><?xml version="1.0" encoding="utf-8"?>
<ds:datastoreItem xmlns:ds="http://schemas.openxmlformats.org/officeDocument/2006/customXml" ds:itemID="{340D9257-12DA-463A-8610-E7728576190A}">
  <ds:schemaRefs/>
</ds:datastoreItem>
</file>

<file path=customXml/itemProps21.xml><?xml version="1.0" encoding="utf-8"?>
<ds:datastoreItem xmlns:ds="http://schemas.openxmlformats.org/officeDocument/2006/customXml" ds:itemID="{C1839E14-C8F8-4D0D-BB49-4AD78E513E71}">
  <ds:schemaRefs/>
</ds:datastoreItem>
</file>

<file path=customXml/itemProps22.xml><?xml version="1.0" encoding="utf-8"?>
<ds:datastoreItem xmlns:ds="http://schemas.openxmlformats.org/officeDocument/2006/customXml" ds:itemID="{FA2E68A6-9278-4AD5-8020-9CF93C4AC774}">
  <ds:schemaRefs/>
</ds:datastoreItem>
</file>

<file path=customXml/itemProps23.xml><?xml version="1.0" encoding="utf-8"?>
<ds:datastoreItem xmlns:ds="http://schemas.openxmlformats.org/officeDocument/2006/customXml" ds:itemID="{C44F6DD9-9844-470A-8F10-77809901BCBA}">
  <ds:schemaRefs/>
</ds:datastoreItem>
</file>

<file path=customXml/itemProps24.xml><?xml version="1.0" encoding="utf-8"?>
<ds:datastoreItem xmlns:ds="http://schemas.openxmlformats.org/officeDocument/2006/customXml" ds:itemID="{19DC856E-D8EE-4CEE-8EBF-3EDAD30FA22A}">
  <ds:schemaRefs/>
</ds:datastoreItem>
</file>

<file path=customXml/itemProps25.xml><?xml version="1.0" encoding="utf-8"?>
<ds:datastoreItem xmlns:ds="http://schemas.openxmlformats.org/officeDocument/2006/customXml" ds:itemID="{1E25FE7B-5657-4CC5-B529-5710BCC467E2}">
  <ds:schemaRefs/>
</ds:datastoreItem>
</file>

<file path=customXml/itemProps26.xml><?xml version="1.0" encoding="utf-8"?>
<ds:datastoreItem xmlns:ds="http://schemas.openxmlformats.org/officeDocument/2006/customXml" ds:itemID="{BF841D80-F51F-4DFB-941B-A4658EDB5C06}">
  <ds:schemaRefs/>
</ds:datastoreItem>
</file>

<file path=customXml/itemProps27.xml><?xml version="1.0" encoding="utf-8"?>
<ds:datastoreItem xmlns:ds="http://schemas.openxmlformats.org/officeDocument/2006/customXml" ds:itemID="{32EA124E-5D99-415F-B8FF-80A3B59C691E}">
  <ds:schemaRefs/>
</ds:datastoreItem>
</file>

<file path=customXml/itemProps28.xml><?xml version="1.0" encoding="utf-8"?>
<ds:datastoreItem xmlns:ds="http://schemas.openxmlformats.org/officeDocument/2006/customXml" ds:itemID="{274FF08A-F603-4470-8B88-4012C1F97C51}">
  <ds:schemaRefs/>
</ds:datastoreItem>
</file>

<file path=customXml/itemProps29.xml><?xml version="1.0" encoding="utf-8"?>
<ds:datastoreItem xmlns:ds="http://schemas.openxmlformats.org/officeDocument/2006/customXml" ds:itemID="{5D32208B-D2D8-4D22-88D8-8FB3E000BFD0}">
  <ds:schemaRefs/>
</ds:datastoreItem>
</file>

<file path=customXml/itemProps30.xml><?xml version="1.0" encoding="utf-8"?>
<ds:datastoreItem xmlns:ds="http://schemas.openxmlformats.org/officeDocument/2006/customXml" ds:itemID="{88F78F0E-0823-4A2B-8236-338BC7A38F56}">
  <ds:schemaRefs/>
</ds:datastoreItem>
</file>

<file path=customXml/itemProps31.xml><?xml version="1.0" encoding="utf-8"?>
<ds:datastoreItem xmlns:ds="http://schemas.openxmlformats.org/officeDocument/2006/customXml" ds:itemID="{4EDFA21E-F7C5-4F0A-B009-7CB348F4E81E}">
  <ds:schemaRefs/>
</ds:datastoreItem>
</file>

<file path=customXml/itemProps32.xml><?xml version="1.0" encoding="utf-8"?>
<ds:datastoreItem xmlns:ds="http://schemas.openxmlformats.org/officeDocument/2006/customXml" ds:itemID="{3C732F81-6AED-43B7-B8A2-0CA2F3556130}">
  <ds:schemaRefs/>
</ds:datastoreItem>
</file>

<file path=customXml/itemProps33.xml><?xml version="1.0" encoding="utf-8"?>
<ds:datastoreItem xmlns:ds="http://schemas.openxmlformats.org/officeDocument/2006/customXml" ds:itemID="{0104BEF6-0FD0-4A89-BB5D-037478800C42}">
  <ds:schemaRefs/>
</ds:datastoreItem>
</file>

<file path=customXml/itemProps34.xml><?xml version="1.0" encoding="utf-8"?>
<ds:datastoreItem xmlns:ds="http://schemas.openxmlformats.org/officeDocument/2006/customXml" ds:itemID="{9997901B-24DE-4379-9576-E9B88E260C90}">
  <ds:schemaRefs/>
</ds:datastoreItem>
</file>

<file path=customXml/itemProps35.xml><?xml version="1.0" encoding="utf-8"?>
<ds:datastoreItem xmlns:ds="http://schemas.openxmlformats.org/officeDocument/2006/customXml" ds:itemID="{5699ACFD-480E-4199-927B-5DA168F63293}">
  <ds:schemaRefs/>
</ds:datastoreItem>
</file>

<file path=customXml/itemProps36.xml><?xml version="1.0" encoding="utf-8"?>
<ds:datastoreItem xmlns:ds="http://schemas.openxmlformats.org/officeDocument/2006/customXml" ds:itemID="{D18B867B-D211-457F-8F33-55E3A13ECE95}">
  <ds:schemaRefs/>
</ds:datastoreItem>
</file>

<file path=customXml/itemProps37.xml><?xml version="1.0" encoding="utf-8"?>
<ds:datastoreItem xmlns:ds="http://schemas.openxmlformats.org/officeDocument/2006/customXml" ds:itemID="{F3A6A6E9-9A99-48D6-9264-4A4A4371BE0E}">
  <ds:schemaRefs/>
</ds:datastoreItem>
</file>

<file path=customXml/itemProps38.xml><?xml version="1.0" encoding="utf-8"?>
<ds:datastoreItem xmlns:ds="http://schemas.openxmlformats.org/officeDocument/2006/customXml" ds:itemID="{61FB4AE7-7740-46CB-A8DF-8753B4933502}">
  <ds:schemaRefs/>
</ds:datastoreItem>
</file>

<file path=customXml/itemProps39.xml><?xml version="1.0" encoding="utf-8"?>
<ds:datastoreItem xmlns:ds="http://schemas.openxmlformats.org/officeDocument/2006/customXml" ds:itemID="{F0051729-A657-4548-AB34-682E6A074CA2}">
  <ds:schemaRefs/>
</ds:datastoreItem>
</file>

<file path=customXml/itemProps40.xml><?xml version="1.0" encoding="utf-8"?>
<ds:datastoreItem xmlns:ds="http://schemas.openxmlformats.org/officeDocument/2006/customXml" ds:itemID="{01651CE5-882F-4DB6-9D47-BE271D6BE38F}">
  <ds:schemaRefs/>
</ds:datastoreItem>
</file>

<file path=customXml/itemProps41.xml><?xml version="1.0" encoding="utf-8"?>
<ds:datastoreItem xmlns:ds="http://schemas.openxmlformats.org/officeDocument/2006/customXml" ds:itemID="{88D4662D-F6B8-4539-94DA-221AE531DABD}">
  <ds:schemaRefs/>
</ds:datastoreItem>
</file>

<file path=customXml/itemProps42.xml><?xml version="1.0" encoding="utf-8"?>
<ds:datastoreItem xmlns:ds="http://schemas.openxmlformats.org/officeDocument/2006/customXml" ds:itemID="{47855311-2BCF-4284-B3B9-C3D6ABCC08CD}">
  <ds:schemaRefs/>
</ds:datastoreItem>
</file>

<file path=customXml/itemProps43.xml><?xml version="1.0" encoding="utf-8"?>
<ds:datastoreItem xmlns:ds="http://schemas.openxmlformats.org/officeDocument/2006/customXml" ds:itemID="{871EAB75-0702-460C-8DF6-D129E4A0E6A5}">
  <ds:schemaRefs/>
</ds:datastoreItem>
</file>

<file path=customXml/itemProps44.xml><?xml version="1.0" encoding="utf-8"?>
<ds:datastoreItem xmlns:ds="http://schemas.openxmlformats.org/officeDocument/2006/customXml" ds:itemID="{C1668DCD-637E-427A-B4AC-ABB3829ED660}">
  <ds:schemaRefs/>
</ds:datastoreItem>
</file>

<file path=customXml/itemProps45.xml><?xml version="1.0" encoding="utf-8"?>
<ds:datastoreItem xmlns:ds="http://schemas.openxmlformats.org/officeDocument/2006/customXml" ds:itemID="{3D370DA4-1393-4074-8B32-EC6020DB8D4C}">
  <ds:schemaRefs/>
</ds:datastoreItem>
</file>

<file path=customXml/itemProps46.xml><?xml version="1.0" encoding="utf-8"?>
<ds:datastoreItem xmlns:ds="http://schemas.openxmlformats.org/officeDocument/2006/customXml" ds:itemID="{7267B487-ED6D-4ED5-AAE0-F6BC2EF98EC3}">
  <ds:schemaRefs/>
</ds:datastoreItem>
</file>

<file path=customXml/itemProps47.xml><?xml version="1.0" encoding="utf-8"?>
<ds:datastoreItem xmlns:ds="http://schemas.openxmlformats.org/officeDocument/2006/customXml" ds:itemID="{F99E2C26-041D-4F3A-AC3B-93F3BDDC7F9E}">
  <ds:schemaRefs/>
</ds:datastoreItem>
</file>

<file path=customXml/itemProps48.xml><?xml version="1.0" encoding="utf-8"?>
<ds:datastoreItem xmlns:ds="http://schemas.openxmlformats.org/officeDocument/2006/customXml" ds:itemID="{27026D84-4702-4D87-8C02-11D32BFAC6A9}">
  <ds:schemaRefs/>
</ds:datastoreItem>
</file>

<file path=customXml/itemProps49.xml><?xml version="1.0" encoding="utf-8"?>
<ds:datastoreItem xmlns:ds="http://schemas.openxmlformats.org/officeDocument/2006/customXml" ds:itemID="{D6206EDA-0A18-4010-9240-5E5B1EAAD1D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Analysis</vt:lpstr>
      <vt:lpstr>Analysis (2)</vt:lpstr>
      <vt:lpstr>Analysis (3)</vt:lpstr>
      <vt:lpstr>Analysis (4)</vt:lpstr>
      <vt:lpstr>Time Analysis</vt:lpstr>
      <vt:lpstr>Detailed Dashboard</vt:lpstr>
      <vt:lpstr>Urgent Report</vt:lpstr>
      <vt:lpstr>LookTable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Eslam Ashraf</dc:creator>
  <cp:lastModifiedBy>Eslam Ashraf</cp:lastModifiedBy>
  <dcterms:created xsi:type="dcterms:W3CDTF">2024-08-07T16:41:59Z</dcterms:created>
  <dcterms:modified xsi:type="dcterms:W3CDTF">2024-08-13T00:09:40Z</dcterms:modified>
</cp:coreProperties>
</file>