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flch-my.sharepoint.com/personal/guillaume_salha_epfl_ch/Documents/Cours S1/CS 401 Data analysis/Project/Milestone 2/"/>
    </mc:Choice>
  </mc:AlternateContent>
  <xr:revisionPtr revIDLastSave="266" documentId="8_{D51653A7-FCA2-4CAB-8FC5-C48DC15D657F}" xr6:coauthVersionLast="47" xr6:coauthVersionMax="47" xr10:uidLastSave="{92CD70A2-FC18-4D42-B711-A6CCEB3AE63F}"/>
  <bookViews>
    <workbookView xWindow="-108" yWindow="-108" windowWidth="23256" windowHeight="12456" activeTab="1" xr2:uid="{1506EF48-411E-4281-B9BA-FFDB13385411}"/>
  </bookViews>
  <sheets>
    <sheet name="Cumulative" sheetId="1" r:id="rId1"/>
    <sheet name="Final version results only" sheetId="4" r:id="rId2"/>
    <sheet name="Non cumulative" sheetId="3" r:id="rId3"/>
    <sheet name="draft for Non cumulativ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4" l="1"/>
  <c r="B26" i="4"/>
  <c r="B24" i="4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33" i="3"/>
  <c r="AO8" i="3"/>
  <c r="AO6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AM16" i="3"/>
  <c r="R36" i="3" s="1"/>
  <c r="R45" i="3"/>
  <c r="R49" i="3"/>
  <c r="R33" i="3"/>
  <c r="AM14" i="3"/>
  <c r="J34" i="3" s="1"/>
  <c r="Y16" i="3"/>
  <c r="AA16" i="3"/>
  <c r="L39" i="3" s="1"/>
  <c r="AC16" i="3"/>
  <c r="M49" i="3" s="1"/>
  <c r="AE16" i="3"/>
  <c r="N35" i="3" s="1"/>
  <c r="AG16" i="3"/>
  <c r="O41" i="3" s="1"/>
  <c r="AI16" i="3"/>
  <c r="P41" i="3" s="1"/>
  <c r="AK16" i="3"/>
  <c r="Q36" i="3" s="1"/>
  <c r="Y17" i="3"/>
  <c r="AA17" i="3"/>
  <c r="AC17" i="3"/>
  <c r="AE17" i="3"/>
  <c r="AG17" i="3"/>
  <c r="AI17" i="3"/>
  <c r="AK17" i="3"/>
  <c r="AM17" i="3"/>
  <c r="AN17" i="3"/>
  <c r="W15" i="3"/>
  <c r="W16" i="3"/>
  <c r="W17" i="3"/>
  <c r="Y15" i="3"/>
  <c r="AA15" i="3"/>
  <c r="AC15" i="3"/>
  <c r="AE15" i="3"/>
  <c r="AG15" i="3"/>
  <c r="AI15" i="3"/>
  <c r="AK15" i="3"/>
  <c r="AN15" i="3"/>
  <c r="AC13" i="3"/>
  <c r="AE13" i="3" s="1"/>
  <c r="AG13" i="3" s="1"/>
  <c r="AI13" i="3" s="1"/>
  <c r="AK13" i="3" s="1"/>
  <c r="AM13" i="3" s="1"/>
  <c r="Y14" i="3"/>
  <c r="AA14" i="3"/>
  <c r="D40" i="3" s="1"/>
  <c r="AC14" i="3"/>
  <c r="E39" i="3" s="1"/>
  <c r="AE14" i="3"/>
  <c r="F38" i="3" s="1"/>
  <c r="AG14" i="3"/>
  <c r="G43" i="3" s="1"/>
  <c r="AI14" i="3"/>
  <c r="H36" i="3" s="1"/>
  <c r="AK14" i="3"/>
  <c r="I35" i="3" s="1"/>
  <c r="W14" i="3"/>
  <c r="L25" i="3"/>
  <c r="M25" i="3"/>
  <c r="M27" i="3" s="1"/>
  <c r="M55" i="3" s="1"/>
  <c r="N25" i="3"/>
  <c r="N27" i="3" s="1"/>
  <c r="N55" i="3" s="1"/>
  <c r="O25" i="3"/>
  <c r="O27" i="3" s="1"/>
  <c r="P25" i="3"/>
  <c r="P27" i="3" s="1"/>
  <c r="P55" i="3" s="1"/>
  <c r="Q25" i="3"/>
  <c r="Q27" i="3" s="1"/>
  <c r="Q55" i="3" s="1"/>
  <c r="R25" i="3"/>
  <c r="R27" i="3" s="1"/>
  <c r="E25" i="3"/>
  <c r="E27" i="3" s="1"/>
  <c r="F25" i="3"/>
  <c r="F53" i="3" s="1"/>
  <c r="G25" i="3"/>
  <c r="G53" i="3" s="1"/>
  <c r="H25" i="3"/>
  <c r="I25" i="3"/>
  <c r="I27" i="3" s="1"/>
  <c r="I55" i="3" s="1"/>
  <c r="J25" i="3"/>
  <c r="J27" i="3" s="1"/>
  <c r="D25" i="3"/>
  <c r="D27" i="3" s="1"/>
  <c r="D55" i="3" s="1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D5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D53" i="2"/>
  <c r="D46" i="3" l="1"/>
  <c r="N47" i="3"/>
  <c r="H53" i="3"/>
  <c r="H37" i="3"/>
  <c r="I37" i="3"/>
  <c r="N44" i="3"/>
  <c r="L53" i="3"/>
  <c r="R41" i="3"/>
  <c r="L38" i="3"/>
  <c r="R37" i="3"/>
  <c r="P33" i="3"/>
  <c r="G27" i="3"/>
  <c r="G55" i="3" s="1"/>
  <c r="N39" i="3"/>
  <c r="D49" i="3"/>
  <c r="I45" i="3"/>
  <c r="L36" i="3"/>
  <c r="M38" i="3"/>
  <c r="D37" i="3"/>
  <c r="P42" i="3"/>
  <c r="P36" i="3"/>
  <c r="F33" i="3"/>
  <c r="L54" i="3"/>
  <c r="O53" i="3"/>
  <c r="N42" i="3"/>
  <c r="N36" i="3"/>
  <c r="H54" i="3"/>
  <c r="L52" i="3"/>
  <c r="M53" i="3"/>
  <c r="M35" i="3"/>
  <c r="H50" i="3"/>
  <c r="L46" i="3"/>
  <c r="N50" i="3"/>
  <c r="N41" i="3"/>
  <c r="P34" i="3"/>
  <c r="O55" i="3"/>
  <c r="H41" i="3"/>
  <c r="L44" i="3"/>
  <c r="P39" i="3"/>
  <c r="Q51" i="3"/>
  <c r="Q48" i="3"/>
  <c r="Q45" i="3"/>
  <c r="L27" i="3"/>
  <c r="L55" i="3" s="1"/>
  <c r="D47" i="3"/>
  <c r="D34" i="3"/>
  <c r="E37" i="3"/>
  <c r="H51" i="3"/>
  <c r="H38" i="3"/>
  <c r="I42" i="3"/>
  <c r="L45" i="3"/>
  <c r="L37" i="3"/>
  <c r="Q33" i="3"/>
  <c r="P54" i="3"/>
  <c r="N53" i="3"/>
  <c r="P51" i="3"/>
  <c r="M50" i="3"/>
  <c r="P48" i="3"/>
  <c r="M47" i="3"/>
  <c r="P45" i="3"/>
  <c r="M44" i="3"/>
  <c r="O42" i="3"/>
  <c r="M41" i="3"/>
  <c r="O39" i="3"/>
  <c r="O36" i="3"/>
  <c r="Q34" i="3"/>
  <c r="E55" i="3"/>
  <c r="F27" i="3"/>
  <c r="F55" i="3" s="1"/>
  <c r="D45" i="3"/>
  <c r="E49" i="3"/>
  <c r="H49" i="3"/>
  <c r="H35" i="3"/>
  <c r="I34" i="3"/>
  <c r="L51" i="3"/>
  <c r="L43" i="3"/>
  <c r="L35" i="3"/>
  <c r="N54" i="3"/>
  <c r="Q52" i="3"/>
  <c r="N51" i="3"/>
  <c r="Q49" i="3"/>
  <c r="N48" i="3"/>
  <c r="P46" i="3"/>
  <c r="N45" i="3"/>
  <c r="P43" i="3"/>
  <c r="M42" i="3"/>
  <c r="P40" i="3"/>
  <c r="M39" i="3"/>
  <c r="P37" i="3"/>
  <c r="M36" i="3"/>
  <c r="O34" i="3"/>
  <c r="D42" i="3"/>
  <c r="E46" i="3"/>
  <c r="F48" i="3"/>
  <c r="H46" i="3"/>
  <c r="H34" i="3"/>
  <c r="L50" i="3"/>
  <c r="L42" i="3"/>
  <c r="L34" i="3"/>
  <c r="M54" i="3"/>
  <c r="P52" i="3"/>
  <c r="M51" i="3"/>
  <c r="P49" i="3"/>
  <c r="M48" i="3"/>
  <c r="O46" i="3"/>
  <c r="M45" i="3"/>
  <c r="O43" i="3"/>
  <c r="O40" i="3"/>
  <c r="Q38" i="3"/>
  <c r="O37" i="3"/>
  <c r="Q35" i="3"/>
  <c r="N34" i="3"/>
  <c r="E54" i="3"/>
  <c r="O54" i="3"/>
  <c r="Q46" i="3"/>
  <c r="Q37" i="3"/>
  <c r="D54" i="3"/>
  <c r="D41" i="3"/>
  <c r="E45" i="3"/>
  <c r="F45" i="3"/>
  <c r="H45" i="3"/>
  <c r="I53" i="3"/>
  <c r="D33" i="3"/>
  <c r="L49" i="3"/>
  <c r="L41" i="3"/>
  <c r="M33" i="3"/>
  <c r="R53" i="3"/>
  <c r="O52" i="3"/>
  <c r="Q50" i="3"/>
  <c r="O49" i="3"/>
  <c r="Q47" i="3"/>
  <c r="N46" i="3"/>
  <c r="Q44" i="3"/>
  <c r="N43" i="3"/>
  <c r="Q41" i="3"/>
  <c r="N40" i="3"/>
  <c r="P38" i="3"/>
  <c r="N37" i="3"/>
  <c r="P35" i="3"/>
  <c r="M34" i="3"/>
  <c r="Q40" i="3"/>
  <c r="D53" i="3"/>
  <c r="D39" i="3"/>
  <c r="E41" i="3"/>
  <c r="F40" i="3"/>
  <c r="H43" i="3"/>
  <c r="I50" i="3"/>
  <c r="L33" i="3"/>
  <c r="L48" i="3"/>
  <c r="L40" i="3"/>
  <c r="N33" i="3"/>
  <c r="Q53" i="3"/>
  <c r="N52" i="3"/>
  <c r="P50" i="3"/>
  <c r="N49" i="3"/>
  <c r="P47" i="3"/>
  <c r="M46" i="3"/>
  <c r="P44" i="3"/>
  <c r="M43" i="3"/>
  <c r="M40" i="3"/>
  <c r="O38" i="3"/>
  <c r="M37" i="3"/>
  <c r="O35" i="3"/>
  <c r="E38" i="3"/>
  <c r="Q54" i="3"/>
  <c r="O51" i="3"/>
  <c r="O48" i="3"/>
  <c r="O45" i="3"/>
  <c r="Q43" i="3"/>
  <c r="D50" i="3"/>
  <c r="D38" i="3"/>
  <c r="E40" i="3"/>
  <c r="F37" i="3"/>
  <c r="H42" i="3"/>
  <c r="I49" i="3"/>
  <c r="L47" i="3"/>
  <c r="O33" i="3"/>
  <c r="P53" i="3"/>
  <c r="M52" i="3"/>
  <c r="O50" i="3"/>
  <c r="O47" i="3"/>
  <c r="O44" i="3"/>
  <c r="Q42" i="3"/>
  <c r="Q39" i="3"/>
  <c r="N38" i="3"/>
  <c r="R54" i="3"/>
  <c r="R50" i="3"/>
  <c r="R46" i="3"/>
  <c r="R42" i="3"/>
  <c r="R38" i="3"/>
  <c r="R34" i="3"/>
  <c r="R55" i="3"/>
  <c r="R51" i="3"/>
  <c r="R47" i="3"/>
  <c r="R43" i="3"/>
  <c r="R39" i="3"/>
  <c r="R35" i="3"/>
  <c r="R52" i="3"/>
  <c r="R48" i="3"/>
  <c r="R44" i="3"/>
  <c r="R40" i="3"/>
  <c r="G52" i="3"/>
  <c r="F52" i="3"/>
  <c r="F36" i="3"/>
  <c r="G35" i="3"/>
  <c r="E52" i="3"/>
  <c r="E36" i="3"/>
  <c r="F43" i="3"/>
  <c r="F35" i="3"/>
  <c r="G42" i="3"/>
  <c r="G34" i="3"/>
  <c r="D52" i="3"/>
  <c r="D44" i="3"/>
  <c r="D36" i="3"/>
  <c r="E51" i="3"/>
  <c r="E43" i="3"/>
  <c r="E35" i="3"/>
  <c r="F50" i="3"/>
  <c r="F42" i="3"/>
  <c r="F34" i="3"/>
  <c r="G49" i="3"/>
  <c r="G41" i="3"/>
  <c r="H33" i="3"/>
  <c r="H48" i="3"/>
  <c r="H40" i="3"/>
  <c r="I47" i="3"/>
  <c r="I39" i="3"/>
  <c r="G44" i="3"/>
  <c r="E53" i="3"/>
  <c r="F44" i="3"/>
  <c r="G51" i="3"/>
  <c r="I41" i="3"/>
  <c r="E44" i="3"/>
  <c r="F51" i="3"/>
  <c r="G50" i="3"/>
  <c r="I33" i="3"/>
  <c r="I48" i="3"/>
  <c r="I40" i="3"/>
  <c r="H27" i="3"/>
  <c r="H55" i="3" s="1"/>
  <c r="D51" i="3"/>
  <c r="D43" i="3"/>
  <c r="D35" i="3"/>
  <c r="E50" i="3"/>
  <c r="E42" i="3"/>
  <c r="E34" i="3"/>
  <c r="F49" i="3"/>
  <c r="F41" i="3"/>
  <c r="G33" i="3"/>
  <c r="G48" i="3"/>
  <c r="G40" i="3"/>
  <c r="H47" i="3"/>
  <c r="H39" i="3"/>
  <c r="I54" i="3"/>
  <c r="I46" i="3"/>
  <c r="I38" i="3"/>
  <c r="G47" i="3"/>
  <c r="G39" i="3"/>
  <c r="E33" i="3"/>
  <c r="E48" i="3"/>
  <c r="F47" i="3"/>
  <c r="F39" i="3"/>
  <c r="G54" i="3"/>
  <c r="G46" i="3"/>
  <c r="G38" i="3"/>
  <c r="I52" i="3"/>
  <c r="I44" i="3"/>
  <c r="I36" i="3"/>
  <c r="D48" i="3"/>
  <c r="E47" i="3"/>
  <c r="F54" i="3"/>
  <c r="F46" i="3"/>
  <c r="G45" i="3"/>
  <c r="G37" i="3"/>
  <c r="H52" i="3"/>
  <c r="H44" i="3"/>
  <c r="I51" i="3"/>
  <c r="I43" i="3"/>
  <c r="G36" i="3"/>
  <c r="J40" i="3"/>
  <c r="J55" i="3"/>
  <c r="J47" i="3"/>
  <c r="J39" i="3"/>
  <c r="J41" i="3"/>
  <c r="J33" i="3"/>
  <c r="J48" i="3"/>
  <c r="J54" i="3"/>
  <c r="J46" i="3"/>
  <c r="J38" i="3"/>
  <c r="J49" i="3"/>
  <c r="J53" i="3"/>
  <c r="J45" i="3"/>
  <c r="J37" i="3"/>
  <c r="J52" i="3"/>
  <c r="J44" i="3"/>
  <c r="J36" i="3"/>
  <c r="J51" i="3"/>
  <c r="J43" i="3"/>
  <c r="J35" i="3"/>
  <c r="J50" i="3"/>
  <c r="J42" i="3"/>
  <c r="V33" i="3" l="1"/>
</calcChain>
</file>

<file path=xl/sharedStrings.xml><?xml version="1.0" encoding="utf-8"?>
<sst xmlns="http://schemas.openxmlformats.org/spreadsheetml/2006/main" count="531" uniqueCount="233">
  <si>
    <t> 5'2''</t>
  </si>
  <si>
    <t>0.5</t>
  </si>
  <si>
    <t>0.8</t>
  </si>
  <si>
    <t>0.7</t>
  </si>
  <si>
    <t>0.2</t>
  </si>
  <si>
    <t>1.9</t>
  </si>
  <si>
    <t>5.0</t>
  </si>
  <si>
    <t>21.8</t>
  </si>
  <si>
    <t>18.5</t>
  </si>
  <si>
    <t>18.8</t>
  </si>
  <si>
    <t>24.4</t>
  </si>
  <si>
    <t>34.3</t>
  </si>
  <si>
    <t>45.6</t>
  </si>
  <si>
    <t>64.8</t>
  </si>
  <si>
    <t>  5'3''</t>
  </si>
  <si>
    <t>1.3</t>
  </si>
  <si>
    <t>1.4</t>
  </si>
  <si>
    <t>0.9</t>
  </si>
  <si>
    <t>1.0</t>
  </si>
  <si>
    <t>2.2</t>
  </si>
  <si>
    <t>2.7</t>
  </si>
  <si>
    <t>9.6</t>
  </si>
  <si>
    <t>30.7</t>
  </si>
  <si>
    <t>31.9</t>
  </si>
  <si>
    <t>38.6</t>
  </si>
  <si>
    <t>48.3</t>
  </si>
  <si>
    <t>61.2</t>
  </si>
  <si>
    <t>77.6</t>
  </si>
  <si>
    <t>  5'4''</t>
  </si>
  <si>
    <t>3.4</t>
  </si>
  <si>
    <t>1.7</t>
  </si>
  <si>
    <t>2.5</t>
  </si>
  <si>
    <t>5.8</t>
  </si>
  <si>
    <t>7.8</t>
  </si>
  <si>
    <t>16.0</t>
  </si>
  <si>
    <t>48.9</t>
  </si>
  <si>
    <t>42.9</t>
  </si>
  <si>
    <t>49.2</t>
  </si>
  <si>
    <t>52.6</t>
  </si>
  <si>
    <t>65.5</t>
  </si>
  <si>
    <t>74.5</t>
  </si>
  <si>
    <t>87.1</t>
  </si>
  <si>
    <t>  5'5''</t>
  </si>
  <si>
    <t>6.9</t>
  </si>
  <si>
    <t>5.1</t>
  </si>
  <si>
    <t>5.6</t>
  </si>
  <si>
    <t>6.0</t>
  </si>
  <si>
    <t>9.4</t>
  </si>
  <si>
    <t>16.5</t>
  </si>
  <si>
    <t>26.3</t>
  </si>
  <si>
    <t>62.7</t>
  </si>
  <si>
    <t>59.1</t>
  </si>
  <si>
    <t>64.3</t>
  </si>
  <si>
    <t>69.9</t>
  </si>
  <si>
    <t>76.5</t>
  </si>
  <si>
    <t>85.9</t>
  </si>
  <si>
    <t>93.4</t>
  </si>
  <si>
    <t>  5'6''</t>
  </si>
  <si>
    <t>11.7</t>
  </si>
  <si>
    <t>10.1</t>
  </si>
  <si>
    <t>12.1</t>
  </si>
  <si>
    <t>15.8</t>
  </si>
  <si>
    <t>27.3</t>
  </si>
  <si>
    <t>37.9</t>
  </si>
  <si>
    <t>74.0</t>
  </si>
  <si>
    <t>71.8</t>
  </si>
  <si>
    <t>77.0</t>
  </si>
  <si>
    <t>81.6</t>
  </si>
  <si>
    <t>87.8</t>
  </si>
  <si>
    <t>93.9</t>
  </si>
  <si>
    <t>97.4</t>
  </si>
  <si>
    <t>  5'7''</t>
  </si>
  <si>
    <t>20.8</t>
  </si>
  <si>
    <t>18.9</t>
  </si>
  <si>
    <t>19.6</t>
  </si>
  <si>
    <t>20.5</t>
  </si>
  <si>
    <t>27.4</t>
  </si>
  <si>
    <t>39.5</t>
  </si>
  <si>
    <t>54.2</t>
  </si>
  <si>
    <t>84.7</t>
  </si>
  <si>
    <t>84.1</t>
  </si>
  <si>
    <t>87.0</t>
  </si>
  <si>
    <t>89.3</t>
  </si>
  <si>
    <t>92.5</t>
  </si>
  <si>
    <t>97.3</t>
  </si>
  <si>
    <t>98.9</t>
  </si>
  <si>
    <t>  5'8''</t>
  </si>
  <si>
    <t>32.0</t>
  </si>
  <si>
    <t>28.3</t>
  </si>
  <si>
    <t>28.0</t>
  </si>
  <si>
    <t>32.6</t>
  </si>
  <si>
    <t>53.4</t>
  </si>
  <si>
    <t>67.1</t>
  </si>
  <si>
    <t>92.4</t>
  </si>
  <si>
    <t>91.6</t>
  </si>
  <si>
    <t>94.5</t>
  </si>
  <si>
    <t>95.6</t>
  </si>
  <si>
    <t>96.7</t>
  </si>
  <si>
    <t>99.2</t>
  </si>
  <si>
    <t>99.9</t>
  </si>
  <si>
    <t>  5'9''</t>
  </si>
  <si>
    <t>46.3</t>
  </si>
  <si>
    <t>44.3</t>
  </si>
  <si>
    <t>42.1</t>
  </si>
  <si>
    <t>43.9</t>
  </si>
  <si>
    <t>55.1</t>
  </si>
  <si>
    <t>68.7</t>
  </si>
  <si>
    <t>80.1</t>
  </si>
  <si>
    <t>96.2</t>
  </si>
  <si>
    <t>99.0</t>
  </si>
  <si>
    <t>99.3</t>
  </si>
  <si>
    <t>100.0</t>
  </si>
  <si>
    <t>  5'10''</t>
  </si>
  <si>
    <t>58.7</t>
  </si>
  <si>
    <t>58.0</t>
  </si>
  <si>
    <t>58.1</t>
  </si>
  <si>
    <t>60.6</t>
  </si>
  <si>
    <t>68.8</t>
  </si>
  <si>
    <t>79.5</t>
  </si>
  <si>
    <t>87.9</t>
  </si>
  <si>
    <t>98.6</t>
  </si>
  <si>
    <t>98.1</t>
  </si>
  <si>
    <t>99.6</t>
  </si>
  <si>
    <t>99.8</t>
  </si>
  <si>
    <t>  5'11''</t>
  </si>
  <si>
    <t>70.1</t>
  </si>
  <si>
    <t>70.4</t>
  </si>
  <si>
    <t>71.1</t>
  </si>
  <si>
    <t>75.2</t>
  </si>
  <si>
    <t>81.4</t>
  </si>
  <si>
    <t>89.2</t>
  </si>
  <si>
    <t>99.5</t>
  </si>
  <si>
    <t>99.4</t>
  </si>
  <si>
    <t>  6'</t>
  </si>
  <si>
    <t>81.2</t>
  </si>
  <si>
    <t>79.7</t>
  </si>
  <si>
    <t>81.5</t>
  </si>
  <si>
    <t>85.4</t>
  </si>
  <si>
    <t>90.0</t>
  </si>
  <si>
    <t>94.1</t>
  </si>
  <si>
    <t>97.8</t>
  </si>
  <si>
    <t>  6'1''</t>
  </si>
  <si>
    <t>87.4</t>
  </si>
  <si>
    <t>86.2</t>
  </si>
  <si>
    <t>89.0</t>
  </si>
  <si>
    <t>95.2</t>
  </si>
  <si>
    <t>97.2</t>
  </si>
  <si>
    <t>  6'2''</t>
  </si>
  <si>
    <t>94.7</t>
  </si>
  <si>
    <t>94.4</t>
  </si>
  <si>
    <t>96.4</t>
  </si>
  <si>
    <t>98.2</t>
  </si>
  <si>
    <t>  6'3''</t>
  </si>
  <si>
    <t>97.9</t>
  </si>
  <si>
    <t>5'1''</t>
  </si>
  <si>
    <t>0.1</t>
  </si>
  <si>
    <t>0.4</t>
  </si>
  <si>
    <t>0.6</t>
  </si>
  <si>
    <t>1.8</t>
  </si>
  <si>
    <t>11.5</t>
  </si>
  <si>
    <t>10.4</t>
  </si>
  <si>
    <t>9.9</t>
  </si>
  <si>
    <t>11.9</t>
  </si>
  <si>
    <t>19.0</t>
  </si>
  <si>
    <t>28.9</t>
  </si>
  <si>
    <t>48.7</t>
  </si>
  <si>
    <t> 4'8''</t>
  </si>
  <si>
    <t>3.5</t>
  </si>
  <si>
    <t>  4'9''</t>
  </si>
  <si>
    <t>0.3</t>
  </si>
  <si>
    <t>3.3</t>
  </si>
  <si>
    <t>7.4</t>
  </si>
  <si>
    <t>  4'10''</t>
  </si>
  <si>
    <t>1.2</t>
  </si>
  <si>
    <t>4.9</t>
  </si>
  <si>
    <t>11.8</t>
  </si>
  <si>
    <t>  4'11''</t>
  </si>
  <si>
    <t>3.1</t>
  </si>
  <si>
    <t>2.6</t>
  </si>
  <si>
    <t>4.4</t>
  </si>
  <si>
    <t>9.8</t>
  </si>
  <si>
    <t>20.9</t>
  </si>
  <si>
    <t>  5'</t>
  </si>
  <si>
    <t>5.5</t>
  </si>
  <si>
    <t>5.3</t>
  </si>
  <si>
    <t>6.6</t>
  </si>
  <si>
    <t>15.4</t>
  </si>
  <si>
    <t>32.1</t>
  </si>
  <si>
    <t>Percent under--</t>
  </si>
  <si>
    <t>year</t>
  </si>
  <si>
    <t>1988-1974</t>
  </si>
  <si>
    <t>20-29</t>
  </si>
  <si>
    <t>30-39</t>
  </si>
  <si>
    <t>40-49</t>
  </si>
  <si>
    <t>50-59</t>
  </si>
  <si>
    <t>60-69</t>
  </si>
  <si>
    <t>70-79</t>
  </si>
  <si>
    <t>80 years</t>
  </si>
  <si>
    <t>MALES</t>
  </si>
  <si>
    <t>FEMALES</t>
  </si>
  <si>
    <t>Total</t>
  </si>
  <si>
    <t>Nombre d'humains par sexe et age</t>
  </si>
  <si>
    <t>superior</t>
  </si>
  <si>
    <t>Groupes d'âges</t>
  </si>
  <si>
    <t>0-4 ans</t>
  </si>
  <si>
    <t>5-9 ans</t>
  </si>
  <si>
    <t>10-14 ans</t>
  </si>
  <si>
    <t>15-19 ans</t>
  </si>
  <si>
    <t>20-24 ans</t>
  </si>
  <si>
    <t>25-29 ans</t>
  </si>
  <si>
    <t>30-34 ans</t>
  </si>
  <si>
    <t>35-39 ans</t>
  </si>
  <si>
    <t>40-44 ans</t>
  </si>
  <si>
    <t>45-49 ans</t>
  </si>
  <si>
    <t>50-54 ans</t>
  </si>
  <si>
    <t>55-59 ans</t>
  </si>
  <si>
    <t>60-64 ans</t>
  </si>
  <si>
    <t>65-69 ans</t>
  </si>
  <si>
    <t>70-74 ans</t>
  </si>
  <si>
    <t>75-79 ans</t>
  </si>
  <si>
    <t>80 ans et plus</t>
  </si>
  <si>
    <t>Totaux</t>
  </si>
  <si>
    <t>Nombre d'hommes</t>
  </si>
  <si>
    <t>% des hommes</t>
  </si>
  <si>
    <t>Nombre de femmes</t>
  </si>
  <si>
    <t>% des femmes</t>
  </si>
  <si>
    <t>Ratio femmes / hommes</t>
  </si>
  <si>
    <t>true total</t>
  </si>
  <si>
    <t>total except young</t>
  </si>
  <si>
    <t>Total numbers</t>
  </si>
  <si>
    <t>Fractions</t>
  </si>
  <si>
    <t>Fractions of men and women by height range</t>
  </si>
  <si>
    <t>Sizes (m, feet &amp;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</si>
</sst>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7"/>
      <color rgb="FF000000"/>
      <name val="Verdana"/>
      <family val="2"/>
    </font>
    <font>
      <b/>
      <sz val="9"/>
      <color rgb="FF000000"/>
      <name val="Verdana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7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0" xfId="0" applyFont="1"/>
    <xf numFmtId="0" fontId="0" fillId="4" borderId="0" xfId="0" applyFill="1"/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2" fontId="0" fillId="0" borderId="0" xfId="0" applyNumberFormat="1"/>
    <xf numFmtId="2" fontId="4" fillId="3" borderId="4" xfId="0" applyNumberFormat="1" applyFont="1" applyFill="1" applyBorder="1" applyAlignment="1">
      <alignment horizontal="left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2" fontId="2" fillId="3" borderId="7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Alignment="1">
      <alignment horizontal="left" vertical="center"/>
    </xf>
    <xf numFmtId="0" fontId="0" fillId="0" borderId="0" xfId="0" applyAlignment="1">
      <alignment wrapText="1"/>
    </xf>
    <xf numFmtId="2" fontId="4" fillId="3" borderId="8" xfId="0" applyNumberFormat="1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2" fontId="4" fillId="3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03C7-1784-45ED-B967-B64500FB8AB7}">
  <dimension ref="A1:R24"/>
  <sheetViews>
    <sheetView zoomScale="76" workbookViewId="0">
      <selection activeCell="F26" sqref="F26"/>
    </sheetView>
  </sheetViews>
  <sheetFormatPr baseColWidth="10" defaultRowHeight="14.4" x14ac:dyDescent="0.3"/>
  <cols>
    <col min="3" max="3" width="11.5546875" style="2"/>
    <col min="11" max="11" width="11.5546875" style="7"/>
  </cols>
  <sheetData>
    <row r="1" spans="1:18" x14ac:dyDescent="0.3">
      <c r="A1" t="s">
        <v>189</v>
      </c>
      <c r="B1" t="s">
        <v>190</v>
      </c>
    </row>
    <row r="2" spans="1:18" s="6" customFormat="1" ht="23.4" x14ac:dyDescent="0.45">
      <c r="D2" s="22" t="s">
        <v>198</v>
      </c>
      <c r="E2" s="22"/>
      <c r="F2" s="22"/>
      <c r="G2" s="22"/>
      <c r="H2" s="22"/>
      <c r="I2" s="22"/>
      <c r="J2" s="22"/>
      <c r="K2" s="8"/>
      <c r="L2" s="22" t="s">
        <v>199</v>
      </c>
      <c r="M2" s="22"/>
      <c r="N2" s="22"/>
      <c r="O2" s="22"/>
      <c r="P2" s="22"/>
      <c r="Q2" s="22"/>
      <c r="R2" s="22"/>
    </row>
    <row r="3" spans="1:18" s="2" customFormat="1" x14ac:dyDescent="0.3">
      <c r="D3" s="3" t="s">
        <v>191</v>
      </c>
      <c r="E3" s="3" t="s">
        <v>192</v>
      </c>
      <c r="F3" s="3" t="s">
        <v>193</v>
      </c>
      <c r="G3" s="3" t="s">
        <v>194</v>
      </c>
      <c r="H3" s="3" t="s">
        <v>195</v>
      </c>
      <c r="I3" s="3" t="s">
        <v>196</v>
      </c>
      <c r="J3" s="4" t="s">
        <v>197</v>
      </c>
      <c r="K3" s="9"/>
      <c r="L3" s="5" t="s">
        <v>191</v>
      </c>
      <c r="M3" s="3" t="s">
        <v>192</v>
      </c>
      <c r="N3" s="3" t="s">
        <v>193</v>
      </c>
      <c r="O3" s="3" t="s">
        <v>194</v>
      </c>
      <c r="P3" s="3" t="s">
        <v>195</v>
      </c>
      <c r="Q3" s="3" t="s">
        <v>196</v>
      </c>
      <c r="R3" s="3" t="s">
        <v>197</v>
      </c>
    </row>
    <row r="4" spans="1:18" x14ac:dyDescent="0.3">
      <c r="A4" s="1" t="s">
        <v>188</v>
      </c>
    </row>
    <row r="5" spans="1:18" x14ac:dyDescent="0.3">
      <c r="B5" s="10">
        <v>1.4224000000000001</v>
      </c>
      <c r="C5" s="11" t="s">
        <v>166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3" t="s">
        <v>156</v>
      </c>
      <c r="K5" s="14"/>
      <c r="L5" s="15" t="s">
        <v>157</v>
      </c>
      <c r="M5" s="12" t="s">
        <v>155</v>
      </c>
      <c r="N5" s="12">
        <v>0</v>
      </c>
      <c r="O5" s="12">
        <v>0</v>
      </c>
      <c r="P5" s="12" t="s">
        <v>4</v>
      </c>
      <c r="Q5" s="12" t="s">
        <v>30</v>
      </c>
      <c r="R5" s="12" t="s">
        <v>167</v>
      </c>
    </row>
    <row r="6" spans="1:18" x14ac:dyDescent="0.3">
      <c r="B6" s="10">
        <v>1.4478</v>
      </c>
      <c r="C6" s="11" t="s">
        <v>168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7" t="s">
        <v>156</v>
      </c>
      <c r="K6" s="14"/>
      <c r="L6" s="18" t="s">
        <v>3</v>
      </c>
      <c r="M6" s="16" t="s">
        <v>4</v>
      </c>
      <c r="N6" s="16" t="s">
        <v>169</v>
      </c>
      <c r="O6" s="16" t="s">
        <v>155</v>
      </c>
      <c r="P6" s="16" t="s">
        <v>3</v>
      </c>
      <c r="Q6" s="16" t="s">
        <v>170</v>
      </c>
      <c r="R6" s="16" t="s">
        <v>171</v>
      </c>
    </row>
    <row r="7" spans="1:18" x14ac:dyDescent="0.3">
      <c r="B7" s="10">
        <v>1.4732000000000001</v>
      </c>
      <c r="C7" s="11" t="s">
        <v>172</v>
      </c>
      <c r="D7" s="12">
        <v>0</v>
      </c>
      <c r="E7" s="12">
        <v>0</v>
      </c>
      <c r="F7" s="12">
        <v>0</v>
      </c>
      <c r="G7" s="12">
        <v>0</v>
      </c>
      <c r="H7" s="12" t="s">
        <v>155</v>
      </c>
      <c r="I7" s="12">
        <v>0</v>
      </c>
      <c r="J7" s="13" t="s">
        <v>157</v>
      </c>
      <c r="K7" s="14"/>
      <c r="L7" s="15" t="s">
        <v>173</v>
      </c>
      <c r="M7" s="12" t="s">
        <v>3</v>
      </c>
      <c r="N7" s="12" t="s">
        <v>3</v>
      </c>
      <c r="O7" s="12" t="s">
        <v>5</v>
      </c>
      <c r="P7" s="12" t="s">
        <v>30</v>
      </c>
      <c r="Q7" s="12" t="s">
        <v>174</v>
      </c>
      <c r="R7" s="12" t="s">
        <v>175</v>
      </c>
    </row>
    <row r="8" spans="1:18" x14ac:dyDescent="0.3">
      <c r="B8" s="10">
        <v>1.4985999999999999</v>
      </c>
      <c r="C8" s="11" t="s">
        <v>176</v>
      </c>
      <c r="D8" s="16">
        <v>0</v>
      </c>
      <c r="E8" s="16">
        <v>0</v>
      </c>
      <c r="F8" s="16">
        <v>0</v>
      </c>
      <c r="G8" s="16">
        <v>0</v>
      </c>
      <c r="H8" s="16" t="s">
        <v>155</v>
      </c>
      <c r="I8" s="16" t="s">
        <v>155</v>
      </c>
      <c r="J8" s="17" t="s">
        <v>157</v>
      </c>
      <c r="K8" s="14"/>
      <c r="L8" s="18" t="s">
        <v>177</v>
      </c>
      <c r="M8" s="16" t="s">
        <v>178</v>
      </c>
      <c r="N8" s="16" t="s">
        <v>30</v>
      </c>
      <c r="O8" s="16" t="s">
        <v>177</v>
      </c>
      <c r="P8" s="16" t="s">
        <v>179</v>
      </c>
      <c r="Q8" s="16" t="s">
        <v>180</v>
      </c>
      <c r="R8" s="16" t="s">
        <v>181</v>
      </c>
    </row>
    <row r="9" spans="1:18" x14ac:dyDescent="0.3">
      <c r="B9" s="10">
        <v>1.524</v>
      </c>
      <c r="C9" s="11" t="s">
        <v>182</v>
      </c>
      <c r="D9" s="12" t="s">
        <v>155</v>
      </c>
      <c r="E9" s="12">
        <v>0</v>
      </c>
      <c r="F9" s="12" t="s">
        <v>4</v>
      </c>
      <c r="G9" s="12">
        <v>0</v>
      </c>
      <c r="H9" s="12" t="s">
        <v>156</v>
      </c>
      <c r="I9" s="12" t="s">
        <v>155</v>
      </c>
      <c r="J9" s="13" t="s">
        <v>3</v>
      </c>
      <c r="K9" s="14"/>
      <c r="L9" s="15" t="s">
        <v>46</v>
      </c>
      <c r="M9" s="12" t="s">
        <v>183</v>
      </c>
      <c r="N9" s="12" t="s">
        <v>184</v>
      </c>
      <c r="O9" s="12" t="s">
        <v>185</v>
      </c>
      <c r="P9" s="12" t="s">
        <v>161</v>
      </c>
      <c r="Q9" s="12" t="s">
        <v>186</v>
      </c>
      <c r="R9" s="12" t="s">
        <v>187</v>
      </c>
    </row>
    <row r="10" spans="1:18" x14ac:dyDescent="0.3">
      <c r="B10" s="10">
        <v>1.5494000000000001</v>
      </c>
      <c r="C10" s="11" t="s">
        <v>154</v>
      </c>
      <c r="D10" s="12" t="s">
        <v>155</v>
      </c>
      <c r="E10" s="12">
        <v>0</v>
      </c>
      <c r="F10" s="12" t="s">
        <v>156</v>
      </c>
      <c r="G10" s="12" t="s">
        <v>155</v>
      </c>
      <c r="H10" s="12" t="s">
        <v>1</v>
      </c>
      <c r="I10" s="12" t="s">
        <v>157</v>
      </c>
      <c r="J10" s="13" t="s">
        <v>158</v>
      </c>
      <c r="K10" s="14"/>
      <c r="L10" s="15" t="s">
        <v>159</v>
      </c>
      <c r="M10" s="12" t="s">
        <v>160</v>
      </c>
      <c r="N10" s="12" t="s">
        <v>161</v>
      </c>
      <c r="O10" s="12" t="s">
        <v>162</v>
      </c>
      <c r="P10" s="12" t="s">
        <v>163</v>
      </c>
      <c r="Q10" s="12" t="s">
        <v>164</v>
      </c>
      <c r="R10" s="12" t="s">
        <v>165</v>
      </c>
    </row>
    <row r="11" spans="1:18" x14ac:dyDescent="0.3">
      <c r="B11" s="10">
        <v>1.5748</v>
      </c>
      <c r="C11" s="11" t="s">
        <v>0</v>
      </c>
      <c r="D11" s="16" t="s">
        <v>1</v>
      </c>
      <c r="E11" s="16" t="s">
        <v>2</v>
      </c>
      <c r="F11" s="16" t="s">
        <v>3</v>
      </c>
      <c r="G11" s="16" t="s">
        <v>4</v>
      </c>
      <c r="H11" s="16" t="s">
        <v>3</v>
      </c>
      <c r="I11" s="16" t="s">
        <v>5</v>
      </c>
      <c r="J11" s="17" t="s">
        <v>6</v>
      </c>
      <c r="K11" s="14"/>
      <c r="L11" s="18" t="s">
        <v>7</v>
      </c>
      <c r="M11" s="16" t="s">
        <v>8</v>
      </c>
      <c r="N11" s="16" t="s">
        <v>9</v>
      </c>
      <c r="O11" s="16" t="s">
        <v>10</v>
      </c>
      <c r="P11" s="16" t="s">
        <v>11</v>
      </c>
      <c r="Q11" s="16" t="s">
        <v>12</v>
      </c>
      <c r="R11" s="16" t="s">
        <v>13</v>
      </c>
    </row>
    <row r="12" spans="1:18" x14ac:dyDescent="0.3">
      <c r="B12" s="10">
        <v>1.6002000000000001</v>
      </c>
      <c r="C12" s="11" t="s">
        <v>14</v>
      </c>
      <c r="D12" s="12" t="s">
        <v>15</v>
      </c>
      <c r="E12" s="12" t="s">
        <v>16</v>
      </c>
      <c r="F12" s="12" t="s">
        <v>17</v>
      </c>
      <c r="G12" s="12" t="s">
        <v>18</v>
      </c>
      <c r="H12" s="12" t="s">
        <v>19</v>
      </c>
      <c r="I12" s="12" t="s">
        <v>20</v>
      </c>
      <c r="J12" s="13" t="s">
        <v>21</v>
      </c>
      <c r="K12" s="14"/>
      <c r="L12" s="15" t="s">
        <v>11</v>
      </c>
      <c r="M12" s="12" t="s">
        <v>22</v>
      </c>
      <c r="N12" s="12" t="s">
        <v>23</v>
      </c>
      <c r="O12" s="12" t="s">
        <v>24</v>
      </c>
      <c r="P12" s="12" t="s">
        <v>25</v>
      </c>
      <c r="Q12" s="12" t="s">
        <v>26</v>
      </c>
      <c r="R12" s="12" t="s">
        <v>27</v>
      </c>
    </row>
    <row r="13" spans="1:18" x14ac:dyDescent="0.3">
      <c r="B13" s="10">
        <v>1.6255999999999999</v>
      </c>
      <c r="C13" s="11" t="s">
        <v>28</v>
      </c>
      <c r="D13" s="16" t="s">
        <v>29</v>
      </c>
      <c r="E13" s="16" t="s">
        <v>19</v>
      </c>
      <c r="F13" s="16" t="s">
        <v>30</v>
      </c>
      <c r="G13" s="16" t="s">
        <v>31</v>
      </c>
      <c r="H13" s="16" t="s">
        <v>32</v>
      </c>
      <c r="I13" s="16" t="s">
        <v>33</v>
      </c>
      <c r="J13" s="17" t="s">
        <v>34</v>
      </c>
      <c r="K13" s="14"/>
      <c r="L13" s="18" t="s">
        <v>35</v>
      </c>
      <c r="M13" s="16" t="s">
        <v>36</v>
      </c>
      <c r="N13" s="16" t="s">
        <v>37</v>
      </c>
      <c r="O13" s="16" t="s">
        <v>38</v>
      </c>
      <c r="P13" s="16" t="s">
        <v>39</v>
      </c>
      <c r="Q13" s="16" t="s">
        <v>40</v>
      </c>
      <c r="R13" s="16" t="s">
        <v>41</v>
      </c>
    </row>
    <row r="14" spans="1:18" x14ac:dyDescent="0.3">
      <c r="B14" s="10">
        <v>1.651</v>
      </c>
      <c r="C14" s="11" t="s">
        <v>42</v>
      </c>
      <c r="D14" s="12" t="s">
        <v>43</v>
      </c>
      <c r="E14" s="12" t="s">
        <v>44</v>
      </c>
      <c r="F14" s="12" t="s">
        <v>45</v>
      </c>
      <c r="G14" s="12" t="s">
        <v>46</v>
      </c>
      <c r="H14" s="12" t="s">
        <v>47</v>
      </c>
      <c r="I14" s="12" t="s">
        <v>48</v>
      </c>
      <c r="J14" s="13" t="s">
        <v>49</v>
      </c>
      <c r="K14" s="14"/>
      <c r="L14" s="15" t="s">
        <v>50</v>
      </c>
      <c r="M14" s="12" t="s">
        <v>51</v>
      </c>
      <c r="N14" s="12" t="s">
        <v>52</v>
      </c>
      <c r="O14" s="12" t="s">
        <v>53</v>
      </c>
      <c r="P14" s="12" t="s">
        <v>54</v>
      </c>
      <c r="Q14" s="12" t="s">
        <v>55</v>
      </c>
      <c r="R14" s="12" t="s">
        <v>56</v>
      </c>
    </row>
    <row r="15" spans="1:18" x14ac:dyDescent="0.3">
      <c r="B15" s="10">
        <v>1.6763999999999999</v>
      </c>
      <c r="C15" s="11" t="s">
        <v>57</v>
      </c>
      <c r="D15" s="16" t="s">
        <v>58</v>
      </c>
      <c r="E15" s="16" t="s">
        <v>59</v>
      </c>
      <c r="F15" s="16" t="s">
        <v>60</v>
      </c>
      <c r="G15" s="16" t="s">
        <v>58</v>
      </c>
      <c r="H15" s="16" t="s">
        <v>61</v>
      </c>
      <c r="I15" s="16" t="s">
        <v>62</v>
      </c>
      <c r="J15" s="17" t="s">
        <v>63</v>
      </c>
      <c r="K15" s="14"/>
      <c r="L15" s="18" t="s">
        <v>64</v>
      </c>
      <c r="M15" s="16" t="s">
        <v>65</v>
      </c>
      <c r="N15" s="16" t="s">
        <v>66</v>
      </c>
      <c r="O15" s="16" t="s">
        <v>67</v>
      </c>
      <c r="P15" s="16" t="s">
        <v>68</v>
      </c>
      <c r="Q15" s="16" t="s">
        <v>69</v>
      </c>
      <c r="R15" s="16" t="s">
        <v>70</v>
      </c>
    </row>
    <row r="16" spans="1:18" x14ac:dyDescent="0.3">
      <c r="B16" s="10">
        <v>1.7018</v>
      </c>
      <c r="C16" s="11" t="s">
        <v>71</v>
      </c>
      <c r="D16" s="16" t="s">
        <v>72</v>
      </c>
      <c r="E16" s="16" t="s">
        <v>73</v>
      </c>
      <c r="F16" s="16" t="s">
        <v>74</v>
      </c>
      <c r="G16" s="16" t="s">
        <v>75</v>
      </c>
      <c r="H16" s="16" t="s">
        <v>76</v>
      </c>
      <c r="I16" s="16" t="s">
        <v>77</v>
      </c>
      <c r="J16" s="17" t="s">
        <v>78</v>
      </c>
      <c r="K16" s="14"/>
      <c r="L16" s="18" t="s">
        <v>79</v>
      </c>
      <c r="M16" s="16" t="s">
        <v>80</v>
      </c>
      <c r="N16" s="16" t="s">
        <v>81</v>
      </c>
      <c r="O16" s="16" t="s">
        <v>82</v>
      </c>
      <c r="P16" s="16" t="s">
        <v>83</v>
      </c>
      <c r="Q16" s="16" t="s">
        <v>84</v>
      </c>
      <c r="R16" s="16" t="s">
        <v>85</v>
      </c>
    </row>
    <row r="17" spans="2:18" x14ac:dyDescent="0.3">
      <c r="B17" s="10">
        <v>1.7272000000000001</v>
      </c>
      <c r="C17" s="11" t="s">
        <v>86</v>
      </c>
      <c r="D17" s="12" t="s">
        <v>87</v>
      </c>
      <c r="E17" s="12" t="s">
        <v>88</v>
      </c>
      <c r="F17" s="12" t="s">
        <v>89</v>
      </c>
      <c r="G17" s="12" t="s">
        <v>90</v>
      </c>
      <c r="H17" s="12" t="s">
        <v>24</v>
      </c>
      <c r="I17" s="12" t="s">
        <v>91</v>
      </c>
      <c r="J17" s="13" t="s">
        <v>92</v>
      </c>
      <c r="K17" s="14"/>
      <c r="L17" s="15" t="s">
        <v>93</v>
      </c>
      <c r="M17" s="12" t="s">
        <v>94</v>
      </c>
      <c r="N17" s="12" t="s">
        <v>95</v>
      </c>
      <c r="O17" s="12" t="s">
        <v>96</v>
      </c>
      <c r="P17" s="12" t="s">
        <v>97</v>
      </c>
      <c r="Q17" s="12" t="s">
        <v>98</v>
      </c>
      <c r="R17" s="12" t="s">
        <v>99</v>
      </c>
    </row>
    <row r="18" spans="2:18" x14ac:dyDescent="0.3">
      <c r="B18" s="10">
        <v>1.7525999999999999</v>
      </c>
      <c r="C18" s="11" t="s">
        <v>100</v>
      </c>
      <c r="D18" s="16" t="s">
        <v>101</v>
      </c>
      <c r="E18" s="16" t="s">
        <v>102</v>
      </c>
      <c r="F18" s="16" t="s">
        <v>103</v>
      </c>
      <c r="G18" s="16" t="s">
        <v>104</v>
      </c>
      <c r="H18" s="16" t="s">
        <v>105</v>
      </c>
      <c r="I18" s="16" t="s">
        <v>106</v>
      </c>
      <c r="J18" s="17" t="s">
        <v>107</v>
      </c>
      <c r="K18" s="14"/>
      <c r="L18" s="18" t="s">
        <v>108</v>
      </c>
      <c r="M18" s="16" t="s">
        <v>96</v>
      </c>
      <c r="N18" s="16" t="s">
        <v>84</v>
      </c>
      <c r="O18" s="16" t="s">
        <v>109</v>
      </c>
      <c r="P18" s="16" t="s">
        <v>110</v>
      </c>
      <c r="Q18" s="16" t="s">
        <v>99</v>
      </c>
      <c r="R18" s="16" t="s">
        <v>111</v>
      </c>
    </row>
    <row r="19" spans="2:18" x14ac:dyDescent="0.3">
      <c r="B19" s="10">
        <v>1.778</v>
      </c>
      <c r="C19" s="11" t="s">
        <v>112</v>
      </c>
      <c r="D19" s="12" t="s">
        <v>113</v>
      </c>
      <c r="E19" s="12" t="s">
        <v>114</v>
      </c>
      <c r="F19" s="12" t="s">
        <v>115</v>
      </c>
      <c r="G19" s="12" t="s">
        <v>116</v>
      </c>
      <c r="H19" s="12" t="s">
        <v>117</v>
      </c>
      <c r="I19" s="12" t="s">
        <v>118</v>
      </c>
      <c r="J19" s="13" t="s">
        <v>119</v>
      </c>
      <c r="K19" s="14"/>
      <c r="L19" s="15" t="s">
        <v>120</v>
      </c>
      <c r="M19" s="12" t="s">
        <v>121</v>
      </c>
      <c r="N19" s="12" t="s">
        <v>85</v>
      </c>
      <c r="O19" s="12" t="s">
        <v>122</v>
      </c>
      <c r="P19" s="12" t="s">
        <v>123</v>
      </c>
      <c r="Q19" s="12" t="s">
        <v>111</v>
      </c>
      <c r="R19" s="12" t="s">
        <v>111</v>
      </c>
    </row>
    <row r="20" spans="2:18" x14ac:dyDescent="0.3">
      <c r="B20" s="10">
        <v>1.8033999999999999</v>
      </c>
      <c r="C20" s="11" t="s">
        <v>124</v>
      </c>
      <c r="D20" s="16" t="s">
        <v>125</v>
      </c>
      <c r="E20" s="16" t="s">
        <v>126</v>
      </c>
      <c r="F20" s="16" t="s">
        <v>127</v>
      </c>
      <c r="G20" s="16" t="s">
        <v>128</v>
      </c>
      <c r="H20" s="16" t="s">
        <v>129</v>
      </c>
      <c r="I20" s="16" t="s">
        <v>130</v>
      </c>
      <c r="J20" s="17" t="s">
        <v>95</v>
      </c>
      <c r="K20" s="14"/>
      <c r="L20" s="18" t="s">
        <v>131</v>
      </c>
      <c r="M20" s="16" t="s">
        <v>131</v>
      </c>
      <c r="N20" s="16" t="s">
        <v>132</v>
      </c>
      <c r="O20" s="16" t="s">
        <v>111</v>
      </c>
      <c r="P20" s="16" t="s">
        <v>111</v>
      </c>
      <c r="Q20" s="16" t="s">
        <v>111</v>
      </c>
      <c r="R20" s="16" t="s">
        <v>111</v>
      </c>
    </row>
    <row r="21" spans="2:18" x14ac:dyDescent="0.3">
      <c r="B21" s="10">
        <v>1.8288</v>
      </c>
      <c r="C21" s="11" t="s">
        <v>133</v>
      </c>
      <c r="D21" s="12" t="s">
        <v>134</v>
      </c>
      <c r="E21" s="12" t="s">
        <v>135</v>
      </c>
      <c r="F21" s="12" t="s">
        <v>136</v>
      </c>
      <c r="G21" s="12" t="s">
        <v>137</v>
      </c>
      <c r="H21" s="12" t="s">
        <v>138</v>
      </c>
      <c r="I21" s="12" t="s">
        <v>139</v>
      </c>
      <c r="J21" s="13" t="s">
        <v>140</v>
      </c>
      <c r="K21" s="14"/>
      <c r="L21" s="15" t="s">
        <v>111</v>
      </c>
      <c r="M21" s="12" t="s">
        <v>111</v>
      </c>
      <c r="N21" s="12" t="s">
        <v>111</v>
      </c>
      <c r="O21" s="12" t="s">
        <v>111</v>
      </c>
      <c r="P21" s="12" t="s">
        <v>111</v>
      </c>
      <c r="Q21" s="12" t="s">
        <v>111</v>
      </c>
      <c r="R21" s="12" t="s">
        <v>111</v>
      </c>
    </row>
    <row r="22" spans="2:18" x14ac:dyDescent="0.3">
      <c r="B22" s="10">
        <v>1.8542000000000001</v>
      </c>
      <c r="C22" s="11" t="s">
        <v>141</v>
      </c>
      <c r="D22" s="12" t="s">
        <v>142</v>
      </c>
      <c r="E22" s="12" t="s">
        <v>143</v>
      </c>
      <c r="F22" s="12" t="s">
        <v>144</v>
      </c>
      <c r="G22" s="12" t="s">
        <v>93</v>
      </c>
      <c r="H22" s="12" t="s">
        <v>145</v>
      </c>
      <c r="I22" s="12" t="s">
        <v>146</v>
      </c>
      <c r="J22" s="13" t="s">
        <v>109</v>
      </c>
      <c r="K22" s="14"/>
      <c r="L22" s="15" t="s">
        <v>111</v>
      </c>
      <c r="M22" s="12" t="s">
        <v>111</v>
      </c>
      <c r="N22" s="12" t="s">
        <v>111</v>
      </c>
      <c r="O22" s="12" t="s">
        <v>111</v>
      </c>
      <c r="P22" s="12" t="s">
        <v>111</v>
      </c>
      <c r="Q22" s="12" t="s">
        <v>111</v>
      </c>
      <c r="R22" s="12" t="s">
        <v>111</v>
      </c>
    </row>
    <row r="23" spans="2:18" x14ac:dyDescent="0.3">
      <c r="B23" s="10">
        <v>1.8795999999999999</v>
      </c>
      <c r="C23" s="11" t="s">
        <v>147</v>
      </c>
      <c r="D23" s="16" t="s">
        <v>148</v>
      </c>
      <c r="E23" s="16" t="s">
        <v>93</v>
      </c>
      <c r="F23" s="16" t="s">
        <v>149</v>
      </c>
      <c r="G23" s="16" t="s">
        <v>150</v>
      </c>
      <c r="H23" s="16" t="s">
        <v>151</v>
      </c>
      <c r="I23" s="16" t="s">
        <v>110</v>
      </c>
      <c r="J23" s="17" t="s">
        <v>122</v>
      </c>
      <c r="K23" s="14"/>
      <c r="L23" s="18" t="s">
        <v>111</v>
      </c>
      <c r="M23" s="16" t="s">
        <v>111</v>
      </c>
      <c r="N23" s="16" t="s">
        <v>111</v>
      </c>
      <c r="O23" s="16" t="s">
        <v>111</v>
      </c>
      <c r="P23" s="16" t="s">
        <v>111</v>
      </c>
      <c r="Q23" s="16" t="s">
        <v>111</v>
      </c>
      <c r="R23" s="16" t="s">
        <v>111</v>
      </c>
    </row>
    <row r="24" spans="2:18" x14ac:dyDescent="0.3">
      <c r="B24" s="10">
        <v>1.905</v>
      </c>
      <c r="C24" s="11" t="s">
        <v>152</v>
      </c>
      <c r="D24" s="12" t="s">
        <v>153</v>
      </c>
      <c r="E24" s="12" t="s">
        <v>121</v>
      </c>
      <c r="F24" s="12" t="s">
        <v>146</v>
      </c>
      <c r="G24" s="12" t="s">
        <v>151</v>
      </c>
      <c r="H24" s="12" t="s">
        <v>131</v>
      </c>
      <c r="I24" s="12" t="s">
        <v>99</v>
      </c>
      <c r="J24" s="13" t="s">
        <v>123</v>
      </c>
      <c r="K24" s="14"/>
      <c r="L24" s="15" t="s">
        <v>111</v>
      </c>
      <c r="M24" s="12" t="s">
        <v>111</v>
      </c>
      <c r="N24" s="12" t="s">
        <v>111</v>
      </c>
      <c r="O24" s="12" t="s">
        <v>111</v>
      </c>
      <c r="P24" s="12" t="s">
        <v>111</v>
      </c>
      <c r="Q24" s="12" t="s">
        <v>111</v>
      </c>
      <c r="R24" s="12" t="s">
        <v>111</v>
      </c>
    </row>
  </sheetData>
  <mergeCells count="2">
    <mergeCell ref="D2:J2"/>
    <mergeCell ref="L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4234-F5F9-40AD-A04C-4886336FBB08}">
  <dimension ref="A1:E26"/>
  <sheetViews>
    <sheetView tabSelected="1" workbookViewId="0">
      <selection activeCell="H8" sqref="H8"/>
    </sheetView>
  </sheetViews>
  <sheetFormatPr baseColWidth="10" defaultRowHeight="14.4" x14ac:dyDescent="0.3"/>
  <cols>
    <col min="1" max="1" width="18.109375" customWidth="1"/>
  </cols>
  <sheetData>
    <row r="1" spans="1:5" ht="18" x14ac:dyDescent="0.35">
      <c r="A1" s="34" t="s">
        <v>231</v>
      </c>
      <c r="B1" s="34"/>
      <c r="C1" s="34"/>
      <c r="D1" s="34"/>
      <c r="E1" s="34"/>
    </row>
    <row r="2" spans="1:5" x14ac:dyDescent="0.3">
      <c r="D2" s="2" t="s">
        <v>198</v>
      </c>
      <c r="E2" s="2" t="s">
        <v>199</v>
      </c>
    </row>
    <row r="3" spans="1:5" x14ac:dyDescent="0.3">
      <c r="B3" s="33" t="s">
        <v>232</v>
      </c>
      <c r="C3" s="33"/>
    </row>
    <row r="4" spans="1:5" x14ac:dyDescent="0.3">
      <c r="B4" s="2">
        <v>1.4224000000000001</v>
      </c>
      <c r="C4" s="2" t="s">
        <v>166</v>
      </c>
      <c r="D4" s="35">
        <v>1.0675364421904028E-4</v>
      </c>
      <c r="E4" s="35">
        <v>5.1541260301964219E-3</v>
      </c>
    </row>
    <row r="5" spans="1:5" x14ac:dyDescent="0.3">
      <c r="B5" s="2">
        <v>1.4478</v>
      </c>
      <c r="C5" s="2" t="s">
        <v>168</v>
      </c>
      <c r="D5" s="35">
        <v>0</v>
      </c>
      <c r="E5" s="35">
        <v>5.2155699199151794E-3</v>
      </c>
    </row>
    <row r="6" spans="1:5" x14ac:dyDescent="0.3">
      <c r="B6" s="2">
        <v>1.4732000000000001</v>
      </c>
      <c r="C6" s="2" t="s">
        <v>172</v>
      </c>
      <c r="D6" s="35">
        <v>1.6374456698543848E-4</v>
      </c>
      <c r="E6" s="35">
        <v>1.0096711780864126E-2</v>
      </c>
    </row>
    <row r="7" spans="1:5" x14ac:dyDescent="0.3">
      <c r="B7" s="2">
        <v>1.4985999999999999</v>
      </c>
      <c r="C7" s="2" t="s">
        <v>176</v>
      </c>
      <c r="D7" s="35">
        <v>7.0188943516875753E-5</v>
      </c>
      <c r="E7" s="35">
        <v>2.4112097822312956E-2</v>
      </c>
    </row>
    <row r="8" spans="1:5" x14ac:dyDescent="0.3">
      <c r="B8" s="2">
        <v>1.524</v>
      </c>
      <c r="C8" s="2" t="s">
        <v>182</v>
      </c>
      <c r="D8" s="35">
        <v>9.5869300590502933E-4</v>
      </c>
      <c r="E8" s="35">
        <v>4.0962899487194775E-2</v>
      </c>
    </row>
    <row r="9" spans="1:5" x14ac:dyDescent="0.3">
      <c r="B9" s="2">
        <v>1.5494000000000001</v>
      </c>
      <c r="C9" s="2" t="s">
        <v>154</v>
      </c>
      <c r="D9" s="35">
        <v>1.2375503151415333E-3</v>
      </c>
      <c r="E9" s="35">
        <v>6.9325677373670555E-2</v>
      </c>
    </row>
    <row r="10" spans="1:5" x14ac:dyDescent="0.3">
      <c r="B10" s="2">
        <v>1.5748</v>
      </c>
      <c r="C10" s="2" t="s">
        <v>0</v>
      </c>
      <c r="D10" s="35">
        <v>5.5897560132353256E-3</v>
      </c>
      <c r="E10" s="35">
        <v>0.11316280829423743</v>
      </c>
    </row>
    <row r="11" spans="1:5" x14ac:dyDescent="0.3">
      <c r="B11" s="2">
        <v>1.6002000000000001</v>
      </c>
      <c r="C11" s="2" t="s">
        <v>14</v>
      </c>
      <c r="D11" s="35">
        <v>8.2205277747447389E-3</v>
      </c>
      <c r="E11" s="35">
        <v>0.13218876989826991</v>
      </c>
    </row>
    <row r="12" spans="1:5" x14ac:dyDescent="0.3">
      <c r="B12" s="2">
        <v>1.6255999999999999</v>
      </c>
      <c r="C12" s="2" t="s">
        <v>28</v>
      </c>
      <c r="D12" s="35">
        <v>1.9633915310711212E-2</v>
      </c>
      <c r="E12" s="35">
        <v>0.14372774769014088</v>
      </c>
    </row>
    <row r="13" spans="1:5" x14ac:dyDescent="0.3">
      <c r="B13" s="2">
        <v>1.651</v>
      </c>
      <c r="C13" s="2" t="s">
        <v>42</v>
      </c>
      <c r="D13" s="35">
        <v>3.9814074256177764E-2</v>
      </c>
      <c r="E13" s="35">
        <v>0.14040973495921677</v>
      </c>
    </row>
    <row r="14" spans="1:5" x14ac:dyDescent="0.3">
      <c r="B14" s="2">
        <v>1.6763999999999999</v>
      </c>
      <c r="C14" s="2" t="s">
        <v>57</v>
      </c>
      <c r="D14" s="35">
        <v>6.0449325896031844E-2</v>
      </c>
      <c r="E14" s="35">
        <v>0.11221170800204389</v>
      </c>
    </row>
    <row r="15" spans="1:5" x14ac:dyDescent="0.3">
      <c r="B15" s="2">
        <v>1.7018</v>
      </c>
      <c r="C15" s="2" t="s">
        <v>71</v>
      </c>
      <c r="D15" s="35">
        <v>9.3880325581012058E-2</v>
      </c>
      <c r="E15" s="35">
        <v>8.70219797729571E-2</v>
      </c>
    </row>
    <row r="16" spans="1:5" x14ac:dyDescent="0.3">
      <c r="B16" s="2">
        <v>1.7272000000000001</v>
      </c>
      <c r="C16" s="2" t="s">
        <v>86</v>
      </c>
      <c r="D16" s="35">
        <v>0.1060288243346986</v>
      </c>
      <c r="E16" s="35">
        <v>6.1458578604269676E-2</v>
      </c>
    </row>
    <row r="17" spans="2:5" x14ac:dyDescent="0.3">
      <c r="B17" s="2">
        <v>1.7525999999999999</v>
      </c>
      <c r="C17" s="2" t="s">
        <v>100</v>
      </c>
      <c r="D17" s="35">
        <v>0.14586872267573167</v>
      </c>
      <c r="E17" s="35">
        <v>3.0015555366994837E-2</v>
      </c>
    </row>
    <row r="18" spans="2:5" x14ac:dyDescent="0.3">
      <c r="B18" s="2">
        <v>1.778</v>
      </c>
      <c r="C18" s="2" t="s">
        <v>112</v>
      </c>
      <c r="D18" s="35">
        <v>0.13808930279770168</v>
      </c>
      <c r="E18" s="35">
        <v>1.49976149500907E-2</v>
      </c>
    </row>
    <row r="19" spans="2:5" x14ac:dyDescent="0.3">
      <c r="B19" s="2">
        <v>1.8033999999999999</v>
      </c>
      <c r="C19" s="2" t="s">
        <v>124</v>
      </c>
      <c r="D19" s="35">
        <v>0.12216558539368204</v>
      </c>
      <c r="E19" s="35">
        <v>6.6965658054116773E-3</v>
      </c>
    </row>
    <row r="20" spans="2:5" x14ac:dyDescent="0.3">
      <c r="B20" s="2">
        <v>1.8288</v>
      </c>
      <c r="C20" s="2" t="s">
        <v>133</v>
      </c>
      <c r="D20" s="35">
        <v>9.5001630524762681E-2</v>
      </c>
      <c r="E20" s="35">
        <v>3.2418542422130948E-3</v>
      </c>
    </row>
    <row r="21" spans="2:5" x14ac:dyDescent="0.3">
      <c r="B21" s="2">
        <v>1.8542000000000001</v>
      </c>
      <c r="C21" s="2" t="s">
        <v>141</v>
      </c>
      <c r="D21" s="35">
        <v>6.1448846846346585E-2</v>
      </c>
      <c r="E21" s="35">
        <v>0</v>
      </c>
    </row>
    <row r="22" spans="2:5" x14ac:dyDescent="0.3">
      <c r="B22" s="2">
        <v>1.8795999999999999</v>
      </c>
      <c r="C22" s="2" t="s">
        <v>147</v>
      </c>
      <c r="D22" s="35">
        <v>5.2593013387217571E-2</v>
      </c>
      <c r="E22" s="35">
        <v>0</v>
      </c>
    </row>
    <row r="23" spans="2:5" x14ac:dyDescent="0.3">
      <c r="B23" s="2">
        <v>1.905</v>
      </c>
      <c r="C23" s="2" t="s">
        <v>152</v>
      </c>
      <c r="D23" s="35">
        <v>3.0969433118413152E-2</v>
      </c>
      <c r="E23" s="35">
        <v>0</v>
      </c>
    </row>
    <row r="24" spans="2:5" x14ac:dyDescent="0.3">
      <c r="B24" s="2" t="str">
        <f>C24</f>
        <v>superior</v>
      </c>
      <c r="C24" s="2" t="s">
        <v>202</v>
      </c>
      <c r="D24" s="35">
        <v>1.7709785613765117E-2</v>
      </c>
      <c r="E24" s="35">
        <v>0</v>
      </c>
    </row>
    <row r="25" spans="2:5" x14ac:dyDescent="0.3">
      <c r="B25" s="2" t="str">
        <f t="shared" ref="B25:B26" si="0">C25</f>
        <v>Total</v>
      </c>
      <c r="C25" s="2" t="s">
        <v>200</v>
      </c>
      <c r="D25" s="35">
        <v>0.98229021438623476</v>
      </c>
      <c r="E25" s="35">
        <v>1</v>
      </c>
    </row>
    <row r="26" spans="2:5" x14ac:dyDescent="0.3">
      <c r="B26" s="2" t="str">
        <f t="shared" si="0"/>
        <v>true total</v>
      </c>
      <c r="C26" s="2" t="s">
        <v>227</v>
      </c>
      <c r="D26" s="35">
        <v>1</v>
      </c>
      <c r="E26" s="35">
        <v>1</v>
      </c>
    </row>
  </sheetData>
  <mergeCells count="2">
    <mergeCell ref="A1:E1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C31A-FDF3-446C-81A9-88EBE6428902}">
  <dimension ref="B2:AO65"/>
  <sheetViews>
    <sheetView topLeftCell="J23" zoomScale="70" zoomScaleNormal="70" workbookViewId="0">
      <selection activeCell="T29" sqref="T29:AB55"/>
    </sheetView>
  </sheetViews>
  <sheetFormatPr baseColWidth="10" defaultRowHeight="14.4" x14ac:dyDescent="0.3"/>
  <cols>
    <col min="4" max="4" width="14.88671875" bestFit="1" customWidth="1"/>
    <col min="22" max="22" width="22" bestFit="1" customWidth="1"/>
    <col min="24" max="24" width="12.6640625" bestFit="1" customWidth="1"/>
  </cols>
  <sheetData>
    <row r="2" spans="2:41" ht="23.4" x14ac:dyDescent="0.45">
      <c r="B2" s="6"/>
      <c r="C2" s="6"/>
      <c r="D2" s="22" t="s">
        <v>198</v>
      </c>
      <c r="E2" s="22"/>
      <c r="F2" s="22"/>
      <c r="G2" s="22"/>
      <c r="H2" s="22"/>
      <c r="I2" s="22"/>
      <c r="J2" s="22"/>
      <c r="K2" s="8"/>
      <c r="L2" s="22" t="s">
        <v>199</v>
      </c>
      <c r="M2" s="22"/>
      <c r="N2" s="22"/>
      <c r="O2" s="22"/>
      <c r="P2" s="22"/>
      <c r="Q2" s="22"/>
      <c r="R2" s="22"/>
      <c r="S2" s="31"/>
    </row>
    <row r="3" spans="2:41" x14ac:dyDescent="0.3">
      <c r="B3" s="2"/>
      <c r="C3" s="2"/>
      <c r="D3" s="3" t="s">
        <v>191</v>
      </c>
      <c r="E3" s="3" t="s">
        <v>192</v>
      </c>
      <c r="F3" s="3" t="s">
        <v>193</v>
      </c>
      <c r="G3" s="3" t="s">
        <v>194</v>
      </c>
      <c r="H3" s="3" t="s">
        <v>195</v>
      </c>
      <c r="I3" s="3" t="s">
        <v>196</v>
      </c>
      <c r="J3" s="4" t="s">
        <v>197</v>
      </c>
      <c r="K3" s="9"/>
      <c r="L3" s="5" t="s">
        <v>191</v>
      </c>
      <c r="M3" s="3" t="s">
        <v>192</v>
      </c>
      <c r="N3" s="3" t="s">
        <v>193</v>
      </c>
      <c r="O3" s="3" t="s">
        <v>194</v>
      </c>
      <c r="P3" s="3" t="s">
        <v>195</v>
      </c>
      <c r="Q3" s="3" t="s">
        <v>196</v>
      </c>
      <c r="R3" s="3" t="s">
        <v>197</v>
      </c>
      <c r="S3" s="24"/>
    </row>
    <row r="4" spans="2:41" x14ac:dyDescent="0.3">
      <c r="C4" s="2"/>
      <c r="K4" s="7"/>
    </row>
    <row r="5" spans="2:41" x14ac:dyDescent="0.3">
      <c r="B5" s="10">
        <v>1.4224000000000001</v>
      </c>
      <c r="C5" s="11" t="s">
        <v>166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0.4</v>
      </c>
      <c r="K5" s="12"/>
      <c r="L5" s="12">
        <v>0.6</v>
      </c>
      <c r="M5" s="12">
        <v>0.1</v>
      </c>
      <c r="N5" s="12">
        <v>0</v>
      </c>
      <c r="O5" s="12">
        <v>0</v>
      </c>
      <c r="P5" s="12">
        <v>0.2</v>
      </c>
      <c r="Q5" s="12">
        <v>1.7</v>
      </c>
      <c r="R5" s="12">
        <v>3.5</v>
      </c>
      <c r="S5" s="25"/>
      <c r="V5" t="s">
        <v>203</v>
      </c>
      <c r="W5" t="s">
        <v>204</v>
      </c>
      <c r="X5" t="s">
        <v>205</v>
      </c>
      <c r="Y5" t="s">
        <v>206</v>
      </c>
      <c r="Z5" t="s">
        <v>207</v>
      </c>
      <c r="AA5" t="s">
        <v>208</v>
      </c>
      <c r="AB5" t="s">
        <v>209</v>
      </c>
      <c r="AC5" t="s">
        <v>210</v>
      </c>
      <c r="AD5" t="s">
        <v>211</v>
      </c>
      <c r="AE5" t="s">
        <v>212</v>
      </c>
      <c r="AF5" t="s">
        <v>213</v>
      </c>
      <c r="AG5" t="s">
        <v>214</v>
      </c>
      <c r="AH5" t="s">
        <v>215</v>
      </c>
      <c r="AI5" t="s">
        <v>216</v>
      </c>
      <c r="AJ5" t="s">
        <v>217</v>
      </c>
      <c r="AK5" t="s">
        <v>218</v>
      </c>
      <c r="AL5" t="s">
        <v>219</v>
      </c>
      <c r="AM5" t="s">
        <v>220</v>
      </c>
      <c r="AN5" t="s">
        <v>221</v>
      </c>
      <c r="AO5" t="s">
        <v>228</v>
      </c>
    </row>
    <row r="6" spans="2:41" x14ac:dyDescent="0.3">
      <c r="B6" s="10">
        <v>1.4478</v>
      </c>
      <c r="C6" s="11" t="s">
        <v>168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/>
      <c r="L6" s="12">
        <v>9.9999999999999978E-2</v>
      </c>
      <c r="M6" s="12">
        <v>0.1</v>
      </c>
      <c r="N6" s="12">
        <v>0.3</v>
      </c>
      <c r="O6" s="12">
        <v>0.1</v>
      </c>
      <c r="P6" s="12">
        <v>0.49999999999999994</v>
      </c>
      <c r="Q6" s="12">
        <v>1.5999999999999999</v>
      </c>
      <c r="R6" s="12">
        <v>3.9000000000000004</v>
      </c>
      <c r="S6" s="25"/>
      <c r="V6" t="s">
        <v>222</v>
      </c>
      <c r="W6">
        <v>9735577</v>
      </c>
      <c r="X6">
        <v>9111712</v>
      </c>
      <c r="Y6">
        <v>8806303</v>
      </c>
      <c r="Z6">
        <v>9121867</v>
      </c>
      <c r="AA6">
        <v>9925704</v>
      </c>
      <c r="AB6">
        <v>10827676</v>
      </c>
      <c r="AC6">
        <v>11019748</v>
      </c>
      <c r="AD6">
        <v>10008362</v>
      </c>
      <c r="AE6">
        <v>8672159</v>
      </c>
      <c r="AF6">
        <v>6618518</v>
      </c>
      <c r="AG6">
        <v>5662004</v>
      </c>
      <c r="AH6">
        <v>4990525</v>
      </c>
      <c r="AI6">
        <v>4928733</v>
      </c>
      <c r="AJ6">
        <v>4499934</v>
      </c>
      <c r="AK6">
        <v>3501101</v>
      </c>
      <c r="AL6">
        <v>2495109</v>
      </c>
      <c r="AM6">
        <v>2279979</v>
      </c>
      <c r="AN6">
        <v>122205009</v>
      </c>
      <c r="AO6">
        <f>AN6-SUM(W6:Z6)</f>
        <v>85429550</v>
      </c>
    </row>
    <row r="7" spans="2:41" x14ac:dyDescent="0.3">
      <c r="B7" s="10">
        <v>1.4732000000000001</v>
      </c>
      <c r="C7" s="11" t="s">
        <v>172</v>
      </c>
      <c r="D7" s="12">
        <v>0</v>
      </c>
      <c r="E7" s="12">
        <v>0</v>
      </c>
      <c r="F7" s="12">
        <v>0</v>
      </c>
      <c r="G7" s="12">
        <v>0</v>
      </c>
      <c r="H7" s="12">
        <v>0.1</v>
      </c>
      <c r="I7" s="12">
        <v>0</v>
      </c>
      <c r="J7" s="12">
        <v>0.19999999999999996</v>
      </c>
      <c r="K7" s="12"/>
      <c r="L7" s="12">
        <v>0.5</v>
      </c>
      <c r="M7" s="12">
        <v>0.49999999999999994</v>
      </c>
      <c r="N7" s="12">
        <v>0.39999999999999997</v>
      </c>
      <c r="O7" s="12">
        <v>1.7999999999999998</v>
      </c>
      <c r="P7" s="12">
        <v>1</v>
      </c>
      <c r="Q7" s="12">
        <v>1.6000000000000005</v>
      </c>
      <c r="R7" s="12">
        <v>4.4000000000000004</v>
      </c>
      <c r="S7" s="25"/>
      <c r="V7" t="s">
        <v>223</v>
      </c>
      <c r="W7">
        <v>7.97</v>
      </c>
      <c r="X7">
        <v>7.46</v>
      </c>
      <c r="Y7">
        <v>7.21</v>
      </c>
      <c r="Z7">
        <v>7.46</v>
      </c>
      <c r="AA7">
        <v>8.1199999999999992</v>
      </c>
      <c r="AB7">
        <v>8.86</v>
      </c>
      <c r="AC7">
        <v>9.02</v>
      </c>
      <c r="AD7">
        <v>8.19</v>
      </c>
      <c r="AE7">
        <v>7.1</v>
      </c>
      <c r="AF7">
        <v>5.42</v>
      </c>
      <c r="AG7">
        <v>4.63</v>
      </c>
      <c r="AH7">
        <v>4.08</v>
      </c>
      <c r="AI7">
        <v>4.03</v>
      </c>
      <c r="AJ7">
        <v>3.68</v>
      </c>
      <c r="AK7">
        <v>2.86</v>
      </c>
      <c r="AL7">
        <v>2.04</v>
      </c>
      <c r="AM7">
        <v>1.87</v>
      </c>
      <c r="AN7">
        <v>100</v>
      </c>
    </row>
    <row r="8" spans="2:41" x14ac:dyDescent="0.3">
      <c r="B8" s="10">
        <v>1.4985999999999999</v>
      </c>
      <c r="C8" s="11" t="s">
        <v>176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0.1</v>
      </c>
      <c r="J8" s="12">
        <v>0</v>
      </c>
      <c r="K8" s="12"/>
      <c r="L8" s="12">
        <v>1.9000000000000001</v>
      </c>
      <c r="M8" s="12">
        <v>1.9000000000000001</v>
      </c>
      <c r="N8" s="12">
        <v>1</v>
      </c>
      <c r="O8" s="12">
        <v>1.2000000000000002</v>
      </c>
      <c r="P8" s="12">
        <v>2.7</v>
      </c>
      <c r="Q8" s="12">
        <v>4.9000000000000004</v>
      </c>
      <c r="R8" s="12">
        <v>9.0999999999999979</v>
      </c>
      <c r="S8" s="25"/>
      <c r="V8" t="s">
        <v>224</v>
      </c>
      <c r="W8">
        <v>9314041</v>
      </c>
      <c r="X8">
        <v>8719781</v>
      </c>
      <c r="Y8">
        <v>8414860</v>
      </c>
      <c r="Z8">
        <v>8644196</v>
      </c>
      <c r="AA8">
        <v>9328696</v>
      </c>
      <c r="AB8">
        <v>10375094</v>
      </c>
      <c r="AC8">
        <v>10918663</v>
      </c>
      <c r="AD8">
        <v>10056751</v>
      </c>
      <c r="AE8">
        <v>8962295</v>
      </c>
      <c r="AF8">
        <v>7022461</v>
      </c>
      <c r="AG8">
        <v>5830449</v>
      </c>
      <c r="AH8">
        <v>5429397</v>
      </c>
      <c r="AI8">
        <v>5650436</v>
      </c>
      <c r="AJ8">
        <v>5503623</v>
      </c>
      <c r="AK8">
        <v>4600882</v>
      </c>
      <c r="AL8">
        <v>3693821</v>
      </c>
      <c r="AM8">
        <v>4952544</v>
      </c>
      <c r="AN8">
        <v>127417991</v>
      </c>
      <c r="AO8">
        <f t="shared" ref="AO7:AO8" si="0">AN8-SUM(W8:Z8)</f>
        <v>92325113</v>
      </c>
    </row>
    <row r="9" spans="2:41" x14ac:dyDescent="0.3">
      <c r="B9" s="10">
        <v>1.524</v>
      </c>
      <c r="C9" s="11" t="s">
        <v>182</v>
      </c>
      <c r="D9" s="12">
        <v>0.1</v>
      </c>
      <c r="E9" s="12">
        <v>0</v>
      </c>
      <c r="F9" s="12">
        <v>0.2</v>
      </c>
      <c r="G9" s="12">
        <v>0</v>
      </c>
      <c r="H9" s="12">
        <v>0.30000000000000004</v>
      </c>
      <c r="I9" s="12">
        <v>0</v>
      </c>
      <c r="J9" s="12">
        <v>9.9999999999999978E-2</v>
      </c>
      <c r="K9" s="12"/>
      <c r="L9" s="12">
        <v>2.9</v>
      </c>
      <c r="M9" s="12">
        <v>2.9</v>
      </c>
      <c r="N9" s="12">
        <v>3.5999999999999996</v>
      </c>
      <c r="O9" s="12">
        <v>3.4999999999999996</v>
      </c>
      <c r="P9" s="12">
        <v>5.5</v>
      </c>
      <c r="Q9" s="12">
        <v>5.6</v>
      </c>
      <c r="R9" s="12">
        <v>11.200000000000003</v>
      </c>
      <c r="S9" s="25"/>
      <c r="V9" t="s">
        <v>225</v>
      </c>
      <c r="W9">
        <v>7.31</v>
      </c>
      <c r="X9">
        <v>6.84</v>
      </c>
      <c r="Y9">
        <v>6.6</v>
      </c>
      <c r="Z9">
        <v>6.78</v>
      </c>
      <c r="AA9">
        <v>7.32</v>
      </c>
      <c r="AB9">
        <v>8.14</v>
      </c>
      <c r="AC9">
        <v>8.57</v>
      </c>
      <c r="AD9">
        <v>7.89</v>
      </c>
      <c r="AE9">
        <v>7.03</v>
      </c>
      <c r="AF9">
        <v>5.51</v>
      </c>
      <c r="AG9">
        <v>4.58</v>
      </c>
      <c r="AH9">
        <v>4.26</v>
      </c>
      <c r="AI9">
        <v>4.43</v>
      </c>
      <c r="AJ9">
        <v>4.32</v>
      </c>
      <c r="AK9">
        <v>3.61</v>
      </c>
      <c r="AL9">
        <v>2.9</v>
      </c>
      <c r="AM9">
        <v>3.89</v>
      </c>
      <c r="AN9">
        <v>100</v>
      </c>
    </row>
    <row r="10" spans="2:41" x14ac:dyDescent="0.3">
      <c r="B10" s="10">
        <v>1.5494000000000001</v>
      </c>
      <c r="C10" s="11" t="s">
        <v>154</v>
      </c>
      <c r="D10" s="12">
        <v>0</v>
      </c>
      <c r="E10" s="12">
        <v>0</v>
      </c>
      <c r="F10" s="12">
        <v>0.2</v>
      </c>
      <c r="G10" s="12">
        <v>0.1</v>
      </c>
      <c r="H10" s="12">
        <v>9.9999999999999978E-2</v>
      </c>
      <c r="I10" s="12">
        <v>0.5</v>
      </c>
      <c r="J10" s="12">
        <v>1.1000000000000001</v>
      </c>
      <c r="K10" s="12"/>
      <c r="L10" s="12">
        <v>5.5</v>
      </c>
      <c r="M10" s="12">
        <v>4.9000000000000004</v>
      </c>
      <c r="N10" s="12">
        <v>4.6000000000000005</v>
      </c>
      <c r="O10" s="12">
        <v>5.3000000000000007</v>
      </c>
      <c r="P10" s="12">
        <v>9.1</v>
      </c>
      <c r="Q10" s="12">
        <v>13.499999999999998</v>
      </c>
      <c r="R10" s="12">
        <v>16.600000000000001</v>
      </c>
      <c r="S10" s="25"/>
      <c r="V10" t="s">
        <v>226</v>
      </c>
      <c r="W10">
        <v>0.96</v>
      </c>
      <c r="X10">
        <v>0.96</v>
      </c>
      <c r="Y10">
        <v>0.96</v>
      </c>
      <c r="Z10">
        <v>0.95</v>
      </c>
      <c r="AA10">
        <v>0.94</v>
      </c>
      <c r="AB10">
        <v>0.96</v>
      </c>
      <c r="AC10">
        <v>0.99</v>
      </c>
      <c r="AD10">
        <v>1</v>
      </c>
      <c r="AE10">
        <v>1.03</v>
      </c>
      <c r="AF10">
        <v>1.06</v>
      </c>
      <c r="AG10">
        <v>1.03</v>
      </c>
      <c r="AH10">
        <v>1.0900000000000001</v>
      </c>
      <c r="AI10">
        <v>1.1499999999999999</v>
      </c>
      <c r="AJ10">
        <v>1.22</v>
      </c>
      <c r="AK10">
        <v>1.31</v>
      </c>
      <c r="AL10">
        <v>1.48</v>
      </c>
      <c r="AM10">
        <v>2.17</v>
      </c>
      <c r="AN10">
        <v>1.04</v>
      </c>
    </row>
    <row r="11" spans="2:41" x14ac:dyDescent="0.3">
      <c r="B11" s="10">
        <v>1.5748</v>
      </c>
      <c r="C11" s="11" t="s">
        <v>0</v>
      </c>
      <c r="D11" s="12">
        <v>0.4</v>
      </c>
      <c r="E11" s="12">
        <v>0.8</v>
      </c>
      <c r="F11" s="12">
        <v>0.29999999999999993</v>
      </c>
      <c r="G11" s="12">
        <v>0.1</v>
      </c>
      <c r="H11" s="12">
        <v>0.19999999999999996</v>
      </c>
      <c r="I11" s="12">
        <v>1.2999999999999998</v>
      </c>
      <c r="J11" s="12">
        <v>3.2</v>
      </c>
      <c r="K11" s="12"/>
      <c r="L11" s="12">
        <v>10.3</v>
      </c>
      <c r="M11" s="12">
        <v>8.1</v>
      </c>
      <c r="N11" s="12">
        <v>8.9</v>
      </c>
      <c r="O11" s="12">
        <v>12.499999999999998</v>
      </c>
      <c r="P11" s="12">
        <v>15.299999999999997</v>
      </c>
      <c r="Q11" s="12">
        <v>16.700000000000003</v>
      </c>
      <c r="R11" s="12">
        <v>16.099999999999994</v>
      </c>
      <c r="S11" s="25"/>
    </row>
    <row r="12" spans="2:41" x14ac:dyDescent="0.3">
      <c r="B12" s="10">
        <v>1.6002000000000001</v>
      </c>
      <c r="C12" s="11" t="s">
        <v>14</v>
      </c>
      <c r="D12" s="12">
        <v>0.8</v>
      </c>
      <c r="E12" s="12">
        <v>0.59999999999999987</v>
      </c>
      <c r="F12" s="12">
        <v>0.20000000000000007</v>
      </c>
      <c r="G12" s="12">
        <v>0.8</v>
      </c>
      <c r="H12" s="12">
        <v>1.5000000000000002</v>
      </c>
      <c r="I12" s="12">
        <v>0.80000000000000027</v>
      </c>
      <c r="J12" s="12">
        <v>4.5999999999999996</v>
      </c>
      <c r="K12" s="12"/>
      <c r="L12" s="12">
        <v>12.499999999999996</v>
      </c>
      <c r="M12" s="12">
        <v>12.2</v>
      </c>
      <c r="N12" s="12">
        <v>13.099999999999998</v>
      </c>
      <c r="O12" s="12">
        <v>14.200000000000003</v>
      </c>
      <c r="P12" s="12">
        <v>14</v>
      </c>
      <c r="Q12" s="12">
        <v>15.600000000000001</v>
      </c>
      <c r="R12" s="12">
        <v>12.799999999999997</v>
      </c>
      <c r="S12" s="25"/>
    </row>
    <row r="13" spans="2:41" x14ac:dyDescent="0.3">
      <c r="B13" s="10">
        <v>1.6255999999999999</v>
      </c>
      <c r="C13" s="11" t="s">
        <v>28</v>
      </c>
      <c r="D13" s="12">
        <v>2.0999999999999996</v>
      </c>
      <c r="E13" s="12">
        <v>0.80000000000000027</v>
      </c>
      <c r="F13" s="12">
        <v>0.79999999999999993</v>
      </c>
      <c r="G13" s="12">
        <v>1.5</v>
      </c>
      <c r="H13" s="12">
        <v>3.5999999999999996</v>
      </c>
      <c r="I13" s="12">
        <v>5.0999999999999996</v>
      </c>
      <c r="J13" s="12">
        <v>6.4</v>
      </c>
      <c r="K13" s="12"/>
      <c r="L13" s="12">
        <v>14.600000000000001</v>
      </c>
      <c r="M13" s="12">
        <v>12.2</v>
      </c>
      <c r="N13" s="12">
        <v>17.300000000000004</v>
      </c>
      <c r="O13" s="12">
        <v>14</v>
      </c>
      <c r="P13" s="12">
        <v>17.200000000000003</v>
      </c>
      <c r="Q13" s="12">
        <v>13.299999999999997</v>
      </c>
      <c r="R13" s="12">
        <v>9.5</v>
      </c>
      <c r="S13" s="25"/>
      <c r="V13" t="s">
        <v>203</v>
      </c>
      <c r="W13">
        <v>9</v>
      </c>
      <c r="Y13">
        <v>19</v>
      </c>
      <c r="Z13" s="10"/>
      <c r="AA13" s="10">
        <v>29</v>
      </c>
      <c r="AB13" s="10"/>
      <c r="AC13" s="10">
        <f t="shared" ref="AC13:AM13" si="1">AA13+10</f>
        <v>39</v>
      </c>
      <c r="AD13" s="10"/>
      <c r="AE13" s="10">
        <f t="shared" si="1"/>
        <v>49</v>
      </c>
      <c r="AF13" s="10"/>
      <c r="AG13" s="10">
        <f t="shared" si="1"/>
        <v>59</v>
      </c>
      <c r="AH13" s="10"/>
      <c r="AI13" s="10">
        <f t="shared" si="1"/>
        <v>69</v>
      </c>
      <c r="AJ13" s="10"/>
      <c r="AK13" s="10">
        <f t="shared" si="1"/>
        <v>79</v>
      </c>
      <c r="AL13" s="10"/>
      <c r="AM13" s="10">
        <f t="shared" si="1"/>
        <v>89</v>
      </c>
      <c r="AN13" s="10">
        <v>89</v>
      </c>
    </row>
    <row r="14" spans="2:41" x14ac:dyDescent="0.3">
      <c r="B14" s="10">
        <v>1.651</v>
      </c>
      <c r="C14" s="11" t="s">
        <v>42</v>
      </c>
      <c r="D14" s="12">
        <v>3.5000000000000004</v>
      </c>
      <c r="E14" s="12">
        <v>2.8999999999999995</v>
      </c>
      <c r="F14" s="12">
        <v>3.8999999999999995</v>
      </c>
      <c r="G14" s="12">
        <v>3.5</v>
      </c>
      <c r="H14" s="12">
        <v>3.6000000000000005</v>
      </c>
      <c r="I14" s="12">
        <v>8.6999999999999993</v>
      </c>
      <c r="J14" s="12">
        <v>10.3</v>
      </c>
      <c r="K14" s="12"/>
      <c r="L14" s="12">
        <v>13.800000000000004</v>
      </c>
      <c r="M14" s="12">
        <v>16.200000000000003</v>
      </c>
      <c r="N14" s="12">
        <v>15.099999999999994</v>
      </c>
      <c r="O14" s="12">
        <v>17.300000000000004</v>
      </c>
      <c r="P14" s="12">
        <v>11</v>
      </c>
      <c r="Q14" s="12">
        <v>11.400000000000006</v>
      </c>
      <c r="R14" s="12">
        <v>6.3000000000000114</v>
      </c>
      <c r="S14" s="25"/>
      <c r="V14" t="s">
        <v>222</v>
      </c>
      <c r="W14">
        <f>W6+X6</f>
        <v>18847289</v>
      </c>
      <c r="Y14">
        <f t="shared" ref="Y14:AK14" si="2">Y6+Z6</f>
        <v>17928170</v>
      </c>
      <c r="AA14">
        <f t="shared" si="2"/>
        <v>20753380</v>
      </c>
      <c r="AC14">
        <f t="shared" si="2"/>
        <v>21028110</v>
      </c>
      <c r="AE14">
        <f t="shared" si="2"/>
        <v>15290677</v>
      </c>
      <c r="AG14">
        <f t="shared" si="2"/>
        <v>10652529</v>
      </c>
      <c r="AI14">
        <f t="shared" si="2"/>
        <v>9428667</v>
      </c>
      <c r="AK14">
        <f t="shared" si="2"/>
        <v>5996210</v>
      </c>
      <c r="AM14">
        <f>AM6</f>
        <v>2279979</v>
      </c>
    </row>
    <row r="15" spans="2:41" x14ac:dyDescent="0.3">
      <c r="B15" s="10">
        <v>1.6763999999999999</v>
      </c>
      <c r="C15" s="11" t="s">
        <v>57</v>
      </c>
      <c r="D15" s="12">
        <v>4.7999999999999989</v>
      </c>
      <c r="E15" s="12">
        <v>5</v>
      </c>
      <c r="F15" s="12">
        <v>6.5</v>
      </c>
      <c r="G15" s="12">
        <v>5.6999999999999993</v>
      </c>
      <c r="H15" s="12">
        <v>6.4</v>
      </c>
      <c r="I15" s="12">
        <v>10.8</v>
      </c>
      <c r="J15" s="12">
        <v>11.599999999999998</v>
      </c>
      <c r="K15" s="12"/>
      <c r="L15" s="12">
        <v>11.299999999999997</v>
      </c>
      <c r="M15" s="12">
        <v>12.699999999999996</v>
      </c>
      <c r="N15" s="12">
        <v>12.700000000000003</v>
      </c>
      <c r="O15" s="12">
        <v>11.699999999999989</v>
      </c>
      <c r="P15" s="12">
        <v>11.299999999999997</v>
      </c>
      <c r="Q15" s="12">
        <v>8</v>
      </c>
      <c r="R15" s="12">
        <v>4</v>
      </c>
      <c r="S15" s="25"/>
      <c r="V15" t="s">
        <v>223</v>
      </c>
      <c r="W15">
        <f t="shared" ref="W15:AK17" si="3">W7+X7</f>
        <v>15.43</v>
      </c>
      <c r="Y15">
        <f t="shared" ref="Y15:AN15" si="4">Y7+Z7</f>
        <v>14.67</v>
      </c>
      <c r="AA15">
        <f t="shared" si="4"/>
        <v>16.979999999999997</v>
      </c>
      <c r="AC15">
        <f t="shared" si="4"/>
        <v>17.21</v>
      </c>
      <c r="AE15">
        <f t="shared" si="4"/>
        <v>12.52</v>
      </c>
      <c r="AG15">
        <f t="shared" si="4"/>
        <v>8.7100000000000009</v>
      </c>
      <c r="AI15">
        <f t="shared" si="4"/>
        <v>7.7100000000000009</v>
      </c>
      <c r="AK15">
        <f t="shared" si="4"/>
        <v>4.9000000000000004</v>
      </c>
      <c r="AM15">
        <v>1.87</v>
      </c>
      <c r="AN15">
        <f t="shared" si="4"/>
        <v>100</v>
      </c>
    </row>
    <row r="16" spans="2:41" x14ac:dyDescent="0.3">
      <c r="B16" s="10">
        <v>1.7018</v>
      </c>
      <c r="C16" s="11" t="s">
        <v>71</v>
      </c>
      <c r="D16" s="12">
        <v>9.1000000000000014</v>
      </c>
      <c r="E16" s="12">
        <v>8.7999999999999989</v>
      </c>
      <c r="F16" s="12">
        <v>7.5000000000000018</v>
      </c>
      <c r="G16" s="12">
        <v>8.8000000000000007</v>
      </c>
      <c r="H16" s="12">
        <v>11.599999999999998</v>
      </c>
      <c r="I16" s="12">
        <v>12.2</v>
      </c>
      <c r="J16" s="12">
        <v>16.300000000000004</v>
      </c>
      <c r="K16" s="12"/>
      <c r="L16" s="12">
        <v>10.7</v>
      </c>
      <c r="M16" s="12">
        <v>12.299999999999997</v>
      </c>
      <c r="N16" s="12">
        <v>10</v>
      </c>
      <c r="O16" s="12">
        <v>7.7000000000000028</v>
      </c>
      <c r="P16" s="12">
        <v>4.7000000000000028</v>
      </c>
      <c r="Q16" s="12">
        <v>3.3999999999999915</v>
      </c>
      <c r="R16" s="12">
        <v>1.5</v>
      </c>
      <c r="S16" s="25"/>
      <c r="V16" t="s">
        <v>224</v>
      </c>
      <c r="W16">
        <f t="shared" si="3"/>
        <v>18033822</v>
      </c>
      <c r="Y16">
        <f t="shared" si="3"/>
        <v>17059056</v>
      </c>
      <c r="AA16">
        <f t="shared" si="3"/>
        <v>19703790</v>
      </c>
      <c r="AC16">
        <f t="shared" si="3"/>
        <v>20975414</v>
      </c>
      <c r="AE16">
        <f t="shared" si="3"/>
        <v>15984756</v>
      </c>
      <c r="AG16">
        <f t="shared" si="3"/>
        <v>11259846</v>
      </c>
      <c r="AI16">
        <f t="shared" si="3"/>
        <v>11154059</v>
      </c>
      <c r="AK16">
        <f t="shared" si="3"/>
        <v>8294703</v>
      </c>
      <c r="AM16">
        <f>AM8</f>
        <v>4952544</v>
      </c>
    </row>
    <row r="17" spans="2:40" x14ac:dyDescent="0.3">
      <c r="B17" s="10">
        <v>1.7272000000000001</v>
      </c>
      <c r="C17" s="11" t="s">
        <v>86</v>
      </c>
      <c r="D17" s="12">
        <v>11.2</v>
      </c>
      <c r="E17" s="12">
        <v>9.4000000000000021</v>
      </c>
      <c r="F17" s="12">
        <v>8.3999999999999986</v>
      </c>
      <c r="G17" s="12">
        <v>12.100000000000001</v>
      </c>
      <c r="H17" s="12">
        <v>11.200000000000003</v>
      </c>
      <c r="I17" s="12">
        <v>13.899999999999999</v>
      </c>
      <c r="J17" s="12">
        <v>12.899999999999991</v>
      </c>
      <c r="K17" s="12"/>
      <c r="L17" s="12">
        <v>7.7000000000000028</v>
      </c>
      <c r="M17" s="12">
        <v>7.5</v>
      </c>
      <c r="N17" s="12">
        <v>7.5</v>
      </c>
      <c r="O17" s="12">
        <v>6.2999999999999972</v>
      </c>
      <c r="P17" s="12">
        <v>4.2000000000000028</v>
      </c>
      <c r="Q17" s="12">
        <v>1.9000000000000057</v>
      </c>
      <c r="R17" s="12">
        <v>1</v>
      </c>
      <c r="S17" s="25"/>
      <c r="V17" t="s">
        <v>225</v>
      </c>
      <c r="W17">
        <f t="shared" si="3"/>
        <v>14.149999999999999</v>
      </c>
      <c r="Y17">
        <f t="shared" ref="Y17:AN17" si="5">Y9+Z9</f>
        <v>13.379999999999999</v>
      </c>
      <c r="AA17">
        <f t="shared" si="5"/>
        <v>15.46</v>
      </c>
      <c r="AC17">
        <f t="shared" si="5"/>
        <v>16.46</v>
      </c>
      <c r="AE17">
        <f t="shared" si="5"/>
        <v>12.54</v>
      </c>
      <c r="AG17">
        <f t="shared" si="5"/>
        <v>8.84</v>
      </c>
      <c r="AI17">
        <f t="shared" si="5"/>
        <v>8.75</v>
      </c>
      <c r="AK17">
        <f t="shared" si="5"/>
        <v>6.51</v>
      </c>
      <c r="AM17">
        <f t="shared" si="5"/>
        <v>103.89</v>
      </c>
      <c r="AN17">
        <f t="shared" si="5"/>
        <v>100</v>
      </c>
    </row>
    <row r="18" spans="2:40" x14ac:dyDescent="0.3">
      <c r="B18" s="10">
        <v>1.7525999999999999</v>
      </c>
      <c r="C18" s="11" t="s">
        <v>100</v>
      </c>
      <c r="D18" s="12">
        <v>14.299999999999997</v>
      </c>
      <c r="E18" s="12">
        <v>15.999999999999996</v>
      </c>
      <c r="F18" s="12">
        <v>14.100000000000001</v>
      </c>
      <c r="G18" s="12">
        <v>11.299999999999997</v>
      </c>
      <c r="H18" s="12">
        <v>16.5</v>
      </c>
      <c r="I18" s="12">
        <v>15.300000000000004</v>
      </c>
      <c r="J18" s="12">
        <v>13</v>
      </c>
      <c r="K18" s="12"/>
      <c r="L18" s="12">
        <v>3.7999999999999972</v>
      </c>
      <c r="M18" s="12">
        <v>4</v>
      </c>
      <c r="N18" s="12">
        <v>2.7999999999999972</v>
      </c>
      <c r="O18" s="12">
        <v>3.4000000000000057</v>
      </c>
      <c r="P18" s="12">
        <v>2.5999999999999943</v>
      </c>
      <c r="Q18" s="12">
        <v>0.70000000000000284</v>
      </c>
      <c r="R18" s="12">
        <v>9.9999999999994316E-2</v>
      </c>
      <c r="S18" s="25"/>
    </row>
    <row r="19" spans="2:40" x14ac:dyDescent="0.3">
      <c r="B19" s="10">
        <v>1.778</v>
      </c>
      <c r="C19" s="11" t="s">
        <v>112</v>
      </c>
      <c r="D19" s="12">
        <v>12.400000000000006</v>
      </c>
      <c r="E19" s="12">
        <v>13.700000000000003</v>
      </c>
      <c r="F19" s="12">
        <v>16</v>
      </c>
      <c r="G19" s="12">
        <v>16.700000000000003</v>
      </c>
      <c r="H19" s="12">
        <v>13.699999999999996</v>
      </c>
      <c r="I19" s="12">
        <v>10.799999999999997</v>
      </c>
      <c r="J19" s="12">
        <v>7.8000000000000114</v>
      </c>
      <c r="K19" s="12"/>
      <c r="L19" s="12">
        <v>2.3999999999999915</v>
      </c>
      <c r="M19" s="12">
        <v>2.5</v>
      </c>
      <c r="N19" s="12">
        <v>1.6000000000000085</v>
      </c>
      <c r="O19" s="12">
        <v>0.59999999999999432</v>
      </c>
      <c r="P19" s="12">
        <v>0.5</v>
      </c>
      <c r="Q19" s="12">
        <v>9.9999999999994316E-2</v>
      </c>
      <c r="R19" s="12">
        <v>0</v>
      </c>
      <c r="S19" s="25"/>
    </row>
    <row r="20" spans="2:40" x14ac:dyDescent="0.3">
      <c r="B20" s="10">
        <v>1.8033999999999999</v>
      </c>
      <c r="C20" s="11" t="s">
        <v>124</v>
      </c>
      <c r="D20" s="12">
        <v>11.399999999999991</v>
      </c>
      <c r="E20" s="12">
        <v>12.400000000000006</v>
      </c>
      <c r="F20" s="12">
        <v>12.999999999999993</v>
      </c>
      <c r="G20" s="12">
        <v>14.600000000000001</v>
      </c>
      <c r="H20" s="12">
        <v>12.600000000000009</v>
      </c>
      <c r="I20" s="12">
        <v>9.7000000000000028</v>
      </c>
      <c r="J20" s="12">
        <v>6.5999999999999943</v>
      </c>
      <c r="K20" s="12"/>
      <c r="L20" s="12">
        <v>0.90000000000000568</v>
      </c>
      <c r="M20" s="12">
        <v>1.4000000000000057</v>
      </c>
      <c r="N20" s="12">
        <v>0.5</v>
      </c>
      <c r="O20" s="12">
        <v>0.40000000000000568</v>
      </c>
      <c r="P20" s="12">
        <v>0.20000000000000284</v>
      </c>
      <c r="Q20" s="12">
        <v>0</v>
      </c>
      <c r="R20" s="12">
        <v>0</v>
      </c>
      <c r="S20" s="25"/>
    </row>
    <row r="21" spans="2:40" x14ac:dyDescent="0.3">
      <c r="B21" s="10">
        <v>1.8288</v>
      </c>
      <c r="C21" s="11" t="s">
        <v>133</v>
      </c>
      <c r="D21" s="12">
        <v>11.100000000000009</v>
      </c>
      <c r="E21" s="12">
        <v>9.2999999999999972</v>
      </c>
      <c r="F21" s="12">
        <v>10.400000000000006</v>
      </c>
      <c r="G21" s="12">
        <v>10.200000000000003</v>
      </c>
      <c r="H21" s="12">
        <v>8.5999999999999943</v>
      </c>
      <c r="I21" s="12">
        <v>4.8999999999999915</v>
      </c>
      <c r="J21" s="12">
        <v>3.2999999999999972</v>
      </c>
      <c r="K21" s="12"/>
      <c r="L21" s="12">
        <v>0.5</v>
      </c>
      <c r="M21" s="12">
        <v>0.5</v>
      </c>
      <c r="N21" s="12">
        <v>0.59999999999999432</v>
      </c>
      <c r="O21" s="12">
        <v>0</v>
      </c>
      <c r="P21" s="12">
        <v>0</v>
      </c>
      <c r="Q21" s="12">
        <v>0</v>
      </c>
      <c r="R21" s="12">
        <v>0</v>
      </c>
      <c r="S21" s="25"/>
    </row>
    <row r="22" spans="2:40" x14ac:dyDescent="0.3">
      <c r="B22" s="10">
        <v>1.8542000000000001</v>
      </c>
      <c r="C22" s="11" t="s">
        <v>141</v>
      </c>
      <c r="D22" s="12">
        <v>6.2000000000000028</v>
      </c>
      <c r="E22" s="12">
        <v>6.5</v>
      </c>
      <c r="F22" s="12">
        <v>7.5</v>
      </c>
      <c r="G22" s="12">
        <v>7</v>
      </c>
      <c r="H22" s="12">
        <v>5.2000000000000028</v>
      </c>
      <c r="I22" s="12">
        <v>3.1000000000000085</v>
      </c>
      <c r="J22" s="12">
        <v>1.2000000000000028</v>
      </c>
      <c r="K22" s="12"/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25"/>
    </row>
    <row r="23" spans="2:40" x14ac:dyDescent="0.3">
      <c r="B23" s="10">
        <v>1.8795999999999999</v>
      </c>
      <c r="C23" s="11" t="s">
        <v>147</v>
      </c>
      <c r="D23" s="12">
        <v>7.2999999999999972</v>
      </c>
      <c r="E23" s="12">
        <v>6.2000000000000028</v>
      </c>
      <c r="F23" s="12">
        <v>5.4000000000000057</v>
      </c>
      <c r="G23" s="12">
        <v>4</v>
      </c>
      <c r="H23" s="12">
        <v>3</v>
      </c>
      <c r="I23" s="12">
        <v>2.0999999999999943</v>
      </c>
      <c r="J23" s="12">
        <v>0.59999999999999432</v>
      </c>
      <c r="K23" s="12"/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25"/>
    </row>
    <row r="24" spans="2:40" x14ac:dyDescent="0.3">
      <c r="B24" s="10">
        <v>1.905</v>
      </c>
      <c r="C24" s="11" t="s">
        <v>152</v>
      </c>
      <c r="D24" s="12">
        <v>3.2000000000000028</v>
      </c>
      <c r="E24" s="12">
        <v>5.6999999999999886</v>
      </c>
      <c r="F24" s="12">
        <v>2.7999999999999972</v>
      </c>
      <c r="G24" s="12">
        <v>1.7999999999999972</v>
      </c>
      <c r="H24" s="12">
        <v>1.2999999999999972</v>
      </c>
      <c r="I24" s="12">
        <v>0.60000000000000853</v>
      </c>
      <c r="J24" s="12">
        <v>0.20000000000000284</v>
      </c>
      <c r="K24" s="12"/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25"/>
    </row>
    <row r="25" spans="2:40" x14ac:dyDescent="0.3">
      <c r="C25" s="21" t="s">
        <v>202</v>
      </c>
      <c r="D25" s="10">
        <f>100-D26</f>
        <v>2.0999999999999943</v>
      </c>
      <c r="E25" s="10">
        <f t="shared" ref="E25:J25" si="6">100-E26</f>
        <v>1.9000000000000057</v>
      </c>
      <c r="F25" s="10">
        <f t="shared" si="6"/>
        <v>2.7999999999999972</v>
      </c>
      <c r="G25" s="10">
        <f t="shared" si="6"/>
        <v>1.7999999999999972</v>
      </c>
      <c r="H25" s="10">
        <f t="shared" si="6"/>
        <v>0.5</v>
      </c>
      <c r="I25" s="10">
        <f t="shared" si="6"/>
        <v>9.9999999999994316E-2</v>
      </c>
      <c r="J25" s="10">
        <f t="shared" si="6"/>
        <v>0.20000000000000284</v>
      </c>
      <c r="K25" s="10"/>
      <c r="L25" s="10">
        <f t="shared" ref="L25" si="7">100-L26</f>
        <v>0</v>
      </c>
      <c r="M25" s="10">
        <f t="shared" ref="M25" si="8">100-M26</f>
        <v>0</v>
      </c>
      <c r="N25" s="10">
        <f t="shared" ref="N25" si="9">100-N26</f>
        <v>0</v>
      </c>
      <c r="O25" s="10">
        <f t="shared" ref="O25" si="10">100-O26</f>
        <v>0</v>
      </c>
      <c r="P25" s="10">
        <f t="shared" ref="P25" si="11">100-P26</f>
        <v>0</v>
      </c>
      <c r="Q25" s="10">
        <f t="shared" ref="Q25" si="12">100-Q26</f>
        <v>0</v>
      </c>
      <c r="R25" s="10">
        <f t="shared" ref="R25" si="13">100-R26</f>
        <v>0</v>
      </c>
      <c r="S25" s="10"/>
    </row>
    <row r="26" spans="2:40" x14ac:dyDescent="0.3">
      <c r="C26" s="19" t="s">
        <v>200</v>
      </c>
      <c r="D26" s="10">
        <v>97.9</v>
      </c>
      <c r="E26" s="10">
        <v>98.1</v>
      </c>
      <c r="F26" s="10">
        <v>97.2</v>
      </c>
      <c r="G26" s="10">
        <v>98.2</v>
      </c>
      <c r="H26" s="10">
        <v>99.5</v>
      </c>
      <c r="I26" s="10">
        <v>99.9</v>
      </c>
      <c r="J26" s="10">
        <v>99.8</v>
      </c>
      <c r="K26" s="10"/>
      <c r="L26" s="10">
        <v>100</v>
      </c>
      <c r="M26" s="10">
        <v>100</v>
      </c>
      <c r="N26" s="10">
        <v>100</v>
      </c>
      <c r="O26" s="10">
        <v>100</v>
      </c>
      <c r="P26" s="10">
        <v>100</v>
      </c>
      <c r="Q26" s="10">
        <v>100</v>
      </c>
      <c r="R26" s="10">
        <v>100</v>
      </c>
      <c r="S26" s="10"/>
    </row>
    <row r="27" spans="2:40" x14ac:dyDescent="0.3">
      <c r="C27" s="23" t="s">
        <v>227</v>
      </c>
      <c r="D27" s="10">
        <f>D25+D26</f>
        <v>100</v>
      </c>
      <c r="E27" s="10">
        <f t="shared" ref="E27:R27" si="14">E25+E26</f>
        <v>100</v>
      </c>
      <c r="F27" s="10">
        <f t="shared" si="14"/>
        <v>100</v>
      </c>
      <c r="G27" s="10">
        <f t="shared" si="14"/>
        <v>100</v>
      </c>
      <c r="H27" s="10">
        <f t="shared" si="14"/>
        <v>100</v>
      </c>
      <c r="I27" s="10">
        <f t="shared" si="14"/>
        <v>100</v>
      </c>
      <c r="J27" s="10">
        <f t="shared" si="14"/>
        <v>100</v>
      </c>
      <c r="K27" s="10"/>
      <c r="L27" s="10">
        <f t="shared" si="14"/>
        <v>100</v>
      </c>
      <c r="M27" s="10">
        <f t="shared" si="14"/>
        <v>100</v>
      </c>
      <c r="N27" s="10">
        <f t="shared" si="14"/>
        <v>100</v>
      </c>
      <c r="O27" s="10">
        <f t="shared" si="14"/>
        <v>100</v>
      </c>
      <c r="P27" s="10">
        <f t="shared" si="14"/>
        <v>100</v>
      </c>
      <c r="Q27" s="10">
        <f t="shared" si="14"/>
        <v>100</v>
      </c>
      <c r="R27" s="10">
        <f t="shared" si="14"/>
        <v>100</v>
      </c>
      <c r="S27" s="10"/>
    </row>
    <row r="29" spans="2:40" ht="18" x14ac:dyDescent="0.35">
      <c r="V29" s="32" t="s">
        <v>229</v>
      </c>
      <c r="W29" s="32"/>
      <c r="X29" s="32"/>
      <c r="Z29" s="32" t="s">
        <v>230</v>
      </c>
      <c r="AA29" s="32"/>
      <c r="AB29" s="32"/>
    </row>
    <row r="30" spans="2:40" ht="59.4" x14ac:dyDescent="0.45">
      <c r="B30" s="20" t="s">
        <v>201</v>
      </c>
      <c r="D30" s="22" t="s">
        <v>198</v>
      </c>
      <c r="E30" s="22"/>
      <c r="F30" s="22"/>
      <c r="G30" s="22"/>
      <c r="H30" s="22"/>
      <c r="I30" s="22"/>
      <c r="J30" s="22"/>
      <c r="K30" s="8"/>
      <c r="L30" s="22" t="s">
        <v>199</v>
      </c>
      <c r="M30" s="22"/>
      <c r="N30" s="22"/>
      <c r="O30" s="22"/>
      <c r="P30" s="22"/>
      <c r="Q30" s="22"/>
      <c r="R30" s="22"/>
      <c r="S30" s="31"/>
      <c r="V30" t="s">
        <v>198</v>
      </c>
      <c r="X30" t="s">
        <v>199</v>
      </c>
      <c r="Z30" t="s">
        <v>198</v>
      </c>
      <c r="AB30" t="s">
        <v>199</v>
      </c>
    </row>
    <row r="31" spans="2:40" x14ac:dyDescent="0.3">
      <c r="D31" s="3" t="s">
        <v>191</v>
      </c>
      <c r="E31" s="3" t="s">
        <v>192</v>
      </c>
      <c r="F31" s="3" t="s">
        <v>193</v>
      </c>
      <c r="G31" s="3" t="s">
        <v>194</v>
      </c>
      <c r="H31" s="3" t="s">
        <v>195</v>
      </c>
      <c r="I31" s="3" t="s">
        <v>196</v>
      </c>
      <c r="J31" s="4" t="s">
        <v>197</v>
      </c>
      <c r="K31" s="9"/>
      <c r="L31" s="5" t="s">
        <v>191</v>
      </c>
      <c r="M31" s="3" t="s">
        <v>192</v>
      </c>
      <c r="N31" s="3" t="s">
        <v>193</v>
      </c>
      <c r="O31" s="3" t="s">
        <v>194</v>
      </c>
      <c r="P31" s="3" t="s">
        <v>195</v>
      </c>
      <c r="Q31" s="3" t="s">
        <v>196</v>
      </c>
      <c r="R31" s="3" t="s">
        <v>197</v>
      </c>
      <c r="S31" s="24"/>
    </row>
    <row r="32" spans="2:40" x14ac:dyDescent="0.3">
      <c r="K32" s="7"/>
    </row>
    <row r="33" spans="2:28" x14ac:dyDescent="0.3">
      <c r="B33" s="10">
        <v>1.4224000000000001</v>
      </c>
      <c r="C33" s="11" t="s">
        <v>166</v>
      </c>
      <c r="D33" s="12">
        <f>D5*$AA$14/100</f>
        <v>0</v>
      </c>
      <c r="E33" s="12">
        <f>E5*$AC$14/100</f>
        <v>0</v>
      </c>
      <c r="F33" s="12">
        <f>F5*$AE$14/100</f>
        <v>0</v>
      </c>
      <c r="G33" s="12">
        <f>G5*$AG$14/100</f>
        <v>0</v>
      </c>
      <c r="H33" s="12">
        <f>H5*$AI$14/100</f>
        <v>0</v>
      </c>
      <c r="I33" s="12">
        <f>I5*$AK$14/100</f>
        <v>0</v>
      </c>
      <c r="J33" s="12">
        <f>J5*$AM$14/100</f>
        <v>9119.9160000000011</v>
      </c>
      <c r="K33" s="12"/>
      <c r="L33" s="12">
        <f>L5*$AA$16/100</f>
        <v>118222.74</v>
      </c>
      <c r="M33" s="12">
        <f>M5*$AC$16/100</f>
        <v>20975.414000000001</v>
      </c>
      <c r="N33" s="12">
        <f>N5*$AE$16/100</f>
        <v>0</v>
      </c>
      <c r="O33" s="12">
        <f>O5*$AG$16/100</f>
        <v>0</v>
      </c>
      <c r="P33" s="12">
        <f>P5*$AI$16/100</f>
        <v>22308.118000000002</v>
      </c>
      <c r="Q33" s="12">
        <f>Q5*$AK$16/100</f>
        <v>141009.951</v>
      </c>
      <c r="R33" s="12">
        <f>R5*$AM$16/100</f>
        <v>173339.04</v>
      </c>
      <c r="S33" s="25"/>
      <c r="T33" s="10">
        <v>1.4224000000000001</v>
      </c>
      <c r="U33" s="11" t="s">
        <v>166</v>
      </c>
      <c r="V33" s="10">
        <f>SUM(D33:J33)</f>
        <v>9119.9160000000011</v>
      </c>
      <c r="X33" s="10">
        <f>SUM(L33:R33)</f>
        <v>475855.26300000004</v>
      </c>
      <c r="Z33">
        <f>V33/V$55</f>
        <v>1.0675364421904028E-4</v>
      </c>
      <c r="AB33">
        <f t="shared" ref="AA33:AB48" si="15">X33/X$55</f>
        <v>5.1541260301964219E-3</v>
      </c>
    </row>
    <row r="34" spans="2:28" x14ac:dyDescent="0.3">
      <c r="B34" s="10">
        <v>1.4478</v>
      </c>
      <c r="C34" s="11" t="s">
        <v>168</v>
      </c>
      <c r="D34" s="12">
        <f>D6*$AA$14/100</f>
        <v>0</v>
      </c>
      <c r="E34" s="12">
        <f>E6*$AC$14/100</f>
        <v>0</v>
      </c>
      <c r="F34" s="12">
        <f>F6*$AE$14/100</f>
        <v>0</v>
      </c>
      <c r="G34" s="12">
        <f>G6*$AG$14/100</f>
        <v>0</v>
      </c>
      <c r="H34" s="12">
        <f>H6*$AI$14/100</f>
        <v>0</v>
      </c>
      <c r="I34" s="12">
        <f>I6*$AK$14/100</f>
        <v>0</v>
      </c>
      <c r="J34" s="12">
        <f>J6*$AM$14/100</f>
        <v>0</v>
      </c>
      <c r="K34" s="12"/>
      <c r="L34" s="12">
        <f>L6*$AA$16/100</f>
        <v>19703.789999999994</v>
      </c>
      <c r="M34" s="12">
        <f>M6*$AC$16/100</f>
        <v>20975.414000000001</v>
      </c>
      <c r="N34" s="12">
        <f>N6*$AE$16/100</f>
        <v>47954.267999999996</v>
      </c>
      <c r="O34" s="12">
        <f>O6*$AG$16/100</f>
        <v>11259.846000000001</v>
      </c>
      <c r="P34" s="12">
        <f>P6*$AI$16/100</f>
        <v>55770.294999999991</v>
      </c>
      <c r="Q34" s="12">
        <f>Q6*$AK$16/100</f>
        <v>132715.24799999999</v>
      </c>
      <c r="R34" s="12">
        <f>R6*$AM$16/100</f>
        <v>193149.21600000001</v>
      </c>
      <c r="S34" s="25"/>
      <c r="T34" s="10">
        <v>1.4478</v>
      </c>
      <c r="U34" s="11" t="s">
        <v>168</v>
      </c>
      <c r="V34" s="10">
        <f t="shared" ref="V34:V55" si="16">SUM(D34:J34)</f>
        <v>0</v>
      </c>
      <c r="X34" s="10">
        <f t="shared" ref="X34:X55" si="17">SUM(L34:R34)</f>
        <v>481528.07699999999</v>
      </c>
      <c r="Z34">
        <f t="shared" ref="Z34:Z55" si="18">V34/V$55</f>
        <v>0</v>
      </c>
      <c r="AB34">
        <f t="shared" si="15"/>
        <v>5.2155699199151794E-3</v>
      </c>
    </row>
    <row r="35" spans="2:28" x14ac:dyDescent="0.3">
      <c r="B35" s="10">
        <v>1.4732000000000001</v>
      </c>
      <c r="C35" s="11" t="s">
        <v>172</v>
      </c>
      <c r="D35" s="12">
        <f>D7*$AA$14/100</f>
        <v>0</v>
      </c>
      <c r="E35" s="12">
        <f>E7*$AC$14/100</f>
        <v>0</v>
      </c>
      <c r="F35" s="12">
        <f>F7*$AE$14/100</f>
        <v>0</v>
      </c>
      <c r="G35" s="12">
        <f>G7*$AG$14/100</f>
        <v>0</v>
      </c>
      <c r="H35" s="12">
        <f>H7*$AI$14/100</f>
        <v>9428.6670000000013</v>
      </c>
      <c r="I35" s="12">
        <f>I7*$AK$14/100</f>
        <v>0</v>
      </c>
      <c r="J35" s="12">
        <f>J7*$AM$14/100</f>
        <v>4559.9579999999987</v>
      </c>
      <c r="K35" s="12"/>
      <c r="L35" s="12">
        <f>L7*$AA$16/100</f>
        <v>98518.95</v>
      </c>
      <c r="M35" s="12">
        <f>M7*$AC$16/100</f>
        <v>104877.06999999998</v>
      </c>
      <c r="N35" s="12">
        <f>N7*$AE$16/100</f>
        <v>63939.023999999998</v>
      </c>
      <c r="O35" s="12">
        <f>O7*$AG$16/100</f>
        <v>202677.22799999997</v>
      </c>
      <c r="P35" s="12">
        <f>P7*$AI$16/100</f>
        <v>111540.59</v>
      </c>
      <c r="Q35" s="12">
        <f>Q7*$AK$16/100</f>
        <v>132715.24800000005</v>
      </c>
      <c r="R35" s="12">
        <f>R7*$AM$16/100</f>
        <v>217911.93600000002</v>
      </c>
      <c r="S35" s="25"/>
      <c r="T35" s="10">
        <v>1.4732000000000001</v>
      </c>
      <c r="U35" s="11" t="s">
        <v>172</v>
      </c>
      <c r="V35" s="10">
        <f t="shared" si="16"/>
        <v>13988.625</v>
      </c>
      <c r="X35" s="10">
        <f t="shared" si="17"/>
        <v>932180.04599999986</v>
      </c>
      <c r="Z35">
        <f t="shared" si="18"/>
        <v>1.6374456698543848E-4</v>
      </c>
      <c r="AB35">
        <f t="shared" si="15"/>
        <v>1.0096711780864126E-2</v>
      </c>
    </row>
    <row r="36" spans="2:28" x14ac:dyDescent="0.3">
      <c r="B36" s="10">
        <v>1.4985999999999999</v>
      </c>
      <c r="C36" s="11" t="s">
        <v>176</v>
      </c>
      <c r="D36" s="12">
        <f>D8*$AA$14/100</f>
        <v>0</v>
      </c>
      <c r="E36" s="12">
        <f>E8*$AC$14/100</f>
        <v>0</v>
      </c>
      <c r="F36" s="12">
        <f>F8*$AE$14/100</f>
        <v>0</v>
      </c>
      <c r="G36" s="12">
        <f>G8*$AG$14/100</f>
        <v>0</v>
      </c>
      <c r="H36" s="12">
        <f>H8*$AI$14/100</f>
        <v>0</v>
      </c>
      <c r="I36" s="12">
        <f>I8*$AK$14/100</f>
        <v>5996.21</v>
      </c>
      <c r="J36" s="12">
        <f>J8*$AM$14/100</f>
        <v>0</v>
      </c>
      <c r="K36" s="12"/>
      <c r="L36" s="12">
        <f>L8*$AA$16/100</f>
        <v>374372.01</v>
      </c>
      <c r="M36" s="12">
        <f>M8*$AC$16/100</f>
        <v>398532.86600000004</v>
      </c>
      <c r="N36" s="12">
        <f>N8*$AE$16/100</f>
        <v>159847.56</v>
      </c>
      <c r="O36" s="12">
        <f>O8*$AG$16/100</f>
        <v>135118.152</v>
      </c>
      <c r="P36" s="12">
        <f>P8*$AI$16/100</f>
        <v>301159.59299999999</v>
      </c>
      <c r="Q36" s="12">
        <f>Q8*$AK$16/100</f>
        <v>406440.44700000004</v>
      </c>
      <c r="R36" s="12">
        <f>R8*$AM$16/100</f>
        <v>450681.5039999999</v>
      </c>
      <c r="S36" s="25"/>
      <c r="T36" s="10">
        <v>1.4985999999999999</v>
      </c>
      <c r="U36" s="11" t="s">
        <v>176</v>
      </c>
      <c r="V36" s="10">
        <f t="shared" si="16"/>
        <v>5996.21</v>
      </c>
      <c r="X36" s="10">
        <f t="shared" si="17"/>
        <v>2226152.1319999998</v>
      </c>
      <c r="Z36">
        <f t="shared" si="18"/>
        <v>7.0188943516875753E-5</v>
      </c>
      <c r="AB36">
        <f t="shared" si="15"/>
        <v>2.4112097822312956E-2</v>
      </c>
    </row>
    <row r="37" spans="2:28" x14ac:dyDescent="0.3">
      <c r="B37" s="10">
        <v>1.524</v>
      </c>
      <c r="C37" s="11" t="s">
        <v>182</v>
      </c>
      <c r="D37" s="12">
        <f>D9*$AA$14/100</f>
        <v>20753.38</v>
      </c>
      <c r="E37" s="12">
        <f>E9*$AC$14/100</f>
        <v>0</v>
      </c>
      <c r="F37" s="12">
        <f>F9*$AE$14/100</f>
        <v>30581.354000000003</v>
      </c>
      <c r="G37" s="12">
        <f>G9*$AG$14/100</f>
        <v>0</v>
      </c>
      <c r="H37" s="12">
        <f>H9*$AI$14/100</f>
        <v>28286.001000000004</v>
      </c>
      <c r="I37" s="12">
        <f>I9*$AK$14/100</f>
        <v>0</v>
      </c>
      <c r="J37" s="12">
        <f>J9*$AM$14/100</f>
        <v>2279.9789999999994</v>
      </c>
      <c r="K37" s="12"/>
      <c r="L37" s="12">
        <f>L9*$AA$16/100</f>
        <v>571409.91</v>
      </c>
      <c r="M37" s="12">
        <f>M9*$AC$16/100</f>
        <v>608287.00600000005</v>
      </c>
      <c r="N37" s="12">
        <f>N9*$AE$16/100</f>
        <v>575451.2159999999</v>
      </c>
      <c r="O37" s="12">
        <f>O9*$AG$16/100</f>
        <v>394094.60999999993</v>
      </c>
      <c r="P37" s="12">
        <f>P9*$AI$16/100</f>
        <v>613473.245</v>
      </c>
      <c r="Q37" s="12">
        <f>Q9*$AK$16/100</f>
        <v>464503.36799999996</v>
      </c>
      <c r="R37" s="12">
        <f>R9*$AM$16/100</f>
        <v>554684.92800000007</v>
      </c>
      <c r="S37" s="25"/>
      <c r="T37" s="10">
        <v>1.524</v>
      </c>
      <c r="U37" s="11" t="s">
        <v>182</v>
      </c>
      <c r="V37" s="10">
        <f t="shared" si="16"/>
        <v>81900.714000000007</v>
      </c>
      <c r="X37" s="10">
        <f t="shared" si="17"/>
        <v>3781904.2829999998</v>
      </c>
      <c r="Z37">
        <f t="shared" si="18"/>
        <v>9.5869300590502933E-4</v>
      </c>
      <c r="AB37">
        <f t="shared" si="15"/>
        <v>4.0962899487194775E-2</v>
      </c>
    </row>
    <row r="38" spans="2:28" x14ac:dyDescent="0.3">
      <c r="B38" s="10">
        <v>1.5494000000000001</v>
      </c>
      <c r="C38" s="11" t="s">
        <v>154</v>
      </c>
      <c r="D38" s="12">
        <f>D10*$AA$14/100</f>
        <v>0</v>
      </c>
      <c r="E38" s="12">
        <f>E10*$AC$14/100</f>
        <v>0</v>
      </c>
      <c r="F38" s="12">
        <f>F10*$AE$14/100</f>
        <v>30581.354000000003</v>
      </c>
      <c r="G38" s="12">
        <f>G10*$AG$14/100</f>
        <v>10652.529000000002</v>
      </c>
      <c r="H38" s="12">
        <f>H10*$AI$14/100</f>
        <v>9428.6669999999976</v>
      </c>
      <c r="I38" s="12">
        <f>I10*$AK$14/100</f>
        <v>29981.05</v>
      </c>
      <c r="J38" s="12">
        <f>J10*$AM$14/100</f>
        <v>25079.769000000004</v>
      </c>
      <c r="K38" s="12"/>
      <c r="L38" s="12">
        <f>L10*$AA$16/100</f>
        <v>1083708.45</v>
      </c>
      <c r="M38" s="12">
        <f>M10*$AC$16/100</f>
        <v>1027795.2860000001</v>
      </c>
      <c r="N38" s="12">
        <f>N10*$AE$16/100</f>
        <v>735298.77600000007</v>
      </c>
      <c r="O38" s="12">
        <f>O10*$AG$16/100</f>
        <v>596771.83799999999</v>
      </c>
      <c r="P38" s="12">
        <f>P10*$AI$16/100</f>
        <v>1015019.3689999999</v>
      </c>
      <c r="Q38" s="12">
        <f>Q10*$AK$16/100</f>
        <v>1119784.9049999998</v>
      </c>
      <c r="R38" s="12">
        <f>R10*$AM$16/100</f>
        <v>822122.304</v>
      </c>
      <c r="S38" s="25"/>
      <c r="T38" s="10">
        <v>1.5494000000000001</v>
      </c>
      <c r="U38" s="11" t="s">
        <v>154</v>
      </c>
      <c r="V38" s="10">
        <f t="shared" si="16"/>
        <v>105723.36900000001</v>
      </c>
      <c r="X38" s="10">
        <f t="shared" si="17"/>
        <v>6400500.9279999994</v>
      </c>
      <c r="Z38">
        <f t="shared" si="18"/>
        <v>1.2375503151415333E-3</v>
      </c>
      <c r="AB38">
        <f t="shared" si="15"/>
        <v>6.9325677373670555E-2</v>
      </c>
    </row>
    <row r="39" spans="2:28" x14ac:dyDescent="0.3">
      <c r="B39" s="10">
        <v>1.5748</v>
      </c>
      <c r="C39" s="11" t="s">
        <v>0</v>
      </c>
      <c r="D39" s="12">
        <f>D11*$AA$14/100</f>
        <v>83013.52</v>
      </c>
      <c r="E39" s="12">
        <f>E11*$AC$14/100</f>
        <v>168224.88</v>
      </c>
      <c r="F39" s="12">
        <f>F11*$AE$14/100</f>
        <v>45872.030999999988</v>
      </c>
      <c r="G39" s="12">
        <f>G11*$AG$14/100</f>
        <v>10652.529000000002</v>
      </c>
      <c r="H39" s="12">
        <f>H11*$AI$14/100</f>
        <v>18857.333999999995</v>
      </c>
      <c r="I39" s="12">
        <f>I11*$AK$14/100</f>
        <v>77950.73</v>
      </c>
      <c r="J39" s="12">
        <f>J11*$AM$14/100</f>
        <v>72959.328000000009</v>
      </c>
      <c r="K39" s="12"/>
      <c r="L39" s="12">
        <f>L11*$AA$16/100</f>
        <v>2029490.37</v>
      </c>
      <c r="M39" s="12">
        <f>M11*$AC$16/100</f>
        <v>1699008.534</v>
      </c>
      <c r="N39" s="12">
        <f>N11*$AE$16/100</f>
        <v>1422643.284</v>
      </c>
      <c r="O39" s="12">
        <f>O11*$AG$16/100</f>
        <v>1407480.7499999998</v>
      </c>
      <c r="P39" s="12">
        <f>P11*$AI$16/100</f>
        <v>1706571.0269999995</v>
      </c>
      <c r="Q39" s="12">
        <f>Q11*$AK$16/100</f>
        <v>1385215.4010000003</v>
      </c>
      <c r="R39" s="12">
        <f>R11*$AM$16/100</f>
        <v>797359.5839999998</v>
      </c>
      <c r="S39" s="25"/>
      <c r="T39" s="10">
        <v>1.5748</v>
      </c>
      <c r="U39" s="11" t="s">
        <v>0</v>
      </c>
      <c r="V39" s="10">
        <f t="shared" si="16"/>
        <v>477530.35199999996</v>
      </c>
      <c r="X39" s="10">
        <f t="shared" si="17"/>
        <v>10447768.949999999</v>
      </c>
      <c r="Z39">
        <f t="shared" si="18"/>
        <v>5.5897560132353256E-3</v>
      </c>
      <c r="AB39">
        <f t="shared" si="15"/>
        <v>0.11316280829423743</v>
      </c>
    </row>
    <row r="40" spans="2:28" x14ac:dyDescent="0.3">
      <c r="B40" s="10">
        <v>1.6002000000000001</v>
      </c>
      <c r="C40" s="11" t="s">
        <v>14</v>
      </c>
      <c r="D40" s="12">
        <f>D12*$AA$14/100</f>
        <v>166027.04</v>
      </c>
      <c r="E40" s="12">
        <f>E12*$AC$14/100</f>
        <v>126168.65999999996</v>
      </c>
      <c r="F40" s="12">
        <f>F12*$AE$14/100</f>
        <v>30581.354000000007</v>
      </c>
      <c r="G40" s="12">
        <f>G12*$AG$14/100</f>
        <v>85220.232000000018</v>
      </c>
      <c r="H40" s="12">
        <f>H12*$AI$14/100</f>
        <v>141430.005</v>
      </c>
      <c r="I40" s="12">
        <f>I12*$AK$14/100</f>
        <v>47969.680000000022</v>
      </c>
      <c r="J40" s="12">
        <f>J12*$AM$14/100</f>
        <v>104879.03399999999</v>
      </c>
      <c r="K40" s="12"/>
      <c r="L40" s="12">
        <f>L12*$AA$16/100</f>
        <v>2462973.7499999995</v>
      </c>
      <c r="M40" s="12">
        <f>M12*$AC$16/100</f>
        <v>2559000.5079999999</v>
      </c>
      <c r="N40" s="12">
        <f>N12*$AE$16/100</f>
        <v>2094003.0359999996</v>
      </c>
      <c r="O40" s="12">
        <f>O12*$AG$16/100</f>
        <v>1598898.1320000002</v>
      </c>
      <c r="P40" s="12">
        <f>P12*$AI$16/100</f>
        <v>1561568.26</v>
      </c>
      <c r="Q40" s="12">
        <f>Q12*$AK$16/100</f>
        <v>1293973.6680000001</v>
      </c>
      <c r="R40" s="12">
        <f>R12*$AM$16/100</f>
        <v>633925.63199999987</v>
      </c>
      <c r="S40" s="25"/>
      <c r="T40" s="10">
        <v>1.6002000000000001</v>
      </c>
      <c r="U40" s="11" t="s">
        <v>14</v>
      </c>
      <c r="V40" s="10">
        <f t="shared" si="16"/>
        <v>702276.005</v>
      </c>
      <c r="X40" s="10">
        <f t="shared" si="17"/>
        <v>12204342.985999998</v>
      </c>
      <c r="Z40">
        <f t="shared" si="18"/>
        <v>8.2205277747447389E-3</v>
      </c>
      <c r="AB40">
        <f t="shared" si="15"/>
        <v>0.13218876989826991</v>
      </c>
    </row>
    <row r="41" spans="2:28" x14ac:dyDescent="0.3">
      <c r="B41" s="10">
        <v>1.6255999999999999</v>
      </c>
      <c r="C41" s="11" t="s">
        <v>28</v>
      </c>
      <c r="D41" s="12">
        <f>D13*$AA$14/100</f>
        <v>435820.97999999992</v>
      </c>
      <c r="E41" s="12">
        <f>E13*$AC$14/100</f>
        <v>168224.88000000006</v>
      </c>
      <c r="F41" s="12">
        <f>F13*$AE$14/100</f>
        <v>122325.416</v>
      </c>
      <c r="G41" s="12">
        <f>G13*$AG$14/100</f>
        <v>159787.935</v>
      </c>
      <c r="H41" s="12">
        <f>H13*$AI$14/100</f>
        <v>339432.01199999993</v>
      </c>
      <c r="I41" s="12">
        <f>I13*$AK$14/100</f>
        <v>305806.70999999996</v>
      </c>
      <c r="J41" s="12">
        <f>J13*$AM$14/100</f>
        <v>145918.65600000002</v>
      </c>
      <c r="K41" s="12"/>
      <c r="L41" s="12">
        <f>L13*$AA$16/100</f>
        <v>2876753.34</v>
      </c>
      <c r="M41" s="12">
        <f>M13*$AC$16/100</f>
        <v>2559000.5079999999</v>
      </c>
      <c r="N41" s="12">
        <f>N13*$AE$16/100</f>
        <v>2765362.7880000006</v>
      </c>
      <c r="O41" s="12">
        <f>O13*$AG$16/100</f>
        <v>1576378.44</v>
      </c>
      <c r="P41" s="12">
        <f>P13*$AI$16/100</f>
        <v>1918498.1480000005</v>
      </c>
      <c r="Q41" s="12">
        <f>Q13*$AK$16/100</f>
        <v>1103195.4989999998</v>
      </c>
      <c r="R41" s="12">
        <f>R13*$AM$16/100</f>
        <v>470491.68</v>
      </c>
      <c r="S41" s="25"/>
      <c r="T41" s="10">
        <v>1.6255999999999999</v>
      </c>
      <c r="U41" s="11" t="s">
        <v>28</v>
      </c>
      <c r="V41" s="10">
        <f t="shared" si="16"/>
        <v>1677316.5889999997</v>
      </c>
      <c r="X41" s="10">
        <f t="shared" si="17"/>
        <v>13269680.402999999</v>
      </c>
      <c r="Z41">
        <f t="shared" si="18"/>
        <v>1.9633915310711212E-2</v>
      </c>
      <c r="AB41">
        <f t="shared" si="15"/>
        <v>0.14372774769014088</v>
      </c>
    </row>
    <row r="42" spans="2:28" x14ac:dyDescent="0.3">
      <c r="B42" s="10">
        <v>1.651</v>
      </c>
      <c r="C42" s="11" t="s">
        <v>42</v>
      </c>
      <c r="D42" s="12">
        <f>D14*$AA$14/100</f>
        <v>726368.30000000016</v>
      </c>
      <c r="E42" s="12">
        <f>E14*$AC$14/100</f>
        <v>609815.18999999983</v>
      </c>
      <c r="F42" s="12">
        <f>F14*$AE$14/100</f>
        <v>596336.40299999993</v>
      </c>
      <c r="G42" s="12">
        <f>G14*$AG$14/100</f>
        <v>372838.51500000001</v>
      </c>
      <c r="H42" s="12">
        <f>H14*$AI$14/100</f>
        <v>339432.01200000005</v>
      </c>
      <c r="I42" s="12">
        <f>I14*$AK$14/100</f>
        <v>521670.2699999999</v>
      </c>
      <c r="J42" s="12">
        <f>J14*$AM$14/100</f>
        <v>234837.83700000003</v>
      </c>
      <c r="K42" s="12"/>
      <c r="L42" s="12">
        <f>L14*$AA$16/100</f>
        <v>2719123.0200000005</v>
      </c>
      <c r="M42" s="12">
        <f>M14*$AC$16/100</f>
        <v>3398017.0680000009</v>
      </c>
      <c r="N42" s="12">
        <f>N14*$AE$16/100</f>
        <v>2413698.155999999</v>
      </c>
      <c r="O42" s="12">
        <f>O14*$AG$16/100</f>
        <v>1947953.3580000005</v>
      </c>
      <c r="P42" s="12">
        <f>P14*$AI$16/100</f>
        <v>1226946.49</v>
      </c>
      <c r="Q42" s="12">
        <f>Q14*$AK$16/100</f>
        <v>945596.14200000046</v>
      </c>
      <c r="R42" s="12">
        <f>R14*$AM$16/100</f>
        <v>312010.27200000058</v>
      </c>
      <c r="S42" s="25"/>
      <c r="T42" s="10">
        <v>1.651</v>
      </c>
      <c r="U42" s="11" t="s">
        <v>42</v>
      </c>
      <c r="V42" s="10">
        <f t="shared" si="16"/>
        <v>3401298.5269999998</v>
      </c>
      <c r="X42" s="10">
        <f t="shared" si="17"/>
        <v>12963344.506000003</v>
      </c>
      <c r="Z42">
        <f t="shared" si="18"/>
        <v>3.9814074256177764E-2</v>
      </c>
      <c r="AB42">
        <f t="shared" si="15"/>
        <v>0.14040973495921677</v>
      </c>
    </row>
    <row r="43" spans="2:28" x14ac:dyDescent="0.3">
      <c r="B43" s="10">
        <v>1.6763999999999999</v>
      </c>
      <c r="C43" s="11" t="s">
        <v>57</v>
      </c>
      <c r="D43" s="12">
        <f>D15*$AA$14/100</f>
        <v>996162.23999999987</v>
      </c>
      <c r="E43" s="12">
        <f>E15*$AC$14/100</f>
        <v>1051405.5</v>
      </c>
      <c r="F43" s="12">
        <f>F15*$AE$14/100</f>
        <v>993894.005</v>
      </c>
      <c r="G43" s="12">
        <f>G15*$AG$14/100</f>
        <v>607194.15299999993</v>
      </c>
      <c r="H43" s="12">
        <f>H15*$AI$14/100</f>
        <v>603434.68800000008</v>
      </c>
      <c r="I43" s="12">
        <f>I15*$AK$14/100</f>
        <v>647590.68000000005</v>
      </c>
      <c r="J43" s="12">
        <f>J15*$AM$14/100</f>
        <v>264477.56399999995</v>
      </c>
      <c r="K43" s="12"/>
      <c r="L43" s="12">
        <f>L15*$AA$16/100</f>
        <v>2226528.2699999996</v>
      </c>
      <c r="M43" s="12">
        <f>M15*$AC$16/100</f>
        <v>2663877.5779999993</v>
      </c>
      <c r="N43" s="12">
        <f>N15*$AE$16/100</f>
        <v>2030064.0120000006</v>
      </c>
      <c r="O43" s="12">
        <f>O15*$AG$16/100</f>
        <v>1317401.9819999987</v>
      </c>
      <c r="P43" s="12">
        <f>P15*$AI$16/100</f>
        <v>1260408.6669999997</v>
      </c>
      <c r="Q43" s="12">
        <f>Q15*$AK$16/100</f>
        <v>663576.24</v>
      </c>
      <c r="R43" s="12">
        <f>R15*$AM$16/100</f>
        <v>198101.76000000001</v>
      </c>
      <c r="S43" s="25"/>
      <c r="T43" s="10">
        <v>1.6763999999999999</v>
      </c>
      <c r="U43" s="11" t="s">
        <v>57</v>
      </c>
      <c r="V43" s="10">
        <f t="shared" si="16"/>
        <v>5164158.8299999991</v>
      </c>
      <c r="X43" s="10">
        <f t="shared" si="17"/>
        <v>10359958.508999998</v>
      </c>
      <c r="Z43">
        <f t="shared" si="18"/>
        <v>6.0449325896031844E-2</v>
      </c>
      <c r="AB43">
        <f t="shared" si="15"/>
        <v>0.11221170800204389</v>
      </c>
    </row>
    <row r="44" spans="2:28" x14ac:dyDescent="0.3">
      <c r="B44" s="10">
        <v>1.7018</v>
      </c>
      <c r="C44" s="11" t="s">
        <v>71</v>
      </c>
      <c r="D44" s="12">
        <f>D16*$AA$14/100</f>
        <v>1888557.5800000003</v>
      </c>
      <c r="E44" s="12">
        <f>E16*$AC$14/100</f>
        <v>1850473.6799999997</v>
      </c>
      <c r="F44" s="12">
        <f>F16*$AE$14/100</f>
        <v>1146800.7750000004</v>
      </c>
      <c r="G44" s="12">
        <f>G16*$AG$14/100</f>
        <v>937422.55200000003</v>
      </c>
      <c r="H44" s="12">
        <f>H16*$AI$14/100</f>
        <v>1093725.3719999997</v>
      </c>
      <c r="I44" s="12">
        <f>I16*$AK$14/100</f>
        <v>731537.62</v>
      </c>
      <c r="J44" s="12">
        <f>J16*$AM$14/100</f>
        <v>371636.57700000011</v>
      </c>
      <c r="K44" s="12"/>
      <c r="L44" s="12">
        <f>L16*$AA$16/100</f>
        <v>2108305.5299999998</v>
      </c>
      <c r="M44" s="12">
        <f>M16*$AC$16/100</f>
        <v>2579975.9219999993</v>
      </c>
      <c r="N44" s="12">
        <f>N16*$AE$16/100</f>
        <v>1598475.6</v>
      </c>
      <c r="O44" s="12">
        <f>O16*$AG$16/100</f>
        <v>867008.14200000034</v>
      </c>
      <c r="P44" s="12">
        <f>P16*$AI$16/100</f>
        <v>524240.77300000034</v>
      </c>
      <c r="Q44" s="12">
        <f>Q16*$AK$16/100</f>
        <v>282019.9019999993</v>
      </c>
      <c r="R44" s="12">
        <f>R16*$AM$16/100</f>
        <v>74288.160000000003</v>
      </c>
      <c r="S44" s="25"/>
      <c r="T44" s="10">
        <v>1.7018</v>
      </c>
      <c r="U44" s="11" t="s">
        <v>71</v>
      </c>
      <c r="V44" s="10">
        <f t="shared" si="16"/>
        <v>8020154.1560000004</v>
      </c>
      <c r="X44" s="10">
        <f t="shared" si="17"/>
        <v>8034314.0289999992</v>
      </c>
      <c r="Z44">
        <f t="shared" si="18"/>
        <v>9.3880325581012058E-2</v>
      </c>
      <c r="AB44">
        <f t="shared" si="15"/>
        <v>8.70219797729571E-2</v>
      </c>
    </row>
    <row r="45" spans="2:28" x14ac:dyDescent="0.3">
      <c r="B45" s="10">
        <v>1.7272000000000001</v>
      </c>
      <c r="C45" s="11" t="s">
        <v>86</v>
      </c>
      <c r="D45" s="12">
        <f>D17*$AA$14/100</f>
        <v>2324378.56</v>
      </c>
      <c r="E45" s="12">
        <f>E17*$AC$14/100</f>
        <v>1976642.3400000005</v>
      </c>
      <c r="F45" s="12">
        <f>F17*$AE$14/100</f>
        <v>1284416.8679999998</v>
      </c>
      <c r="G45" s="12">
        <f>G17*$AG$14/100</f>
        <v>1288956.0090000003</v>
      </c>
      <c r="H45" s="12">
        <f>H17*$AI$14/100</f>
        <v>1056010.7040000001</v>
      </c>
      <c r="I45" s="12">
        <f>I17*$AK$14/100</f>
        <v>833473.18999999983</v>
      </c>
      <c r="J45" s="12">
        <f>J17*$AM$14/100</f>
        <v>294117.29099999979</v>
      </c>
      <c r="K45" s="12"/>
      <c r="L45" s="12">
        <f>L17*$AA$16/100</f>
        <v>1517191.8300000005</v>
      </c>
      <c r="M45" s="12">
        <f>M17*$AC$16/100</f>
        <v>1573156.05</v>
      </c>
      <c r="N45" s="12">
        <f>N17*$AE$16/100</f>
        <v>1198856.7</v>
      </c>
      <c r="O45" s="12">
        <f>O17*$AG$16/100</f>
        <v>709370.29799999972</v>
      </c>
      <c r="P45" s="12">
        <f>P17*$AI$16/100</f>
        <v>468470.47800000035</v>
      </c>
      <c r="Q45" s="12">
        <f>Q17*$AK$16/100</f>
        <v>157599.35700000048</v>
      </c>
      <c r="R45" s="12">
        <f>R17*$AM$16/100</f>
        <v>49525.440000000002</v>
      </c>
      <c r="S45" s="25"/>
      <c r="T45" s="10">
        <v>1.7272000000000001</v>
      </c>
      <c r="U45" s="11" t="s">
        <v>86</v>
      </c>
      <c r="V45" s="10">
        <f t="shared" si="16"/>
        <v>9057994.9619999994</v>
      </c>
      <c r="X45" s="10">
        <f t="shared" si="17"/>
        <v>5674170.1530000018</v>
      </c>
      <c r="Z45">
        <f t="shared" si="18"/>
        <v>0.1060288243346986</v>
      </c>
      <c r="AB45">
        <f t="shared" si="15"/>
        <v>6.1458578604269676E-2</v>
      </c>
    </row>
    <row r="46" spans="2:28" x14ac:dyDescent="0.3">
      <c r="B46" s="10">
        <v>1.7525999999999999</v>
      </c>
      <c r="C46" s="11" t="s">
        <v>100</v>
      </c>
      <c r="D46" s="12">
        <f>D18*$AA$14/100</f>
        <v>2967733.3399999994</v>
      </c>
      <c r="E46" s="12">
        <f>E18*$AC$14/100</f>
        <v>3364497.5999999996</v>
      </c>
      <c r="F46" s="12">
        <f>F18*$AE$14/100</f>
        <v>2155985.4570000004</v>
      </c>
      <c r="G46" s="12">
        <f>G18*$AG$14/100</f>
        <v>1203735.7769999998</v>
      </c>
      <c r="H46" s="12">
        <f>H18*$AI$14/100</f>
        <v>1555730.0549999999</v>
      </c>
      <c r="I46" s="12">
        <f>I18*$AK$14/100</f>
        <v>917420.13000000035</v>
      </c>
      <c r="J46" s="12">
        <f>J18*$AM$14/100</f>
        <v>296397.27</v>
      </c>
      <c r="K46" s="12"/>
      <c r="L46" s="12">
        <f>L18*$AA$16/100</f>
        <v>748744.01999999944</v>
      </c>
      <c r="M46" s="12">
        <f>M18*$AC$16/100</f>
        <v>839016.56</v>
      </c>
      <c r="N46" s="12">
        <f>N18*$AE$16/100</f>
        <v>447573.16799999954</v>
      </c>
      <c r="O46" s="12">
        <f>O18*$AG$16/100</f>
        <v>382834.76400000066</v>
      </c>
      <c r="P46" s="12">
        <f>P18*$AI$16/100</f>
        <v>290005.53399999934</v>
      </c>
      <c r="Q46" s="12">
        <f>Q18*$AK$16/100</f>
        <v>58062.921000000235</v>
      </c>
      <c r="R46" s="12">
        <f>R18*$AM$16/100</f>
        <v>4952.5439999997188</v>
      </c>
      <c r="S46" s="25"/>
      <c r="T46" s="10">
        <v>1.7525999999999999</v>
      </c>
      <c r="U46" s="11" t="s">
        <v>100</v>
      </c>
      <c r="V46" s="10">
        <f t="shared" si="16"/>
        <v>12461499.628999999</v>
      </c>
      <c r="X46" s="10">
        <f t="shared" si="17"/>
        <v>2771189.5109999995</v>
      </c>
      <c r="Z46">
        <f t="shared" si="18"/>
        <v>0.14586872267573167</v>
      </c>
      <c r="AB46">
        <f t="shared" si="15"/>
        <v>3.0015555366994837E-2</v>
      </c>
    </row>
    <row r="47" spans="2:28" x14ac:dyDescent="0.3">
      <c r="B47" s="10">
        <v>1.778</v>
      </c>
      <c r="C47" s="11" t="s">
        <v>112</v>
      </c>
      <c r="D47" s="12">
        <f>D19*$AA$14/100</f>
        <v>2573419.120000001</v>
      </c>
      <c r="E47" s="12">
        <f>E19*$AC$14/100</f>
        <v>2880851.0700000008</v>
      </c>
      <c r="F47" s="12">
        <f>F19*$AE$14/100</f>
        <v>2446508.3199999998</v>
      </c>
      <c r="G47" s="12">
        <f>G19*$AG$14/100</f>
        <v>1778972.3430000003</v>
      </c>
      <c r="H47" s="12">
        <f>H19*$AI$14/100</f>
        <v>1291727.3789999997</v>
      </c>
      <c r="I47" s="12">
        <f>I19*$AK$14/100</f>
        <v>647590.67999999982</v>
      </c>
      <c r="J47" s="12">
        <f>J19*$AM$14/100</f>
        <v>177838.36200000026</v>
      </c>
      <c r="K47" s="12"/>
      <c r="L47" s="12">
        <f>L19*$AA$16/100</f>
        <v>472890.95999999827</v>
      </c>
      <c r="M47" s="12">
        <f>M19*$AC$16/100</f>
        <v>524385.35</v>
      </c>
      <c r="N47" s="12">
        <f>N19*$AE$16/100</f>
        <v>255756.09600000136</v>
      </c>
      <c r="O47" s="12">
        <f>O19*$AG$16/100</f>
        <v>67559.075999999361</v>
      </c>
      <c r="P47" s="12">
        <f>P19*$AI$16/100</f>
        <v>55770.294999999998</v>
      </c>
      <c r="Q47" s="12">
        <f>Q19*$AK$16/100</f>
        <v>8294.7029999995284</v>
      </c>
      <c r="R47" s="12">
        <f>R19*$AM$16/100</f>
        <v>0</v>
      </c>
      <c r="S47" s="25"/>
      <c r="T47" s="10">
        <v>1.778</v>
      </c>
      <c r="U47" s="11" t="s">
        <v>112</v>
      </c>
      <c r="V47" s="10">
        <f t="shared" si="16"/>
        <v>11796907.274</v>
      </c>
      <c r="X47" s="10">
        <f t="shared" si="17"/>
        <v>1384656.4799999984</v>
      </c>
      <c r="Z47">
        <f t="shared" si="18"/>
        <v>0.13808930279770168</v>
      </c>
      <c r="AB47">
        <f t="shared" si="15"/>
        <v>1.49976149500907E-2</v>
      </c>
    </row>
    <row r="48" spans="2:28" x14ac:dyDescent="0.3">
      <c r="B48" s="10">
        <v>1.8033999999999999</v>
      </c>
      <c r="C48" s="11" t="s">
        <v>124</v>
      </c>
      <c r="D48" s="12">
        <f>D20*$AA$14/100</f>
        <v>2365885.3199999984</v>
      </c>
      <c r="E48" s="12">
        <f>E20*$AC$14/100</f>
        <v>2607485.6400000011</v>
      </c>
      <c r="F48" s="12">
        <f>F20*$AE$14/100</f>
        <v>1987788.0099999988</v>
      </c>
      <c r="G48" s="12">
        <f>G20*$AG$14/100</f>
        <v>1555269.2340000002</v>
      </c>
      <c r="H48" s="12">
        <f>H20*$AI$14/100</f>
        <v>1188012.0420000008</v>
      </c>
      <c r="I48" s="12">
        <f>I20*$AK$14/100</f>
        <v>581632.37000000011</v>
      </c>
      <c r="J48" s="12">
        <f>J20*$AM$14/100</f>
        <v>150478.61399999988</v>
      </c>
      <c r="K48" s="12"/>
      <c r="L48" s="12">
        <f>L20*$AA$16/100</f>
        <v>177334.11000000112</v>
      </c>
      <c r="M48" s="12">
        <f>M20*$AC$16/100</f>
        <v>293655.7960000012</v>
      </c>
      <c r="N48" s="12">
        <f>N20*$AE$16/100</f>
        <v>79923.78</v>
      </c>
      <c r="O48" s="12">
        <f>O20*$AG$16/100</f>
        <v>45039.384000000638</v>
      </c>
      <c r="P48" s="12">
        <f>P20*$AI$16/100</f>
        <v>22308.118000000315</v>
      </c>
      <c r="Q48" s="12">
        <f>Q20*$AK$16/100</f>
        <v>0</v>
      </c>
      <c r="R48" s="12">
        <f>R20*$AM$16/100</f>
        <v>0</v>
      </c>
      <c r="S48" s="25"/>
      <c r="T48" s="10">
        <v>1.8033999999999999</v>
      </c>
      <c r="U48" s="11" t="s">
        <v>124</v>
      </c>
      <c r="V48" s="10">
        <f t="shared" si="16"/>
        <v>10436551.23</v>
      </c>
      <c r="X48" s="10">
        <f t="shared" si="17"/>
        <v>618261.18800000334</v>
      </c>
      <c r="Z48">
        <f t="shared" si="18"/>
        <v>0.12216558539368204</v>
      </c>
      <c r="AB48">
        <f t="shared" si="15"/>
        <v>6.6965658054116773E-3</v>
      </c>
    </row>
    <row r="49" spans="2:28" x14ac:dyDescent="0.3">
      <c r="B49" s="10">
        <v>1.8288</v>
      </c>
      <c r="C49" s="11" t="s">
        <v>133</v>
      </c>
      <c r="D49" s="12">
        <f>D21*$AA$14/100</f>
        <v>2303625.1800000016</v>
      </c>
      <c r="E49" s="12">
        <f>E21*$AC$14/100</f>
        <v>1955614.2299999995</v>
      </c>
      <c r="F49" s="12">
        <f>F21*$AE$14/100</f>
        <v>1590230.408000001</v>
      </c>
      <c r="G49" s="12">
        <f>G21*$AG$14/100</f>
        <v>1086557.9580000003</v>
      </c>
      <c r="H49" s="12">
        <f>H21*$AI$14/100</f>
        <v>810865.36199999938</v>
      </c>
      <c r="I49" s="12">
        <f>I21*$AK$14/100</f>
        <v>293814.28999999946</v>
      </c>
      <c r="J49" s="12">
        <f>J21*$AM$14/100</f>
        <v>75239.306999999942</v>
      </c>
      <c r="K49" s="12"/>
      <c r="L49" s="12">
        <f>L21*$AA$16/100</f>
        <v>98518.95</v>
      </c>
      <c r="M49" s="12">
        <f>M21*$AC$16/100</f>
        <v>104877.07</v>
      </c>
      <c r="N49" s="12">
        <f>N21*$AE$16/100</f>
        <v>95908.535999999091</v>
      </c>
      <c r="O49" s="12">
        <f>O21*$AG$16/100</f>
        <v>0</v>
      </c>
      <c r="P49" s="12">
        <f>P21*$AI$16/100</f>
        <v>0</v>
      </c>
      <c r="Q49" s="12">
        <f>Q21*$AK$16/100</f>
        <v>0</v>
      </c>
      <c r="R49" s="12">
        <f>R21*$AM$16/100</f>
        <v>0</v>
      </c>
      <c r="S49" s="25"/>
      <c r="T49" s="10">
        <v>1.8288</v>
      </c>
      <c r="U49" s="11" t="s">
        <v>133</v>
      </c>
      <c r="V49" s="10">
        <f t="shared" si="16"/>
        <v>8115946.7350000013</v>
      </c>
      <c r="X49" s="10">
        <f t="shared" si="17"/>
        <v>299304.55599999911</v>
      </c>
      <c r="Z49">
        <f t="shared" si="18"/>
        <v>9.5001630524762681E-2</v>
      </c>
      <c r="AB49">
        <f t="shared" ref="AB49:AB55" si="19">X49/X$55</f>
        <v>3.2418542422130948E-3</v>
      </c>
    </row>
    <row r="50" spans="2:28" x14ac:dyDescent="0.3">
      <c r="B50" s="10">
        <v>1.8542000000000001</v>
      </c>
      <c r="C50" s="11" t="s">
        <v>141</v>
      </c>
      <c r="D50" s="12">
        <f>D22*$AA$14/100</f>
        <v>1286709.5600000005</v>
      </c>
      <c r="E50" s="12">
        <f>E22*$AC$14/100</f>
        <v>1366827.15</v>
      </c>
      <c r="F50" s="12">
        <f>F22*$AE$14/100</f>
        <v>1146800.7749999999</v>
      </c>
      <c r="G50" s="12">
        <f>G22*$AG$14/100</f>
        <v>745677.03</v>
      </c>
      <c r="H50" s="12">
        <f>H22*$AI$14/100</f>
        <v>490290.6840000003</v>
      </c>
      <c r="I50" s="12">
        <f>I22*$AK$14/100</f>
        <v>185882.51000000053</v>
      </c>
      <c r="J50" s="12">
        <f>J22*$AM$14/100</f>
        <v>27359.748000000065</v>
      </c>
      <c r="K50" s="12"/>
      <c r="L50" s="12">
        <f>L22*$AA$16/100</f>
        <v>0</v>
      </c>
      <c r="M50" s="12">
        <f>M22*$AC$16/100</f>
        <v>0</v>
      </c>
      <c r="N50" s="12">
        <f>N22*$AE$16/100</f>
        <v>0</v>
      </c>
      <c r="O50" s="12">
        <f>O22*$AG$16/100</f>
        <v>0</v>
      </c>
      <c r="P50" s="12">
        <f>P22*$AI$16/100</f>
        <v>0</v>
      </c>
      <c r="Q50" s="12">
        <f>Q22*$AK$16/100</f>
        <v>0</v>
      </c>
      <c r="R50" s="12">
        <f>R22*$AM$16/100</f>
        <v>0</v>
      </c>
      <c r="S50" s="25"/>
      <c r="T50" s="10">
        <v>1.8542000000000001</v>
      </c>
      <c r="U50" s="11" t="s">
        <v>141</v>
      </c>
      <c r="V50" s="10">
        <f t="shared" si="16"/>
        <v>5249547.4570000013</v>
      </c>
      <c r="X50" s="10">
        <f t="shared" si="17"/>
        <v>0</v>
      </c>
      <c r="Z50">
        <f t="shared" si="18"/>
        <v>6.1448846846346585E-2</v>
      </c>
      <c r="AB50">
        <f t="shared" si="19"/>
        <v>0</v>
      </c>
    </row>
    <row r="51" spans="2:28" x14ac:dyDescent="0.3">
      <c r="B51" s="10">
        <v>1.8795999999999999</v>
      </c>
      <c r="C51" s="11" t="s">
        <v>147</v>
      </c>
      <c r="D51" s="12">
        <f>D23*$AA$14/100</f>
        <v>1514996.7399999993</v>
      </c>
      <c r="E51" s="12">
        <f>E23*$AC$14/100</f>
        <v>1303742.8200000005</v>
      </c>
      <c r="F51" s="12">
        <f>F23*$AE$14/100</f>
        <v>825696.55800000089</v>
      </c>
      <c r="G51" s="12">
        <f>G23*$AG$14/100</f>
        <v>426101.16</v>
      </c>
      <c r="H51" s="12">
        <f>H23*$AI$14/100</f>
        <v>282860.01</v>
      </c>
      <c r="I51" s="12">
        <f>I23*$AK$14/100</f>
        <v>125920.40999999967</v>
      </c>
      <c r="J51" s="12">
        <f>J23*$AM$14/100</f>
        <v>13679.873999999871</v>
      </c>
      <c r="K51" s="12"/>
      <c r="L51" s="12">
        <f>L23*$AA$16/100</f>
        <v>0</v>
      </c>
      <c r="M51" s="12">
        <f>M23*$AC$16/100</f>
        <v>0</v>
      </c>
      <c r="N51" s="12">
        <f>N23*$AE$16/100</f>
        <v>0</v>
      </c>
      <c r="O51" s="12">
        <f>O23*$AG$16/100</f>
        <v>0</v>
      </c>
      <c r="P51" s="12">
        <f>P23*$AI$16/100</f>
        <v>0</v>
      </c>
      <c r="Q51" s="12">
        <f>Q23*$AK$16/100</f>
        <v>0</v>
      </c>
      <c r="R51" s="12">
        <f>R23*$AM$16/100</f>
        <v>0</v>
      </c>
      <c r="S51" s="25"/>
      <c r="T51" s="10">
        <v>1.8795999999999999</v>
      </c>
      <c r="U51" s="11" t="s">
        <v>147</v>
      </c>
      <c r="V51" s="10">
        <f t="shared" si="16"/>
        <v>4492997.5719999997</v>
      </c>
      <c r="X51" s="10">
        <f t="shared" si="17"/>
        <v>0</v>
      </c>
      <c r="Z51">
        <f t="shared" si="18"/>
        <v>5.2593013387217571E-2</v>
      </c>
      <c r="AB51">
        <f t="shared" si="19"/>
        <v>0</v>
      </c>
    </row>
    <row r="52" spans="2:28" x14ac:dyDescent="0.3">
      <c r="B52" s="10">
        <v>1.905</v>
      </c>
      <c r="C52" s="11" t="s">
        <v>152</v>
      </c>
      <c r="D52" s="12">
        <f>D24*$AA$14/100</f>
        <v>664108.16000000061</v>
      </c>
      <c r="E52" s="12">
        <f>E24*$AC$14/100</f>
        <v>1198602.2699999977</v>
      </c>
      <c r="F52" s="12">
        <f>F24*$AE$14/100</f>
        <v>428138.95599999954</v>
      </c>
      <c r="G52" s="12">
        <f>G24*$AG$14/100</f>
        <v>191745.52199999971</v>
      </c>
      <c r="H52" s="12">
        <f>H24*$AI$14/100</f>
        <v>122572.67099999974</v>
      </c>
      <c r="I52" s="12">
        <f>I24*$AK$14/100</f>
        <v>35977.260000000511</v>
      </c>
      <c r="J52" s="12">
        <f>J24*$AM$14/100</f>
        <v>4559.9580000000651</v>
      </c>
      <c r="K52" s="12"/>
      <c r="L52" s="12">
        <f>L24*$AA$16/100</f>
        <v>0</v>
      </c>
      <c r="M52" s="12">
        <f>M24*$AC$16/100</f>
        <v>0</v>
      </c>
      <c r="N52" s="12">
        <f>N24*$AE$16/100</f>
        <v>0</v>
      </c>
      <c r="O52" s="12">
        <f>O24*$AG$16/100</f>
        <v>0</v>
      </c>
      <c r="P52" s="12">
        <f>P24*$AI$16/100</f>
        <v>0</v>
      </c>
      <c r="Q52" s="12">
        <f>Q24*$AK$16/100</f>
        <v>0</v>
      </c>
      <c r="R52" s="12">
        <f>R24*$AM$16/100</f>
        <v>0</v>
      </c>
      <c r="S52" s="25"/>
      <c r="T52" s="10">
        <v>1.905</v>
      </c>
      <c r="U52" s="11" t="s">
        <v>152</v>
      </c>
      <c r="V52" s="10">
        <f t="shared" si="16"/>
        <v>2645704.7969999984</v>
      </c>
      <c r="X52" s="10">
        <f t="shared" si="17"/>
        <v>0</v>
      </c>
      <c r="Z52">
        <f t="shared" si="18"/>
        <v>3.0969433118413152E-2</v>
      </c>
      <c r="AB52">
        <f t="shared" si="19"/>
        <v>0</v>
      </c>
    </row>
    <row r="53" spans="2:28" x14ac:dyDescent="0.3">
      <c r="C53" s="21" t="s">
        <v>202</v>
      </c>
      <c r="D53" s="12">
        <f>D25*$AA$14/100</f>
        <v>435820.97999999882</v>
      </c>
      <c r="E53" s="12">
        <f>E25*$AC$14/100</f>
        <v>399534.09000000119</v>
      </c>
      <c r="F53" s="12">
        <f>F25*$AE$14/100</f>
        <v>428138.95599999954</v>
      </c>
      <c r="G53" s="12">
        <f>G25*$AG$14/100</f>
        <v>191745.52199999971</v>
      </c>
      <c r="H53" s="12">
        <f>H25*$AI$14/100</f>
        <v>47143.334999999999</v>
      </c>
      <c r="I53" s="12">
        <f>I25*$AK$14/100</f>
        <v>5996.209999999659</v>
      </c>
      <c r="J53" s="12">
        <f>J25*$AM$14/100</f>
        <v>4559.9580000000651</v>
      </c>
      <c r="L53" s="12">
        <f>L25*$AA$16/100</f>
        <v>0</v>
      </c>
      <c r="M53" s="12">
        <f>M25*$AC$16/100</f>
        <v>0</v>
      </c>
      <c r="N53" s="12">
        <f>N25*$AE$16/100</f>
        <v>0</v>
      </c>
      <c r="O53" s="12">
        <f>O25*$AG$16/100</f>
        <v>0</v>
      </c>
      <c r="P53" s="12">
        <f>P25*$AI$16/100</f>
        <v>0</v>
      </c>
      <c r="Q53" s="12">
        <f>Q25*$AK$16/100</f>
        <v>0</v>
      </c>
      <c r="R53" s="12">
        <f>R25*$AM$16/100</f>
        <v>0</v>
      </c>
      <c r="S53" s="25"/>
      <c r="U53" s="21" t="s">
        <v>202</v>
      </c>
      <c r="V53" s="10">
        <f t="shared" si="16"/>
        <v>1512939.050999999</v>
      </c>
      <c r="X53" s="10">
        <f t="shared" si="17"/>
        <v>0</v>
      </c>
      <c r="Z53">
        <f t="shared" si="18"/>
        <v>1.7709785613765117E-2</v>
      </c>
      <c r="AB53">
        <f t="shared" si="19"/>
        <v>0</v>
      </c>
    </row>
    <row r="54" spans="2:28" x14ac:dyDescent="0.3">
      <c r="C54" s="23" t="s">
        <v>200</v>
      </c>
      <c r="D54" s="12">
        <f>D26*$AA$14/100</f>
        <v>20317559.02</v>
      </c>
      <c r="E54" s="12">
        <f>E26*$AC$14/100</f>
        <v>20628575.909999996</v>
      </c>
      <c r="F54" s="12">
        <f>F26*$AE$14/100</f>
        <v>14862538.044000002</v>
      </c>
      <c r="G54" s="12">
        <f>G26*$AG$14/100</f>
        <v>10460783.478</v>
      </c>
      <c r="H54" s="12">
        <f>H26*$AI$14/100</f>
        <v>9381523.6649999991</v>
      </c>
      <c r="I54" s="12">
        <f>I26*$AK$14/100</f>
        <v>5990213.79</v>
      </c>
      <c r="J54" s="12">
        <f>J26*$AM$14/100</f>
        <v>2275419.0419999999</v>
      </c>
      <c r="L54" s="12">
        <f>L26*$AA$16/100</f>
        <v>19703790</v>
      </c>
      <c r="M54" s="12">
        <f>M26*$AC$16/100</f>
        <v>20975414</v>
      </c>
      <c r="N54" s="12">
        <f>N26*$AE$16/100</f>
        <v>15984756</v>
      </c>
      <c r="O54" s="12">
        <f>O26*$AG$16/100</f>
        <v>11259846</v>
      </c>
      <c r="P54" s="12">
        <f>P26*$AI$16/100</f>
        <v>11154059</v>
      </c>
      <c r="Q54" s="12">
        <f>Q26*$AK$16/100</f>
        <v>8294703</v>
      </c>
      <c r="R54" s="12">
        <f>R26*$AM$16/100</f>
        <v>4952544</v>
      </c>
      <c r="S54" s="25"/>
      <c r="U54" s="23" t="s">
        <v>200</v>
      </c>
      <c r="V54" s="10">
        <f t="shared" si="16"/>
        <v>83916612.948999986</v>
      </c>
      <c r="X54" s="10">
        <f t="shared" si="17"/>
        <v>92325112</v>
      </c>
      <c r="Z54">
        <f t="shared" si="18"/>
        <v>0.98229021438623476</v>
      </c>
      <c r="AB54">
        <f t="shared" si="19"/>
        <v>1</v>
      </c>
    </row>
    <row r="55" spans="2:28" x14ac:dyDescent="0.3">
      <c r="C55" s="23" t="s">
        <v>227</v>
      </c>
      <c r="D55" s="12">
        <f>D27*$AA$14/100</f>
        <v>20753380</v>
      </c>
      <c r="E55" s="12">
        <f>E27*$AC$14/100</f>
        <v>21028110</v>
      </c>
      <c r="F55" s="12">
        <f>F27*$AE$14/100</f>
        <v>15290677</v>
      </c>
      <c r="G55" s="12">
        <f>G27*$AG$14/100</f>
        <v>10652529</v>
      </c>
      <c r="H55" s="12">
        <f>H27*$AI$14/100</f>
        <v>9428667</v>
      </c>
      <c r="I55" s="12">
        <f>I27*$AK$14/100</f>
        <v>5996210</v>
      </c>
      <c r="J55" s="12">
        <f>J27*$AM$14/100</f>
        <v>2279979</v>
      </c>
      <c r="L55" s="12">
        <f>L27*$AA$16/100</f>
        <v>19703790</v>
      </c>
      <c r="M55" s="12">
        <f>M27*$AC$16/100</f>
        <v>20975414</v>
      </c>
      <c r="N55" s="12">
        <f>N27*$AE$16/100</f>
        <v>15984756</v>
      </c>
      <c r="O55" s="12">
        <f>O27*$AG$16/100</f>
        <v>11259846</v>
      </c>
      <c r="P55" s="12">
        <f>P27*$AI$16/100</f>
        <v>11154059</v>
      </c>
      <c r="Q55" s="12">
        <f>Q27*$AK$16/100</f>
        <v>8294703</v>
      </c>
      <c r="R55" s="12">
        <f>R27*$AM$16/100</f>
        <v>4952544</v>
      </c>
      <c r="S55" s="25"/>
      <c r="U55" s="23" t="s">
        <v>227</v>
      </c>
      <c r="V55" s="10">
        <f t="shared" si="16"/>
        <v>85429552</v>
      </c>
      <c r="X55" s="10">
        <f t="shared" si="17"/>
        <v>92325112</v>
      </c>
      <c r="Z55">
        <f t="shared" si="18"/>
        <v>1</v>
      </c>
      <c r="AB55">
        <f t="shared" si="19"/>
        <v>1</v>
      </c>
    </row>
    <row r="59" spans="2:28" ht="23.4" x14ac:dyDescent="0.45">
      <c r="D59" s="30"/>
      <c r="E59" s="30"/>
      <c r="F59" s="30"/>
      <c r="G59" s="30"/>
      <c r="H59" s="30"/>
      <c r="I59" s="30"/>
      <c r="J59" s="30"/>
      <c r="K59" s="26"/>
      <c r="L59" s="30"/>
      <c r="M59" s="30"/>
      <c r="N59" s="30"/>
      <c r="O59" s="30"/>
      <c r="P59" s="30"/>
      <c r="Q59" s="30"/>
      <c r="R59" s="30"/>
      <c r="S59" s="30"/>
      <c r="T59" s="27"/>
    </row>
    <row r="60" spans="2:28" x14ac:dyDescent="0.3"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7"/>
    </row>
    <row r="61" spans="2:28" x14ac:dyDescent="0.3"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2:28" x14ac:dyDescent="0.3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7"/>
    </row>
    <row r="63" spans="2:28" x14ac:dyDescent="0.3"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2:28" x14ac:dyDescent="0.3"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4:20" x14ac:dyDescent="0.3"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</sheetData>
  <mergeCells count="6">
    <mergeCell ref="V29:X29"/>
    <mergeCell ref="Z29:AB29"/>
    <mergeCell ref="D2:J2"/>
    <mergeCell ref="L2:R2"/>
    <mergeCell ref="D30:J30"/>
    <mergeCell ref="L30:R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0E93-2A04-41B7-A4DD-00B5B09C9565}">
  <dimension ref="B4:R55"/>
  <sheetViews>
    <sheetView topLeftCell="A26" zoomScale="85" zoomScaleNormal="85" workbookViewId="0">
      <selection activeCell="H51" sqref="H51"/>
    </sheetView>
  </sheetViews>
  <sheetFormatPr baseColWidth="10" defaultRowHeight="14.4" x14ac:dyDescent="0.3"/>
  <sheetData>
    <row r="4" spans="2:18" ht="23.4" x14ac:dyDescent="0.45">
      <c r="B4" s="6"/>
      <c r="C4" s="6"/>
      <c r="D4" s="22" t="s">
        <v>198</v>
      </c>
      <c r="E4" s="22"/>
      <c r="F4" s="22"/>
      <c r="G4" s="22"/>
      <c r="H4" s="22"/>
      <c r="I4" s="22"/>
      <c r="J4" s="22"/>
      <c r="K4" s="8"/>
      <c r="L4" s="22" t="s">
        <v>199</v>
      </c>
      <c r="M4" s="22"/>
      <c r="N4" s="22"/>
      <c r="O4" s="22"/>
      <c r="P4" s="22"/>
      <c r="Q4" s="22"/>
      <c r="R4" s="22"/>
    </row>
    <row r="5" spans="2:18" x14ac:dyDescent="0.3">
      <c r="B5" s="2"/>
      <c r="C5" s="2"/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  <c r="I5" s="3" t="s">
        <v>196</v>
      </c>
      <c r="J5" s="4" t="s">
        <v>197</v>
      </c>
      <c r="K5" s="9"/>
      <c r="L5" s="5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</row>
    <row r="6" spans="2:18" x14ac:dyDescent="0.3">
      <c r="C6" s="2"/>
      <c r="K6" s="7"/>
    </row>
    <row r="7" spans="2:18" x14ac:dyDescent="0.3">
      <c r="B7" s="10">
        <v>1.4224000000000001</v>
      </c>
      <c r="C7" s="11" t="s">
        <v>166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3">
        <v>0.4</v>
      </c>
      <c r="K7" s="14"/>
      <c r="L7" s="15">
        <v>0.6</v>
      </c>
      <c r="M7" s="12">
        <v>0.1</v>
      </c>
      <c r="N7" s="12">
        <v>0</v>
      </c>
      <c r="O7" s="12">
        <v>0</v>
      </c>
      <c r="P7" s="12">
        <v>0.2</v>
      </c>
      <c r="Q7" s="12">
        <v>1.7</v>
      </c>
      <c r="R7" s="12">
        <v>3.5</v>
      </c>
    </row>
    <row r="8" spans="2:18" x14ac:dyDescent="0.3">
      <c r="B8" s="10">
        <v>1.4478</v>
      </c>
      <c r="C8" s="11" t="s">
        <v>168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7">
        <v>0.4</v>
      </c>
      <c r="K8" s="14"/>
      <c r="L8" s="18">
        <v>0.7</v>
      </c>
      <c r="M8" s="16">
        <v>0.2</v>
      </c>
      <c r="N8" s="16">
        <v>0.3</v>
      </c>
      <c r="O8" s="16">
        <v>0.1</v>
      </c>
      <c r="P8" s="16">
        <v>0.7</v>
      </c>
      <c r="Q8" s="16">
        <v>3.3</v>
      </c>
      <c r="R8" s="16">
        <v>7.4</v>
      </c>
    </row>
    <row r="9" spans="2:18" x14ac:dyDescent="0.3">
      <c r="B9" s="10">
        <v>1.4732000000000001</v>
      </c>
      <c r="C9" s="11" t="s">
        <v>172</v>
      </c>
      <c r="D9" s="12">
        <v>0</v>
      </c>
      <c r="E9" s="12">
        <v>0</v>
      </c>
      <c r="F9" s="12">
        <v>0</v>
      </c>
      <c r="G9" s="12">
        <v>0</v>
      </c>
      <c r="H9" s="12">
        <v>0.1</v>
      </c>
      <c r="I9" s="12">
        <v>0</v>
      </c>
      <c r="J9" s="13">
        <v>0.6</v>
      </c>
      <c r="K9" s="14"/>
      <c r="L9" s="15">
        <v>1.2</v>
      </c>
      <c r="M9" s="12">
        <v>0.7</v>
      </c>
      <c r="N9" s="12">
        <v>0.7</v>
      </c>
      <c r="O9" s="12">
        <v>1.9</v>
      </c>
      <c r="P9" s="12">
        <v>1.7</v>
      </c>
      <c r="Q9" s="12">
        <v>4.9000000000000004</v>
      </c>
      <c r="R9" s="12">
        <v>11.8</v>
      </c>
    </row>
    <row r="10" spans="2:18" x14ac:dyDescent="0.3">
      <c r="B10" s="10">
        <v>1.4985999999999999</v>
      </c>
      <c r="C10" s="11" t="s">
        <v>176</v>
      </c>
      <c r="D10" s="16">
        <v>0</v>
      </c>
      <c r="E10" s="16">
        <v>0</v>
      </c>
      <c r="F10" s="16">
        <v>0</v>
      </c>
      <c r="G10" s="16">
        <v>0</v>
      </c>
      <c r="H10" s="16">
        <v>0.1</v>
      </c>
      <c r="I10" s="16">
        <v>0.1</v>
      </c>
      <c r="J10" s="17">
        <v>0.6</v>
      </c>
      <c r="K10" s="14"/>
      <c r="L10" s="18">
        <v>3.1</v>
      </c>
      <c r="M10" s="16">
        <v>2.6</v>
      </c>
      <c r="N10" s="16">
        <v>1.7</v>
      </c>
      <c r="O10" s="16">
        <v>3.1</v>
      </c>
      <c r="P10" s="16">
        <v>4.4000000000000004</v>
      </c>
      <c r="Q10" s="16">
        <v>9.8000000000000007</v>
      </c>
      <c r="R10" s="16">
        <v>20.9</v>
      </c>
    </row>
    <row r="11" spans="2:18" x14ac:dyDescent="0.3">
      <c r="B11" s="10">
        <v>1.524</v>
      </c>
      <c r="C11" s="11" t="s">
        <v>182</v>
      </c>
      <c r="D11" s="12">
        <v>0.1</v>
      </c>
      <c r="E11" s="12">
        <v>0</v>
      </c>
      <c r="F11" s="12">
        <v>0.2</v>
      </c>
      <c r="G11" s="12">
        <v>0</v>
      </c>
      <c r="H11" s="12">
        <v>0.4</v>
      </c>
      <c r="I11" s="12">
        <v>0.1</v>
      </c>
      <c r="J11" s="13">
        <v>0.7</v>
      </c>
      <c r="K11" s="14"/>
      <c r="L11" s="15">
        <v>6</v>
      </c>
      <c r="M11" s="12">
        <v>5.5</v>
      </c>
      <c r="N11" s="12">
        <v>5.3</v>
      </c>
      <c r="O11" s="12">
        <v>6.6</v>
      </c>
      <c r="P11" s="12">
        <v>9.9</v>
      </c>
      <c r="Q11" s="12">
        <v>15.4</v>
      </c>
      <c r="R11" s="12">
        <v>32.1</v>
      </c>
    </row>
    <row r="12" spans="2:18" x14ac:dyDescent="0.3">
      <c r="B12" s="10">
        <v>1.5494000000000001</v>
      </c>
      <c r="C12" s="11" t="s">
        <v>154</v>
      </c>
      <c r="D12" s="12">
        <v>0.1</v>
      </c>
      <c r="E12" s="12">
        <v>0</v>
      </c>
      <c r="F12" s="12">
        <v>0.4</v>
      </c>
      <c r="G12" s="12">
        <v>0.1</v>
      </c>
      <c r="H12" s="12">
        <v>0.5</v>
      </c>
      <c r="I12" s="12">
        <v>0.6</v>
      </c>
      <c r="J12" s="13">
        <v>1.8</v>
      </c>
      <c r="K12" s="14"/>
      <c r="L12" s="15">
        <v>11.5</v>
      </c>
      <c r="M12" s="12">
        <v>10.4</v>
      </c>
      <c r="N12" s="12">
        <v>9.9</v>
      </c>
      <c r="O12" s="12">
        <v>11.9</v>
      </c>
      <c r="P12" s="12">
        <v>19</v>
      </c>
      <c r="Q12" s="12">
        <v>28.9</v>
      </c>
      <c r="R12" s="12">
        <v>48.7</v>
      </c>
    </row>
    <row r="13" spans="2:18" x14ac:dyDescent="0.3">
      <c r="B13" s="10">
        <v>1.5748</v>
      </c>
      <c r="C13" s="11" t="s">
        <v>0</v>
      </c>
      <c r="D13" s="16">
        <v>0.5</v>
      </c>
      <c r="E13" s="16">
        <v>0.8</v>
      </c>
      <c r="F13" s="16">
        <v>0.7</v>
      </c>
      <c r="G13" s="16">
        <v>0.2</v>
      </c>
      <c r="H13" s="16">
        <v>0.7</v>
      </c>
      <c r="I13" s="16">
        <v>1.9</v>
      </c>
      <c r="J13" s="17">
        <v>5</v>
      </c>
      <c r="K13" s="14"/>
      <c r="L13" s="18">
        <v>21.8</v>
      </c>
      <c r="M13" s="16">
        <v>18.5</v>
      </c>
      <c r="N13" s="16">
        <v>18.8</v>
      </c>
      <c r="O13" s="16">
        <v>24.4</v>
      </c>
      <c r="P13" s="16">
        <v>34.299999999999997</v>
      </c>
      <c r="Q13" s="16">
        <v>45.6</v>
      </c>
      <c r="R13" s="16">
        <v>64.8</v>
      </c>
    </row>
    <row r="14" spans="2:18" x14ac:dyDescent="0.3">
      <c r="B14" s="10">
        <v>1.6002000000000001</v>
      </c>
      <c r="C14" s="11" t="s">
        <v>14</v>
      </c>
      <c r="D14" s="12">
        <v>1.3</v>
      </c>
      <c r="E14" s="12">
        <v>1.4</v>
      </c>
      <c r="F14" s="12">
        <v>0.9</v>
      </c>
      <c r="G14" s="12">
        <v>1</v>
      </c>
      <c r="H14" s="12">
        <v>2.2000000000000002</v>
      </c>
      <c r="I14" s="12">
        <v>2.7</v>
      </c>
      <c r="J14" s="13">
        <v>9.6</v>
      </c>
      <c r="K14" s="14"/>
      <c r="L14" s="15">
        <v>34.299999999999997</v>
      </c>
      <c r="M14" s="12">
        <v>30.7</v>
      </c>
      <c r="N14" s="12">
        <v>31.9</v>
      </c>
      <c r="O14" s="12">
        <v>38.6</v>
      </c>
      <c r="P14" s="12">
        <v>48.3</v>
      </c>
      <c r="Q14" s="12">
        <v>61.2</v>
      </c>
      <c r="R14" s="12">
        <v>77.599999999999994</v>
      </c>
    </row>
    <row r="15" spans="2:18" x14ac:dyDescent="0.3">
      <c r="B15" s="10">
        <v>1.6255999999999999</v>
      </c>
      <c r="C15" s="11" t="s">
        <v>28</v>
      </c>
      <c r="D15" s="16">
        <v>3.4</v>
      </c>
      <c r="E15" s="16">
        <v>2.2000000000000002</v>
      </c>
      <c r="F15" s="16">
        <v>1.7</v>
      </c>
      <c r="G15" s="16">
        <v>2.5</v>
      </c>
      <c r="H15" s="16">
        <v>5.8</v>
      </c>
      <c r="I15" s="16">
        <v>7.8</v>
      </c>
      <c r="J15" s="17">
        <v>16</v>
      </c>
      <c r="K15" s="14"/>
      <c r="L15" s="18">
        <v>48.9</v>
      </c>
      <c r="M15" s="16">
        <v>42.9</v>
      </c>
      <c r="N15" s="16">
        <v>49.2</v>
      </c>
      <c r="O15" s="16">
        <v>52.6</v>
      </c>
      <c r="P15" s="16">
        <v>65.5</v>
      </c>
      <c r="Q15" s="16">
        <v>74.5</v>
      </c>
      <c r="R15" s="16">
        <v>87.1</v>
      </c>
    </row>
    <row r="16" spans="2:18" x14ac:dyDescent="0.3">
      <c r="B16" s="10">
        <v>1.651</v>
      </c>
      <c r="C16" s="11" t="s">
        <v>42</v>
      </c>
      <c r="D16" s="12">
        <v>6.9</v>
      </c>
      <c r="E16" s="12">
        <v>5.0999999999999996</v>
      </c>
      <c r="F16" s="12">
        <v>5.6</v>
      </c>
      <c r="G16" s="12">
        <v>6</v>
      </c>
      <c r="H16" s="12">
        <v>9.4</v>
      </c>
      <c r="I16" s="12">
        <v>16.5</v>
      </c>
      <c r="J16" s="13">
        <v>26.3</v>
      </c>
      <c r="K16" s="14"/>
      <c r="L16" s="15">
        <v>62.7</v>
      </c>
      <c r="M16" s="12">
        <v>59.1</v>
      </c>
      <c r="N16" s="12">
        <v>64.3</v>
      </c>
      <c r="O16" s="12">
        <v>69.900000000000006</v>
      </c>
      <c r="P16" s="12">
        <v>76.5</v>
      </c>
      <c r="Q16" s="12">
        <v>85.9</v>
      </c>
      <c r="R16" s="12">
        <v>93.4</v>
      </c>
    </row>
    <row r="17" spans="2:18" x14ac:dyDescent="0.3">
      <c r="B17" s="10">
        <v>1.6763999999999999</v>
      </c>
      <c r="C17" s="11" t="s">
        <v>57</v>
      </c>
      <c r="D17" s="16">
        <v>11.7</v>
      </c>
      <c r="E17" s="16">
        <v>10.1</v>
      </c>
      <c r="F17" s="16">
        <v>12.1</v>
      </c>
      <c r="G17" s="16">
        <v>11.7</v>
      </c>
      <c r="H17" s="16">
        <v>15.8</v>
      </c>
      <c r="I17" s="16">
        <v>27.3</v>
      </c>
      <c r="J17" s="17">
        <v>37.9</v>
      </c>
      <c r="K17" s="14"/>
      <c r="L17" s="18">
        <v>74</v>
      </c>
      <c r="M17" s="16">
        <v>71.8</v>
      </c>
      <c r="N17" s="16">
        <v>77</v>
      </c>
      <c r="O17" s="16">
        <v>81.599999999999994</v>
      </c>
      <c r="P17" s="16">
        <v>87.8</v>
      </c>
      <c r="Q17" s="16">
        <v>93.9</v>
      </c>
      <c r="R17" s="16">
        <v>97.4</v>
      </c>
    </row>
    <row r="18" spans="2:18" x14ac:dyDescent="0.3">
      <c r="B18" s="10">
        <v>1.7018</v>
      </c>
      <c r="C18" s="11" t="s">
        <v>71</v>
      </c>
      <c r="D18" s="16">
        <v>20.8</v>
      </c>
      <c r="E18" s="16">
        <v>18.899999999999999</v>
      </c>
      <c r="F18" s="16">
        <v>19.600000000000001</v>
      </c>
      <c r="G18" s="16">
        <v>20.5</v>
      </c>
      <c r="H18" s="16">
        <v>27.4</v>
      </c>
      <c r="I18" s="16">
        <v>39.5</v>
      </c>
      <c r="J18" s="17">
        <v>54.2</v>
      </c>
      <c r="K18" s="14"/>
      <c r="L18" s="18">
        <v>84.7</v>
      </c>
      <c r="M18" s="16">
        <v>84.1</v>
      </c>
      <c r="N18" s="16">
        <v>87</v>
      </c>
      <c r="O18" s="16">
        <v>89.3</v>
      </c>
      <c r="P18" s="16">
        <v>92.5</v>
      </c>
      <c r="Q18" s="16">
        <v>97.3</v>
      </c>
      <c r="R18" s="16">
        <v>98.9</v>
      </c>
    </row>
    <row r="19" spans="2:18" x14ac:dyDescent="0.3">
      <c r="B19" s="10">
        <v>1.7272000000000001</v>
      </c>
      <c r="C19" s="11" t="s">
        <v>86</v>
      </c>
      <c r="D19" s="12">
        <v>32</v>
      </c>
      <c r="E19" s="12">
        <v>28.3</v>
      </c>
      <c r="F19" s="12">
        <v>28</v>
      </c>
      <c r="G19" s="12">
        <v>32.6</v>
      </c>
      <c r="H19" s="12">
        <v>38.6</v>
      </c>
      <c r="I19" s="12">
        <v>53.4</v>
      </c>
      <c r="J19" s="13">
        <v>67.099999999999994</v>
      </c>
      <c r="K19" s="14"/>
      <c r="L19" s="15">
        <v>92.4</v>
      </c>
      <c r="M19" s="12">
        <v>91.6</v>
      </c>
      <c r="N19" s="12">
        <v>94.5</v>
      </c>
      <c r="O19" s="12">
        <v>95.6</v>
      </c>
      <c r="P19" s="12">
        <v>96.7</v>
      </c>
      <c r="Q19" s="12">
        <v>99.2</v>
      </c>
      <c r="R19" s="12">
        <v>99.9</v>
      </c>
    </row>
    <row r="20" spans="2:18" x14ac:dyDescent="0.3">
      <c r="B20" s="10">
        <v>1.7525999999999999</v>
      </c>
      <c r="C20" s="11" t="s">
        <v>100</v>
      </c>
      <c r="D20" s="16">
        <v>46.3</v>
      </c>
      <c r="E20" s="16">
        <v>44.3</v>
      </c>
      <c r="F20" s="16">
        <v>42.1</v>
      </c>
      <c r="G20" s="16">
        <v>43.9</v>
      </c>
      <c r="H20" s="16">
        <v>55.1</v>
      </c>
      <c r="I20" s="16">
        <v>68.7</v>
      </c>
      <c r="J20" s="17">
        <v>80.099999999999994</v>
      </c>
      <c r="K20" s="14"/>
      <c r="L20" s="18">
        <v>96.2</v>
      </c>
      <c r="M20" s="16">
        <v>95.6</v>
      </c>
      <c r="N20" s="16">
        <v>97.3</v>
      </c>
      <c r="O20" s="16">
        <v>99</v>
      </c>
      <c r="P20" s="16">
        <v>99.3</v>
      </c>
      <c r="Q20" s="16">
        <v>99.9</v>
      </c>
      <c r="R20" s="16">
        <v>100</v>
      </c>
    </row>
    <row r="21" spans="2:18" x14ac:dyDescent="0.3">
      <c r="B21" s="10">
        <v>1.778</v>
      </c>
      <c r="C21" s="11" t="s">
        <v>112</v>
      </c>
      <c r="D21" s="12">
        <v>58.7</v>
      </c>
      <c r="E21" s="12">
        <v>58</v>
      </c>
      <c r="F21" s="12">
        <v>58.1</v>
      </c>
      <c r="G21" s="12">
        <v>60.6</v>
      </c>
      <c r="H21" s="12">
        <v>68.8</v>
      </c>
      <c r="I21" s="12">
        <v>79.5</v>
      </c>
      <c r="J21" s="13">
        <v>87.9</v>
      </c>
      <c r="K21" s="14"/>
      <c r="L21" s="15">
        <v>98.6</v>
      </c>
      <c r="M21" s="12">
        <v>98.1</v>
      </c>
      <c r="N21" s="12">
        <v>98.9</v>
      </c>
      <c r="O21" s="12">
        <v>99.6</v>
      </c>
      <c r="P21" s="12">
        <v>99.8</v>
      </c>
      <c r="Q21" s="12">
        <v>100</v>
      </c>
      <c r="R21" s="12">
        <v>100</v>
      </c>
    </row>
    <row r="22" spans="2:18" x14ac:dyDescent="0.3">
      <c r="B22" s="10">
        <v>1.8033999999999999</v>
      </c>
      <c r="C22" s="11" t="s">
        <v>124</v>
      </c>
      <c r="D22" s="16">
        <v>70.099999999999994</v>
      </c>
      <c r="E22" s="16">
        <v>70.400000000000006</v>
      </c>
      <c r="F22" s="16">
        <v>71.099999999999994</v>
      </c>
      <c r="G22" s="16">
        <v>75.2</v>
      </c>
      <c r="H22" s="16">
        <v>81.400000000000006</v>
      </c>
      <c r="I22" s="16">
        <v>89.2</v>
      </c>
      <c r="J22" s="17">
        <v>94.5</v>
      </c>
      <c r="K22" s="14"/>
      <c r="L22" s="18">
        <v>99.5</v>
      </c>
      <c r="M22" s="16">
        <v>99.5</v>
      </c>
      <c r="N22" s="16">
        <v>99.4</v>
      </c>
      <c r="O22" s="16">
        <v>100</v>
      </c>
      <c r="P22" s="16">
        <v>100</v>
      </c>
      <c r="Q22" s="16">
        <v>100</v>
      </c>
      <c r="R22" s="16">
        <v>100</v>
      </c>
    </row>
    <row r="23" spans="2:18" x14ac:dyDescent="0.3">
      <c r="B23" s="10">
        <v>1.8288</v>
      </c>
      <c r="C23" s="11" t="s">
        <v>133</v>
      </c>
      <c r="D23" s="12">
        <v>81.2</v>
      </c>
      <c r="E23" s="12">
        <v>79.7</v>
      </c>
      <c r="F23" s="12">
        <v>81.5</v>
      </c>
      <c r="G23" s="12">
        <v>85.4</v>
      </c>
      <c r="H23" s="12">
        <v>90</v>
      </c>
      <c r="I23" s="12">
        <v>94.1</v>
      </c>
      <c r="J23" s="13">
        <v>97.8</v>
      </c>
      <c r="K23" s="14"/>
      <c r="L23" s="15">
        <v>100</v>
      </c>
      <c r="M23" s="12">
        <v>100</v>
      </c>
      <c r="N23" s="12">
        <v>100</v>
      </c>
      <c r="O23" s="12">
        <v>100</v>
      </c>
      <c r="P23" s="12">
        <v>100</v>
      </c>
      <c r="Q23" s="12">
        <v>100</v>
      </c>
      <c r="R23" s="12">
        <v>100</v>
      </c>
    </row>
    <row r="24" spans="2:18" x14ac:dyDescent="0.3">
      <c r="B24" s="10">
        <v>1.8542000000000001</v>
      </c>
      <c r="C24" s="11" t="s">
        <v>141</v>
      </c>
      <c r="D24" s="12">
        <v>87.4</v>
      </c>
      <c r="E24" s="12">
        <v>86.2</v>
      </c>
      <c r="F24" s="12">
        <v>89</v>
      </c>
      <c r="G24" s="12">
        <v>92.4</v>
      </c>
      <c r="H24" s="12">
        <v>95.2</v>
      </c>
      <c r="I24" s="12">
        <v>97.2</v>
      </c>
      <c r="J24" s="13">
        <v>99</v>
      </c>
      <c r="K24" s="14"/>
      <c r="L24" s="15">
        <v>100</v>
      </c>
      <c r="M24" s="12">
        <v>100</v>
      </c>
      <c r="N24" s="12">
        <v>100</v>
      </c>
      <c r="O24" s="12">
        <v>100</v>
      </c>
      <c r="P24" s="12">
        <v>100</v>
      </c>
      <c r="Q24" s="12">
        <v>100</v>
      </c>
      <c r="R24" s="12">
        <v>100</v>
      </c>
    </row>
    <row r="25" spans="2:18" x14ac:dyDescent="0.3">
      <c r="B25" s="10">
        <v>1.8795999999999999</v>
      </c>
      <c r="C25" s="11" t="s">
        <v>147</v>
      </c>
      <c r="D25" s="16">
        <v>94.7</v>
      </c>
      <c r="E25" s="16">
        <v>92.4</v>
      </c>
      <c r="F25" s="16">
        <v>94.4</v>
      </c>
      <c r="G25" s="16">
        <v>96.4</v>
      </c>
      <c r="H25" s="16">
        <v>98.2</v>
      </c>
      <c r="I25" s="16">
        <v>99.3</v>
      </c>
      <c r="J25" s="17">
        <v>99.6</v>
      </c>
      <c r="K25" s="14"/>
      <c r="L25" s="18">
        <v>100</v>
      </c>
      <c r="M25" s="16">
        <v>100</v>
      </c>
      <c r="N25" s="16">
        <v>100</v>
      </c>
      <c r="O25" s="16">
        <v>100</v>
      </c>
      <c r="P25" s="16">
        <v>100</v>
      </c>
      <c r="Q25" s="16">
        <v>100</v>
      </c>
      <c r="R25" s="16">
        <v>100</v>
      </c>
    </row>
    <row r="26" spans="2:18" x14ac:dyDescent="0.3">
      <c r="B26" s="10">
        <v>1.905</v>
      </c>
      <c r="C26" s="11" t="s">
        <v>152</v>
      </c>
      <c r="D26" s="12">
        <v>97.9</v>
      </c>
      <c r="E26" s="12">
        <v>98.1</v>
      </c>
      <c r="F26" s="12">
        <v>97.2</v>
      </c>
      <c r="G26" s="12">
        <v>98.2</v>
      </c>
      <c r="H26" s="12">
        <v>99.5</v>
      </c>
      <c r="I26" s="12">
        <v>99.9</v>
      </c>
      <c r="J26" s="13">
        <v>99.8</v>
      </c>
      <c r="K26" s="14"/>
      <c r="L26" s="15">
        <v>100</v>
      </c>
      <c r="M26" s="12">
        <v>100</v>
      </c>
      <c r="N26" s="12">
        <v>100</v>
      </c>
      <c r="O26" s="12">
        <v>100</v>
      </c>
      <c r="P26" s="12">
        <v>100</v>
      </c>
      <c r="Q26" s="12">
        <v>100</v>
      </c>
      <c r="R26" s="12">
        <v>100</v>
      </c>
    </row>
    <row r="31" spans="2:18" ht="23.4" x14ac:dyDescent="0.45">
      <c r="B31" s="6"/>
      <c r="C31" s="6"/>
      <c r="D31" s="22" t="s">
        <v>198</v>
      </c>
      <c r="E31" s="22"/>
      <c r="F31" s="22"/>
      <c r="G31" s="22"/>
      <c r="H31" s="22"/>
      <c r="I31" s="22"/>
      <c r="J31" s="22"/>
      <c r="K31" s="8"/>
      <c r="L31" s="22" t="s">
        <v>199</v>
      </c>
      <c r="M31" s="22"/>
      <c r="N31" s="22"/>
      <c r="O31" s="22"/>
      <c r="P31" s="22"/>
      <c r="Q31" s="22"/>
      <c r="R31" s="22"/>
    </row>
    <row r="32" spans="2:18" x14ac:dyDescent="0.3">
      <c r="B32" s="2"/>
      <c r="C32" s="2"/>
      <c r="D32" s="3" t="s">
        <v>191</v>
      </c>
      <c r="E32" s="3" t="s">
        <v>192</v>
      </c>
      <c r="F32" s="3" t="s">
        <v>193</v>
      </c>
      <c r="G32" s="3" t="s">
        <v>194</v>
      </c>
      <c r="H32" s="3" t="s">
        <v>195</v>
      </c>
      <c r="I32" s="3" t="s">
        <v>196</v>
      </c>
      <c r="J32" s="4" t="s">
        <v>197</v>
      </c>
      <c r="K32" s="9"/>
      <c r="L32" s="5" t="s">
        <v>191</v>
      </c>
      <c r="M32" s="3" t="s">
        <v>192</v>
      </c>
      <c r="N32" s="3" t="s">
        <v>193</v>
      </c>
      <c r="O32" s="3" t="s">
        <v>194</v>
      </c>
      <c r="P32" s="3" t="s">
        <v>195</v>
      </c>
      <c r="Q32" s="3" t="s">
        <v>196</v>
      </c>
      <c r="R32" s="3" t="s">
        <v>197</v>
      </c>
    </row>
    <row r="33" spans="2:18" x14ac:dyDescent="0.3">
      <c r="C33" s="2"/>
      <c r="K33" s="7"/>
    </row>
    <row r="34" spans="2:18" x14ac:dyDescent="0.3">
      <c r="B34" s="10">
        <v>1.4224000000000001</v>
      </c>
      <c r="C34" s="11" t="s">
        <v>166</v>
      </c>
      <c r="D34" s="12">
        <f t="shared" ref="D34:R34" si="0">D7-D6</f>
        <v>0</v>
      </c>
      <c r="E34" s="12">
        <f t="shared" si="0"/>
        <v>0</v>
      </c>
      <c r="F34" s="12">
        <f t="shared" si="0"/>
        <v>0</v>
      </c>
      <c r="G34" s="12">
        <f t="shared" si="0"/>
        <v>0</v>
      </c>
      <c r="H34" s="12">
        <f t="shared" si="0"/>
        <v>0</v>
      </c>
      <c r="I34" s="12">
        <f t="shared" si="0"/>
        <v>0</v>
      </c>
      <c r="J34" s="12">
        <f t="shared" si="0"/>
        <v>0.4</v>
      </c>
      <c r="K34" s="12">
        <f t="shared" si="0"/>
        <v>0</v>
      </c>
      <c r="L34" s="12">
        <f t="shared" si="0"/>
        <v>0.6</v>
      </c>
      <c r="M34" s="12">
        <f t="shared" si="0"/>
        <v>0.1</v>
      </c>
      <c r="N34" s="12">
        <f t="shared" si="0"/>
        <v>0</v>
      </c>
      <c r="O34" s="12">
        <f t="shared" si="0"/>
        <v>0</v>
      </c>
      <c r="P34" s="12">
        <f t="shared" si="0"/>
        <v>0.2</v>
      </c>
      <c r="Q34" s="12">
        <f t="shared" si="0"/>
        <v>1.7</v>
      </c>
      <c r="R34" s="12">
        <f t="shared" si="0"/>
        <v>3.5</v>
      </c>
    </row>
    <row r="35" spans="2:18" x14ac:dyDescent="0.3">
      <c r="B35" s="10">
        <v>1.4478</v>
      </c>
      <c r="C35" s="11" t="s">
        <v>168</v>
      </c>
      <c r="D35" s="12">
        <f t="shared" ref="D35:R35" si="1">D8-D7</f>
        <v>0</v>
      </c>
      <c r="E35" s="12">
        <f t="shared" si="1"/>
        <v>0</v>
      </c>
      <c r="F35" s="12">
        <f t="shared" si="1"/>
        <v>0</v>
      </c>
      <c r="G35" s="12">
        <f t="shared" si="1"/>
        <v>0</v>
      </c>
      <c r="H35" s="12">
        <f t="shared" si="1"/>
        <v>0</v>
      </c>
      <c r="I35" s="12">
        <f t="shared" si="1"/>
        <v>0</v>
      </c>
      <c r="J35" s="12">
        <f t="shared" si="1"/>
        <v>0</v>
      </c>
      <c r="K35" s="12">
        <f t="shared" si="1"/>
        <v>0</v>
      </c>
      <c r="L35" s="12">
        <f t="shared" si="1"/>
        <v>9.9999999999999978E-2</v>
      </c>
      <c r="M35" s="12">
        <f t="shared" si="1"/>
        <v>0.1</v>
      </c>
      <c r="N35" s="12">
        <f t="shared" si="1"/>
        <v>0.3</v>
      </c>
      <c r="O35" s="12">
        <f t="shared" si="1"/>
        <v>0.1</v>
      </c>
      <c r="P35" s="12">
        <f t="shared" si="1"/>
        <v>0.49999999999999994</v>
      </c>
      <c r="Q35" s="12">
        <f t="shared" si="1"/>
        <v>1.5999999999999999</v>
      </c>
      <c r="R35" s="12">
        <f t="shared" si="1"/>
        <v>3.9000000000000004</v>
      </c>
    </row>
    <row r="36" spans="2:18" x14ac:dyDescent="0.3">
      <c r="B36" s="10">
        <v>1.4732000000000001</v>
      </c>
      <c r="C36" s="11" t="s">
        <v>172</v>
      </c>
      <c r="D36" s="12">
        <f t="shared" ref="D36:R36" si="2">D9-D8</f>
        <v>0</v>
      </c>
      <c r="E36" s="12">
        <f t="shared" si="2"/>
        <v>0</v>
      </c>
      <c r="F36" s="12">
        <f t="shared" si="2"/>
        <v>0</v>
      </c>
      <c r="G36" s="12">
        <f t="shared" si="2"/>
        <v>0</v>
      </c>
      <c r="H36" s="12">
        <f t="shared" si="2"/>
        <v>0.1</v>
      </c>
      <c r="I36" s="12">
        <f t="shared" si="2"/>
        <v>0</v>
      </c>
      <c r="J36" s="12">
        <f t="shared" si="2"/>
        <v>0.19999999999999996</v>
      </c>
      <c r="K36" s="12">
        <f t="shared" si="2"/>
        <v>0</v>
      </c>
      <c r="L36" s="12">
        <f t="shared" si="2"/>
        <v>0.5</v>
      </c>
      <c r="M36" s="12">
        <f t="shared" si="2"/>
        <v>0.49999999999999994</v>
      </c>
      <c r="N36" s="12">
        <f t="shared" si="2"/>
        <v>0.39999999999999997</v>
      </c>
      <c r="O36" s="12">
        <f t="shared" si="2"/>
        <v>1.7999999999999998</v>
      </c>
      <c r="P36" s="12">
        <f t="shared" si="2"/>
        <v>1</v>
      </c>
      <c r="Q36" s="12">
        <f t="shared" si="2"/>
        <v>1.6000000000000005</v>
      </c>
      <c r="R36" s="12">
        <f t="shared" si="2"/>
        <v>4.4000000000000004</v>
      </c>
    </row>
    <row r="37" spans="2:18" x14ac:dyDescent="0.3">
      <c r="B37" s="10">
        <v>1.4985999999999999</v>
      </c>
      <c r="C37" s="11" t="s">
        <v>176</v>
      </c>
      <c r="D37" s="12">
        <f t="shared" ref="D37:R37" si="3">D10-D9</f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0.1</v>
      </c>
      <c r="J37" s="12">
        <f t="shared" si="3"/>
        <v>0</v>
      </c>
      <c r="K37" s="12">
        <f t="shared" si="3"/>
        <v>0</v>
      </c>
      <c r="L37" s="12">
        <f t="shared" si="3"/>
        <v>1.9000000000000001</v>
      </c>
      <c r="M37" s="12">
        <f t="shared" si="3"/>
        <v>1.9000000000000001</v>
      </c>
      <c r="N37" s="12">
        <f t="shared" si="3"/>
        <v>1</v>
      </c>
      <c r="O37" s="12">
        <f t="shared" si="3"/>
        <v>1.2000000000000002</v>
      </c>
      <c r="P37" s="12">
        <f t="shared" si="3"/>
        <v>2.7</v>
      </c>
      <c r="Q37" s="12">
        <f t="shared" si="3"/>
        <v>4.9000000000000004</v>
      </c>
      <c r="R37" s="12">
        <f t="shared" si="3"/>
        <v>9.0999999999999979</v>
      </c>
    </row>
    <row r="38" spans="2:18" x14ac:dyDescent="0.3">
      <c r="B38" s="10">
        <v>1.524</v>
      </c>
      <c r="C38" s="11" t="s">
        <v>182</v>
      </c>
      <c r="D38" s="12">
        <f t="shared" ref="D38:R38" si="4">D11-D10</f>
        <v>0.1</v>
      </c>
      <c r="E38" s="12">
        <f t="shared" si="4"/>
        <v>0</v>
      </c>
      <c r="F38" s="12">
        <f t="shared" si="4"/>
        <v>0.2</v>
      </c>
      <c r="G38" s="12">
        <f t="shared" si="4"/>
        <v>0</v>
      </c>
      <c r="H38" s="12">
        <f t="shared" si="4"/>
        <v>0.30000000000000004</v>
      </c>
      <c r="I38" s="12">
        <f t="shared" si="4"/>
        <v>0</v>
      </c>
      <c r="J38" s="12">
        <f t="shared" si="4"/>
        <v>9.9999999999999978E-2</v>
      </c>
      <c r="K38" s="12">
        <f t="shared" si="4"/>
        <v>0</v>
      </c>
      <c r="L38" s="12">
        <f t="shared" si="4"/>
        <v>2.9</v>
      </c>
      <c r="M38" s="12">
        <f t="shared" si="4"/>
        <v>2.9</v>
      </c>
      <c r="N38" s="12">
        <f t="shared" si="4"/>
        <v>3.5999999999999996</v>
      </c>
      <c r="O38" s="12">
        <f t="shared" si="4"/>
        <v>3.4999999999999996</v>
      </c>
      <c r="P38" s="12">
        <f t="shared" si="4"/>
        <v>5.5</v>
      </c>
      <c r="Q38" s="12">
        <f t="shared" si="4"/>
        <v>5.6</v>
      </c>
      <c r="R38" s="12">
        <f t="shared" si="4"/>
        <v>11.200000000000003</v>
      </c>
    </row>
    <row r="39" spans="2:18" x14ac:dyDescent="0.3">
      <c r="B39" s="10">
        <v>1.5494000000000001</v>
      </c>
      <c r="C39" s="11" t="s">
        <v>154</v>
      </c>
      <c r="D39" s="12">
        <f t="shared" ref="D39:R39" si="5">D12-D11</f>
        <v>0</v>
      </c>
      <c r="E39" s="12">
        <f t="shared" si="5"/>
        <v>0</v>
      </c>
      <c r="F39" s="12">
        <f t="shared" si="5"/>
        <v>0.2</v>
      </c>
      <c r="G39" s="12">
        <f t="shared" si="5"/>
        <v>0.1</v>
      </c>
      <c r="H39" s="12">
        <f t="shared" si="5"/>
        <v>9.9999999999999978E-2</v>
      </c>
      <c r="I39" s="12">
        <f t="shared" si="5"/>
        <v>0.5</v>
      </c>
      <c r="J39" s="12">
        <f t="shared" si="5"/>
        <v>1.1000000000000001</v>
      </c>
      <c r="K39" s="12">
        <f t="shared" si="5"/>
        <v>0</v>
      </c>
      <c r="L39" s="12">
        <f t="shared" si="5"/>
        <v>5.5</v>
      </c>
      <c r="M39" s="12">
        <f t="shared" si="5"/>
        <v>4.9000000000000004</v>
      </c>
      <c r="N39" s="12">
        <f t="shared" si="5"/>
        <v>4.6000000000000005</v>
      </c>
      <c r="O39" s="12">
        <f t="shared" si="5"/>
        <v>5.3000000000000007</v>
      </c>
      <c r="P39" s="12">
        <f t="shared" si="5"/>
        <v>9.1</v>
      </c>
      <c r="Q39" s="12">
        <f t="shared" si="5"/>
        <v>13.499999999999998</v>
      </c>
      <c r="R39" s="12">
        <f t="shared" si="5"/>
        <v>16.600000000000001</v>
      </c>
    </row>
    <row r="40" spans="2:18" x14ac:dyDescent="0.3">
      <c r="B40" s="10">
        <v>1.5748</v>
      </c>
      <c r="C40" s="11" t="s">
        <v>0</v>
      </c>
      <c r="D40" s="12">
        <f t="shared" ref="D40:R40" si="6">D13-D12</f>
        <v>0.4</v>
      </c>
      <c r="E40" s="12">
        <f t="shared" si="6"/>
        <v>0.8</v>
      </c>
      <c r="F40" s="12">
        <f t="shared" si="6"/>
        <v>0.29999999999999993</v>
      </c>
      <c r="G40" s="12">
        <f t="shared" si="6"/>
        <v>0.1</v>
      </c>
      <c r="H40" s="12">
        <f t="shared" si="6"/>
        <v>0.19999999999999996</v>
      </c>
      <c r="I40" s="12">
        <f t="shared" si="6"/>
        <v>1.2999999999999998</v>
      </c>
      <c r="J40" s="12">
        <f t="shared" si="6"/>
        <v>3.2</v>
      </c>
      <c r="K40" s="12">
        <f t="shared" si="6"/>
        <v>0</v>
      </c>
      <c r="L40" s="12">
        <f t="shared" si="6"/>
        <v>10.3</v>
      </c>
      <c r="M40" s="12">
        <f t="shared" si="6"/>
        <v>8.1</v>
      </c>
      <c r="N40" s="12">
        <f t="shared" si="6"/>
        <v>8.9</v>
      </c>
      <c r="O40" s="12">
        <f t="shared" si="6"/>
        <v>12.499999999999998</v>
      </c>
      <c r="P40" s="12">
        <f t="shared" si="6"/>
        <v>15.299999999999997</v>
      </c>
      <c r="Q40" s="12">
        <f t="shared" si="6"/>
        <v>16.700000000000003</v>
      </c>
      <c r="R40" s="12">
        <f t="shared" si="6"/>
        <v>16.099999999999994</v>
      </c>
    </row>
    <row r="41" spans="2:18" x14ac:dyDescent="0.3">
      <c r="B41" s="10">
        <v>1.6002000000000001</v>
      </c>
      <c r="C41" s="11" t="s">
        <v>14</v>
      </c>
      <c r="D41" s="12">
        <f t="shared" ref="D41:R41" si="7">D14-D13</f>
        <v>0.8</v>
      </c>
      <c r="E41" s="12">
        <f t="shared" si="7"/>
        <v>0.59999999999999987</v>
      </c>
      <c r="F41" s="12">
        <f t="shared" si="7"/>
        <v>0.20000000000000007</v>
      </c>
      <c r="G41" s="12">
        <f t="shared" si="7"/>
        <v>0.8</v>
      </c>
      <c r="H41" s="12">
        <f t="shared" si="7"/>
        <v>1.5000000000000002</v>
      </c>
      <c r="I41" s="12">
        <f t="shared" si="7"/>
        <v>0.80000000000000027</v>
      </c>
      <c r="J41" s="12">
        <f t="shared" si="7"/>
        <v>4.5999999999999996</v>
      </c>
      <c r="K41" s="12">
        <f t="shared" si="7"/>
        <v>0</v>
      </c>
      <c r="L41" s="12">
        <f t="shared" si="7"/>
        <v>12.499999999999996</v>
      </c>
      <c r="M41" s="12">
        <f t="shared" si="7"/>
        <v>12.2</v>
      </c>
      <c r="N41" s="12">
        <f t="shared" si="7"/>
        <v>13.099999999999998</v>
      </c>
      <c r="O41" s="12">
        <f t="shared" si="7"/>
        <v>14.200000000000003</v>
      </c>
      <c r="P41" s="12">
        <f t="shared" si="7"/>
        <v>14</v>
      </c>
      <c r="Q41" s="12">
        <f t="shared" si="7"/>
        <v>15.600000000000001</v>
      </c>
      <c r="R41" s="12">
        <f t="shared" si="7"/>
        <v>12.799999999999997</v>
      </c>
    </row>
    <row r="42" spans="2:18" x14ac:dyDescent="0.3">
      <c r="B42" s="10">
        <v>1.6255999999999999</v>
      </c>
      <c r="C42" s="11" t="s">
        <v>28</v>
      </c>
      <c r="D42" s="12">
        <f t="shared" ref="D42:R42" si="8">D15-D14</f>
        <v>2.0999999999999996</v>
      </c>
      <c r="E42" s="12">
        <f t="shared" si="8"/>
        <v>0.80000000000000027</v>
      </c>
      <c r="F42" s="12">
        <f t="shared" si="8"/>
        <v>0.79999999999999993</v>
      </c>
      <c r="G42" s="12">
        <f t="shared" si="8"/>
        <v>1.5</v>
      </c>
      <c r="H42" s="12">
        <f t="shared" si="8"/>
        <v>3.5999999999999996</v>
      </c>
      <c r="I42" s="12">
        <f t="shared" si="8"/>
        <v>5.0999999999999996</v>
      </c>
      <c r="J42" s="12">
        <f t="shared" si="8"/>
        <v>6.4</v>
      </c>
      <c r="K42" s="12">
        <f t="shared" si="8"/>
        <v>0</v>
      </c>
      <c r="L42" s="12">
        <f t="shared" si="8"/>
        <v>14.600000000000001</v>
      </c>
      <c r="M42" s="12">
        <f t="shared" si="8"/>
        <v>12.2</v>
      </c>
      <c r="N42" s="12">
        <f t="shared" si="8"/>
        <v>17.300000000000004</v>
      </c>
      <c r="O42" s="12">
        <f t="shared" si="8"/>
        <v>14</v>
      </c>
      <c r="P42" s="12">
        <f t="shared" si="8"/>
        <v>17.200000000000003</v>
      </c>
      <c r="Q42" s="12">
        <f t="shared" si="8"/>
        <v>13.299999999999997</v>
      </c>
      <c r="R42" s="12">
        <f t="shared" si="8"/>
        <v>9.5</v>
      </c>
    </row>
    <row r="43" spans="2:18" x14ac:dyDescent="0.3">
      <c r="B43" s="10">
        <v>1.651</v>
      </c>
      <c r="C43" s="11" t="s">
        <v>42</v>
      </c>
      <c r="D43" s="12">
        <f t="shared" ref="D43:R43" si="9">D16-D15</f>
        <v>3.5000000000000004</v>
      </c>
      <c r="E43" s="12">
        <f t="shared" si="9"/>
        <v>2.8999999999999995</v>
      </c>
      <c r="F43" s="12">
        <f t="shared" si="9"/>
        <v>3.8999999999999995</v>
      </c>
      <c r="G43" s="12">
        <f t="shared" si="9"/>
        <v>3.5</v>
      </c>
      <c r="H43" s="12">
        <f t="shared" si="9"/>
        <v>3.6000000000000005</v>
      </c>
      <c r="I43" s="12">
        <f t="shared" si="9"/>
        <v>8.6999999999999993</v>
      </c>
      <c r="J43" s="12">
        <f t="shared" si="9"/>
        <v>10.3</v>
      </c>
      <c r="K43" s="12">
        <f t="shared" si="9"/>
        <v>0</v>
      </c>
      <c r="L43" s="12">
        <f t="shared" si="9"/>
        <v>13.800000000000004</v>
      </c>
      <c r="M43" s="12">
        <f t="shared" si="9"/>
        <v>16.200000000000003</v>
      </c>
      <c r="N43" s="12">
        <f t="shared" si="9"/>
        <v>15.099999999999994</v>
      </c>
      <c r="O43" s="12">
        <f t="shared" si="9"/>
        <v>17.300000000000004</v>
      </c>
      <c r="P43" s="12">
        <f t="shared" si="9"/>
        <v>11</v>
      </c>
      <c r="Q43" s="12">
        <f t="shared" si="9"/>
        <v>11.400000000000006</v>
      </c>
      <c r="R43" s="12">
        <f t="shared" si="9"/>
        <v>6.3000000000000114</v>
      </c>
    </row>
    <row r="44" spans="2:18" x14ac:dyDescent="0.3">
      <c r="B44" s="10">
        <v>1.6763999999999999</v>
      </c>
      <c r="C44" s="11" t="s">
        <v>57</v>
      </c>
      <c r="D44" s="12">
        <f t="shared" ref="D44:R44" si="10">D17-D16</f>
        <v>4.7999999999999989</v>
      </c>
      <c r="E44" s="12">
        <f t="shared" si="10"/>
        <v>5</v>
      </c>
      <c r="F44" s="12">
        <f t="shared" si="10"/>
        <v>6.5</v>
      </c>
      <c r="G44" s="12">
        <f t="shared" si="10"/>
        <v>5.6999999999999993</v>
      </c>
      <c r="H44" s="12">
        <f t="shared" si="10"/>
        <v>6.4</v>
      </c>
      <c r="I44" s="12">
        <f t="shared" si="10"/>
        <v>10.8</v>
      </c>
      <c r="J44" s="12">
        <f t="shared" si="10"/>
        <v>11.599999999999998</v>
      </c>
      <c r="K44" s="12">
        <f t="shared" si="10"/>
        <v>0</v>
      </c>
      <c r="L44" s="12">
        <f t="shared" si="10"/>
        <v>11.299999999999997</v>
      </c>
      <c r="M44" s="12">
        <f t="shared" si="10"/>
        <v>12.699999999999996</v>
      </c>
      <c r="N44" s="12">
        <f t="shared" si="10"/>
        <v>12.700000000000003</v>
      </c>
      <c r="O44" s="12">
        <f t="shared" si="10"/>
        <v>11.699999999999989</v>
      </c>
      <c r="P44" s="12">
        <f t="shared" si="10"/>
        <v>11.299999999999997</v>
      </c>
      <c r="Q44" s="12">
        <f t="shared" si="10"/>
        <v>8</v>
      </c>
      <c r="R44" s="12">
        <f t="shared" si="10"/>
        <v>4</v>
      </c>
    </row>
    <row r="45" spans="2:18" x14ac:dyDescent="0.3">
      <c r="B45" s="10">
        <v>1.7018</v>
      </c>
      <c r="C45" s="11" t="s">
        <v>71</v>
      </c>
      <c r="D45" s="12">
        <f t="shared" ref="D45:R45" si="11">D18-D17</f>
        <v>9.1000000000000014</v>
      </c>
      <c r="E45" s="12">
        <f t="shared" si="11"/>
        <v>8.7999999999999989</v>
      </c>
      <c r="F45" s="12">
        <f t="shared" si="11"/>
        <v>7.5000000000000018</v>
      </c>
      <c r="G45" s="12">
        <f t="shared" si="11"/>
        <v>8.8000000000000007</v>
      </c>
      <c r="H45" s="12">
        <f t="shared" si="11"/>
        <v>11.599999999999998</v>
      </c>
      <c r="I45" s="12">
        <f t="shared" si="11"/>
        <v>12.2</v>
      </c>
      <c r="J45" s="12">
        <f t="shared" si="11"/>
        <v>16.300000000000004</v>
      </c>
      <c r="K45" s="12">
        <f t="shared" si="11"/>
        <v>0</v>
      </c>
      <c r="L45" s="12">
        <f t="shared" si="11"/>
        <v>10.700000000000003</v>
      </c>
      <c r="M45" s="12">
        <f t="shared" si="11"/>
        <v>12.299999999999997</v>
      </c>
      <c r="N45" s="12">
        <f t="shared" si="11"/>
        <v>10</v>
      </c>
      <c r="O45" s="12">
        <f t="shared" si="11"/>
        <v>7.7000000000000028</v>
      </c>
      <c r="P45" s="12">
        <f t="shared" si="11"/>
        <v>4.7000000000000028</v>
      </c>
      <c r="Q45" s="12">
        <f t="shared" si="11"/>
        <v>3.3999999999999915</v>
      </c>
      <c r="R45" s="12">
        <f t="shared" si="11"/>
        <v>1.5</v>
      </c>
    </row>
    <row r="46" spans="2:18" x14ac:dyDescent="0.3">
      <c r="B46" s="10">
        <v>1.7272000000000001</v>
      </c>
      <c r="C46" s="11" t="s">
        <v>86</v>
      </c>
      <c r="D46" s="12">
        <f t="shared" ref="D46:R46" si="12">D19-D18</f>
        <v>11.2</v>
      </c>
      <c r="E46" s="12">
        <f t="shared" si="12"/>
        <v>9.4000000000000021</v>
      </c>
      <c r="F46" s="12">
        <f t="shared" si="12"/>
        <v>8.3999999999999986</v>
      </c>
      <c r="G46" s="12">
        <f t="shared" si="12"/>
        <v>12.100000000000001</v>
      </c>
      <c r="H46" s="12">
        <f t="shared" si="12"/>
        <v>11.200000000000003</v>
      </c>
      <c r="I46" s="12">
        <f t="shared" si="12"/>
        <v>13.899999999999999</v>
      </c>
      <c r="J46" s="12">
        <f t="shared" si="12"/>
        <v>12.899999999999991</v>
      </c>
      <c r="K46" s="12">
        <f t="shared" si="12"/>
        <v>0</v>
      </c>
      <c r="L46" s="12">
        <f t="shared" si="12"/>
        <v>7.7000000000000028</v>
      </c>
      <c r="M46" s="12">
        <f t="shared" si="12"/>
        <v>7.5</v>
      </c>
      <c r="N46" s="12">
        <f t="shared" si="12"/>
        <v>7.5</v>
      </c>
      <c r="O46" s="12">
        <f t="shared" si="12"/>
        <v>6.2999999999999972</v>
      </c>
      <c r="P46" s="12">
        <f t="shared" si="12"/>
        <v>4.2000000000000028</v>
      </c>
      <c r="Q46" s="12">
        <f t="shared" si="12"/>
        <v>1.9000000000000057</v>
      </c>
      <c r="R46" s="12">
        <f t="shared" si="12"/>
        <v>1</v>
      </c>
    </row>
    <row r="47" spans="2:18" x14ac:dyDescent="0.3">
      <c r="B47" s="10">
        <v>1.7525999999999999</v>
      </c>
      <c r="C47" s="11" t="s">
        <v>100</v>
      </c>
      <c r="D47" s="12">
        <f t="shared" ref="D47:R47" si="13">D20-D19</f>
        <v>14.299999999999997</v>
      </c>
      <c r="E47" s="12">
        <f t="shared" si="13"/>
        <v>15.999999999999996</v>
      </c>
      <c r="F47" s="12">
        <f t="shared" si="13"/>
        <v>14.100000000000001</v>
      </c>
      <c r="G47" s="12">
        <f t="shared" si="13"/>
        <v>11.299999999999997</v>
      </c>
      <c r="H47" s="12">
        <f t="shared" si="13"/>
        <v>16.5</v>
      </c>
      <c r="I47" s="12">
        <f t="shared" si="13"/>
        <v>15.300000000000004</v>
      </c>
      <c r="J47" s="12">
        <f t="shared" si="13"/>
        <v>13</v>
      </c>
      <c r="K47" s="12">
        <f t="shared" si="13"/>
        <v>0</v>
      </c>
      <c r="L47" s="12">
        <f t="shared" si="13"/>
        <v>3.7999999999999972</v>
      </c>
      <c r="M47" s="12">
        <f t="shared" si="13"/>
        <v>4</v>
      </c>
      <c r="N47" s="12">
        <f t="shared" si="13"/>
        <v>2.7999999999999972</v>
      </c>
      <c r="O47" s="12">
        <f t="shared" si="13"/>
        <v>3.4000000000000057</v>
      </c>
      <c r="P47" s="12">
        <f t="shared" si="13"/>
        <v>2.5999999999999943</v>
      </c>
      <c r="Q47" s="12">
        <f t="shared" si="13"/>
        <v>0.70000000000000284</v>
      </c>
      <c r="R47" s="12">
        <f t="shared" si="13"/>
        <v>9.9999999999994316E-2</v>
      </c>
    </row>
    <row r="48" spans="2:18" x14ac:dyDescent="0.3">
      <c r="B48" s="10">
        <v>1.778</v>
      </c>
      <c r="C48" s="11" t="s">
        <v>112</v>
      </c>
      <c r="D48" s="12">
        <f t="shared" ref="D48:R48" si="14">D21-D20</f>
        <v>12.400000000000006</v>
      </c>
      <c r="E48" s="12">
        <f t="shared" si="14"/>
        <v>13.700000000000003</v>
      </c>
      <c r="F48" s="12">
        <f t="shared" si="14"/>
        <v>16</v>
      </c>
      <c r="G48" s="12">
        <f t="shared" si="14"/>
        <v>16.700000000000003</v>
      </c>
      <c r="H48" s="12">
        <f t="shared" si="14"/>
        <v>13.699999999999996</v>
      </c>
      <c r="I48" s="12">
        <f t="shared" si="14"/>
        <v>10.799999999999997</v>
      </c>
      <c r="J48" s="12">
        <f t="shared" si="14"/>
        <v>7.8000000000000114</v>
      </c>
      <c r="K48" s="12">
        <f t="shared" si="14"/>
        <v>0</v>
      </c>
      <c r="L48" s="12">
        <f t="shared" si="14"/>
        <v>2.3999999999999915</v>
      </c>
      <c r="M48" s="12">
        <f t="shared" si="14"/>
        <v>2.5</v>
      </c>
      <c r="N48" s="12">
        <f t="shared" si="14"/>
        <v>1.6000000000000085</v>
      </c>
      <c r="O48" s="12">
        <f t="shared" si="14"/>
        <v>0.59999999999999432</v>
      </c>
      <c r="P48" s="12">
        <f t="shared" si="14"/>
        <v>0.5</v>
      </c>
      <c r="Q48" s="12">
        <f t="shared" si="14"/>
        <v>9.9999999999994316E-2</v>
      </c>
      <c r="R48" s="12">
        <f t="shared" si="14"/>
        <v>0</v>
      </c>
    </row>
    <row r="49" spans="2:18" x14ac:dyDescent="0.3">
      <c r="B49" s="10">
        <v>1.8033999999999999</v>
      </c>
      <c r="C49" s="11" t="s">
        <v>124</v>
      </c>
      <c r="D49" s="12">
        <f t="shared" ref="D49:R49" si="15">D22-D21</f>
        <v>11.399999999999991</v>
      </c>
      <c r="E49" s="12">
        <f t="shared" si="15"/>
        <v>12.400000000000006</v>
      </c>
      <c r="F49" s="12">
        <f t="shared" si="15"/>
        <v>12.999999999999993</v>
      </c>
      <c r="G49" s="12">
        <f t="shared" si="15"/>
        <v>14.600000000000001</v>
      </c>
      <c r="H49" s="12">
        <f t="shared" si="15"/>
        <v>12.600000000000009</v>
      </c>
      <c r="I49" s="12">
        <f t="shared" si="15"/>
        <v>9.7000000000000028</v>
      </c>
      <c r="J49" s="12">
        <f t="shared" si="15"/>
        <v>6.5999999999999943</v>
      </c>
      <c r="K49" s="12">
        <f t="shared" si="15"/>
        <v>0</v>
      </c>
      <c r="L49" s="12">
        <f t="shared" si="15"/>
        <v>0.90000000000000568</v>
      </c>
      <c r="M49" s="12">
        <f t="shared" si="15"/>
        <v>1.4000000000000057</v>
      </c>
      <c r="N49" s="12">
        <f t="shared" si="15"/>
        <v>0.5</v>
      </c>
      <c r="O49" s="12">
        <f t="shared" si="15"/>
        <v>0.40000000000000568</v>
      </c>
      <c r="P49" s="12">
        <f t="shared" si="15"/>
        <v>0.20000000000000284</v>
      </c>
      <c r="Q49" s="12">
        <f t="shared" si="15"/>
        <v>0</v>
      </c>
      <c r="R49" s="12">
        <f t="shared" si="15"/>
        <v>0</v>
      </c>
    </row>
    <row r="50" spans="2:18" x14ac:dyDescent="0.3">
      <c r="B50" s="10">
        <v>1.8288</v>
      </c>
      <c r="C50" s="11" t="s">
        <v>133</v>
      </c>
      <c r="D50" s="12">
        <f t="shared" ref="D50:R50" si="16">D23-D22</f>
        <v>11.100000000000009</v>
      </c>
      <c r="E50" s="12">
        <f t="shared" si="16"/>
        <v>9.2999999999999972</v>
      </c>
      <c r="F50" s="12">
        <f t="shared" si="16"/>
        <v>10.400000000000006</v>
      </c>
      <c r="G50" s="12">
        <f t="shared" si="16"/>
        <v>10.200000000000003</v>
      </c>
      <c r="H50" s="12">
        <f t="shared" si="16"/>
        <v>8.5999999999999943</v>
      </c>
      <c r="I50" s="12">
        <f t="shared" si="16"/>
        <v>4.8999999999999915</v>
      </c>
      <c r="J50" s="12">
        <f t="shared" si="16"/>
        <v>3.2999999999999972</v>
      </c>
      <c r="K50" s="12">
        <f t="shared" si="16"/>
        <v>0</v>
      </c>
      <c r="L50" s="12">
        <f t="shared" si="16"/>
        <v>0.5</v>
      </c>
      <c r="M50" s="12">
        <f t="shared" si="16"/>
        <v>0.5</v>
      </c>
      <c r="N50" s="12">
        <f t="shared" si="16"/>
        <v>0.59999999999999432</v>
      </c>
      <c r="O50" s="12">
        <f t="shared" si="16"/>
        <v>0</v>
      </c>
      <c r="P50" s="12">
        <f t="shared" si="16"/>
        <v>0</v>
      </c>
      <c r="Q50" s="12">
        <f t="shared" si="16"/>
        <v>0</v>
      </c>
      <c r="R50" s="12">
        <f t="shared" si="16"/>
        <v>0</v>
      </c>
    </row>
    <row r="51" spans="2:18" x14ac:dyDescent="0.3">
      <c r="B51" s="10">
        <v>1.8542000000000001</v>
      </c>
      <c r="C51" s="11" t="s">
        <v>141</v>
      </c>
      <c r="D51" s="12">
        <f t="shared" ref="D51:R51" si="17">D24-D23</f>
        <v>6.2000000000000028</v>
      </c>
      <c r="E51" s="12">
        <f t="shared" si="17"/>
        <v>6.5</v>
      </c>
      <c r="F51" s="12">
        <f t="shared" si="17"/>
        <v>7.5</v>
      </c>
      <c r="G51" s="12">
        <f t="shared" si="17"/>
        <v>7</v>
      </c>
      <c r="H51" s="12">
        <f t="shared" si="17"/>
        <v>5.2000000000000028</v>
      </c>
      <c r="I51" s="12">
        <f t="shared" si="17"/>
        <v>3.1000000000000085</v>
      </c>
      <c r="J51" s="12">
        <f t="shared" si="17"/>
        <v>1.2000000000000028</v>
      </c>
      <c r="K51" s="12">
        <f t="shared" si="17"/>
        <v>0</v>
      </c>
      <c r="L51" s="12">
        <f t="shared" si="17"/>
        <v>0</v>
      </c>
      <c r="M51" s="12">
        <f t="shared" si="17"/>
        <v>0</v>
      </c>
      <c r="N51" s="12">
        <f t="shared" si="17"/>
        <v>0</v>
      </c>
      <c r="O51" s="12">
        <f t="shared" si="17"/>
        <v>0</v>
      </c>
      <c r="P51" s="12">
        <f t="shared" si="17"/>
        <v>0</v>
      </c>
      <c r="Q51" s="12">
        <f t="shared" si="17"/>
        <v>0</v>
      </c>
      <c r="R51" s="12">
        <f t="shared" si="17"/>
        <v>0</v>
      </c>
    </row>
    <row r="52" spans="2:18" x14ac:dyDescent="0.3">
      <c r="B52" s="10">
        <v>1.8795999999999999</v>
      </c>
      <c r="C52" s="11" t="s">
        <v>147</v>
      </c>
      <c r="D52" s="12">
        <f t="shared" ref="D52:R52" si="18">D25-D24</f>
        <v>7.2999999999999972</v>
      </c>
      <c r="E52" s="12">
        <f t="shared" si="18"/>
        <v>6.2000000000000028</v>
      </c>
      <c r="F52" s="12">
        <f t="shared" si="18"/>
        <v>5.4000000000000057</v>
      </c>
      <c r="G52" s="12">
        <f t="shared" si="18"/>
        <v>4</v>
      </c>
      <c r="H52" s="12">
        <f t="shared" si="18"/>
        <v>3</v>
      </c>
      <c r="I52" s="12">
        <f t="shared" si="18"/>
        <v>2.0999999999999943</v>
      </c>
      <c r="J52" s="12">
        <f t="shared" si="18"/>
        <v>0.59999999999999432</v>
      </c>
      <c r="K52" s="12">
        <f t="shared" si="18"/>
        <v>0</v>
      </c>
      <c r="L52" s="12">
        <f t="shared" si="18"/>
        <v>0</v>
      </c>
      <c r="M52" s="12">
        <f t="shared" si="18"/>
        <v>0</v>
      </c>
      <c r="N52" s="12">
        <f t="shared" si="18"/>
        <v>0</v>
      </c>
      <c r="O52" s="12">
        <f t="shared" si="18"/>
        <v>0</v>
      </c>
      <c r="P52" s="12">
        <f t="shared" si="18"/>
        <v>0</v>
      </c>
      <c r="Q52" s="12">
        <f t="shared" si="18"/>
        <v>0</v>
      </c>
      <c r="R52" s="12">
        <f t="shared" si="18"/>
        <v>0</v>
      </c>
    </row>
    <row r="53" spans="2:18" x14ac:dyDescent="0.3">
      <c r="B53" s="10">
        <v>1.905</v>
      </c>
      <c r="C53" s="11" t="s">
        <v>152</v>
      </c>
      <c r="D53" s="12">
        <f>D26-D25</f>
        <v>3.2000000000000028</v>
      </c>
      <c r="E53" s="12">
        <f t="shared" ref="E53:R53" si="19">E26-E25</f>
        <v>5.6999999999999886</v>
      </c>
      <c r="F53" s="12">
        <f t="shared" si="19"/>
        <v>2.7999999999999972</v>
      </c>
      <c r="G53" s="12">
        <f t="shared" si="19"/>
        <v>1.7999999999999972</v>
      </c>
      <c r="H53" s="12">
        <f t="shared" si="19"/>
        <v>1.2999999999999972</v>
      </c>
      <c r="I53" s="12">
        <f t="shared" si="19"/>
        <v>0.60000000000000853</v>
      </c>
      <c r="J53" s="12">
        <f t="shared" si="19"/>
        <v>0.20000000000000284</v>
      </c>
      <c r="K53" s="12">
        <f t="shared" si="19"/>
        <v>0</v>
      </c>
      <c r="L53" s="12">
        <f t="shared" si="19"/>
        <v>0</v>
      </c>
      <c r="M53" s="12">
        <f t="shared" si="19"/>
        <v>0</v>
      </c>
      <c r="N53" s="12">
        <f t="shared" si="19"/>
        <v>0</v>
      </c>
      <c r="O53" s="12">
        <f t="shared" si="19"/>
        <v>0</v>
      </c>
      <c r="P53" s="12">
        <f t="shared" si="19"/>
        <v>0</v>
      </c>
      <c r="Q53" s="12">
        <f t="shared" si="19"/>
        <v>0</v>
      </c>
      <c r="R53" s="12">
        <f t="shared" si="19"/>
        <v>0</v>
      </c>
    </row>
    <row r="55" spans="2:18" x14ac:dyDescent="0.3">
      <c r="C55" s="19" t="s">
        <v>200</v>
      </c>
      <c r="D55" s="10">
        <f>SUM(D34:D53)</f>
        <v>97.9</v>
      </c>
      <c r="E55" s="10">
        <f t="shared" ref="E55:R55" si="20">SUM(E34:E53)</f>
        <v>98.1</v>
      </c>
      <c r="F55" s="10">
        <f t="shared" si="20"/>
        <v>97.2</v>
      </c>
      <c r="G55" s="10">
        <f t="shared" si="20"/>
        <v>98.2</v>
      </c>
      <c r="H55" s="10">
        <f t="shared" si="20"/>
        <v>99.5</v>
      </c>
      <c r="I55" s="10">
        <f t="shared" si="20"/>
        <v>99.9</v>
      </c>
      <c r="J55" s="10">
        <f t="shared" si="20"/>
        <v>99.8</v>
      </c>
      <c r="K55" s="10">
        <f t="shared" si="20"/>
        <v>0</v>
      </c>
      <c r="L55" s="10">
        <f t="shared" si="20"/>
        <v>100</v>
      </c>
      <c r="M55" s="10">
        <f t="shared" si="20"/>
        <v>100</v>
      </c>
      <c r="N55" s="10">
        <f t="shared" si="20"/>
        <v>100</v>
      </c>
      <c r="O55" s="10">
        <f t="shared" si="20"/>
        <v>100</v>
      </c>
      <c r="P55" s="10">
        <f t="shared" si="20"/>
        <v>100</v>
      </c>
      <c r="Q55" s="10">
        <f t="shared" si="20"/>
        <v>100</v>
      </c>
      <c r="R55" s="10">
        <f t="shared" si="20"/>
        <v>100</v>
      </c>
    </row>
  </sheetData>
  <mergeCells count="4">
    <mergeCell ref="D4:J4"/>
    <mergeCell ref="L4:R4"/>
    <mergeCell ref="D31:J31"/>
    <mergeCell ref="L31:R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Cumulative</vt:lpstr>
      <vt:lpstr>Final version results only</vt:lpstr>
      <vt:lpstr>Non cumulative</vt:lpstr>
      <vt:lpstr>draft for Non 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Henri Régis Salha</dc:creator>
  <cp:lastModifiedBy>Guillaume Henri Régis Salha</cp:lastModifiedBy>
  <dcterms:created xsi:type="dcterms:W3CDTF">2023-11-16T21:06:10Z</dcterms:created>
  <dcterms:modified xsi:type="dcterms:W3CDTF">2023-11-16T23:35:09Z</dcterms:modified>
</cp:coreProperties>
</file>