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G solutions" sheetId="1" r:id="rId1"/>
    <sheet name="GW solutions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<sst xmlns="http://schemas.openxmlformats.org/spreadsheetml/2006/main" count="150" uniqueCount="37">
  <si>
    <t>name</t>
  </si>
  <si>
    <t>objsense</t>
  </si>
  <si>
    <t>nbinvars</t>
  </si>
  <si>
    <t>ncons</t>
  </si>
  <si>
    <t>probtype</t>
  </si>
  <si>
    <t>solobjvalue</t>
  </si>
  <si>
    <t>objquaddensity</t>
  </si>
  <si>
    <t>timeload</t>
  </si>
  <si>
    <t>timerun</t>
  </si>
  <si>
    <t>gapmip</t>
  </si>
  <si>
    <t>solobj</t>
  </si>
  <si>
    <t>solBound</t>
  </si>
  <si>
    <t>status</t>
  </si>
  <si>
    <t>solrelax</t>
  </si>
  <si>
    <t>ratio</t>
  </si>
  <si>
    <t>QPLIB_3834</t>
  </si>
  <si>
    <t>min</t>
  </si>
  <si>
    <t>QBL</t>
  </si>
  <si>
    <t>QPLIB_0633</t>
  </si>
  <si>
    <t>QPLIB_0067</t>
  </si>
  <si>
    <t>QPLIB_3762</t>
  </si>
  <si>
    <t>QPLIB_2512</t>
  </si>
  <si>
    <t>QPLIB_3714</t>
  </si>
  <si>
    <t>QPLIB_10040</t>
  </si>
  <si>
    <t>QPLIB_3402</t>
  </si>
  <si>
    <t>QPLIB_10043</t>
  </si>
  <si>
    <t>QPLIB_10054</t>
  </si>
  <si>
    <t>QPLIB_3775</t>
  </si>
  <si>
    <t>QPLIB_3883</t>
  </si>
  <si>
    <t>QPLIB_3803</t>
  </si>
  <si>
    <t>QPLIB_3815</t>
  </si>
  <si>
    <t>QPLIB_2492</t>
  </si>
  <si>
    <t>QPLIB_10057</t>
  </si>
  <si>
    <t>QPLIB_3614</t>
  </si>
  <si>
    <t>QPLIB_7144</t>
  </si>
  <si>
    <t>QPLIB_3703</t>
  </si>
  <si>
    <t>QPLIB_2357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</si>
</sst>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snil\export_dataframe_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snil\export_dataframe_G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ort_dataframe_G"/>
    </sheetNames>
    <sheetDataSet>
      <sheetData sheetId="0">
        <row r="1">
          <cell r="A1" t="str">
            <v>name</v>
          </cell>
          <cell r="B1" t="str">
            <v>timeload</v>
          </cell>
          <cell r="C1" t="str">
            <v>timerun</v>
          </cell>
          <cell r="D1" t="str">
            <v>gapmip</v>
          </cell>
          <cell r="E1" t="str">
            <v>solobj</v>
          </cell>
          <cell r="F1" t="str">
            <v>solBound</v>
          </cell>
          <cell r="G1" t="str">
            <v>status</v>
          </cell>
          <cell r="H1" t="str">
            <v>solrelax</v>
          </cell>
        </row>
        <row r="2">
          <cell r="A2" t="str">
            <v>QPLIB_3834</v>
          </cell>
          <cell r="B2">
            <v>0.0857884883880615</v>
          </cell>
          <cell r="C2">
            <v>600.031684875488</v>
          </cell>
          <cell r="D2">
            <v>0.111777627749125</v>
          </cell>
          <cell r="E2">
            <v>3784.54133479998</v>
          </cell>
          <cell r="F2">
            <v>3361.51428227753</v>
          </cell>
          <cell r="G2">
            <v>9</v>
          </cell>
          <cell r="H2">
            <v>269.216715633604</v>
          </cell>
        </row>
        <row r="3">
          <cell r="A3" t="str">
            <v>QPLIB_3762</v>
          </cell>
          <cell r="B3">
            <v>3.44378638267517</v>
          </cell>
          <cell r="C3">
            <v>274.13807106018</v>
          </cell>
          <cell r="D3">
            <v>0</v>
          </cell>
          <cell r="E3">
            <v>-296</v>
          </cell>
          <cell r="F3">
            <v>-296</v>
          </cell>
          <cell r="G3">
            <v>2</v>
          </cell>
          <cell r="H3">
            <v>-586</v>
          </cell>
        </row>
        <row r="4">
          <cell r="A4" t="str">
            <v>QPLIB_2512</v>
          </cell>
          <cell r="B4">
            <v>0.415855884552001</v>
          </cell>
          <cell r="C4">
            <v>62.0833950042724</v>
          </cell>
          <cell r="D4">
            <v>0</v>
          </cell>
          <cell r="E4">
            <v>135028</v>
          </cell>
          <cell r="F4">
            <v>135028</v>
          </cell>
          <cell r="G4">
            <v>2</v>
          </cell>
          <cell r="H4">
            <v>0</v>
          </cell>
        </row>
        <row r="5">
          <cell r="A5" t="str">
            <v>QPLIB_3714</v>
          </cell>
          <cell r="B5">
            <v>0.66822600364685</v>
          </cell>
          <cell r="C5">
            <v>600.028791427612</v>
          </cell>
          <cell r="D5">
            <v>0.0752324598478444</v>
          </cell>
          <cell r="E5">
            <v>1183</v>
          </cell>
          <cell r="F5">
            <v>1094</v>
          </cell>
          <cell r="G5">
            <v>9</v>
          </cell>
          <cell r="H5">
            <v>0</v>
          </cell>
        </row>
        <row r="6">
          <cell r="A6" t="str">
            <v>QPLIB_3402</v>
          </cell>
          <cell r="B6">
            <v>1.02225160598754</v>
          </cell>
          <cell r="C6">
            <v>600.020393371582</v>
          </cell>
          <cell r="D6">
            <v>0.454782358179246</v>
          </cell>
          <cell r="E6">
            <v>229092</v>
          </cell>
          <cell r="F6">
            <v>124905</v>
          </cell>
          <cell r="G6">
            <v>9</v>
          </cell>
          <cell r="H6">
            <v>0</v>
          </cell>
        </row>
        <row r="7">
          <cell r="A7" t="str">
            <v>QPLIB_10054</v>
          </cell>
          <cell r="B7">
            <v>0.939486265182495</v>
          </cell>
          <cell r="C7">
            <v>600.058023452758</v>
          </cell>
          <cell r="D7">
            <v>1.04846003398339</v>
          </cell>
          <cell r="E7">
            <v>-10.1971010054562</v>
          </cell>
          <cell r="F7">
            <v>-20.8883538721689</v>
          </cell>
          <cell r="G7">
            <v>9</v>
          </cell>
          <cell r="H7">
            <v>-102.10556215486</v>
          </cell>
        </row>
        <row r="8">
          <cell r="A8" t="str">
            <v>QPLIB_3775</v>
          </cell>
          <cell r="B8">
            <v>1.41222214698791</v>
          </cell>
          <cell r="C8">
            <v>600.082529067993</v>
          </cell>
          <cell r="D8">
            <v>0.500877192982456</v>
          </cell>
          <cell r="E8">
            <v>3990</v>
          </cell>
          <cell r="F8">
            <v>1991.5</v>
          </cell>
          <cell r="G8">
            <v>9</v>
          </cell>
          <cell r="H8">
            <v>0</v>
          </cell>
        </row>
        <row r="9">
          <cell r="A9" t="str">
            <v>QPLIB_3883</v>
          </cell>
          <cell r="B9">
            <v>16.0945131778717</v>
          </cell>
          <cell r="C9">
            <v>600.064611434936</v>
          </cell>
          <cell r="D9">
            <v>0.40228426395939</v>
          </cell>
          <cell r="E9">
            <v>-788</v>
          </cell>
          <cell r="F9">
            <v>-1105</v>
          </cell>
          <cell r="G9">
            <v>9</v>
          </cell>
          <cell r="H9">
            <v>-1570</v>
          </cell>
        </row>
        <row r="10">
          <cell r="A10" t="str">
            <v>QPLIB_3803</v>
          </cell>
          <cell r="B10">
            <v>26.1501009464263</v>
          </cell>
          <cell r="C10">
            <v>600.208278656005</v>
          </cell>
          <cell r="D10">
            <v>0.752232459248759</v>
          </cell>
          <cell r="E10">
            <v>-7055</v>
          </cell>
          <cell r="F10">
            <v>-12362</v>
          </cell>
          <cell r="G10">
            <v>9</v>
          </cell>
          <cell r="H10">
            <v>-19366</v>
          </cell>
        </row>
        <row r="11">
          <cell r="A11" t="str">
            <v>QPLIB_3815</v>
          </cell>
          <cell r="B11">
            <v>1.53186869621276</v>
          </cell>
          <cell r="C11">
            <v>600.040102005004</v>
          </cell>
          <cell r="D11">
            <v>0.115384615384615</v>
          </cell>
          <cell r="E11">
            <v>-65</v>
          </cell>
          <cell r="F11">
            <v>-72.5</v>
          </cell>
          <cell r="G11">
            <v>9</v>
          </cell>
          <cell r="H11">
            <v>-96</v>
          </cell>
        </row>
        <row r="12">
          <cell r="A12" t="str">
            <v>QPLIB_2492</v>
          </cell>
          <cell r="B12">
            <v>1.78918099403381</v>
          </cell>
          <cell r="C12">
            <v>600.039411544799</v>
          </cell>
          <cell r="D12">
            <v>0.369230769230769</v>
          </cell>
          <cell r="E12">
            <v>2730</v>
          </cell>
          <cell r="F12">
            <v>1722</v>
          </cell>
          <cell r="G12">
            <v>9</v>
          </cell>
          <cell r="H12">
            <v>0</v>
          </cell>
        </row>
        <row r="13">
          <cell r="A13" t="str">
            <v>QPLIB_10057</v>
          </cell>
          <cell r="B13">
            <v>1.17283010482788</v>
          </cell>
          <cell r="C13">
            <v>600.072574615478</v>
          </cell>
          <cell r="D13">
            <v>694067.970436287</v>
          </cell>
          <cell r="E13">
            <v>-2.94150764997135e-5</v>
          </cell>
          <cell r="F13">
            <v>-20.4160918614608</v>
          </cell>
          <cell r="G13">
            <v>9</v>
          </cell>
          <cell r="H13">
            <v>-203.20560234426</v>
          </cell>
        </row>
        <row r="14">
          <cell r="A14" t="str">
            <v>QPLIB_3614</v>
          </cell>
          <cell r="B14">
            <v>1.60171365737915</v>
          </cell>
          <cell r="C14">
            <v>600.033163070678</v>
          </cell>
          <cell r="D14">
            <v>0.0284772806104752</v>
          </cell>
          <cell r="E14">
            <v>14415</v>
          </cell>
          <cell r="F14">
            <v>14004.5</v>
          </cell>
          <cell r="G14">
            <v>9</v>
          </cell>
          <cell r="H14">
            <v>0</v>
          </cell>
        </row>
        <row r="15">
          <cell r="A15" t="str">
            <v>QPLIB_7144</v>
          </cell>
          <cell r="B15">
            <v>2.57810544967651</v>
          </cell>
          <cell r="C15">
            <v>43.7479515075683</v>
          </cell>
          <cell r="D15">
            <v>0</v>
          </cell>
          <cell r="E15">
            <v>813</v>
          </cell>
          <cell r="F15">
            <v>813</v>
          </cell>
          <cell r="G15">
            <v>2</v>
          </cell>
          <cell r="H15">
            <v>62.8586164561174</v>
          </cell>
        </row>
        <row r="16">
          <cell r="A16" t="str">
            <v>QPLIB_3703</v>
          </cell>
          <cell r="B16">
            <v>2.05500721931457</v>
          </cell>
          <cell r="C16">
            <v>600.020498275756</v>
          </cell>
          <cell r="D16">
            <v>0.861028345949428</v>
          </cell>
          <cell r="E16">
            <v>397376</v>
          </cell>
          <cell r="F16">
            <v>55224</v>
          </cell>
          <cell r="G16">
            <v>9</v>
          </cell>
          <cell r="H16">
            <v>0</v>
          </cell>
        </row>
        <row r="17">
          <cell r="A17" t="str">
            <v>QPLIB_2357</v>
          </cell>
          <cell r="B17">
            <v>33.3997790813446</v>
          </cell>
          <cell r="C17">
            <v>600.280052185058</v>
          </cell>
          <cell r="D17">
            <v>0.258114374034003</v>
          </cell>
          <cell r="E17">
            <v>-647</v>
          </cell>
          <cell r="F17">
            <v>-814</v>
          </cell>
          <cell r="G17">
            <v>9</v>
          </cell>
          <cell r="H17">
            <v>-1090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port_dataframe_GW"/>
    </sheetNames>
    <sheetDataSet>
      <sheetData sheetId="0">
        <row r="1">
          <cell r="A1" t="str">
            <v>name</v>
          </cell>
          <cell r="B1" t="str">
            <v>timeload</v>
          </cell>
          <cell r="C1" t="str">
            <v>timerun</v>
          </cell>
          <cell r="D1" t="str">
            <v>gapmip</v>
          </cell>
          <cell r="E1" t="str">
            <v>solobj</v>
          </cell>
          <cell r="F1" t="str">
            <v>solBound</v>
          </cell>
          <cell r="G1" t="str">
            <v>status</v>
          </cell>
          <cell r="H1" t="str">
            <v>solrelax</v>
          </cell>
        </row>
        <row r="2">
          <cell r="A2" t="str">
            <v>QPLIB_3834</v>
          </cell>
          <cell r="B2">
            <v>0.0987377166748046</v>
          </cell>
          <cell r="C2">
            <v>306.670513153076</v>
          </cell>
          <cell r="D2">
            <v>3.98819898246468e-6</v>
          </cell>
          <cell r="E2">
            <v>3760.71506646</v>
          </cell>
          <cell r="F2">
            <v>3760.70006797999</v>
          </cell>
          <cell r="G2">
            <v>2</v>
          </cell>
          <cell r="H2">
            <v>327.5506338575</v>
          </cell>
        </row>
        <row r="3">
          <cell r="A3" t="str">
            <v>QPLIB_3762</v>
          </cell>
          <cell r="B3">
            <v>3.19894981384277</v>
          </cell>
          <cell r="C3">
            <v>600.070747375488</v>
          </cell>
          <cell r="D3">
            <v>0.172297297297297</v>
          </cell>
          <cell r="E3">
            <v>-296</v>
          </cell>
          <cell r="F3">
            <v>-347</v>
          </cell>
          <cell r="G3">
            <v>9</v>
          </cell>
          <cell r="H3">
            <v>-586</v>
          </cell>
        </row>
        <row r="4">
          <cell r="A4" t="str">
            <v>QPLIB_2512</v>
          </cell>
          <cell r="B4">
            <v>0.569988012313842</v>
          </cell>
          <cell r="C4">
            <v>175.307483673095</v>
          </cell>
          <cell r="D4">
            <v>0</v>
          </cell>
          <cell r="E4">
            <v>135028</v>
          </cell>
          <cell r="F4">
            <v>135028</v>
          </cell>
          <cell r="G4">
            <v>2</v>
          </cell>
          <cell r="H4">
            <v>0</v>
          </cell>
        </row>
        <row r="5">
          <cell r="A5" t="str">
            <v>QPLIB_3714</v>
          </cell>
          <cell r="B5">
            <v>1.19280982017517</v>
          </cell>
          <cell r="C5">
            <v>600.066942214965</v>
          </cell>
          <cell r="D5">
            <v>0.584108199492814</v>
          </cell>
          <cell r="E5">
            <v>1183</v>
          </cell>
          <cell r="F5">
            <v>492</v>
          </cell>
          <cell r="G5">
            <v>9</v>
          </cell>
          <cell r="H5">
            <v>0</v>
          </cell>
        </row>
        <row r="6">
          <cell r="A6" t="str">
            <v>QPLIB_3402</v>
          </cell>
          <cell r="B6">
            <v>1.0023181438446</v>
          </cell>
          <cell r="C6">
            <v>600.165487289428</v>
          </cell>
          <cell r="D6">
            <v>0.470567444522052</v>
          </cell>
          <cell r="E6">
            <v>237662</v>
          </cell>
          <cell r="F6">
            <v>125826</v>
          </cell>
          <cell r="G6">
            <v>9</v>
          </cell>
          <cell r="H6">
            <v>0</v>
          </cell>
        </row>
        <row r="7">
          <cell r="A7" t="str">
            <v>QPLIB_10054</v>
          </cell>
          <cell r="B7">
            <v>1.43615770339965</v>
          </cell>
          <cell r="C7">
            <v>600.144277572631</v>
          </cell>
          <cell r="D7">
            <v>0.179068256006696</v>
          </cell>
          <cell r="E7">
            <v>-52.701612880779</v>
          </cell>
          <cell r="F7">
            <v>-62.1387987880801</v>
          </cell>
          <cell r="G7">
            <v>9</v>
          </cell>
          <cell r="H7">
            <v>-79.522624281868</v>
          </cell>
        </row>
        <row r="8">
          <cell r="A8" t="str">
            <v>QPLIB_3775</v>
          </cell>
          <cell r="B8">
            <v>2.59405946731567</v>
          </cell>
          <cell r="C8">
            <v>600.118631362915</v>
          </cell>
          <cell r="D8">
            <v>0.88004987531172</v>
          </cell>
          <cell r="E8">
            <v>4010</v>
          </cell>
          <cell r="F8">
            <v>481</v>
          </cell>
          <cell r="G8">
            <v>9</v>
          </cell>
          <cell r="H8">
            <v>0</v>
          </cell>
        </row>
        <row r="9">
          <cell r="A9" t="str">
            <v>QPLIB_3883</v>
          </cell>
          <cell r="B9">
            <v>16.4445438385009</v>
          </cell>
          <cell r="C9">
            <v>600.084148406982</v>
          </cell>
          <cell r="D9">
            <v>1.07533234859675</v>
          </cell>
          <cell r="E9">
            <v>-677</v>
          </cell>
          <cell r="F9">
            <v>-1405</v>
          </cell>
          <cell r="G9">
            <v>9</v>
          </cell>
          <cell r="H9">
            <v>-1570</v>
          </cell>
        </row>
        <row r="10">
          <cell r="A10" t="str">
            <v>QPLIB_3803</v>
          </cell>
          <cell r="B10">
            <v>27.7458431720733</v>
          </cell>
          <cell r="C10">
            <v>600.111486434936</v>
          </cell>
          <cell r="D10">
            <v>1.27484848484848</v>
          </cell>
          <cell r="E10">
            <v>-6600</v>
          </cell>
          <cell r="F10">
            <v>-15014</v>
          </cell>
          <cell r="G10">
            <v>9</v>
          </cell>
          <cell r="H10">
            <v>-19366</v>
          </cell>
        </row>
        <row r="11">
          <cell r="A11" t="str">
            <v>QPLIB_3815</v>
          </cell>
          <cell r="B11">
            <v>3.02490782737731</v>
          </cell>
          <cell r="C11">
            <v>600.05786705017</v>
          </cell>
          <cell r="D11">
            <v>0.233333333333333</v>
          </cell>
          <cell r="E11">
            <v>-60</v>
          </cell>
          <cell r="F11">
            <v>-74</v>
          </cell>
          <cell r="G11">
            <v>9</v>
          </cell>
          <cell r="H11">
            <v>-96</v>
          </cell>
        </row>
        <row r="12">
          <cell r="A12" t="str">
            <v>QPLIB_2492</v>
          </cell>
          <cell r="B12">
            <v>1.96734952926635</v>
          </cell>
          <cell r="C12">
            <v>600.179315567016</v>
          </cell>
          <cell r="D12">
            <v>0.698972099853157</v>
          </cell>
          <cell r="E12">
            <v>2724</v>
          </cell>
          <cell r="F12">
            <v>820</v>
          </cell>
          <cell r="G12">
            <v>9</v>
          </cell>
          <cell r="H12">
            <v>0</v>
          </cell>
        </row>
        <row r="13">
          <cell r="A13" t="str">
            <v>QPLIB_10057</v>
          </cell>
          <cell r="B13">
            <v>1.79815411567687</v>
          </cell>
          <cell r="C13">
            <v>600.089525222778</v>
          </cell>
          <cell r="D13">
            <v>0.399860750608299</v>
          </cell>
          <cell r="E13">
            <v>-95.937003690758</v>
          </cell>
          <cell r="F13">
            <v>-134.298445997655</v>
          </cell>
          <cell r="G13">
            <v>9</v>
          </cell>
          <cell r="H13">
            <v>-188.184352489521</v>
          </cell>
        </row>
        <row r="14">
          <cell r="A14" t="str">
            <v>QPLIB_3614</v>
          </cell>
          <cell r="B14">
            <v>3.15056729316711</v>
          </cell>
          <cell r="C14">
            <v>600.123147964477</v>
          </cell>
          <cell r="D14">
            <v>0.897659632034632</v>
          </cell>
          <cell r="E14">
            <v>14784</v>
          </cell>
          <cell r="F14">
            <v>1513</v>
          </cell>
          <cell r="G14">
            <v>9</v>
          </cell>
          <cell r="H14">
            <v>0</v>
          </cell>
        </row>
        <row r="15">
          <cell r="A15" t="str">
            <v>QPLIB_7144</v>
          </cell>
          <cell r="B15">
            <v>3.52755379676818</v>
          </cell>
          <cell r="C15">
            <v>511.556966781616</v>
          </cell>
          <cell r="D15">
            <v>0</v>
          </cell>
          <cell r="E15">
            <v>813</v>
          </cell>
          <cell r="F15">
            <v>813</v>
          </cell>
          <cell r="G15">
            <v>2</v>
          </cell>
          <cell r="H15">
            <v>66.5</v>
          </cell>
        </row>
        <row r="16">
          <cell r="A16" t="str">
            <v>QPLIB_3703</v>
          </cell>
          <cell r="B16">
            <v>2.35868334770202</v>
          </cell>
          <cell r="C16">
            <v>600.258771896362</v>
          </cell>
          <cell r="D16">
            <v>0.883293747416956</v>
          </cell>
          <cell r="E16">
            <v>401658</v>
          </cell>
          <cell r="F16">
            <v>46876</v>
          </cell>
          <cell r="G16">
            <v>9</v>
          </cell>
          <cell r="H16">
            <v>0</v>
          </cell>
        </row>
        <row r="17">
          <cell r="A17" t="str">
            <v>QPLIB_2357</v>
          </cell>
          <cell r="B17">
            <v>36.5070643424987</v>
          </cell>
          <cell r="C17">
            <v>600.019088745117</v>
          </cell>
          <cell r="D17">
            <v>2.05325443786982</v>
          </cell>
          <cell r="E17">
            <v>-338</v>
          </cell>
          <cell r="F17">
            <v>-1032</v>
          </cell>
          <cell r="G17">
            <v>9</v>
          </cell>
          <cell r="H17">
            <v>-1090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A19" sqref="A19"/>
    </sheetView>
  </sheetViews>
  <sheetFormatPr defaultColWidth="8.88888888888889" defaultRowHeight="14.4"/>
  <cols>
    <col min="1" max="1" width="12.8888888888889" customWidth="1"/>
    <col min="6" max="6" width="14.1111111111111"/>
    <col min="7" max="10" width="12.8888888888889"/>
    <col min="11" max="12" width="14.1111111111111"/>
    <col min="13" max="13" width="12.8888888888889"/>
    <col min="14" max="14" width="14.1111111111111"/>
    <col min="15" max="15" width="12.8888888888889" customWidth="1"/>
  </cols>
  <sheetData>
    <row r="1" spans="1: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 t="s">
        <v>15</v>
      </c>
      <c r="B2" s="3" t="s">
        <v>16</v>
      </c>
      <c r="C2" s="3">
        <v>50</v>
      </c>
      <c r="D2" s="3">
        <v>1</v>
      </c>
      <c r="E2" s="3" t="s">
        <v>17</v>
      </c>
      <c r="F2" s="3">
        <v>3760.715066</v>
      </c>
      <c r="G2" s="3">
        <v>0.98</v>
      </c>
      <c r="H2">
        <f>VLOOKUP($A2,[1]export_dataframe_G!$A$1:$H$17,2,0)</f>
        <v>0.0857884883880615</v>
      </c>
      <c r="I2">
        <v>600.031684875488</v>
      </c>
      <c r="J2">
        <v>0.111777627749125</v>
      </c>
      <c r="K2">
        <v>3784.54133479998</v>
      </c>
      <c r="L2">
        <v>3361.51428227753</v>
      </c>
      <c r="M2">
        <v>9</v>
      </c>
      <c r="N2">
        <v>269.216715633604</v>
      </c>
      <c r="O2">
        <f t="shared" ref="O2:O21" si="0">F2/N2</f>
        <v>13.9690994192137</v>
      </c>
    </row>
    <row r="3" spans="1:15">
      <c r="A3" s="1" t="s">
        <v>18</v>
      </c>
      <c r="B3" t="s">
        <v>16</v>
      </c>
      <c r="C3">
        <v>75</v>
      </c>
      <c r="D3">
        <v>1</v>
      </c>
      <c r="E3" t="s">
        <v>17</v>
      </c>
      <c r="F3">
        <v>79.56070622</v>
      </c>
      <c r="G3">
        <v>0.986666666667</v>
      </c>
      <c r="H3">
        <v>0.267316579818725</v>
      </c>
      <c r="I3">
        <v>600.047542572021</v>
      </c>
      <c r="J3">
        <v>0.394935638084986</v>
      </c>
      <c r="K3">
        <v>79.5607062162999</v>
      </c>
      <c r="L3">
        <v>48.1393479402733</v>
      </c>
      <c r="M3">
        <v>9</v>
      </c>
      <c r="N3">
        <v>1.77832998244663</v>
      </c>
      <c r="O3">
        <f t="shared" si="0"/>
        <v>44.7390006384193</v>
      </c>
    </row>
    <row r="4" spans="1:15">
      <c r="A4" s="2" t="s">
        <v>19</v>
      </c>
      <c r="B4" s="3" t="s">
        <v>16</v>
      </c>
      <c r="C4" s="3">
        <v>80</v>
      </c>
      <c r="D4" s="3">
        <v>1</v>
      </c>
      <c r="E4" s="3" t="s">
        <v>17</v>
      </c>
      <c r="F4" s="3">
        <v>-110942</v>
      </c>
      <c r="G4" s="3">
        <v>0.88875</v>
      </c>
      <c r="H4">
        <v>0.171543359756469</v>
      </c>
      <c r="I4">
        <v>2.32075500488281</v>
      </c>
      <c r="J4">
        <v>0</v>
      </c>
      <c r="K4">
        <v>-110942</v>
      </c>
      <c r="L4">
        <v>-110942</v>
      </c>
      <c r="M4">
        <v>2</v>
      </c>
      <c r="N4">
        <v>-115793.65062784</v>
      </c>
      <c r="O4">
        <f t="shared" si="0"/>
        <v>0.958100892393201</v>
      </c>
    </row>
    <row r="5" spans="1:15">
      <c r="A5" s="2" t="s">
        <v>20</v>
      </c>
      <c r="B5" s="3" t="s">
        <v>16</v>
      </c>
      <c r="C5" s="3">
        <v>90</v>
      </c>
      <c r="D5" s="3">
        <v>480</v>
      </c>
      <c r="E5" s="3" t="s">
        <v>17</v>
      </c>
      <c r="F5" s="3">
        <v>-296</v>
      </c>
      <c r="G5" s="3">
        <v>0.27975308642</v>
      </c>
      <c r="H5">
        <f>VLOOKUP($A5,[1]export_dataframe_G!$A$1:$H$17,2,0)</f>
        <v>3.44378638267517</v>
      </c>
      <c r="I5">
        <v>274.13807106018</v>
      </c>
      <c r="J5">
        <v>0</v>
      </c>
      <c r="K5">
        <v>-296</v>
      </c>
      <c r="L5">
        <v>-296</v>
      </c>
      <c r="M5">
        <v>2</v>
      </c>
      <c r="N5">
        <v>-586</v>
      </c>
      <c r="O5">
        <f t="shared" si="0"/>
        <v>0.505119453924915</v>
      </c>
    </row>
    <row r="6" spans="1:15">
      <c r="A6" s="2" t="s">
        <v>21</v>
      </c>
      <c r="B6" s="3" t="s">
        <v>16</v>
      </c>
      <c r="C6" s="3">
        <v>100</v>
      </c>
      <c r="D6" s="3">
        <v>20</v>
      </c>
      <c r="E6" s="3" t="s">
        <v>17</v>
      </c>
      <c r="F6" s="3">
        <v>135028</v>
      </c>
      <c r="G6" s="3">
        <v>0.774</v>
      </c>
      <c r="H6">
        <f>VLOOKUP($A6,[1]export_dataframe_G!$A$1:$H$17,2,0)</f>
        <v>0.415855884552001</v>
      </c>
      <c r="I6">
        <v>62.0833950042724</v>
      </c>
      <c r="J6">
        <v>0</v>
      </c>
      <c r="K6">
        <v>135028</v>
      </c>
      <c r="L6">
        <v>135028</v>
      </c>
      <c r="M6">
        <v>2</v>
      </c>
      <c r="N6">
        <v>0</v>
      </c>
      <c r="O6" t="e">
        <f t="shared" si="0"/>
        <v>#DIV/0!</v>
      </c>
    </row>
    <row r="7" spans="1:15">
      <c r="A7" s="2" t="s">
        <v>22</v>
      </c>
      <c r="B7" s="3" t="s">
        <v>16</v>
      </c>
      <c r="C7" s="3">
        <v>120</v>
      </c>
      <c r="D7" s="3">
        <v>40</v>
      </c>
      <c r="E7" s="3" t="s">
        <v>17</v>
      </c>
      <c r="F7" s="3">
        <v>1183</v>
      </c>
      <c r="G7" s="3">
        <v>0.325</v>
      </c>
      <c r="H7">
        <f>VLOOKUP($A7,[1]export_dataframe_G!$A$1:$H$17,2,0)</f>
        <v>0.66822600364685</v>
      </c>
      <c r="I7">
        <v>600.028791427612</v>
      </c>
      <c r="J7">
        <v>0.0752324598478444</v>
      </c>
      <c r="K7">
        <v>1183</v>
      </c>
      <c r="L7">
        <v>1094</v>
      </c>
      <c r="M7">
        <v>9</v>
      </c>
      <c r="N7">
        <v>0</v>
      </c>
      <c r="O7" t="e">
        <f t="shared" si="0"/>
        <v>#DIV/0!</v>
      </c>
    </row>
    <row r="8" spans="1:15">
      <c r="A8" s="2" t="s">
        <v>23</v>
      </c>
      <c r="B8" s="3" t="s">
        <v>16</v>
      </c>
      <c r="C8" s="3">
        <v>125</v>
      </c>
      <c r="D8" s="3">
        <v>6</v>
      </c>
      <c r="E8" s="3" t="s">
        <v>17</v>
      </c>
      <c r="F8" s="3">
        <v>0</v>
      </c>
      <c r="G8" s="3">
        <v>0.926272</v>
      </c>
      <c r="H8">
        <v>0.609374523162841</v>
      </c>
      <c r="I8">
        <v>600.03356552124</v>
      </c>
      <c r="J8">
        <v>829718.605056542</v>
      </c>
      <c r="K8" s="4">
        <v>-3.22785567192708e-6</v>
      </c>
      <c r="L8">
        <v>-2.67821513329086</v>
      </c>
      <c r="M8">
        <v>9</v>
      </c>
      <c r="N8">
        <v>-22.4797551145796</v>
      </c>
      <c r="O8">
        <f t="shared" si="0"/>
        <v>0</v>
      </c>
    </row>
    <row r="9" spans="1:15">
      <c r="A9" s="2" t="s">
        <v>24</v>
      </c>
      <c r="B9" s="3" t="s">
        <v>16</v>
      </c>
      <c r="C9" s="3">
        <v>144</v>
      </c>
      <c r="D9" s="3">
        <v>24</v>
      </c>
      <c r="E9" s="3" t="s">
        <v>17</v>
      </c>
      <c r="F9" s="3">
        <v>224416</v>
      </c>
      <c r="G9" s="3">
        <v>0.814814814815</v>
      </c>
      <c r="H9">
        <f>VLOOKUP($A9,[1]export_dataframe_G!$A$1:$H$17,2,0)</f>
        <v>1.02225160598754</v>
      </c>
      <c r="I9">
        <v>600.020393371582</v>
      </c>
      <c r="J9">
        <v>0.454782358179246</v>
      </c>
      <c r="K9">
        <v>229092</v>
      </c>
      <c r="L9">
        <v>124905</v>
      </c>
      <c r="M9">
        <v>9</v>
      </c>
      <c r="N9">
        <v>0</v>
      </c>
      <c r="O9" t="e">
        <f t="shared" si="0"/>
        <v>#DIV/0!</v>
      </c>
    </row>
    <row r="10" spans="1:15">
      <c r="A10" s="2" t="s">
        <v>25</v>
      </c>
      <c r="B10" s="3" t="s">
        <v>16</v>
      </c>
      <c r="C10" s="3">
        <v>150</v>
      </c>
      <c r="D10" s="3">
        <v>10</v>
      </c>
      <c r="E10" s="3" t="s">
        <v>17</v>
      </c>
      <c r="F10" s="3">
        <v>0</v>
      </c>
      <c r="G10" s="3">
        <v>0.966672753835</v>
      </c>
      <c r="H10">
        <v>0.647264003753662</v>
      </c>
      <c r="I10">
        <v>600.054355621337</v>
      </c>
      <c r="J10">
        <v>2093109.45250024</v>
      </c>
      <c r="K10" s="4">
        <v>-5.81874624778677e-6</v>
      </c>
      <c r="L10">
        <v>-12.179278591689</v>
      </c>
      <c r="M10">
        <v>9</v>
      </c>
      <c r="N10">
        <v>-114.354794613776</v>
      </c>
      <c r="O10">
        <f t="shared" si="0"/>
        <v>0</v>
      </c>
    </row>
    <row r="11" spans="1:15">
      <c r="A11" s="2" t="s">
        <v>26</v>
      </c>
      <c r="B11" s="3" t="s">
        <v>16</v>
      </c>
      <c r="C11" s="3">
        <v>175</v>
      </c>
      <c r="D11" s="3">
        <v>11</v>
      </c>
      <c r="E11" s="3" t="s">
        <v>17</v>
      </c>
      <c r="F11" s="3">
        <v>-10.19706381</v>
      </c>
      <c r="G11" s="3">
        <v>0.901099268268</v>
      </c>
      <c r="H11">
        <f>VLOOKUP($A11,[1]export_dataframe_G!$A$1:$H$17,2,0)</f>
        <v>0.939486265182495</v>
      </c>
      <c r="I11">
        <v>600.058023452758</v>
      </c>
      <c r="J11">
        <v>1.04846003398339</v>
      </c>
      <c r="K11">
        <v>-10.1971010054562</v>
      </c>
      <c r="L11">
        <v>-20.8883538721689</v>
      </c>
      <c r="M11">
        <v>9</v>
      </c>
      <c r="N11">
        <v>-102.10556215486</v>
      </c>
      <c r="O11">
        <f t="shared" si="0"/>
        <v>0.0998678582713688</v>
      </c>
    </row>
    <row r="12" spans="1:15">
      <c r="A12" s="2" t="s">
        <v>27</v>
      </c>
      <c r="B12" s="3" t="s">
        <v>16</v>
      </c>
      <c r="C12" s="3">
        <v>180</v>
      </c>
      <c r="D12" s="3">
        <v>60</v>
      </c>
      <c r="E12" s="3" t="s">
        <v>17</v>
      </c>
      <c r="F12" s="3">
        <v>3990</v>
      </c>
      <c r="G12" s="3">
        <v>0.327777777778</v>
      </c>
      <c r="H12">
        <f>VLOOKUP($A12,[1]export_dataframe_G!$A$1:$H$17,2,0)</f>
        <v>1.41222214698791</v>
      </c>
      <c r="I12">
        <v>600.082529067993</v>
      </c>
      <c r="J12">
        <v>0.500877192982456</v>
      </c>
      <c r="K12">
        <v>3990</v>
      </c>
      <c r="L12">
        <v>1991.5</v>
      </c>
      <c r="M12">
        <v>9</v>
      </c>
      <c r="N12">
        <v>0</v>
      </c>
      <c r="O12" t="e">
        <f t="shared" si="0"/>
        <v>#DIV/0!</v>
      </c>
    </row>
    <row r="13" spans="1:15">
      <c r="A13" s="2" t="s">
        <v>28</v>
      </c>
      <c r="B13" s="3" t="s">
        <v>16</v>
      </c>
      <c r="C13" s="3">
        <v>182</v>
      </c>
      <c r="D13" s="3">
        <v>1456</v>
      </c>
      <c r="E13" s="3" t="s">
        <v>17</v>
      </c>
      <c r="F13" s="3">
        <v>-788</v>
      </c>
      <c r="G13" s="3">
        <v>0.177937447168</v>
      </c>
      <c r="H13">
        <f>VLOOKUP($A13,[1]export_dataframe_G!$A$1:$H$17,2,0)</f>
        <v>16.0945131778717</v>
      </c>
      <c r="I13">
        <v>600.064611434936</v>
      </c>
      <c r="J13">
        <v>0.40228426395939</v>
      </c>
      <c r="K13">
        <v>-788</v>
      </c>
      <c r="L13">
        <v>-1105</v>
      </c>
      <c r="M13">
        <v>9</v>
      </c>
      <c r="N13">
        <v>-1570</v>
      </c>
      <c r="O13">
        <f t="shared" si="0"/>
        <v>0.501910828025478</v>
      </c>
    </row>
    <row r="14" spans="1:15">
      <c r="A14" s="2" t="s">
        <v>29</v>
      </c>
      <c r="B14" s="3" t="s">
        <v>16</v>
      </c>
      <c r="C14" s="3">
        <v>190</v>
      </c>
      <c r="D14" s="3">
        <v>2280</v>
      </c>
      <c r="E14" s="3" t="s">
        <v>17</v>
      </c>
      <c r="F14" s="3">
        <v>-7360</v>
      </c>
      <c r="G14" s="3">
        <v>0.140609418283</v>
      </c>
      <c r="H14">
        <f>VLOOKUP($A14,[1]export_dataframe_G!$A$1:$H$17,2,0)</f>
        <v>26.1501009464263</v>
      </c>
      <c r="I14">
        <v>600.208278656005</v>
      </c>
      <c r="J14">
        <v>0.752232459248759</v>
      </c>
      <c r="K14">
        <v>-7055</v>
      </c>
      <c r="L14">
        <v>-12362</v>
      </c>
      <c r="M14">
        <v>9</v>
      </c>
      <c r="N14">
        <v>-19366</v>
      </c>
      <c r="O14">
        <f t="shared" si="0"/>
        <v>0.380047505938242</v>
      </c>
    </row>
    <row r="15" spans="1:15">
      <c r="A15" s="2" t="s">
        <v>30</v>
      </c>
      <c r="B15" s="3" t="s">
        <v>16</v>
      </c>
      <c r="C15" s="3">
        <v>192</v>
      </c>
      <c r="D15" s="3">
        <v>64</v>
      </c>
      <c r="E15" s="3" t="s">
        <v>17</v>
      </c>
      <c r="F15" s="3">
        <v>-65</v>
      </c>
      <c r="G15" s="3">
        <v>0.03125</v>
      </c>
      <c r="H15">
        <f>VLOOKUP($A15,[1]export_dataframe_G!$A$1:$H$17,2,0)</f>
        <v>1.53186869621276</v>
      </c>
      <c r="I15">
        <v>600.040102005004</v>
      </c>
      <c r="J15">
        <v>0.115384615384615</v>
      </c>
      <c r="K15">
        <v>-65</v>
      </c>
      <c r="L15">
        <v>-72.5</v>
      </c>
      <c r="M15">
        <v>9</v>
      </c>
      <c r="N15">
        <v>-96</v>
      </c>
      <c r="O15">
        <f t="shared" si="0"/>
        <v>0.677083333333333</v>
      </c>
    </row>
    <row r="16" spans="1:15">
      <c r="A16" s="2" t="s">
        <v>31</v>
      </c>
      <c r="B16" s="3" t="s">
        <v>16</v>
      </c>
      <c r="C16" s="3">
        <v>196</v>
      </c>
      <c r="D16" s="3">
        <v>28</v>
      </c>
      <c r="E16" s="3" t="s">
        <v>17</v>
      </c>
      <c r="F16" s="3">
        <v>2724</v>
      </c>
      <c r="G16" s="3">
        <v>0.862244897959</v>
      </c>
      <c r="H16">
        <f>VLOOKUP($A16,[1]export_dataframe_G!$A$1:$H$17,2,0)</f>
        <v>1.78918099403381</v>
      </c>
      <c r="I16">
        <v>600.039411544799</v>
      </c>
      <c r="J16">
        <v>0.369230769230769</v>
      </c>
      <c r="K16">
        <v>2730</v>
      </c>
      <c r="L16">
        <v>1722</v>
      </c>
      <c r="M16">
        <v>9</v>
      </c>
      <c r="N16">
        <v>0</v>
      </c>
      <c r="O16" t="e">
        <f t="shared" si="0"/>
        <v>#DIV/0!</v>
      </c>
    </row>
    <row r="17" spans="1:15">
      <c r="A17" s="2" t="s">
        <v>32</v>
      </c>
      <c r="B17" s="3" t="s">
        <v>16</v>
      </c>
      <c r="C17" s="3">
        <v>200</v>
      </c>
      <c r="D17" s="3">
        <v>11</v>
      </c>
      <c r="E17" s="3" t="s">
        <v>17</v>
      </c>
      <c r="F17" s="3">
        <v>0</v>
      </c>
      <c r="G17" s="3">
        <v>0.805239664151</v>
      </c>
      <c r="H17">
        <f>VLOOKUP($A17,[1]export_dataframe_G!$A$1:$H$17,2,0)</f>
        <v>1.17283010482788</v>
      </c>
      <c r="I17">
        <v>600.072574615478</v>
      </c>
      <c r="J17">
        <v>694067.970436287</v>
      </c>
      <c r="K17">
        <v>-2.94150764997135e-5</v>
      </c>
      <c r="L17">
        <v>-20.4160918614608</v>
      </c>
      <c r="M17">
        <v>9</v>
      </c>
      <c r="N17">
        <v>-203.20560234426</v>
      </c>
      <c r="O17">
        <f t="shared" si="0"/>
        <v>0</v>
      </c>
    </row>
    <row r="18" spans="1:15">
      <c r="A18" s="1" t="s">
        <v>33</v>
      </c>
      <c r="B18" t="s">
        <v>16</v>
      </c>
      <c r="C18">
        <v>210</v>
      </c>
      <c r="D18">
        <v>44</v>
      </c>
      <c r="E18" t="s">
        <v>17</v>
      </c>
      <c r="F18">
        <v>14409</v>
      </c>
      <c r="G18">
        <v>0.126666666667</v>
      </c>
      <c r="H18">
        <f>VLOOKUP($A18,[1]export_dataframe_G!$A$1:$H$17,2,0)</f>
        <v>1.60171365737915</v>
      </c>
      <c r="I18">
        <v>600.033163070678</v>
      </c>
      <c r="J18">
        <v>0.0284772806104752</v>
      </c>
      <c r="K18">
        <v>14415</v>
      </c>
      <c r="L18">
        <v>14004.5</v>
      </c>
      <c r="M18">
        <v>9</v>
      </c>
      <c r="N18">
        <v>0</v>
      </c>
      <c r="O18" t="e">
        <f t="shared" si="0"/>
        <v>#DIV/0!</v>
      </c>
    </row>
    <row r="19" spans="1:15">
      <c r="A19" s="2" t="s">
        <v>34</v>
      </c>
      <c r="B19" s="3" t="s">
        <v>16</v>
      </c>
      <c r="C19" s="3">
        <v>220</v>
      </c>
      <c r="D19" s="3">
        <v>121</v>
      </c>
      <c r="E19" s="3" t="s">
        <v>17</v>
      </c>
      <c r="F19" s="3">
        <v>813</v>
      </c>
      <c r="G19" s="3">
        <v>0.896363636364</v>
      </c>
      <c r="H19">
        <f>VLOOKUP($A19,[1]export_dataframe_G!$A$1:$H$17,2,0)</f>
        <v>2.57810544967651</v>
      </c>
      <c r="I19">
        <v>43.7479515075683</v>
      </c>
      <c r="J19">
        <v>0</v>
      </c>
      <c r="K19">
        <v>813</v>
      </c>
      <c r="L19">
        <v>813</v>
      </c>
      <c r="M19">
        <v>2</v>
      </c>
      <c r="N19">
        <v>62.8586164561174</v>
      </c>
      <c r="O19">
        <f t="shared" si="0"/>
        <v>12.9337876942864</v>
      </c>
    </row>
    <row r="20" spans="1:15">
      <c r="A20" s="2" t="s">
        <v>35</v>
      </c>
      <c r="B20" s="3" t="s">
        <v>16</v>
      </c>
      <c r="C20" s="3">
        <v>225</v>
      </c>
      <c r="D20" s="3">
        <v>30</v>
      </c>
      <c r="E20" s="3" t="s">
        <v>17</v>
      </c>
      <c r="F20" s="3">
        <v>388214</v>
      </c>
      <c r="G20" s="3">
        <v>0.846380246914</v>
      </c>
      <c r="H20">
        <f>VLOOKUP($A20,[1]export_dataframe_G!$A$1:$H$17,2,0)</f>
        <v>2.05500721931457</v>
      </c>
      <c r="I20">
        <v>600.020498275756</v>
      </c>
      <c r="J20">
        <v>0.861028345949428</v>
      </c>
      <c r="K20">
        <v>397376</v>
      </c>
      <c r="L20">
        <v>55224</v>
      </c>
      <c r="M20">
        <v>9</v>
      </c>
      <c r="N20">
        <v>0</v>
      </c>
      <c r="O20" t="e">
        <f t="shared" si="0"/>
        <v>#DIV/0!</v>
      </c>
    </row>
    <row r="21" spans="1:15">
      <c r="A21" s="2" t="s">
        <v>36</v>
      </c>
      <c r="B21" s="3" t="s">
        <v>16</v>
      </c>
      <c r="C21" s="3">
        <v>240</v>
      </c>
      <c r="D21" s="3">
        <v>2240</v>
      </c>
      <c r="E21" s="3" t="s">
        <v>17</v>
      </c>
      <c r="F21" s="3">
        <v>-647</v>
      </c>
      <c r="G21" s="3">
        <v>0.0782638888889</v>
      </c>
      <c r="H21">
        <f>VLOOKUP($A21,[1]export_dataframe_G!$A$1:$H$17,2,0)</f>
        <v>33.3997790813446</v>
      </c>
      <c r="I21">
        <v>600.280052185058</v>
      </c>
      <c r="J21">
        <v>0.258114374034003</v>
      </c>
      <c r="K21">
        <v>-647</v>
      </c>
      <c r="L21">
        <v>-814</v>
      </c>
      <c r="M21">
        <v>9</v>
      </c>
      <c r="N21">
        <v>-1090</v>
      </c>
      <c r="O21">
        <f t="shared" si="0"/>
        <v>0.593577981651376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I19" sqref="I19"/>
    </sheetView>
  </sheetViews>
  <sheetFormatPr defaultColWidth="8.88888888888889" defaultRowHeight="14.4"/>
  <cols>
    <col min="1" max="1" width="12.8888888888889" customWidth="1"/>
    <col min="8" max="10" width="12.8888888888889"/>
    <col min="11" max="12" width="14.1111111111111"/>
    <col min="14" max="14" width="14.1111111111111"/>
    <col min="15" max="15" width="12.8888888888889"/>
  </cols>
  <sheetData>
    <row r="1" spans="1: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 t="s">
        <v>15</v>
      </c>
      <c r="B2" s="3" t="s">
        <v>16</v>
      </c>
      <c r="C2" s="3">
        <v>50</v>
      </c>
      <c r="D2" s="3">
        <v>1</v>
      </c>
      <c r="E2" s="3" t="s">
        <v>17</v>
      </c>
      <c r="F2" s="3">
        <v>3760.715066</v>
      </c>
      <c r="G2" s="3">
        <v>0.98</v>
      </c>
      <c r="H2">
        <f>VLOOKUP($A2,[2]export_dataframe_GW!$A$1:$H$17,2,0)</f>
        <v>0.0987377166748046</v>
      </c>
      <c r="I2">
        <f>VLOOKUP($A2,[2]export_dataframe_GW!$A$1:$H$17,3,0)</f>
        <v>306.670513153076</v>
      </c>
      <c r="J2">
        <f>VLOOKUP($A2,[2]export_dataframe_GW!$A$1:$H$17,4,0)</f>
        <v>3.98819898246468e-6</v>
      </c>
      <c r="K2">
        <f>VLOOKUP($A2,[2]export_dataframe_GW!$A$1:$H$17,5,0)</f>
        <v>3760.71506646</v>
      </c>
      <c r="L2">
        <f>VLOOKUP($A2,[2]export_dataframe_GW!$A$1:$H$17,6,0)</f>
        <v>3760.70006797999</v>
      </c>
      <c r="M2">
        <f>VLOOKUP($A2,[2]export_dataframe_GW!$A$1:$H$17,7,0)</f>
        <v>2</v>
      </c>
      <c r="N2">
        <f>VLOOKUP($A2,[2]export_dataframe_GW!$A$1:$H$17,8,0)</f>
        <v>327.5506338575</v>
      </c>
      <c r="O2">
        <f>F2/N2</f>
        <v>11.4813243427765</v>
      </c>
    </row>
    <row r="3" spans="1:15">
      <c r="A3" s="1" t="s">
        <v>18</v>
      </c>
      <c r="B3" t="s">
        <v>16</v>
      </c>
      <c r="C3">
        <v>75</v>
      </c>
      <c r="D3">
        <v>1</v>
      </c>
      <c r="E3" t="s">
        <v>17</v>
      </c>
      <c r="F3">
        <v>79.56070622</v>
      </c>
      <c r="G3">
        <v>0.986666666667</v>
      </c>
      <c r="H3">
        <v>0.243348598480224</v>
      </c>
      <c r="I3">
        <v>600.156702041626</v>
      </c>
      <c r="J3">
        <v>0.527274309267512</v>
      </c>
      <c r="K3">
        <v>79.5606894040447</v>
      </c>
      <c r="L3">
        <v>37.61038185368</v>
      </c>
      <c r="M3">
        <v>9</v>
      </c>
      <c r="N3">
        <v>2.86600865145</v>
      </c>
      <c r="O3">
        <f t="shared" ref="O3:O21" si="0">F3/N3</f>
        <v>27.7601067881452</v>
      </c>
    </row>
    <row r="4" spans="1:15">
      <c r="A4" s="2" t="s">
        <v>19</v>
      </c>
      <c r="B4" s="3" t="s">
        <v>16</v>
      </c>
      <c r="C4" s="3">
        <v>80</v>
      </c>
      <c r="D4" s="3">
        <v>1</v>
      </c>
      <c r="E4" s="3" t="s">
        <v>17</v>
      </c>
      <c r="F4" s="3">
        <v>-110942</v>
      </c>
      <c r="G4" s="3">
        <v>0.88875</v>
      </c>
      <c r="H4">
        <v>0.498631000518798</v>
      </c>
      <c r="I4">
        <v>67.2286510467529</v>
      </c>
      <c r="J4">
        <v>0</v>
      </c>
      <c r="K4">
        <v>-110942</v>
      </c>
      <c r="L4">
        <v>-110942</v>
      </c>
      <c r="M4">
        <v>2</v>
      </c>
      <c r="N4">
        <v>-112355.834803057</v>
      </c>
      <c r="O4">
        <f t="shared" si="0"/>
        <v>0.987416454111749</v>
      </c>
    </row>
    <row r="5" spans="1:15">
      <c r="A5" s="2" t="s">
        <v>20</v>
      </c>
      <c r="B5" s="3" t="s">
        <v>16</v>
      </c>
      <c r="C5" s="3">
        <v>90</v>
      </c>
      <c r="D5" s="3">
        <v>480</v>
      </c>
      <c r="E5" s="3" t="s">
        <v>17</v>
      </c>
      <c r="F5" s="3">
        <v>-296</v>
      </c>
      <c r="G5" s="3">
        <v>0.27975308642</v>
      </c>
      <c r="H5">
        <f>VLOOKUP($A5,[2]export_dataframe_GW!$A$1:$H$17,2,0)</f>
        <v>3.19894981384277</v>
      </c>
      <c r="I5">
        <f>VLOOKUP($A5,[2]export_dataframe_GW!$A$1:$H$17,3,0)</f>
        <v>600.070747375488</v>
      </c>
      <c r="J5">
        <f>VLOOKUP($A5,[2]export_dataframe_GW!$A$1:$H$17,4,0)</f>
        <v>0.172297297297297</v>
      </c>
      <c r="K5">
        <f>VLOOKUP($A5,[2]export_dataframe_GW!$A$1:$H$17,5,0)</f>
        <v>-296</v>
      </c>
      <c r="L5">
        <f>VLOOKUP($A5,[2]export_dataframe_GW!$A$1:$H$17,6,0)</f>
        <v>-347</v>
      </c>
      <c r="M5">
        <f>VLOOKUP($A5,[2]export_dataframe_GW!$A$1:$H$17,7,0)</f>
        <v>9</v>
      </c>
      <c r="N5">
        <f>VLOOKUP($A5,[2]export_dataframe_GW!$A$1:$H$17,8,0)</f>
        <v>-586</v>
      </c>
      <c r="O5">
        <f t="shared" si="0"/>
        <v>0.505119453924915</v>
      </c>
    </row>
    <row r="6" spans="1:15">
      <c r="A6" s="2" t="s">
        <v>21</v>
      </c>
      <c r="B6" s="3" t="s">
        <v>16</v>
      </c>
      <c r="C6" s="3">
        <v>100</v>
      </c>
      <c r="D6" s="3">
        <v>20</v>
      </c>
      <c r="E6" s="3" t="s">
        <v>17</v>
      </c>
      <c r="F6" s="3">
        <v>135028</v>
      </c>
      <c r="G6" s="3">
        <v>0.774</v>
      </c>
      <c r="H6">
        <f>VLOOKUP($A6,[2]export_dataframe_GW!$A$1:$H$17,2,0)</f>
        <v>0.569988012313842</v>
      </c>
      <c r="I6">
        <f>VLOOKUP($A6,[2]export_dataframe_GW!$A$1:$H$17,3,0)</f>
        <v>175.307483673095</v>
      </c>
      <c r="J6">
        <f>VLOOKUP($A6,[2]export_dataframe_GW!$A$1:$H$17,4,0)</f>
        <v>0</v>
      </c>
      <c r="K6">
        <f>VLOOKUP($A6,[2]export_dataframe_GW!$A$1:$H$17,5,0)</f>
        <v>135028</v>
      </c>
      <c r="L6">
        <f>VLOOKUP($A6,[2]export_dataframe_GW!$A$1:$H$17,6,0)</f>
        <v>135028</v>
      </c>
      <c r="M6">
        <f>VLOOKUP($A6,[2]export_dataframe_GW!$A$1:$H$17,7,0)</f>
        <v>2</v>
      </c>
      <c r="N6">
        <f>VLOOKUP($A6,[2]export_dataframe_GW!$A$1:$H$17,8,0)</f>
        <v>0</v>
      </c>
      <c r="O6" t="e">
        <f t="shared" si="0"/>
        <v>#DIV/0!</v>
      </c>
    </row>
    <row r="7" spans="1:15">
      <c r="A7" s="2" t="s">
        <v>22</v>
      </c>
      <c r="B7" s="3" t="s">
        <v>16</v>
      </c>
      <c r="C7" s="3">
        <v>120</v>
      </c>
      <c r="D7" s="3">
        <v>40</v>
      </c>
      <c r="E7" s="3" t="s">
        <v>17</v>
      </c>
      <c r="F7" s="3">
        <v>1183</v>
      </c>
      <c r="G7" s="3">
        <v>0.325</v>
      </c>
      <c r="H7">
        <f>VLOOKUP($A7,[2]export_dataframe_GW!$A$1:$H$17,2,0)</f>
        <v>1.19280982017517</v>
      </c>
      <c r="I7">
        <f>VLOOKUP($A7,[2]export_dataframe_GW!$A$1:$H$17,3,0)</f>
        <v>600.066942214965</v>
      </c>
      <c r="J7">
        <f>VLOOKUP($A7,[2]export_dataframe_GW!$A$1:$H$17,4,0)</f>
        <v>0.584108199492814</v>
      </c>
      <c r="K7">
        <f>VLOOKUP($A7,[2]export_dataframe_GW!$A$1:$H$17,5,0)</f>
        <v>1183</v>
      </c>
      <c r="L7">
        <f>VLOOKUP($A7,[2]export_dataframe_GW!$A$1:$H$17,6,0)</f>
        <v>492</v>
      </c>
      <c r="M7">
        <f>VLOOKUP($A7,[2]export_dataframe_GW!$A$1:$H$17,7,0)</f>
        <v>9</v>
      </c>
      <c r="N7">
        <f>VLOOKUP($A7,[2]export_dataframe_GW!$A$1:$H$17,8,0)</f>
        <v>0</v>
      </c>
      <c r="O7" t="e">
        <f t="shared" si="0"/>
        <v>#DIV/0!</v>
      </c>
    </row>
    <row r="8" spans="1:15">
      <c r="A8" s="2" t="s">
        <v>23</v>
      </c>
      <c r="B8" s="3" t="s">
        <v>16</v>
      </c>
      <c r="C8" s="3">
        <v>125</v>
      </c>
      <c r="D8" s="3">
        <v>6</v>
      </c>
      <c r="E8" s="3" t="s">
        <v>17</v>
      </c>
      <c r="F8" s="3">
        <v>0</v>
      </c>
      <c r="G8" s="3">
        <v>0.926272</v>
      </c>
      <c r="H8">
        <v>0.806874990463256</v>
      </c>
      <c r="I8">
        <v>600.032510757446</v>
      </c>
      <c r="J8">
        <v>0.303523611914952</v>
      </c>
      <c r="K8">
        <v>-11.6145618514341</v>
      </c>
      <c r="L8">
        <v>-15.139855615391</v>
      </c>
      <c r="M8">
        <v>9</v>
      </c>
      <c r="N8">
        <v>-22.4530476034529</v>
      </c>
      <c r="O8">
        <f t="shared" si="0"/>
        <v>0</v>
      </c>
    </row>
    <row r="9" spans="1:15">
      <c r="A9" s="2" t="s">
        <v>24</v>
      </c>
      <c r="B9" s="3" t="s">
        <v>16</v>
      </c>
      <c r="C9" s="3">
        <v>144</v>
      </c>
      <c r="D9" s="3">
        <v>24</v>
      </c>
      <c r="E9" s="3" t="s">
        <v>17</v>
      </c>
      <c r="F9" s="3">
        <v>224416</v>
      </c>
      <c r="G9" s="3">
        <v>0.814814814815</v>
      </c>
      <c r="H9">
        <f>VLOOKUP($A9,[2]export_dataframe_GW!$A$1:$H$17,2,0)</f>
        <v>1.0023181438446</v>
      </c>
      <c r="I9">
        <f>VLOOKUP($A9,[2]export_dataframe_GW!$A$1:$H$17,3,0)</f>
        <v>600.165487289428</v>
      </c>
      <c r="J9">
        <f>VLOOKUP($A9,[2]export_dataframe_GW!$A$1:$H$17,4,0)</f>
        <v>0.470567444522052</v>
      </c>
      <c r="K9">
        <f>VLOOKUP($A9,[2]export_dataframe_GW!$A$1:$H$17,5,0)</f>
        <v>237662</v>
      </c>
      <c r="L9">
        <f>VLOOKUP($A9,[2]export_dataframe_GW!$A$1:$H$17,6,0)</f>
        <v>125826</v>
      </c>
      <c r="M9">
        <f>VLOOKUP($A9,[2]export_dataframe_GW!$A$1:$H$17,7,0)</f>
        <v>9</v>
      </c>
      <c r="N9">
        <f>VLOOKUP($A9,[2]export_dataframe_GW!$A$1:$H$17,8,0)</f>
        <v>0</v>
      </c>
      <c r="O9" t="e">
        <f t="shared" si="0"/>
        <v>#DIV/0!</v>
      </c>
    </row>
    <row r="10" spans="1:15">
      <c r="A10" s="2" t="s">
        <v>25</v>
      </c>
      <c r="B10" s="3" t="s">
        <v>16</v>
      </c>
      <c r="C10" s="3">
        <v>150</v>
      </c>
      <c r="D10" s="3">
        <v>10</v>
      </c>
      <c r="E10" s="3" t="s">
        <v>17</v>
      </c>
      <c r="F10" s="3">
        <v>0</v>
      </c>
      <c r="G10" s="3">
        <v>0.966672753835</v>
      </c>
      <c r="H10">
        <v>1.37727832794189</v>
      </c>
      <c r="I10">
        <v>600.055883407592</v>
      </c>
      <c r="J10">
        <v>0.350612143366311</v>
      </c>
      <c r="K10">
        <v>-63.0004157787413</v>
      </c>
      <c r="L10">
        <v>-85.0891265878946</v>
      </c>
      <c r="M10">
        <v>9</v>
      </c>
      <c r="N10">
        <v>-114.097609700636</v>
      </c>
      <c r="O10">
        <f t="shared" si="0"/>
        <v>0</v>
      </c>
    </row>
    <row r="11" spans="1:15">
      <c r="A11" s="2" t="s">
        <v>26</v>
      </c>
      <c r="B11" s="3" t="s">
        <v>16</v>
      </c>
      <c r="C11" s="3">
        <v>175</v>
      </c>
      <c r="D11" s="3">
        <v>11</v>
      </c>
      <c r="E11" s="3" t="s">
        <v>17</v>
      </c>
      <c r="F11" s="3">
        <v>-10.19706381</v>
      </c>
      <c r="G11" s="3">
        <v>0.901099268268</v>
      </c>
      <c r="H11">
        <f>VLOOKUP($A11,[2]export_dataframe_GW!$A$1:$H$17,2,0)</f>
        <v>1.43615770339965</v>
      </c>
      <c r="I11">
        <f>VLOOKUP($A11,[2]export_dataframe_GW!$A$1:$H$17,3,0)</f>
        <v>600.144277572631</v>
      </c>
      <c r="J11">
        <f>VLOOKUP($A11,[2]export_dataframe_GW!$A$1:$H$17,4,0)</f>
        <v>0.179068256006696</v>
      </c>
      <c r="K11">
        <f>VLOOKUP($A11,[2]export_dataframe_GW!$A$1:$H$17,5,0)</f>
        <v>-52.701612880779</v>
      </c>
      <c r="L11">
        <f>VLOOKUP($A11,[2]export_dataframe_GW!$A$1:$H$17,6,0)</f>
        <v>-62.1387987880801</v>
      </c>
      <c r="M11">
        <f>VLOOKUP($A11,[2]export_dataframe_GW!$A$1:$H$17,7,0)</f>
        <v>9</v>
      </c>
      <c r="N11">
        <f>VLOOKUP($A11,[2]export_dataframe_GW!$A$1:$H$17,8,0)</f>
        <v>-79.522624281868</v>
      </c>
      <c r="O11">
        <f t="shared" si="0"/>
        <v>0.128228462051963</v>
      </c>
    </row>
    <row r="12" spans="1:15">
      <c r="A12" s="2" t="s">
        <v>27</v>
      </c>
      <c r="B12" s="3" t="s">
        <v>16</v>
      </c>
      <c r="C12" s="3">
        <v>180</v>
      </c>
      <c r="D12" s="3">
        <v>60</v>
      </c>
      <c r="E12" s="3" t="s">
        <v>17</v>
      </c>
      <c r="F12" s="3">
        <v>3990</v>
      </c>
      <c r="G12" s="3">
        <v>0.327777777778</v>
      </c>
      <c r="H12">
        <f>VLOOKUP($A12,[2]export_dataframe_GW!$A$1:$H$17,2,0)</f>
        <v>2.59405946731567</v>
      </c>
      <c r="I12">
        <f>VLOOKUP($A12,[2]export_dataframe_GW!$A$1:$H$17,3,0)</f>
        <v>600.118631362915</v>
      </c>
      <c r="J12">
        <f>VLOOKUP($A12,[2]export_dataframe_GW!$A$1:$H$17,4,0)</f>
        <v>0.88004987531172</v>
      </c>
      <c r="K12">
        <f>VLOOKUP($A12,[2]export_dataframe_GW!$A$1:$H$17,5,0)</f>
        <v>4010</v>
      </c>
      <c r="L12">
        <f>VLOOKUP($A12,[2]export_dataframe_GW!$A$1:$H$17,6,0)</f>
        <v>481</v>
      </c>
      <c r="M12">
        <f>VLOOKUP($A12,[2]export_dataframe_GW!$A$1:$H$17,7,0)</f>
        <v>9</v>
      </c>
      <c r="N12">
        <f>VLOOKUP($A12,[2]export_dataframe_GW!$A$1:$H$17,8,0)</f>
        <v>0</v>
      </c>
      <c r="O12" t="e">
        <f t="shared" si="0"/>
        <v>#DIV/0!</v>
      </c>
    </row>
    <row r="13" spans="1:15">
      <c r="A13" s="2" t="s">
        <v>28</v>
      </c>
      <c r="B13" s="3" t="s">
        <v>16</v>
      </c>
      <c r="C13" s="3">
        <v>182</v>
      </c>
      <c r="D13" s="3">
        <v>1456</v>
      </c>
      <c r="E13" s="3" t="s">
        <v>17</v>
      </c>
      <c r="F13" s="3">
        <v>-788</v>
      </c>
      <c r="G13" s="3">
        <v>0.177937447168</v>
      </c>
      <c r="H13">
        <f>VLOOKUP($A13,[2]export_dataframe_GW!$A$1:$H$17,2,0)</f>
        <v>16.4445438385009</v>
      </c>
      <c r="I13">
        <f>VLOOKUP($A13,[2]export_dataframe_GW!$A$1:$H$17,3,0)</f>
        <v>600.084148406982</v>
      </c>
      <c r="J13">
        <f>VLOOKUP($A13,[2]export_dataframe_GW!$A$1:$H$17,4,0)</f>
        <v>1.07533234859675</v>
      </c>
      <c r="K13">
        <f>VLOOKUP($A13,[2]export_dataframe_GW!$A$1:$H$17,5,0)</f>
        <v>-677</v>
      </c>
      <c r="L13">
        <f>VLOOKUP($A13,[2]export_dataframe_GW!$A$1:$H$17,6,0)</f>
        <v>-1405</v>
      </c>
      <c r="M13">
        <f>VLOOKUP($A13,[2]export_dataframe_GW!$A$1:$H$17,7,0)</f>
        <v>9</v>
      </c>
      <c r="N13">
        <f>VLOOKUP($A13,[2]export_dataframe_GW!$A$1:$H$17,8,0)</f>
        <v>-1570</v>
      </c>
      <c r="O13">
        <f t="shared" si="0"/>
        <v>0.501910828025478</v>
      </c>
    </row>
    <row r="14" spans="1:15">
      <c r="A14" s="2" t="s">
        <v>29</v>
      </c>
      <c r="B14" s="3" t="s">
        <v>16</v>
      </c>
      <c r="C14" s="3">
        <v>190</v>
      </c>
      <c r="D14" s="3">
        <v>2280</v>
      </c>
      <c r="E14" s="3" t="s">
        <v>17</v>
      </c>
      <c r="F14" s="3">
        <v>-7360</v>
      </c>
      <c r="G14" s="3">
        <v>0.140609418283</v>
      </c>
      <c r="H14">
        <f>VLOOKUP($A14,[2]export_dataframe_GW!$A$1:$H$17,2,0)</f>
        <v>27.7458431720733</v>
      </c>
      <c r="I14">
        <f>VLOOKUP($A14,[2]export_dataframe_GW!$A$1:$H$17,3,0)</f>
        <v>600.111486434936</v>
      </c>
      <c r="J14">
        <f>VLOOKUP($A14,[2]export_dataframe_GW!$A$1:$H$17,4,0)</f>
        <v>1.27484848484848</v>
      </c>
      <c r="K14">
        <f>VLOOKUP($A14,[2]export_dataframe_GW!$A$1:$H$17,5,0)</f>
        <v>-6600</v>
      </c>
      <c r="L14">
        <f>VLOOKUP($A14,[2]export_dataframe_GW!$A$1:$H$17,6,0)</f>
        <v>-15014</v>
      </c>
      <c r="M14">
        <f>VLOOKUP($A14,[2]export_dataframe_GW!$A$1:$H$17,7,0)</f>
        <v>9</v>
      </c>
      <c r="N14">
        <f>VLOOKUP($A14,[2]export_dataframe_GW!$A$1:$H$17,8,0)</f>
        <v>-19366</v>
      </c>
      <c r="O14">
        <f t="shared" si="0"/>
        <v>0.380047505938242</v>
      </c>
    </row>
    <row r="15" spans="1:15">
      <c r="A15" s="2" t="s">
        <v>30</v>
      </c>
      <c r="B15" s="3" t="s">
        <v>16</v>
      </c>
      <c r="C15" s="3">
        <v>192</v>
      </c>
      <c r="D15" s="3">
        <v>64</v>
      </c>
      <c r="E15" s="3" t="s">
        <v>17</v>
      </c>
      <c r="F15" s="3">
        <v>-65</v>
      </c>
      <c r="G15" s="3">
        <v>0.03125</v>
      </c>
      <c r="H15">
        <f>VLOOKUP($A15,[2]export_dataframe_GW!$A$1:$H$17,2,0)</f>
        <v>3.02490782737731</v>
      </c>
      <c r="I15">
        <f>VLOOKUP($A15,[2]export_dataframe_GW!$A$1:$H$17,3,0)</f>
        <v>600.05786705017</v>
      </c>
      <c r="J15">
        <f>VLOOKUP($A15,[2]export_dataframe_GW!$A$1:$H$17,4,0)</f>
        <v>0.233333333333333</v>
      </c>
      <c r="K15">
        <f>VLOOKUP($A15,[2]export_dataframe_GW!$A$1:$H$17,5,0)</f>
        <v>-60</v>
      </c>
      <c r="L15">
        <f>VLOOKUP($A15,[2]export_dataframe_GW!$A$1:$H$17,6,0)</f>
        <v>-74</v>
      </c>
      <c r="M15">
        <f>VLOOKUP($A15,[2]export_dataframe_GW!$A$1:$H$17,7,0)</f>
        <v>9</v>
      </c>
      <c r="N15">
        <f>VLOOKUP($A15,[2]export_dataframe_GW!$A$1:$H$17,8,0)</f>
        <v>-96</v>
      </c>
      <c r="O15">
        <f t="shared" si="0"/>
        <v>0.677083333333333</v>
      </c>
    </row>
    <row r="16" spans="1:15">
      <c r="A16" s="2" t="s">
        <v>31</v>
      </c>
      <c r="B16" s="3" t="s">
        <v>16</v>
      </c>
      <c r="C16" s="3">
        <v>196</v>
      </c>
      <c r="D16" s="3">
        <v>28</v>
      </c>
      <c r="E16" s="3" t="s">
        <v>17</v>
      </c>
      <c r="F16" s="3">
        <v>2724</v>
      </c>
      <c r="G16" s="3">
        <v>0.862244897959</v>
      </c>
      <c r="H16">
        <f>VLOOKUP($A16,[2]export_dataframe_GW!$A$1:$H$17,2,0)</f>
        <v>1.96734952926635</v>
      </c>
      <c r="I16">
        <f>VLOOKUP($A16,[2]export_dataframe_GW!$A$1:$H$17,3,0)</f>
        <v>600.179315567016</v>
      </c>
      <c r="J16">
        <f>VLOOKUP($A16,[2]export_dataframe_GW!$A$1:$H$17,4,0)</f>
        <v>0.698972099853157</v>
      </c>
      <c r="K16">
        <f>VLOOKUP($A16,[2]export_dataframe_GW!$A$1:$H$17,5,0)</f>
        <v>2724</v>
      </c>
      <c r="L16">
        <f>VLOOKUP($A16,[2]export_dataframe_GW!$A$1:$H$17,6,0)</f>
        <v>820</v>
      </c>
      <c r="M16">
        <f>VLOOKUP($A16,[2]export_dataframe_GW!$A$1:$H$17,7,0)</f>
        <v>9</v>
      </c>
      <c r="N16">
        <f>VLOOKUP($A16,[2]export_dataframe_GW!$A$1:$H$17,8,0)</f>
        <v>0</v>
      </c>
      <c r="O16" t="e">
        <f t="shared" si="0"/>
        <v>#DIV/0!</v>
      </c>
    </row>
    <row r="17" spans="1:15">
      <c r="A17" s="2" t="s">
        <v>32</v>
      </c>
      <c r="B17" s="3" t="s">
        <v>16</v>
      </c>
      <c r="C17" s="3">
        <v>200</v>
      </c>
      <c r="D17" s="3">
        <v>11</v>
      </c>
      <c r="E17" s="3" t="s">
        <v>17</v>
      </c>
      <c r="F17" s="3">
        <v>0</v>
      </c>
      <c r="G17" s="3">
        <v>0.805239664151</v>
      </c>
      <c r="H17">
        <f>VLOOKUP($A17,[2]export_dataframe_GW!$A$1:$H$17,2,0)</f>
        <v>1.79815411567687</v>
      </c>
      <c r="I17">
        <f>VLOOKUP($A17,[2]export_dataframe_GW!$A$1:$H$17,3,0)</f>
        <v>600.089525222778</v>
      </c>
      <c r="J17">
        <f>VLOOKUP($A17,[2]export_dataframe_GW!$A$1:$H$17,4,0)</f>
        <v>0.399860750608299</v>
      </c>
      <c r="K17">
        <f>VLOOKUP($A17,[2]export_dataframe_GW!$A$1:$H$17,5,0)</f>
        <v>-95.937003690758</v>
      </c>
      <c r="L17">
        <f>VLOOKUP($A17,[2]export_dataframe_GW!$A$1:$H$17,6,0)</f>
        <v>-134.298445997655</v>
      </c>
      <c r="M17">
        <f>VLOOKUP($A17,[2]export_dataframe_GW!$A$1:$H$17,7,0)</f>
        <v>9</v>
      </c>
      <c r="N17">
        <f>VLOOKUP($A17,[2]export_dataframe_GW!$A$1:$H$17,8,0)</f>
        <v>-188.184352489521</v>
      </c>
      <c r="O17">
        <f t="shared" si="0"/>
        <v>0</v>
      </c>
    </row>
    <row r="18" spans="1:15">
      <c r="A18" s="1" t="s">
        <v>33</v>
      </c>
      <c r="B18" t="s">
        <v>16</v>
      </c>
      <c r="C18">
        <v>210</v>
      </c>
      <c r="D18">
        <v>44</v>
      </c>
      <c r="E18" t="s">
        <v>17</v>
      </c>
      <c r="F18">
        <v>14409</v>
      </c>
      <c r="G18">
        <v>0.126666666667</v>
      </c>
      <c r="H18">
        <f>VLOOKUP($A18,[2]export_dataframe_GW!$A$1:$H$17,2,0)</f>
        <v>3.15056729316711</v>
      </c>
      <c r="I18">
        <f>VLOOKUP($A18,[2]export_dataframe_GW!$A$1:$H$17,3,0)</f>
        <v>600.123147964477</v>
      </c>
      <c r="J18">
        <f>VLOOKUP($A18,[2]export_dataframe_GW!$A$1:$H$17,4,0)</f>
        <v>0.897659632034632</v>
      </c>
      <c r="K18">
        <f>VLOOKUP($A18,[2]export_dataframe_GW!$A$1:$H$17,5,0)</f>
        <v>14784</v>
      </c>
      <c r="L18">
        <f>VLOOKUP($A18,[2]export_dataframe_GW!$A$1:$H$17,6,0)</f>
        <v>1513</v>
      </c>
      <c r="M18">
        <f>VLOOKUP($A18,[2]export_dataframe_GW!$A$1:$H$17,7,0)</f>
        <v>9</v>
      </c>
      <c r="N18">
        <f>VLOOKUP($A18,[2]export_dataframe_GW!$A$1:$H$17,8,0)</f>
        <v>0</v>
      </c>
      <c r="O18" t="e">
        <f t="shared" si="0"/>
        <v>#DIV/0!</v>
      </c>
    </row>
    <row r="19" spans="1:15">
      <c r="A19" s="2" t="s">
        <v>34</v>
      </c>
      <c r="B19" s="3" t="s">
        <v>16</v>
      </c>
      <c r="C19" s="3">
        <v>220</v>
      </c>
      <c r="D19" s="3">
        <v>121</v>
      </c>
      <c r="E19" s="3" t="s">
        <v>17</v>
      </c>
      <c r="F19" s="3">
        <v>813</v>
      </c>
      <c r="G19" s="3">
        <v>0.896363636364</v>
      </c>
      <c r="H19">
        <f>VLOOKUP($A19,[2]export_dataframe_GW!$A$1:$H$17,2,0)</f>
        <v>3.52755379676818</v>
      </c>
      <c r="I19">
        <f>VLOOKUP($A19,[2]export_dataframe_GW!$A$1:$H$17,3,0)</f>
        <v>511.556966781616</v>
      </c>
      <c r="J19">
        <f>VLOOKUP($A19,[2]export_dataframe_GW!$A$1:$H$17,4,0)</f>
        <v>0</v>
      </c>
      <c r="K19">
        <f>VLOOKUP($A19,[2]export_dataframe_GW!$A$1:$H$17,5,0)</f>
        <v>813</v>
      </c>
      <c r="L19">
        <f>VLOOKUP($A19,[2]export_dataframe_GW!$A$1:$H$17,6,0)</f>
        <v>813</v>
      </c>
      <c r="M19">
        <f>VLOOKUP($A19,[2]export_dataframe_GW!$A$1:$H$17,7,0)</f>
        <v>2</v>
      </c>
      <c r="N19">
        <f>VLOOKUP($A19,[2]export_dataframe_GW!$A$1:$H$17,8,0)</f>
        <v>66.5</v>
      </c>
      <c r="O19">
        <f t="shared" si="0"/>
        <v>12.2255639097744</v>
      </c>
    </row>
    <row r="20" spans="1:15">
      <c r="A20" s="2" t="s">
        <v>35</v>
      </c>
      <c r="B20" s="3" t="s">
        <v>16</v>
      </c>
      <c r="C20" s="3">
        <v>225</v>
      </c>
      <c r="D20" s="3">
        <v>30</v>
      </c>
      <c r="E20" s="3" t="s">
        <v>17</v>
      </c>
      <c r="F20" s="3">
        <v>388214</v>
      </c>
      <c r="G20" s="3">
        <v>0.846380246914</v>
      </c>
      <c r="H20">
        <f>VLOOKUP($A20,[2]export_dataframe_GW!$A$1:$H$17,2,0)</f>
        <v>2.35868334770202</v>
      </c>
      <c r="I20">
        <f>VLOOKUP($A20,[2]export_dataframe_GW!$A$1:$H$17,3,0)</f>
        <v>600.258771896362</v>
      </c>
      <c r="J20">
        <f>VLOOKUP($A20,[2]export_dataframe_GW!$A$1:$H$17,4,0)</f>
        <v>0.883293747416956</v>
      </c>
      <c r="K20">
        <f>VLOOKUP($A20,[2]export_dataframe_GW!$A$1:$H$17,5,0)</f>
        <v>401658</v>
      </c>
      <c r="L20">
        <f>VLOOKUP($A20,[2]export_dataframe_GW!$A$1:$H$17,6,0)</f>
        <v>46876</v>
      </c>
      <c r="M20">
        <f>VLOOKUP($A20,[2]export_dataframe_GW!$A$1:$H$17,7,0)</f>
        <v>9</v>
      </c>
      <c r="N20">
        <f>VLOOKUP($A20,[2]export_dataframe_GW!$A$1:$H$17,8,0)</f>
        <v>0</v>
      </c>
      <c r="O20" t="e">
        <f t="shared" si="0"/>
        <v>#DIV/0!</v>
      </c>
    </row>
    <row r="21" spans="1:15">
      <c r="A21" s="2" t="s">
        <v>36</v>
      </c>
      <c r="B21" s="3" t="s">
        <v>16</v>
      </c>
      <c r="C21" s="3">
        <v>240</v>
      </c>
      <c r="D21" s="3">
        <v>2240</v>
      </c>
      <c r="E21" s="3" t="s">
        <v>17</v>
      </c>
      <c r="F21" s="3">
        <v>-647</v>
      </c>
      <c r="G21" s="3">
        <v>0.0782638888889</v>
      </c>
      <c r="H21">
        <f>VLOOKUP($A21,[2]export_dataframe_GW!$A$1:$H$17,2,0)</f>
        <v>36.5070643424987</v>
      </c>
      <c r="I21">
        <f>VLOOKUP($A21,[2]export_dataframe_GW!$A$1:$H$17,3,0)</f>
        <v>600.019088745117</v>
      </c>
      <c r="J21">
        <f>VLOOKUP($A21,[2]export_dataframe_GW!$A$1:$H$17,4,0)</f>
        <v>2.05325443786982</v>
      </c>
      <c r="K21">
        <f>VLOOKUP($A21,[2]export_dataframe_GW!$A$1:$H$17,5,0)</f>
        <v>-338</v>
      </c>
      <c r="L21">
        <f>VLOOKUP($A21,[2]export_dataframe_GW!$A$1:$H$17,6,0)</f>
        <v>-1032</v>
      </c>
      <c r="M21">
        <f>VLOOKUP($A21,[2]export_dataframe_GW!$A$1:$H$17,7,0)</f>
        <v>9</v>
      </c>
      <c r="N21">
        <f>VLOOKUP($A21,[2]export_dataframe_GW!$A$1:$H$17,8,0)</f>
        <v>-1090</v>
      </c>
      <c r="O21">
        <f t="shared" si="0"/>
        <v>0.593577981651376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 solutions</vt:lpstr>
      <vt:lpstr>GW solutions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esnil</dc:creator>
  <cp:lastModifiedBy>esnil</cp:lastModifiedBy>
  <dcterms:created xsi:type="dcterms:W3CDTF">2020-08-18T19:01:25Z</dcterms:created>
  <dcterms:modified xsi:type="dcterms:W3CDTF">2020-08-18T19:57:00Z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3082-11.2.0.9635</vt:lpwstr>
  </property>
</Properties>
</file>