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recolecta-corporaciones/outputs/"/>
    </mc:Choice>
  </mc:AlternateContent>
  <xr:revisionPtr revIDLastSave="0" documentId="13_ncr:1_{DEC4279C-E6DD-C145-BC9B-34A93ED483D9}" xr6:coauthVersionLast="47" xr6:coauthVersionMax="47" xr10:uidLastSave="{00000000-0000-0000-0000-000000000000}"/>
  <bookViews>
    <workbookView xWindow="0" yWindow="760" windowWidth="15120" windowHeight="18880" xr2:uid="{8611A138-D958-554C-B58D-0523D03C5B92}"/>
  </bookViews>
  <sheets>
    <sheet name="presentacion" sheetId="2" r:id="rId1"/>
    <sheet name="totals_profit_positive" sheetId="1" r:id="rId2"/>
    <sheet name="iir_profit_positive" sheetId="4" r:id="rId3"/>
    <sheet name="cbc_label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2" l="1" a="1"/>
  <c r="D19" i="2" s="1"/>
  <c r="D20" i="2" a="1"/>
  <c r="D20" i="2" s="1"/>
  <c r="D18" i="2" a="1"/>
  <c r="D18" i="2" s="1"/>
  <c r="F1" i="4" a="1"/>
  <c r="F1" i="4" s="1"/>
  <c r="F4" i="4" a="1"/>
  <c r="F4" i="4" s="1"/>
  <c r="F3" i="4" a="1"/>
  <c r="F3" i="4" s="1"/>
  <c r="F2" i="4" a="1"/>
  <c r="F2" i="4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  <c r="B10" i="2"/>
  <c r="B11" i="2"/>
  <c r="D2" i="2" a="1"/>
  <c r="D2" i="2" s="1"/>
  <c r="A2" i="2" a="1"/>
  <c r="A2" i="2" s="1"/>
  <c r="B2" i="2" s="1"/>
  <c r="D1" i="2" a="1"/>
  <c r="D1" i="2" s="1"/>
  <c r="B12" i="2" l="1"/>
  <c r="B9" i="2"/>
  <c r="B8" i="2"/>
  <c r="B7" i="2"/>
  <c r="B5" i="2"/>
  <c r="B4" i="2"/>
  <c r="B6" i="2"/>
  <c r="B15" i="2"/>
  <c r="B14" i="2"/>
  <c r="B13" i="2"/>
  <c r="B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<sst xmlns="http://schemas.openxmlformats.org/spreadsheetml/2006/main" count="99" uniqueCount="59">
  <si>
    <t>time_period</t>
  </si>
  <si>
    <t>TOT_REV</t>
  </si>
  <si>
    <t>PROFIT</t>
  </si>
  <si>
    <t>TAX_ACCRUED</t>
  </si>
  <si>
    <t>EMPLOYEES</t>
  </si>
  <si>
    <t>ENTITIES_COUNT</t>
  </si>
  <si>
    <t>ASSETS</t>
  </si>
  <si>
    <t>EARNINGS</t>
  </si>
  <si>
    <t>PAYROLL</t>
  </si>
  <si>
    <t>TAX_BASE</t>
  </si>
  <si>
    <t>SBIE</t>
  </si>
  <si>
    <t>EXCESS_PROFIT</t>
  </si>
  <si>
    <t>ETR</t>
  </si>
  <si>
    <t>TTR</t>
  </si>
  <si>
    <t>QDMTT</t>
  </si>
  <si>
    <t>cbc</t>
  </si>
  <si>
    <t>variable_en</t>
  </si>
  <si>
    <t>variable_es</t>
  </si>
  <si>
    <t>Total revenues</t>
  </si>
  <si>
    <t>Ingresos totales</t>
  </si>
  <si>
    <t>Profit (loss) before income tax</t>
  </si>
  <si>
    <t>Beneficios</t>
  </si>
  <si>
    <t>Income tax accrued - current year</t>
  </si>
  <si>
    <t>Impuestos</t>
  </si>
  <si>
    <t>Employees</t>
  </si>
  <si>
    <t>Empleos</t>
  </si>
  <si>
    <t>Entities</t>
  </si>
  <si>
    <t>Subsidiarias</t>
  </si>
  <si>
    <t>Tangible assets other than cash and cash equivalents</t>
  </si>
  <si>
    <t>Activos tangibles</t>
  </si>
  <si>
    <t>Effective Tax Rate</t>
  </si>
  <si>
    <t>Tasa efectiva contributiva</t>
  </si>
  <si>
    <t>Accumulated earnings</t>
  </si>
  <si>
    <t>Ganancias acumuladas</t>
  </si>
  <si>
    <t>Payroll</t>
  </si>
  <si>
    <t>Nómina</t>
  </si>
  <si>
    <t>Tax base</t>
  </si>
  <si>
    <t>Base tributaria</t>
  </si>
  <si>
    <t>Substance based income exclusion</t>
  </si>
  <si>
    <t>Inclusión de ingresos basado en la sustancia</t>
  </si>
  <si>
    <t>Excess profit</t>
  </si>
  <si>
    <t>Beneficio excedente</t>
  </si>
  <si>
    <t>Top-up tax rate</t>
  </si>
  <si>
    <t>Impuesto complementario</t>
  </si>
  <si>
    <t>Qualifying domestic minimum top-up tax</t>
  </si>
  <si>
    <t>Impuesto complementario mínimo nacional calificado</t>
  </si>
  <si>
    <t>IIR</t>
  </si>
  <si>
    <t>Income inclusion rule</t>
  </si>
  <si>
    <t>Regla de inclusión de ingresos</t>
  </si>
  <si>
    <t>Estados Unidos</t>
  </si>
  <si>
    <t>Europa</t>
  </si>
  <si>
    <t>Otros países</t>
  </si>
  <si>
    <t>United States</t>
  </si>
  <si>
    <t>Europe</t>
  </si>
  <si>
    <t>Other countries</t>
  </si>
  <si>
    <t>region</t>
  </si>
  <si>
    <t>EU</t>
  </si>
  <si>
    <t>OTHER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</si>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</sst>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#.#,,&quot;M&quot;"/>
    <numFmt numFmtId="165" formatCode="&quot;$&quot;#,##0.0,,&quot;M&quot;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3"/>
      <color rgb="FF111111"/>
      <name val="Avenir Next"/>
      <family val="2"/>
      <charset val="1"/>
    </font>
    <font>
      <sz val="13"/>
      <color rgb="FF444444"/>
      <name val="Avenir Next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6" fillId="0" borderId="0" xfId="0" applyFont="1"/>
    <xf numFmtId="164" fontId="0" fillId="0" borderId="0" xfId="0" applyNumberFormat="1"/>
    <xf numFmtId="3" fontId="0" fillId="0" borderId="0" xfId="0" applyNumberFormat="1"/>
    <xf numFmtId="10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left" indent="1"/>
    </xf>
    <xf numFmtId="3" fontId="19" fillId="0" borderId="0" xfId="0" applyNumberFormat="1" applyFont="1"/>
    <xf numFmtId="4" fontId="19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03C0-4FDC-D847-95D8-3FE58FEE280F}">
  <dimension ref="A1:I20"/>
  <sheetViews>
    <sheetView showGridLines="0" tabSelected="1" topLeftCell="C1" workbookViewId="0">
      <selection activeCell="H24" sqref="H24"/>
    </sheetView>
  </sheetViews>
  <sheetFormatPr baseColWidth="10" defaultRowHeight="16" x14ac:dyDescent="0.2"/>
  <cols>
    <col min="1" max="1" width="15" customWidth="1"/>
    <col min="2" max="2" width="44.33203125" bestFit="1" customWidth="1"/>
    <col min="3" max="3" width="45.1640625" bestFit="1" customWidth="1"/>
    <col min="4" max="4" width="16.33203125" customWidth="1"/>
    <col min="5" max="5" width="11.83203125" bestFit="1" customWidth="1"/>
    <col min="6" max="6" width="12" bestFit="1" customWidth="1"/>
    <col min="7" max="7" width="11.33203125" bestFit="1" customWidth="1"/>
    <col min="8" max="8" width="11.1640625" bestFit="1" customWidth="1"/>
    <col min="9" max="9" width="11.6640625" bestFit="1" customWidth="1"/>
  </cols>
  <sheetData>
    <row r="1" spans="1:9" s="2" customFormat="1" x14ac:dyDescent="0.2">
      <c r="D1" s="2" cm="1">
        <f t="array" ref="D1:I1">TRANSPOSE(totals_profit_positive!A2:A7)</f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</row>
    <row r="2" spans="1:9" x14ac:dyDescent="0.2">
      <c r="A2" t="str" cm="1">
        <f t="array" ref="A2:A15">TRANSPOSE(totals_profit_positive!B1:O1)</f>
        <v>TOT_REV</v>
      </c>
      <c r="B2" t="str">
        <f>_xlfn.XLOOKUP(A2,cbc_labels!$A$2:$A$16,cbc_labels!$B$2:$B$16)</f>
        <v>Total revenues</v>
      </c>
      <c r="C2" t="str">
        <f>_xlfn.XLOOKUP(A2,cbc_labels!$A$2:$A$16,cbc_labels!$C$2:$C$16)</f>
        <v>Ingresos totales</v>
      </c>
      <c r="D2" s="3" cm="1">
        <f t="array" ref="D2:I15">TRANSPOSE(totals_profit_positive!B2:O7)</f>
        <v>96666285550.815002</v>
      </c>
      <c r="E2" s="3">
        <v>93649941007</v>
      </c>
      <c r="F2" s="3">
        <v>116690866514.95599</v>
      </c>
      <c r="G2" s="3">
        <v>99391737988</v>
      </c>
      <c r="H2" s="3">
        <v>96447665894.800003</v>
      </c>
      <c r="I2" s="3">
        <v>105065023711</v>
      </c>
    </row>
    <row r="3" spans="1:9" x14ac:dyDescent="0.2">
      <c r="A3" t="str">
        <v>PROFIT</v>
      </c>
      <c r="B3" t="str">
        <f>_xlfn.XLOOKUP(A3,cbc_labels!$A$2:$A$16,cbc_labels!$B$2:$B$16)</f>
        <v>Profit (loss) before income tax</v>
      </c>
      <c r="C3" t="str">
        <f>_xlfn.XLOOKUP(A3,cbc_labels!$A$2:$A$16,cbc_labels!$C$2:$C$16)</f>
        <v>Beneficios</v>
      </c>
      <c r="D3" s="3">
        <v>39192043678.124001</v>
      </c>
      <c r="E3" s="3">
        <v>35777656315</v>
      </c>
      <c r="F3" s="3">
        <v>38999967418.857002</v>
      </c>
      <c r="G3" s="3">
        <v>35477255086.5</v>
      </c>
      <c r="H3" s="3">
        <v>37412603822.934998</v>
      </c>
      <c r="I3" s="3">
        <v>32927750696</v>
      </c>
    </row>
    <row r="4" spans="1:9" x14ac:dyDescent="0.2">
      <c r="A4" t="str">
        <v>TAX_ACCRUED</v>
      </c>
      <c r="B4" t="str">
        <f>_xlfn.XLOOKUP(A4,cbc_labels!$A$2:$A$16,cbc_labels!$B$2:$B$16)</f>
        <v>Income tax accrued - current year</v>
      </c>
      <c r="C4" t="str">
        <f>_xlfn.XLOOKUP(A4,cbc_labels!$A$2:$A$16,cbc_labels!$C$2:$C$16)</f>
        <v>Impuestos</v>
      </c>
      <c r="D4" s="3">
        <v>393363924.29799998</v>
      </c>
      <c r="E4" s="3">
        <v>526139986.00999999</v>
      </c>
      <c r="F4" s="3">
        <v>1230550961.0899999</v>
      </c>
      <c r="G4" s="3">
        <v>512820083.90999901</v>
      </c>
      <c r="H4" s="3">
        <v>582624717.72099996</v>
      </c>
      <c r="I4" s="3">
        <v>798824190</v>
      </c>
    </row>
    <row r="5" spans="1:9" x14ac:dyDescent="0.2">
      <c r="A5" t="str">
        <v>EMPLOYEES</v>
      </c>
      <c r="B5" t="str">
        <f>_xlfn.XLOOKUP(A5,cbc_labels!$A$2:$A$16,cbc_labels!$B$2:$B$16)</f>
        <v>Employees</v>
      </c>
      <c r="C5" t="str">
        <f>_xlfn.XLOOKUP(A5,cbc_labels!$A$2:$A$16,cbc_labels!$C$2:$C$16)</f>
        <v>Empleos</v>
      </c>
      <c r="D5" s="4">
        <v>58777</v>
      </c>
      <c r="E5" s="4">
        <v>57029</v>
      </c>
      <c r="F5" s="4">
        <v>66700</v>
      </c>
      <c r="G5" s="4">
        <v>70056</v>
      </c>
      <c r="H5" s="4">
        <v>73777.733999999997</v>
      </c>
      <c r="I5" s="4">
        <v>88510</v>
      </c>
    </row>
    <row r="6" spans="1:9" x14ac:dyDescent="0.2">
      <c r="A6" t="str">
        <v>ENTITIES_COUNT</v>
      </c>
      <c r="B6" t="str">
        <f>_xlfn.XLOOKUP(A6,cbc_labels!$A$2:$A$16,cbc_labels!$B$2:$B$16)</f>
        <v>Entities</v>
      </c>
      <c r="C6" t="str">
        <f>_xlfn.XLOOKUP(A6,cbc_labels!$A$2:$A$16,cbc_labels!$C$2:$C$16)</f>
        <v>Subsidiarias</v>
      </c>
      <c r="D6" s="4">
        <v>2</v>
      </c>
      <c r="E6" s="4">
        <v>146</v>
      </c>
      <c r="F6" s="4">
        <v>141</v>
      </c>
      <c r="G6" s="4">
        <v>89</v>
      </c>
      <c r="H6" s="4">
        <v>94</v>
      </c>
      <c r="I6" s="4">
        <v>112</v>
      </c>
    </row>
    <row r="7" spans="1:9" x14ac:dyDescent="0.2">
      <c r="A7" t="str">
        <v>ASSETS</v>
      </c>
      <c r="B7" t="str">
        <f>_xlfn.XLOOKUP(A7,cbc_labels!$A$2:$A$16,cbc_labels!$B$2:$B$16)</f>
        <v>Tangible assets other than cash and cash equivalents</v>
      </c>
      <c r="C7" t="str">
        <f>_xlfn.XLOOKUP(A7,cbc_labels!$A$2:$A$16,cbc_labels!$C$2:$C$16)</f>
        <v>Activos tangibles</v>
      </c>
      <c r="D7" s="3">
        <v>15994019880.475</v>
      </c>
      <c r="E7" s="3">
        <v>15331260643.4</v>
      </c>
      <c r="F7" s="3">
        <v>27062914820.646999</v>
      </c>
      <c r="G7" s="3">
        <v>18119955517.799999</v>
      </c>
      <c r="H7" s="3">
        <v>17441096461.580002</v>
      </c>
      <c r="I7" s="3">
        <v>23997321263</v>
      </c>
    </row>
    <row r="8" spans="1:9" x14ac:dyDescent="0.2">
      <c r="A8" t="str">
        <v>EARNINGS</v>
      </c>
      <c r="B8" t="str">
        <f>_xlfn.XLOOKUP(A8,cbc_labels!$A$2:$A$16,cbc_labels!$B$2:$B$16)</f>
        <v>Accumulated earnings</v>
      </c>
      <c r="C8" t="str">
        <f>_xlfn.XLOOKUP(A8,cbc_labels!$A$2:$A$16,cbc_labels!$C$2:$C$16)</f>
        <v>Ganancias acumuladas</v>
      </c>
      <c r="D8" s="3">
        <v>100056189106.203</v>
      </c>
      <c r="E8" s="3">
        <v>114313493903.56</v>
      </c>
      <c r="F8" s="3">
        <v>24297798981.507</v>
      </c>
      <c r="G8" s="3">
        <v>39572004893.599998</v>
      </c>
      <c r="H8" s="3">
        <v>33970552286.330002</v>
      </c>
      <c r="I8" s="3">
        <v>19530873629</v>
      </c>
    </row>
    <row r="9" spans="1:9" x14ac:dyDescent="0.2">
      <c r="A9" t="str">
        <v>PAYROLL</v>
      </c>
      <c r="B9" t="str">
        <f>_xlfn.XLOOKUP(A9,cbc_labels!$A$2:$A$16,cbc_labels!$B$2:$B$16)</f>
        <v>Payroll</v>
      </c>
      <c r="C9" t="str">
        <f>_xlfn.XLOOKUP(A9,cbc_labels!$A$2:$A$16,cbc_labels!$C$2:$C$16)</f>
        <v>Nómina</v>
      </c>
      <c r="D9" s="3">
        <v>2459256717.4199901</v>
      </c>
      <c r="E9" s="3">
        <v>2386119593.3400002</v>
      </c>
      <c r="F9" s="3">
        <v>2790758682</v>
      </c>
      <c r="G9" s="3">
        <v>2931175265.7599902</v>
      </c>
      <c r="H9" s="3">
        <v>3086894328.3176398</v>
      </c>
      <c r="I9" s="3">
        <v>3703299114.5999999</v>
      </c>
    </row>
    <row r="10" spans="1:9" x14ac:dyDescent="0.2">
      <c r="A10" t="str">
        <v>TAX_BASE</v>
      </c>
      <c r="B10" t="str">
        <f>_xlfn.XLOOKUP(A10,cbc_labels!$A$2:$A$16,cbc_labels!$B$2:$B$16)</f>
        <v>Tax base</v>
      </c>
      <c r="C10" t="str">
        <f>_xlfn.XLOOKUP(A10,cbc_labels!$A$2:$A$16,cbc_labels!$C$2:$C$16)</f>
        <v>Base tributaria</v>
      </c>
      <c r="D10" s="3">
        <v>37666596415.944</v>
      </c>
      <c r="E10" s="3">
        <v>34241307288.914001</v>
      </c>
      <c r="F10" s="3">
        <v>36555858365.005203</v>
      </c>
      <c r="G10" s="3">
        <v>33734541118.499901</v>
      </c>
      <c r="H10" s="3">
        <v>35708626673.176804</v>
      </c>
      <c r="I10" s="3">
        <v>30637635083.5</v>
      </c>
    </row>
    <row r="11" spans="1:9" x14ac:dyDescent="0.2">
      <c r="A11" t="str">
        <v>SBIE</v>
      </c>
      <c r="B11" t="str">
        <f>_xlfn.XLOOKUP(A11,cbc_labels!$A$2:$A$16,cbc_labels!$B$2:$B$16)</f>
        <v>Substance based income exclusion</v>
      </c>
      <c r="C11" t="str">
        <f>_xlfn.XLOOKUP(A11,cbc_labels!$A$2:$A$16,cbc_labels!$C$2:$C$16)</f>
        <v>Inclusión de ingresos basado en la sustancia</v>
      </c>
      <c r="D11" s="3">
        <v>1525447262.1799901</v>
      </c>
      <c r="E11" s="3">
        <v>1458329974.086</v>
      </c>
      <c r="F11" s="3">
        <v>2444109053.8517599</v>
      </c>
      <c r="G11" s="3">
        <v>1742713968</v>
      </c>
      <c r="H11" s="3">
        <v>1703977149.7581601</v>
      </c>
      <c r="I11" s="3">
        <v>2290115612.5</v>
      </c>
    </row>
    <row r="12" spans="1:9" x14ac:dyDescent="0.2">
      <c r="A12" t="str">
        <v>EXCESS_PROFIT</v>
      </c>
      <c r="B12" t="str">
        <f>_xlfn.XLOOKUP(A12,cbc_labels!$A$2:$A$16,cbc_labels!$B$2:$B$16)</f>
        <v>Excess profit</v>
      </c>
      <c r="C12" t="str">
        <f>_xlfn.XLOOKUP(A12,cbc_labels!$A$2:$A$16,cbc_labels!$C$2:$C$16)</f>
        <v>Beneficio excedente</v>
      </c>
      <c r="D12" s="3">
        <v>95140838288.634995</v>
      </c>
      <c r="E12" s="3">
        <v>91844702490.914001</v>
      </c>
      <c r="F12" s="3">
        <v>114246757461.104</v>
      </c>
      <c r="G12" s="3">
        <v>97649024020</v>
      </c>
      <c r="H12" s="3">
        <v>94743688745.041794</v>
      </c>
      <c r="I12" s="3">
        <v>102774908098.5</v>
      </c>
    </row>
    <row r="13" spans="1:9" x14ac:dyDescent="0.2">
      <c r="A13" t="str">
        <v>ETR</v>
      </c>
      <c r="B13" t="str">
        <f>_xlfn.XLOOKUP(A13,cbc_labels!$A$2:$A$16,cbc_labels!$B$2:$B$16)</f>
        <v>Effective Tax Rate</v>
      </c>
      <c r="C13" t="str">
        <f>_xlfn.XLOOKUP(A13,cbc_labels!$A$2:$A$16,cbc_labels!$C$2:$C$16)</f>
        <v>Tasa efectiva contributiva</v>
      </c>
      <c r="D13" s="5">
        <v>1.00368311366616E-2</v>
      </c>
      <c r="E13" s="5">
        <v>1.47058259316279E-2</v>
      </c>
      <c r="F13" s="5">
        <v>3.1552615105391403E-2</v>
      </c>
      <c r="G13" s="5">
        <v>1.4454897445127899E-2</v>
      </c>
      <c r="H13" s="5">
        <v>1.5572952913900999E-2</v>
      </c>
      <c r="I13" s="5">
        <v>2.42599076194123E-2</v>
      </c>
    </row>
    <row r="14" spans="1:9" x14ac:dyDescent="0.2">
      <c r="A14" t="str">
        <v>TTR</v>
      </c>
      <c r="B14" t="str">
        <f>_xlfn.XLOOKUP(A14,cbc_labels!$A$2:$A$16,cbc_labels!$B$2:$B$16)</f>
        <v>Top-up tax rate</v>
      </c>
      <c r="C14" t="str">
        <f>_xlfn.XLOOKUP(A14,cbc_labels!$A$2:$A$16,cbc_labels!$C$2:$C$16)</f>
        <v>Impuesto complementario</v>
      </c>
      <c r="D14" s="5">
        <v>0.13996316886333801</v>
      </c>
      <c r="E14" s="5">
        <v>0.13529417406837199</v>
      </c>
      <c r="F14" s="5">
        <v>0.118447384894608</v>
      </c>
      <c r="G14" s="5">
        <v>0.13554510255487201</v>
      </c>
      <c r="H14" s="5">
        <v>0.13442704708609801</v>
      </c>
      <c r="I14" s="5">
        <v>0.125740092380587</v>
      </c>
    </row>
    <row r="15" spans="1:9" x14ac:dyDescent="0.2">
      <c r="A15" t="str">
        <v>QDMTT</v>
      </c>
      <c r="B15" t="str">
        <f>_xlfn.XLOOKUP(A15,cbc_labels!$A$2:$A$16,cbc_labels!$B$2:$B$16)</f>
        <v>Qualifying domestic minimum top-up tax</v>
      </c>
      <c r="C15" t="str">
        <f>_xlfn.XLOOKUP(A15,cbc_labels!$A$2:$A$16,cbc_labels!$C$2:$C$16)</f>
        <v>Impuesto complementario mínimo nacional calificado</v>
      </c>
      <c r="D15" s="3">
        <v>5271936194.6719799</v>
      </c>
      <c r="E15" s="3">
        <v>4632649388.6749401</v>
      </c>
      <c r="F15" s="3">
        <v>4329945825.91257</v>
      </c>
      <c r="G15" s="3">
        <v>4572551835.5486298</v>
      </c>
      <c r="H15" s="3">
        <v>4800205239.1750698</v>
      </c>
      <c r="I15" s="3">
        <v>3852379065.7220201</v>
      </c>
    </row>
    <row r="17" spans="1:9" x14ac:dyDescent="0.2">
      <c r="A17" t="s">
        <v>46</v>
      </c>
      <c r="B17" t="s">
        <v>47</v>
      </c>
      <c r="C17" t="s">
        <v>48</v>
      </c>
    </row>
    <row r="18" spans="1:9" x14ac:dyDescent="0.2">
      <c r="A18" s="8" t="s">
        <v>58</v>
      </c>
      <c r="B18" s="8" t="s">
        <v>52</v>
      </c>
      <c r="C18" s="8" t="s">
        <v>49</v>
      </c>
      <c r="D18" s="11" cm="1">
        <f t="array" ref="D18:I18">_xlfn.ANCHORARRAY(iir_profit_positive!F2)</f>
        <v>5271717108.3920002</v>
      </c>
      <c r="E18" s="11">
        <v>4591735139.974</v>
      </c>
      <c r="F18" s="11">
        <v>4314324046.9119997</v>
      </c>
      <c r="G18" s="11">
        <v>4488609144.0880003</v>
      </c>
      <c r="H18" s="11">
        <v>4659717023.8979998</v>
      </c>
      <c r="I18" s="11">
        <v>3774018117.7150002</v>
      </c>
    </row>
    <row r="19" spans="1:9" x14ac:dyDescent="0.2">
      <c r="A19" s="8" t="s">
        <v>56</v>
      </c>
      <c r="B19" s="8" t="s">
        <v>53</v>
      </c>
      <c r="C19" s="8" t="s">
        <v>50</v>
      </c>
      <c r="D19" s="11" cm="1">
        <f t="array" ref="D19:I19">_xlfn.ANCHORARRAY(iir_profit_positive!F3)</f>
        <v>13548.763999999999</v>
      </c>
      <c r="E19" s="11">
        <v>30386273.225000001</v>
      </c>
      <c r="F19" s="11">
        <v>17311200.851</v>
      </c>
      <c r="G19" s="11">
        <v>58184933.327</v>
      </c>
      <c r="H19" s="11">
        <v>118765956.169</v>
      </c>
      <c r="I19" s="11">
        <v>60723875.048</v>
      </c>
    </row>
    <row r="20" spans="1:9" x14ac:dyDescent="0.2">
      <c r="A20" s="8" t="s">
        <v>57</v>
      </c>
      <c r="B20" s="8" t="s">
        <v>54</v>
      </c>
      <c r="C20" s="8" t="s">
        <v>51</v>
      </c>
      <c r="D20" s="11" cm="1">
        <f t="array" ref="D20:I20">_xlfn.ANCHORARRAY(iir_profit_positive!F4)</f>
        <v>205537.51699999999</v>
      </c>
      <c r="E20" s="11">
        <v>10527975.476</v>
      </c>
      <c r="F20" s="11">
        <v>-1689421.85</v>
      </c>
      <c r="G20" s="11">
        <v>25757758.134</v>
      </c>
      <c r="H20" s="11">
        <v>21722259.107999999</v>
      </c>
      <c r="I20" s="11">
        <v>17637072.958999999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97BC-8C6D-E146-B688-8C989546F2A2}">
  <dimension ref="A1:O7"/>
  <sheetViews>
    <sheetView topLeftCell="F1" workbookViewId="0">
      <selection activeCell="L5" sqref="L5"/>
    </sheetView>
  </sheetViews>
  <sheetFormatPr baseColWidth="10" defaultRowHeight="16" x14ac:dyDescent="0.2"/>
  <cols>
    <col min="12" max="12" width="1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2016</v>
      </c>
      <c r="B2">
        <v>96666285550.815002</v>
      </c>
      <c r="C2">
        <v>39192043678.124001</v>
      </c>
      <c r="D2">
        <v>393363924.29799998</v>
      </c>
      <c r="E2">
        <v>58777</v>
      </c>
      <c r="F2">
        <v>2</v>
      </c>
      <c r="G2">
        <v>15994019880.475</v>
      </c>
      <c r="H2">
        <v>100056189106.203</v>
      </c>
      <c r="I2" s="1">
        <v>2459256717.4199901</v>
      </c>
      <c r="J2" s="1">
        <v>37666596415.944</v>
      </c>
      <c r="K2" s="1">
        <v>1525447262.1799901</v>
      </c>
      <c r="L2">
        <v>95140838288.634995</v>
      </c>
      <c r="M2" s="1">
        <v>1.00368311366616E-2</v>
      </c>
      <c r="N2" s="1">
        <v>0.13996316886333801</v>
      </c>
      <c r="O2" s="1">
        <v>5271936194.6719799</v>
      </c>
    </row>
    <row r="3" spans="1:15" x14ac:dyDescent="0.2">
      <c r="A3">
        <v>2017</v>
      </c>
      <c r="B3">
        <v>93649941007</v>
      </c>
      <c r="C3">
        <v>35777656315</v>
      </c>
      <c r="D3">
        <v>526139986.00999999</v>
      </c>
      <c r="E3">
        <v>57029</v>
      </c>
      <c r="F3">
        <v>146</v>
      </c>
      <c r="G3">
        <v>15331260643.4</v>
      </c>
      <c r="H3">
        <v>114313493903.56</v>
      </c>
      <c r="I3">
        <v>2386119593.3400002</v>
      </c>
      <c r="J3">
        <v>34241307288.914001</v>
      </c>
      <c r="K3">
        <v>1458329974.086</v>
      </c>
      <c r="L3">
        <v>91844702490.914001</v>
      </c>
      <c r="M3" s="1">
        <v>1.47058259316279E-2</v>
      </c>
      <c r="N3" s="1">
        <v>0.13529417406837199</v>
      </c>
      <c r="O3" s="1">
        <v>4632649388.6749401</v>
      </c>
    </row>
    <row r="4" spans="1:15" x14ac:dyDescent="0.2">
      <c r="A4">
        <v>2018</v>
      </c>
      <c r="B4">
        <v>116690866514.95599</v>
      </c>
      <c r="C4">
        <v>38999967418.857002</v>
      </c>
      <c r="D4">
        <v>1230550961.0899999</v>
      </c>
      <c r="E4">
        <v>66700</v>
      </c>
      <c r="F4">
        <v>141</v>
      </c>
      <c r="G4">
        <v>27062914820.646999</v>
      </c>
      <c r="H4">
        <v>24297798981.507</v>
      </c>
      <c r="I4">
        <v>2790758682</v>
      </c>
      <c r="J4" s="1">
        <v>36555858365.005203</v>
      </c>
      <c r="K4">
        <v>2444109053.8517599</v>
      </c>
      <c r="L4" s="1">
        <v>114246757461.104</v>
      </c>
      <c r="M4">
        <v>3.1552615105391403E-2</v>
      </c>
      <c r="N4" s="1">
        <v>0.118447384894608</v>
      </c>
      <c r="O4" s="1">
        <v>4329945825.91257</v>
      </c>
    </row>
    <row r="5" spans="1:15" x14ac:dyDescent="0.2">
      <c r="A5">
        <v>2019</v>
      </c>
      <c r="B5">
        <v>99391737988</v>
      </c>
      <c r="C5">
        <v>35477255086.5</v>
      </c>
      <c r="D5" s="1">
        <v>512820083.90999901</v>
      </c>
      <c r="E5">
        <v>70056</v>
      </c>
      <c r="F5">
        <v>89</v>
      </c>
      <c r="G5">
        <v>18119955517.799999</v>
      </c>
      <c r="H5">
        <v>39572004893.599998</v>
      </c>
      <c r="I5" s="1">
        <v>2931175265.7599902</v>
      </c>
      <c r="J5" s="1">
        <v>33734541118.499901</v>
      </c>
      <c r="K5">
        <v>1742713968</v>
      </c>
      <c r="L5">
        <v>97649024020</v>
      </c>
      <c r="M5">
        <v>1.4454897445127899E-2</v>
      </c>
      <c r="N5" s="1">
        <v>0.13554510255487201</v>
      </c>
      <c r="O5" s="1">
        <v>4572551835.5486298</v>
      </c>
    </row>
    <row r="6" spans="1:15" x14ac:dyDescent="0.2">
      <c r="A6">
        <v>2020</v>
      </c>
      <c r="B6">
        <v>96447665894.800003</v>
      </c>
      <c r="C6">
        <v>37412603822.934998</v>
      </c>
      <c r="D6" s="1">
        <v>582624717.72099996</v>
      </c>
      <c r="E6">
        <v>73777.733999999997</v>
      </c>
      <c r="F6">
        <v>94</v>
      </c>
      <c r="G6">
        <v>17441096461.580002</v>
      </c>
      <c r="H6">
        <v>33970552286.330002</v>
      </c>
      <c r="I6">
        <v>3086894328.3176398</v>
      </c>
      <c r="J6" s="1">
        <v>35708626673.176804</v>
      </c>
      <c r="K6" s="1">
        <v>1703977149.7581601</v>
      </c>
      <c r="L6" s="1">
        <v>94743688745.041794</v>
      </c>
      <c r="M6" s="1">
        <v>1.5572952913900999E-2</v>
      </c>
      <c r="N6" s="1">
        <v>0.13442704708609801</v>
      </c>
      <c r="O6" s="1">
        <v>4800205239.1750698</v>
      </c>
    </row>
    <row r="7" spans="1:15" x14ac:dyDescent="0.2">
      <c r="A7">
        <v>2021</v>
      </c>
      <c r="B7">
        <v>105065023711</v>
      </c>
      <c r="C7">
        <v>32927750696</v>
      </c>
      <c r="D7">
        <v>798824190</v>
      </c>
      <c r="E7">
        <v>88510</v>
      </c>
      <c r="F7">
        <v>112</v>
      </c>
      <c r="G7">
        <v>23997321263</v>
      </c>
      <c r="H7">
        <v>19530873629</v>
      </c>
      <c r="I7">
        <v>3703299114.5999999</v>
      </c>
      <c r="J7" s="1">
        <v>30637635083.5</v>
      </c>
      <c r="K7">
        <v>2290115612.5</v>
      </c>
      <c r="L7">
        <v>102774908098.5</v>
      </c>
      <c r="M7" s="1">
        <v>2.42599076194123E-2</v>
      </c>
      <c r="N7" s="1">
        <v>0.125740092380587</v>
      </c>
      <c r="O7" s="1">
        <v>3852379065.7220201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F0E2-8186-8A4E-8967-4C4A69049097}">
  <dimension ref="A1:K19"/>
  <sheetViews>
    <sheetView topLeftCell="B1" workbookViewId="0">
      <selection activeCell="E5" sqref="E5"/>
    </sheetView>
  </sheetViews>
  <sheetFormatPr baseColWidth="10" defaultRowHeight="16" x14ac:dyDescent="0.2"/>
  <cols>
    <col min="2" max="2" width="14.33203125" bestFit="1" customWidth="1"/>
    <col min="3" max="3" width="19.33203125" bestFit="1" customWidth="1"/>
    <col min="6" max="6" width="11.1640625" bestFit="1" customWidth="1"/>
  </cols>
  <sheetData>
    <row r="1" spans="1:11" ht="19" x14ac:dyDescent="0.3">
      <c r="A1" s="6" t="s">
        <v>55</v>
      </c>
      <c r="B1" s="6" t="s">
        <v>0</v>
      </c>
      <c r="C1" s="6" t="s">
        <v>46</v>
      </c>
      <c r="F1" cm="1">
        <f t="array" ref="F1:K1">TRANSPOSE(B2:B7)</f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1" ht="19" x14ac:dyDescent="0.3">
      <c r="A2" s="7" t="s">
        <v>58</v>
      </c>
      <c r="B2" s="9">
        <v>2016</v>
      </c>
      <c r="C2" s="10">
        <v>5271717108.3920002</v>
      </c>
      <c r="E2" t="s">
        <v>58</v>
      </c>
      <c r="F2" cm="1">
        <f t="array" ref="F2:K2">TRANSPOSE(C2:C7)</f>
        <v>5271717108.3920002</v>
      </c>
      <c r="G2">
        <v>4591735139.974</v>
      </c>
      <c r="H2">
        <v>4314324046.9119997</v>
      </c>
      <c r="I2">
        <v>4488609144.0880003</v>
      </c>
      <c r="J2">
        <v>4659717023.8979998</v>
      </c>
      <c r="K2">
        <v>3774018117.7150002</v>
      </c>
    </row>
    <row r="3" spans="1:11" ht="19" x14ac:dyDescent="0.3">
      <c r="A3" s="7" t="s">
        <v>58</v>
      </c>
      <c r="B3" s="9">
        <v>2017</v>
      </c>
      <c r="C3" s="10">
        <v>4591735139.974</v>
      </c>
      <c r="E3" t="s">
        <v>56</v>
      </c>
      <c r="F3" cm="1">
        <f t="array" ref="F3:K3">TRANSPOSE(C8:C13)</f>
        <v>13548.763999999999</v>
      </c>
      <c r="G3">
        <v>30386273.225000001</v>
      </c>
      <c r="H3">
        <v>17311200.851</v>
      </c>
      <c r="I3">
        <v>58184933.327</v>
      </c>
      <c r="J3">
        <v>118765956.169</v>
      </c>
      <c r="K3">
        <v>60723875.048</v>
      </c>
    </row>
    <row r="4" spans="1:11" ht="19" x14ac:dyDescent="0.3">
      <c r="A4" s="7" t="s">
        <v>58</v>
      </c>
      <c r="B4" s="9">
        <v>2018</v>
      </c>
      <c r="C4" s="10">
        <v>4314324046.9119997</v>
      </c>
      <c r="E4" t="s">
        <v>57</v>
      </c>
      <c r="F4" cm="1">
        <f t="array" ref="F4:K4">TRANSPOSE(C14:C19)</f>
        <v>205537.51699999999</v>
      </c>
      <c r="G4">
        <v>10527975.476</v>
      </c>
      <c r="H4">
        <v>-1689421.85</v>
      </c>
      <c r="I4">
        <v>25757758.134</v>
      </c>
      <c r="J4">
        <v>21722259.107999999</v>
      </c>
      <c r="K4">
        <v>17637072.958999999</v>
      </c>
    </row>
    <row r="5" spans="1:11" ht="19" x14ac:dyDescent="0.3">
      <c r="A5" s="7" t="s">
        <v>58</v>
      </c>
      <c r="B5" s="9">
        <v>2019</v>
      </c>
      <c r="C5" s="10">
        <v>4488609144.0880003</v>
      </c>
    </row>
    <row r="6" spans="1:11" ht="19" x14ac:dyDescent="0.3">
      <c r="A6" s="7" t="s">
        <v>58</v>
      </c>
      <c r="B6" s="9">
        <v>2020</v>
      </c>
      <c r="C6" s="10">
        <v>4659717023.8979998</v>
      </c>
    </row>
    <row r="7" spans="1:11" ht="19" x14ac:dyDescent="0.3">
      <c r="A7" s="7" t="s">
        <v>58</v>
      </c>
      <c r="B7" s="9">
        <v>2021</v>
      </c>
      <c r="C7" s="10">
        <v>3774018117.7150002</v>
      </c>
    </row>
    <row r="8" spans="1:11" ht="19" x14ac:dyDescent="0.3">
      <c r="A8" s="7" t="s">
        <v>56</v>
      </c>
      <c r="B8" s="9">
        <v>2016</v>
      </c>
      <c r="C8" s="10">
        <v>13548.763999999999</v>
      </c>
    </row>
    <row r="9" spans="1:11" ht="19" x14ac:dyDescent="0.3">
      <c r="A9" s="7" t="s">
        <v>56</v>
      </c>
      <c r="B9" s="9">
        <v>2017</v>
      </c>
      <c r="C9" s="10">
        <v>30386273.225000001</v>
      </c>
    </row>
    <row r="10" spans="1:11" ht="19" x14ac:dyDescent="0.3">
      <c r="A10" s="7" t="s">
        <v>56</v>
      </c>
      <c r="B10" s="9">
        <v>2018</v>
      </c>
      <c r="C10" s="10">
        <v>17311200.851</v>
      </c>
    </row>
    <row r="11" spans="1:11" ht="19" x14ac:dyDescent="0.3">
      <c r="A11" s="7" t="s">
        <v>56</v>
      </c>
      <c r="B11" s="9">
        <v>2019</v>
      </c>
      <c r="C11" s="10">
        <v>58184933.327</v>
      </c>
    </row>
    <row r="12" spans="1:11" ht="19" x14ac:dyDescent="0.3">
      <c r="A12" s="7" t="s">
        <v>56</v>
      </c>
      <c r="B12" s="9">
        <v>2020</v>
      </c>
      <c r="C12" s="10">
        <v>118765956.169</v>
      </c>
    </row>
    <row r="13" spans="1:11" ht="19" x14ac:dyDescent="0.3">
      <c r="A13" s="7" t="s">
        <v>56</v>
      </c>
      <c r="B13" s="9">
        <v>2021</v>
      </c>
      <c r="C13" s="10">
        <v>60723875.048</v>
      </c>
    </row>
    <row r="14" spans="1:11" ht="19" x14ac:dyDescent="0.3">
      <c r="A14" s="7" t="s">
        <v>57</v>
      </c>
      <c r="B14" s="9">
        <v>2016</v>
      </c>
      <c r="C14" s="10">
        <v>205537.51699999999</v>
      </c>
    </row>
    <row r="15" spans="1:11" ht="19" x14ac:dyDescent="0.3">
      <c r="A15" s="7" t="s">
        <v>57</v>
      </c>
      <c r="B15" s="9">
        <v>2017</v>
      </c>
      <c r="C15" s="10">
        <v>10527975.476</v>
      </c>
    </row>
    <row r="16" spans="1:11" ht="19" x14ac:dyDescent="0.3">
      <c r="A16" s="7" t="s">
        <v>57</v>
      </c>
      <c r="B16" s="9">
        <v>2018</v>
      </c>
      <c r="C16" s="10">
        <v>-1689421.85</v>
      </c>
    </row>
    <row r="17" spans="1:3" ht="19" x14ac:dyDescent="0.3">
      <c r="A17" s="7" t="s">
        <v>57</v>
      </c>
      <c r="B17" s="9">
        <v>2019</v>
      </c>
      <c r="C17" s="10">
        <v>25757758.134</v>
      </c>
    </row>
    <row r="18" spans="1:3" ht="19" x14ac:dyDescent="0.3">
      <c r="A18" s="7" t="s">
        <v>57</v>
      </c>
      <c r="B18" s="9">
        <v>2020</v>
      </c>
      <c r="C18" s="10">
        <v>21722259.107999999</v>
      </c>
    </row>
    <row r="19" spans="1:3" ht="19" x14ac:dyDescent="0.3">
      <c r="A19" s="7" t="s">
        <v>57</v>
      </c>
      <c r="B19" s="9">
        <v>2021</v>
      </c>
      <c r="C19" s="10">
        <v>17637072.958999999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00D4-A4F5-D24D-9312-DF8A090B9112}">
  <dimension ref="A1:C16"/>
  <sheetViews>
    <sheetView workbookViewId="0">
      <selection activeCell="A16" sqref="A16:C16"/>
    </sheetView>
  </sheetViews>
  <sheetFormatPr baseColWidth="10" defaultRowHeight="16" x14ac:dyDescent="0.2"/>
  <cols>
    <col min="1" max="1" width="19" bestFit="1" customWidth="1"/>
    <col min="2" max="2" width="54.6640625" bestFit="1" customWidth="1"/>
    <col min="3" max="3" width="55.6640625" bestFit="1" customWidth="1"/>
  </cols>
  <sheetData>
    <row r="1" spans="1:3" ht="19" x14ac:dyDescent="0.3">
      <c r="A1" s="6" t="s">
        <v>15</v>
      </c>
      <c r="B1" s="6" t="s">
        <v>16</v>
      </c>
      <c r="C1" s="6" t="s">
        <v>17</v>
      </c>
    </row>
    <row r="2" spans="1:3" ht="19" x14ac:dyDescent="0.3">
      <c r="A2" s="7" t="s">
        <v>1</v>
      </c>
      <c r="B2" s="7" t="s">
        <v>18</v>
      </c>
      <c r="C2" s="7" t="s">
        <v>19</v>
      </c>
    </row>
    <row r="3" spans="1:3" ht="19" x14ac:dyDescent="0.3">
      <c r="A3" s="7" t="s">
        <v>2</v>
      </c>
      <c r="B3" s="7" t="s">
        <v>20</v>
      </c>
      <c r="C3" s="7" t="s">
        <v>21</v>
      </c>
    </row>
    <row r="4" spans="1:3" ht="19" x14ac:dyDescent="0.3">
      <c r="A4" s="7" t="s">
        <v>3</v>
      </c>
      <c r="B4" s="7" t="s">
        <v>22</v>
      </c>
      <c r="C4" s="7" t="s">
        <v>23</v>
      </c>
    </row>
    <row r="5" spans="1:3" ht="19" x14ac:dyDescent="0.3">
      <c r="A5" s="7" t="s">
        <v>4</v>
      </c>
      <c r="B5" s="7" t="s">
        <v>24</v>
      </c>
      <c r="C5" s="7" t="s">
        <v>25</v>
      </c>
    </row>
    <row r="6" spans="1:3" ht="19" x14ac:dyDescent="0.3">
      <c r="A6" s="7" t="s">
        <v>5</v>
      </c>
      <c r="B6" s="7" t="s">
        <v>26</v>
      </c>
      <c r="C6" s="7" t="s">
        <v>27</v>
      </c>
    </row>
    <row r="7" spans="1:3" ht="19" x14ac:dyDescent="0.3">
      <c r="A7" s="7" t="s">
        <v>6</v>
      </c>
      <c r="B7" s="7" t="s">
        <v>28</v>
      </c>
      <c r="C7" s="7" t="s">
        <v>29</v>
      </c>
    </row>
    <row r="8" spans="1:3" ht="19" x14ac:dyDescent="0.3">
      <c r="A8" s="7" t="s">
        <v>12</v>
      </c>
      <c r="B8" s="7" t="s">
        <v>30</v>
      </c>
      <c r="C8" s="7" t="s">
        <v>31</v>
      </c>
    </row>
    <row r="9" spans="1:3" ht="19" x14ac:dyDescent="0.3">
      <c r="A9" s="7" t="s">
        <v>7</v>
      </c>
      <c r="B9" s="7" t="s">
        <v>32</v>
      </c>
      <c r="C9" s="7" t="s">
        <v>33</v>
      </c>
    </row>
    <row r="10" spans="1:3" ht="19" x14ac:dyDescent="0.3">
      <c r="A10" s="7" t="s">
        <v>8</v>
      </c>
      <c r="B10" s="7" t="s">
        <v>34</v>
      </c>
      <c r="C10" s="7" t="s">
        <v>35</v>
      </c>
    </row>
    <row r="11" spans="1:3" ht="19" x14ac:dyDescent="0.3">
      <c r="A11" s="7" t="s">
        <v>9</v>
      </c>
      <c r="B11" s="7" t="s">
        <v>36</v>
      </c>
      <c r="C11" s="7" t="s">
        <v>37</v>
      </c>
    </row>
    <row r="12" spans="1:3" ht="19" x14ac:dyDescent="0.3">
      <c r="A12" s="7" t="s">
        <v>10</v>
      </c>
      <c r="B12" s="7" t="s">
        <v>38</v>
      </c>
      <c r="C12" s="7" t="s">
        <v>39</v>
      </c>
    </row>
    <row r="13" spans="1:3" ht="19" x14ac:dyDescent="0.3">
      <c r="A13" s="7" t="s">
        <v>11</v>
      </c>
      <c r="B13" s="7" t="s">
        <v>40</v>
      </c>
      <c r="C13" s="7" t="s">
        <v>41</v>
      </c>
    </row>
    <row r="14" spans="1:3" ht="19" x14ac:dyDescent="0.3">
      <c r="A14" s="7" t="s">
        <v>13</v>
      </c>
      <c r="B14" s="7" t="s">
        <v>42</v>
      </c>
      <c r="C14" s="7" t="s">
        <v>43</v>
      </c>
    </row>
    <row r="15" spans="1:3" ht="19" x14ac:dyDescent="0.3">
      <c r="A15" s="7" t="s">
        <v>14</v>
      </c>
      <c r="B15" s="7" t="s">
        <v>44</v>
      </c>
      <c r="C15" s="7" t="s">
        <v>45</v>
      </c>
    </row>
    <row r="16" spans="1:3" ht="19" x14ac:dyDescent="0.3">
      <c r="A16" s="7" t="s">
        <v>46</v>
      </c>
      <c r="B16" s="7" t="s">
        <v>47</v>
      </c>
      <c r="C16" s="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presentacion</vt:lpstr>
      <vt:lpstr>totals_profit_positive</vt:lpstr>
      <vt:lpstr>iir_profit_positive</vt:lpstr>
      <vt:lpstr>cbc_labels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Rios</dc:creator>
  <cp:lastModifiedBy>Gabriel Rios</cp:lastModifiedBy>
  <dcterms:created xsi:type="dcterms:W3CDTF">2024-07-29T18:10:47Z</dcterms:created>
  <dcterms:modified xsi:type="dcterms:W3CDTF">2024-07-29T19:50:18Z</dcterms:modified>
</cp:coreProperties>
</file>