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09"/>
  <workbookPr/>
  <mc:AlternateContent xmlns:mc="http://schemas.openxmlformats.org/markup-compatibility/2006">
    <mc:Choice Requires="x15">
      <x15ac:absPath xmlns:x15ac="http://schemas.microsoft.com/office/spreadsheetml/2010/11/ac" url="https://usanjorge-my.sharepoint.com/personal/dmunoz_usj_es/Documents/Phylogenetic_TreeOfSoftware/Visual TreeCMP/CAF+Ruido/"/>
    </mc:Choice>
  </mc:AlternateContent>
  <xr:revisionPtr revIDLastSave="136" documentId="11_AD4D2F04E46CFB4ACB3E20C29552CDFC693EDF15" xr6:coauthVersionLast="47" xr6:coauthVersionMax="47" xr10:uidLastSave="{AAAFDA9F-1501-419A-841B-611AB4837E0A}"/>
  <bookViews>
    <workbookView xWindow="-108" yWindow="-108" windowWidth="23256" windowHeight="13176" firstSheet="2" activeTab="4" xr2:uid="{00000000-000D-0000-FFFF-FFFF00000000}"/>
  </bookViews>
  <sheets>
    <sheet name="Report" sheetId="1" r:id="rId1"/>
    <sheet name="Summary" sheetId="2" r:id="rId2"/>
    <sheet name="OracleReport" sheetId="4" r:id="rId3"/>
    <sheet name="OracleSummary" sheetId="5" r:id="rId4"/>
    <sheet name="Tags" sheetId="3" r:id="rId5"/>
  </sheets>
  <definedNames>
    <definedName name="OracleTreeComparison" localSheetId="2">OracleReport!$A$1:$AJ$8</definedName>
    <definedName name="ReportFullTreeComparison" localSheetId="0">Report!$A$1:$AJ$22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U3" i="4"/>
  <c r="U4" i="4"/>
  <c r="U5" i="4"/>
  <c r="U6" i="4"/>
  <c r="U7" i="4"/>
  <c r="U8" i="4"/>
  <c r="U2" i="4"/>
  <c r="E3" i="4"/>
  <c r="F3" i="4"/>
  <c r="E4" i="4"/>
  <c r="F4" i="4" s="1"/>
  <c r="E5" i="4"/>
  <c r="F5" i="4" s="1"/>
  <c r="E6" i="4"/>
  <c r="F6" i="4" s="1"/>
  <c r="E7" i="4"/>
  <c r="F7" i="4"/>
  <c r="E8" i="4"/>
  <c r="F8" i="4" s="1"/>
  <c r="E2" i="4"/>
  <c r="F2" i="4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" i="1"/>
  <c r="F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E62E39-511B-41A8-974E-91705573B186}" name="OracleTreeComparison" type="6" refreshedVersion="8" background="1" saveData="1">
    <textPr codePage="850" sourceFile="C:\Users\Usuario\OneDrive - UNIVERSIDAD SAN JORGE\03_Investigacion\Conferencias\2023 Daniel\Visual TreeCMP\CAF+Ruido\OracleTreeComparison.txt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FB4A2FD-7AB5-41FE-9F9A-F437F3610A6C}" name="ReportFullTreeComparison" type="6" refreshedVersion="8" background="1" saveData="1">
    <textPr codePage="850" sourceFile="C:\Users\Usuario\OneDrive - UNIVERSIDAD SAN JORGE\03_Investigacion\Conferencias\2023 Daniel\Visual TreeCMP\CAF+Ruido\ReportFullTreeComparison.txt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<sst xmlns="http://schemas.openxmlformats.org/spreadsheetml/2006/main" count="146" uniqueCount="55">
  <si>
    <t>No</t>
  </si>
  <si>
    <t>Tree1</t>
  </si>
  <si>
    <t>Tree2</t>
  </si>
  <si>
    <t>Comparison</t>
  </si>
  <si>
    <t>Tree1_taxa</t>
  </si>
  <si>
    <t>Tree2_taxa</t>
  </si>
  <si>
    <t>Common_taxa</t>
  </si>
  <si>
    <t>TriplesMetric</t>
  </si>
  <si>
    <t>Triples_toYuleAvg</t>
  </si>
  <si>
    <t>Triples</t>
  </si>
  <si>
    <t>RFCluster(0.5)Metric</t>
  </si>
  <si>
    <t>RFCluster(0.5)_toYuleAvg</t>
  </si>
  <si>
    <t>RF Cluster</t>
  </si>
  <si>
    <t>MatchingPairMetric</t>
  </si>
  <si>
    <t>MatchingPair_toYuleAvg</t>
  </si>
  <si>
    <t>Matching Pair</t>
  </si>
  <si>
    <t>NodalSplittedWeightedMetric</t>
  </si>
  <si>
    <t>NodalSplittedWeighted_toYuleAvg</t>
  </si>
  <si>
    <t>Nodal Splitted Weighted</t>
  </si>
  <si>
    <t>MatchingClusterMetric</t>
  </si>
  <si>
    <t>MatchingCluster_toYuleAvg</t>
  </si>
  <si>
    <t>Matching Cluster</t>
  </si>
  <si>
    <t>MASTMetric</t>
  </si>
  <si>
    <t>MAST_toYuleAvg</t>
  </si>
  <si>
    <t>MAST</t>
  </si>
  <si>
    <t>CopheneticL2Metric</t>
  </si>
  <si>
    <t>CopheneticL2Metric_toYuleAvg</t>
  </si>
  <si>
    <t>Cophenetic L2</t>
  </si>
  <si>
    <t>QuartetMetric</t>
  </si>
  <si>
    <t>Quartet_toYuleAvg</t>
  </si>
  <si>
    <t>Quartet</t>
  </si>
  <si>
    <t>PathDifferenceMetric</t>
  </si>
  <si>
    <t>PathDiffernce_toYuleAvg</t>
  </si>
  <si>
    <t>Path Difference</t>
  </si>
  <si>
    <t>N/A</t>
  </si>
  <si>
    <t>Summary:</t>
  </si>
  <si>
    <t>Name</t>
  </si>
  <si>
    <t>Avg</t>
  </si>
  <si>
    <t>Std</t>
  </si>
  <si>
    <t>Min</t>
  </si>
  <si>
    <t>Max</t>
  </si>
  <si>
    <t>Count</t>
  </si>
  <si>
    <t>RFCluster(0.5)</t>
  </si>
  <si>
    <t>MatchingPair</t>
  </si>
  <si>
    <t>NodalSplittedWeighted</t>
  </si>
  <si>
    <t>MatchingCluster</t>
  </si>
  <si>
    <t>PathDiffernce</t>
  </si>
  <si>
    <t>Oracle</t>
  </si>
  <si>
    <t>FOOElements</t>
  </si>
  <si>
    <t>FOOSequence</t>
  </si>
  <si>
    <t>PAM</t>
  </si>
  <si>
    <t>INT</t>
  </si>
  <si>
    <t>INTER_ND</t>
  </si>
  <si>
    <t>K-mer</t>
  </si>
  <si>
    <t>K-mer_NAT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</si>
</sst>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CAF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295950315061404E-2"/>
          <c:y val="0.13097359244683898"/>
          <c:w val="0.84122502977443803"/>
          <c:h val="0.51563360328723262"/>
        </c:manualLayout>
      </c:layout>
      <c:lineChart>
        <c:grouping val="standard"/>
        <c:varyColors val="0"/>
        <c:ser>
          <c:idx val="0"/>
          <c:order val="0"/>
          <c:tx>
            <c:strRef>
              <c:f>Report!$L$1</c:f>
              <c:strCache>
                <c:ptCount val="1"/>
                <c:pt idx="0">
                  <c:v>Triples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Report!$L$2:$L$22</c:f>
              <c:numCache>
                <c:formatCode>General</c:formatCode>
                <c:ptCount val="21"/>
                <c:pt idx="0">
                  <c:v>0.44790000000000002</c:v>
                </c:pt>
                <c:pt idx="1">
                  <c:v>0.44440000000000002</c:v>
                </c:pt>
                <c:pt idx="2">
                  <c:v>0.48530000000000001</c:v>
                </c:pt>
                <c:pt idx="3">
                  <c:v>0.49809999999999999</c:v>
                </c:pt>
                <c:pt idx="4">
                  <c:v>0.73819999999999997</c:v>
                </c:pt>
                <c:pt idx="5">
                  <c:v>0.49170000000000003</c:v>
                </c:pt>
                <c:pt idx="6">
                  <c:v>0.14699999999999999</c:v>
                </c:pt>
                <c:pt idx="7">
                  <c:v>0.15440000000000001</c:v>
                </c:pt>
                <c:pt idx="8">
                  <c:v>0.17599999999999999</c:v>
                </c:pt>
                <c:pt idx="9">
                  <c:v>0.53600000000000003</c:v>
                </c:pt>
                <c:pt idx="10">
                  <c:v>0.17299999999999999</c:v>
                </c:pt>
                <c:pt idx="11">
                  <c:v>0.1777</c:v>
                </c:pt>
                <c:pt idx="12">
                  <c:v>0.18079999999999999</c:v>
                </c:pt>
                <c:pt idx="13">
                  <c:v>0.5948</c:v>
                </c:pt>
                <c:pt idx="14">
                  <c:v>0.1759</c:v>
                </c:pt>
                <c:pt idx="15">
                  <c:v>0.12520000000000001</c:v>
                </c:pt>
                <c:pt idx="16">
                  <c:v>0.51060000000000005</c:v>
                </c:pt>
                <c:pt idx="17">
                  <c:v>0.1845</c:v>
                </c:pt>
                <c:pt idx="18">
                  <c:v>0.48230000000000001</c:v>
                </c:pt>
                <c:pt idx="19">
                  <c:v>0.16539999999999999</c:v>
                </c:pt>
                <c:pt idx="20">
                  <c:v>0.49320000000000003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4-4B3D-81AB-BBCED70C8A02}"/>
            </c:ext>
          </c:extLst>
        </c:ser>
        <c:ser>
          <c:idx val="1"/>
          <c:order val="1"/>
          <c:tx>
            <c:strRef>
              <c:f>Report!$O$1</c:f>
              <c:strCache>
                <c:ptCount val="1"/>
                <c:pt idx="0">
                  <c:v>RF Cluster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Report!$O$2:$O$22</c:f>
              <c:numCache>
                <c:formatCode>General</c:formatCode>
                <c:ptCount val="21"/>
                <c:pt idx="0">
                  <c:v>0.9849</c:v>
                </c:pt>
                <c:pt idx="1">
                  <c:v>0.99</c:v>
                </c:pt>
                <c:pt idx="2">
                  <c:v>0.98660000000000003</c:v>
                </c:pt>
                <c:pt idx="3">
                  <c:v>0.98829999999999996</c:v>
                </c:pt>
                <c:pt idx="4">
                  <c:v>0.98319999999999996</c:v>
                </c:pt>
                <c:pt idx="5">
                  <c:v>0.99</c:v>
                </c:pt>
                <c:pt idx="6">
                  <c:v>0.97299999999999998</c:v>
                </c:pt>
                <c:pt idx="7">
                  <c:v>0.94220000000000004</c:v>
                </c:pt>
                <c:pt idx="8">
                  <c:v>0.9405</c:v>
                </c:pt>
                <c:pt idx="9">
                  <c:v>0.96440000000000003</c:v>
                </c:pt>
                <c:pt idx="10">
                  <c:v>0.97470000000000001</c:v>
                </c:pt>
                <c:pt idx="11">
                  <c:v>0.97640000000000005</c:v>
                </c:pt>
                <c:pt idx="12">
                  <c:v>0.97470000000000001</c:v>
                </c:pt>
                <c:pt idx="13">
                  <c:v>0.9849</c:v>
                </c:pt>
                <c:pt idx="14">
                  <c:v>0.98660000000000003</c:v>
                </c:pt>
                <c:pt idx="15">
                  <c:v>0.84489999999999998</c:v>
                </c:pt>
                <c:pt idx="16">
                  <c:v>0.96779999999999999</c:v>
                </c:pt>
                <c:pt idx="17">
                  <c:v>0.97299999999999998</c:v>
                </c:pt>
                <c:pt idx="18">
                  <c:v>0.97809999999999997</c:v>
                </c:pt>
                <c:pt idx="19">
                  <c:v>0.9798</c:v>
                </c:pt>
                <c:pt idx="20">
                  <c:v>0.93879999999999997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4-4B3D-81AB-BBCED70C8A02}"/>
            </c:ext>
          </c:extLst>
        </c:ser>
        <c:ser>
          <c:idx val="2"/>
          <c:order val="2"/>
          <c:tx>
            <c:strRef>
              <c:f>Report!$R$1</c:f>
              <c:strCache>
                <c:ptCount val="1"/>
                <c:pt idx="0">
                  <c:v>Matching Pair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Report!$R$2:$R$22</c:f>
              <c:numCache>
                <c:formatCode>General</c:formatCode>
                <c:ptCount val="21"/>
                <c:pt idx="0">
                  <c:v>0.94010000000000005</c:v>
                </c:pt>
                <c:pt idx="1">
                  <c:v>0.84050000000000002</c:v>
                </c:pt>
                <c:pt idx="2">
                  <c:v>0.96489999999999998</c:v>
                </c:pt>
                <c:pt idx="3">
                  <c:v>0.99250000000000005</c:v>
                </c:pt>
                <c:pt idx="4">
                  <c:v>1.0098</c:v>
                </c:pt>
                <c:pt idx="5">
                  <c:v>0.9395</c:v>
                </c:pt>
                <c:pt idx="6">
                  <c:v>0.92149999999999999</c:v>
                </c:pt>
                <c:pt idx="7">
                  <c:v>0.51429999999999998</c:v>
                </c:pt>
                <c:pt idx="8">
                  <c:v>0.57289999999999996</c:v>
                </c:pt>
                <c:pt idx="9">
                  <c:v>0.8952</c:v>
                </c:pt>
                <c:pt idx="10">
                  <c:v>0.57940000000000003</c:v>
                </c:pt>
                <c:pt idx="11">
                  <c:v>1.0118</c:v>
                </c:pt>
                <c:pt idx="12">
                  <c:v>1.0416000000000001</c:v>
                </c:pt>
                <c:pt idx="13">
                  <c:v>1.0808</c:v>
                </c:pt>
                <c:pt idx="14">
                  <c:v>0.96860000000000002</c:v>
                </c:pt>
                <c:pt idx="15">
                  <c:v>0.39219999999999999</c:v>
                </c:pt>
                <c:pt idx="16">
                  <c:v>0.82930000000000004</c:v>
                </c:pt>
                <c:pt idx="17">
                  <c:v>0.5897</c:v>
                </c:pt>
                <c:pt idx="18">
                  <c:v>0.79320000000000002</c:v>
                </c:pt>
                <c:pt idx="19">
                  <c:v>0.54490000000000005</c:v>
                </c:pt>
                <c:pt idx="20">
                  <c:v>0.81489999999999996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4-4B3D-81AB-BBCED70C8A02}"/>
            </c:ext>
          </c:extLst>
        </c:ser>
        <c:ser>
          <c:idx val="3"/>
          <c:order val="3"/>
          <c:tx>
            <c:strRef>
              <c:f>Report!$U$1</c:f>
              <c:strCache>
                <c:ptCount val="1"/>
                <c:pt idx="0">
                  <c:v>Nodal Splitted Weighted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Report!$U$2:$U$22</c:f>
              <c:numCache>
                <c:formatCode>General</c:formatCode>
                <c:ptCount val="21"/>
                <c:pt idx="0">
                  <c:v>0.45441152919124145</c:v>
                </c:pt>
                <c:pt idx="1">
                  <c:v>0.34530827572094291</c:v>
                </c:pt>
                <c:pt idx="2">
                  <c:v>0.4790144131686071</c:v>
                </c:pt>
                <c:pt idx="3">
                  <c:v>0.50597382654213552</c:v>
                </c:pt>
                <c:pt idx="4">
                  <c:v>0.75781062985205483</c:v>
                </c:pt>
                <c:pt idx="5">
                  <c:v>0.49818345576458412</c:v>
                </c:pt>
                <c:pt idx="6">
                  <c:v>0.49455474654568249</c:v>
                </c:pt>
                <c:pt idx="7">
                  <c:v>4.1435761193019428E-2</c:v>
                </c:pt>
                <c:pt idx="8">
                  <c:v>6.5789296402015585E-2</c:v>
                </c:pt>
                <c:pt idx="9">
                  <c:v>0.95246728719307383</c:v>
                </c:pt>
                <c:pt idx="10">
                  <c:v>5.9180160392170736E-2</c:v>
                </c:pt>
                <c:pt idx="11">
                  <c:v>0.52008770401835758</c:v>
                </c:pt>
                <c:pt idx="12">
                  <c:v>0.55185916327392115</c:v>
                </c:pt>
                <c:pt idx="13">
                  <c:v>0.72089060821037254</c:v>
                </c:pt>
                <c:pt idx="14">
                  <c:v>0.54272857523252738</c:v>
                </c:pt>
                <c:pt idx="15">
                  <c:v>3.8280328761091276E-2</c:v>
                </c:pt>
                <c:pt idx="16">
                  <c:v>0.97636347737318785</c:v>
                </c:pt>
                <c:pt idx="17">
                  <c:v>3.5697967455539041E-2</c:v>
                </c:pt>
                <c:pt idx="18">
                  <c:v>1.0000000073124393</c:v>
                </c:pt>
                <c:pt idx="19">
                  <c:v>1.8248031620805683E-2</c:v>
                </c:pt>
                <c:pt idx="20">
                  <c:v>0.99396308948589851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74-4B3D-81AB-BBCED70C8A02}"/>
            </c:ext>
          </c:extLst>
        </c:ser>
        <c:ser>
          <c:idx val="4"/>
          <c:order val="4"/>
          <c:tx>
            <c:strRef>
              <c:f>Report!$X$1</c:f>
              <c:strCache>
                <c:ptCount val="1"/>
                <c:pt idx="0">
                  <c:v>Matching Cluster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Report!$X$2:$X$22</c:f>
              <c:numCache>
                <c:formatCode>General</c:formatCode>
                <c:ptCount val="21"/>
                <c:pt idx="0">
                  <c:v>1.5165</c:v>
                </c:pt>
                <c:pt idx="1">
                  <c:v>2.8919000000000001</c:v>
                </c:pt>
                <c:pt idx="2">
                  <c:v>1.9985999999999999</c:v>
                </c:pt>
                <c:pt idx="3">
                  <c:v>2.1173000000000002</c:v>
                </c:pt>
                <c:pt idx="4">
                  <c:v>2.2650000000000001</c:v>
                </c:pt>
                <c:pt idx="5">
                  <c:v>1.7131000000000001</c:v>
                </c:pt>
                <c:pt idx="6">
                  <c:v>4.0412999999999997</c:v>
                </c:pt>
                <c:pt idx="7">
                  <c:v>0.67020000000000002</c:v>
                </c:pt>
                <c:pt idx="8">
                  <c:v>0.79220000000000002</c:v>
                </c:pt>
                <c:pt idx="9">
                  <c:v>0.95009999999999994</c:v>
                </c:pt>
                <c:pt idx="10">
                  <c:v>0.43090000000000001</c:v>
                </c:pt>
                <c:pt idx="11">
                  <c:v>4.617</c:v>
                </c:pt>
                <c:pt idx="12">
                  <c:v>4.7569999999999997</c:v>
                </c:pt>
                <c:pt idx="13">
                  <c:v>4.9108000000000001</c:v>
                </c:pt>
                <c:pt idx="14">
                  <c:v>4.2679</c:v>
                </c:pt>
                <c:pt idx="15">
                  <c:v>0.22689999999999999</c:v>
                </c:pt>
                <c:pt idx="16">
                  <c:v>0.4163</c:v>
                </c:pt>
                <c:pt idx="17">
                  <c:v>0.47060000000000002</c:v>
                </c:pt>
                <c:pt idx="18">
                  <c:v>0.30170000000000002</c:v>
                </c:pt>
                <c:pt idx="19">
                  <c:v>0.59060000000000001</c:v>
                </c:pt>
                <c:pt idx="20">
                  <c:v>0.73180000000000001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74-4B3D-81AB-BBCED70C8A02}"/>
            </c:ext>
          </c:extLst>
        </c:ser>
        <c:ser>
          <c:idx val="5"/>
          <c:order val="5"/>
          <c:tx>
            <c:strRef>
              <c:f>Report!$AA$1</c:f>
              <c:strCache>
                <c:ptCount val="1"/>
                <c:pt idx="0">
                  <c:v>MAST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Report!$AA$2:$AA$22</c:f>
              <c:numCache>
                <c:formatCode>General</c:formatCode>
                <c:ptCount val="21"/>
                <c:pt idx="0">
                  <c:v>0.95430000000000004</c:v>
                </c:pt>
                <c:pt idx="1">
                  <c:v>0.95789999999999997</c:v>
                </c:pt>
                <c:pt idx="2">
                  <c:v>0.95609999999999995</c:v>
                </c:pt>
                <c:pt idx="3">
                  <c:v>0.96509999999999996</c:v>
                </c:pt>
                <c:pt idx="4">
                  <c:v>0.99939999999999996</c:v>
                </c:pt>
                <c:pt idx="5">
                  <c:v>0.95789999999999997</c:v>
                </c:pt>
                <c:pt idx="6">
                  <c:v>0.90920000000000001</c:v>
                </c:pt>
                <c:pt idx="7">
                  <c:v>0.83160000000000001</c:v>
                </c:pt>
                <c:pt idx="8">
                  <c:v>0.83350000000000002</c:v>
                </c:pt>
                <c:pt idx="9">
                  <c:v>0.97060000000000002</c:v>
                </c:pt>
                <c:pt idx="10">
                  <c:v>0.87670000000000003</c:v>
                </c:pt>
                <c:pt idx="11">
                  <c:v>0.94889999999999997</c:v>
                </c:pt>
                <c:pt idx="12">
                  <c:v>0.97419999999999995</c:v>
                </c:pt>
                <c:pt idx="13">
                  <c:v>1.0029999999999999</c:v>
                </c:pt>
                <c:pt idx="14">
                  <c:v>0.9597</c:v>
                </c:pt>
                <c:pt idx="15">
                  <c:v>0.78110000000000002</c:v>
                </c:pt>
                <c:pt idx="16">
                  <c:v>0.93089999999999995</c:v>
                </c:pt>
                <c:pt idx="17">
                  <c:v>0.86050000000000004</c:v>
                </c:pt>
                <c:pt idx="18">
                  <c:v>0.9345</c:v>
                </c:pt>
                <c:pt idx="19">
                  <c:v>0.84789999999999999</c:v>
                </c:pt>
                <c:pt idx="20">
                  <c:v>0.93630000000000002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74-4B3D-81AB-BBCED70C8A02}"/>
            </c:ext>
          </c:extLst>
        </c:ser>
        <c:ser>
          <c:idx val="6"/>
          <c:order val="6"/>
          <c:tx>
            <c:strRef>
              <c:f>Report!$AD$1</c:f>
              <c:strCache>
                <c:ptCount val="1"/>
                <c:pt idx="0">
                  <c:v>Cophenetic L2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Report!$AD$2:$AD$22</c:f>
              <c:numCache>
                <c:formatCode>General</c:formatCode>
                <c:ptCount val="21"/>
                <c:pt idx="0">
                  <c:v>2.2991000000000001</c:v>
                </c:pt>
                <c:pt idx="1">
                  <c:v>4.3959000000000001</c:v>
                </c:pt>
                <c:pt idx="2">
                  <c:v>2.9658000000000002</c:v>
                </c:pt>
                <c:pt idx="3">
                  <c:v>3.1520999999999999</c:v>
                </c:pt>
                <c:pt idx="4">
                  <c:v>3.4327000000000001</c:v>
                </c:pt>
                <c:pt idx="5">
                  <c:v>2.5487000000000002</c:v>
                </c:pt>
                <c:pt idx="6">
                  <c:v>6.1826999999999996</c:v>
                </c:pt>
                <c:pt idx="7">
                  <c:v>0.77549999999999997</c:v>
                </c:pt>
                <c:pt idx="8">
                  <c:v>0.96199999999999997</c:v>
                </c:pt>
                <c:pt idx="9">
                  <c:v>1.2458</c:v>
                </c:pt>
                <c:pt idx="10">
                  <c:v>0.36899999999999999</c:v>
                </c:pt>
                <c:pt idx="11">
                  <c:v>6.9340999999999999</c:v>
                </c:pt>
                <c:pt idx="12">
                  <c:v>7.125</c:v>
                </c:pt>
                <c:pt idx="13">
                  <c:v>7.4092000000000002</c:v>
                </c:pt>
                <c:pt idx="14">
                  <c:v>6.4847999999999999</c:v>
                </c:pt>
                <c:pt idx="15">
                  <c:v>0.20780000000000001</c:v>
                </c:pt>
                <c:pt idx="16">
                  <c:v>0.49890000000000001</c:v>
                </c:pt>
                <c:pt idx="17">
                  <c:v>0.46850000000000003</c:v>
                </c:pt>
                <c:pt idx="18">
                  <c:v>0.30159999999999998</c:v>
                </c:pt>
                <c:pt idx="19">
                  <c:v>0.65800000000000003</c:v>
                </c:pt>
                <c:pt idx="20">
                  <c:v>0.94840000000000002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74-4B3D-81AB-BBCED70C8A02}"/>
            </c:ext>
          </c:extLst>
        </c:ser>
        <c:ser>
          <c:idx val="7"/>
          <c:order val="7"/>
          <c:tx>
            <c:strRef>
              <c:f>Report!$AG$1</c:f>
              <c:strCache>
                <c:ptCount val="1"/>
                <c:pt idx="0">
                  <c:v>Quartet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Report!$AG$2:$AG$22</c:f>
              <c:numCache>
                <c:formatCode>General</c:formatCode>
                <c:ptCount val="21"/>
                <c:pt idx="0">
                  <c:v>0.67269999999999996</c:v>
                </c:pt>
                <c:pt idx="1">
                  <c:v>0.66220000000000001</c:v>
                </c:pt>
                <c:pt idx="2">
                  <c:v>0.70130000000000003</c:v>
                </c:pt>
                <c:pt idx="3">
                  <c:v>0.70469999999999999</c:v>
                </c:pt>
                <c:pt idx="4">
                  <c:v>0.82030000000000003</c:v>
                </c:pt>
                <c:pt idx="5">
                  <c:v>0.70550000000000002</c:v>
                </c:pt>
                <c:pt idx="6">
                  <c:v>0.2145</c:v>
                </c:pt>
                <c:pt idx="7">
                  <c:v>0.24709999999999999</c:v>
                </c:pt>
                <c:pt idx="8">
                  <c:v>0.24909999999999999</c:v>
                </c:pt>
                <c:pt idx="9">
                  <c:v>0.52059999999999995</c:v>
                </c:pt>
                <c:pt idx="10">
                  <c:v>0.24740000000000001</c:v>
                </c:pt>
                <c:pt idx="11">
                  <c:v>0.29060000000000002</c:v>
                </c:pt>
                <c:pt idx="12">
                  <c:v>0.27029999999999998</c:v>
                </c:pt>
                <c:pt idx="13">
                  <c:v>0.60209999999999997</c:v>
                </c:pt>
                <c:pt idx="14">
                  <c:v>0.27250000000000002</c:v>
                </c:pt>
                <c:pt idx="15">
                  <c:v>0.23100000000000001</c:v>
                </c:pt>
                <c:pt idx="16">
                  <c:v>0.50590000000000002</c:v>
                </c:pt>
                <c:pt idx="17">
                  <c:v>0.28299999999999997</c:v>
                </c:pt>
                <c:pt idx="18">
                  <c:v>0.4743</c:v>
                </c:pt>
                <c:pt idx="19">
                  <c:v>0.2392</c:v>
                </c:pt>
                <c:pt idx="20">
                  <c:v>0.46360000000000001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74-4B3D-81AB-BBCED70C8A02}"/>
            </c:ext>
          </c:extLst>
        </c:ser>
        <c:ser>
          <c:idx val="8"/>
          <c:order val="8"/>
          <c:tx>
            <c:strRef>
              <c:f>Report!$AJ$1</c:f>
              <c:strCache>
                <c:ptCount val="1"/>
                <c:pt idx="0">
                  <c:v>Path Difference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Report!$AJ$2:$AJ$22</c:f>
              <c:numCache>
                <c:formatCode>General</c:formatCode>
                <c:ptCount val="21"/>
                <c:pt idx="0">
                  <c:v>1.0797000000000001</c:v>
                </c:pt>
                <c:pt idx="1">
                  <c:v>3.5310000000000001</c:v>
                </c:pt>
                <c:pt idx="2">
                  <c:v>1.4306000000000001</c:v>
                </c:pt>
                <c:pt idx="3">
                  <c:v>1.5133000000000001</c:v>
                </c:pt>
                <c:pt idx="4">
                  <c:v>1.5245</c:v>
                </c:pt>
                <c:pt idx="5">
                  <c:v>1.2024999999999999</c:v>
                </c:pt>
                <c:pt idx="6">
                  <c:v>3.8281000000000001</c:v>
                </c:pt>
                <c:pt idx="7">
                  <c:v>0.78879999999999995</c:v>
                </c:pt>
                <c:pt idx="8">
                  <c:v>0.87960000000000005</c:v>
                </c:pt>
                <c:pt idx="9">
                  <c:v>0.88460000000000005</c:v>
                </c:pt>
                <c:pt idx="10">
                  <c:v>0.55269999999999997</c:v>
                </c:pt>
                <c:pt idx="11">
                  <c:v>4.4878</c:v>
                </c:pt>
                <c:pt idx="12">
                  <c:v>4.5841000000000003</c:v>
                </c:pt>
                <c:pt idx="13">
                  <c:v>4.6052999999999997</c:v>
                </c:pt>
                <c:pt idx="14">
                  <c:v>4.1519000000000004</c:v>
                </c:pt>
                <c:pt idx="15">
                  <c:v>0.2114</c:v>
                </c:pt>
                <c:pt idx="16">
                  <c:v>0.22</c:v>
                </c:pt>
                <c:pt idx="17">
                  <c:v>0.48370000000000002</c:v>
                </c:pt>
                <c:pt idx="18">
                  <c:v>0.16339999999999999</c:v>
                </c:pt>
                <c:pt idx="19">
                  <c:v>0.54679999999999995</c:v>
                </c:pt>
                <c:pt idx="20">
                  <c:v>0.57230000000000003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74-4B3D-81AB-BBCED70C8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815471"/>
        <c:axId val="1122814991"/>
      </c:lineChart>
      <c:catAx>
        <c:axId val="112281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14991"/>
        <c:crosses val="autoZero"/>
        <c:auto val="1"/>
        <c:lblAlgn val="ctr"/>
        <c:lblOffset val="100"/>
        <c:noMultiLvlLbl val="0"/>
      </c:catAx>
      <c:valAx>
        <c:axId val="11228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1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CAF Oracle</a:t>
            </a:r>
          </a:p>
        </c:rich>
      </c:tx>
      <c:layout>
        <c:manualLayout>
          <c:xMode val="edge"/>
          <c:yMode val="edge"/>
          <c:x val="0.4079589743589743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39957264957264"/>
          <c:y val="0.14029351851851851"/>
          <c:w val="0.81621495726495719"/>
          <c:h val="0.45566851851851858"/>
        </c:manualLayout>
      </c:layout>
      <c:lineChart>
        <c:grouping val="standard"/>
        <c:varyColors val="0"/>
        <c:ser>
          <c:idx val="0"/>
          <c:order val="0"/>
          <c:tx>
            <c:strRef>
              <c:f>OracleReport!$L$1</c:f>
              <c:strCache>
                <c:ptCount val="1"/>
                <c:pt idx="0">
                  <c:v>Triples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OracleReport!$L$2:$L$8</c:f>
              <c:numCache>
                <c:formatCode>General</c:formatCode>
                <c:ptCount val="7"/>
                <c:pt idx="0">
                  <c:v>0.86250000000000004</c:v>
                </c:pt>
                <c:pt idx="1">
                  <c:v>0.72809999999999997</c:v>
                </c:pt>
                <c:pt idx="2">
                  <c:v>0.45950000000000002</c:v>
                </c:pt>
                <c:pt idx="3">
                  <c:v>0.3654</c:v>
                </c:pt>
                <c:pt idx="4">
                  <c:v>0.67710000000000004</c:v>
                </c:pt>
                <c:pt idx="5">
                  <c:v>0.55889999999999995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D-4E60-ABB4-7FB725087DAB}"/>
            </c:ext>
          </c:extLst>
        </c:ser>
        <c:ser>
          <c:idx val="1"/>
          <c:order val="1"/>
          <c:tx>
            <c:strRef>
              <c:f>OracleReport!$O$1</c:f>
              <c:strCache>
                <c:ptCount val="1"/>
                <c:pt idx="0">
                  <c:v>RF Cluster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OracleReport!$O$2:$O$8</c:f>
              <c:numCache>
                <c:formatCode>General</c:formatCode>
                <c:ptCount val="7"/>
                <c:pt idx="0">
                  <c:v>0.94030000000000002</c:v>
                </c:pt>
                <c:pt idx="1">
                  <c:v>0.86799999999999999</c:v>
                </c:pt>
                <c:pt idx="2">
                  <c:v>0.86799999999999999</c:v>
                </c:pt>
                <c:pt idx="3">
                  <c:v>0.86799999999999999</c:v>
                </c:pt>
                <c:pt idx="4">
                  <c:v>0.86799999999999999</c:v>
                </c:pt>
                <c:pt idx="5">
                  <c:v>0.57869999999999999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D-4E60-ABB4-7FB725087DAB}"/>
            </c:ext>
          </c:extLst>
        </c:ser>
        <c:ser>
          <c:idx val="2"/>
          <c:order val="2"/>
          <c:tx>
            <c:strRef>
              <c:f>OracleReport!$R$1</c:f>
              <c:strCache>
                <c:ptCount val="1"/>
                <c:pt idx="0">
                  <c:v>Matching Pair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OracleReport!$R$2:$R$8</c:f>
              <c:numCache>
                <c:formatCode>General</c:formatCode>
                <c:ptCount val="7"/>
                <c:pt idx="0">
                  <c:v>0.96199999999999997</c:v>
                </c:pt>
                <c:pt idx="1">
                  <c:v>0.79959999999999998</c:v>
                </c:pt>
                <c:pt idx="2">
                  <c:v>0.89959999999999996</c:v>
                </c:pt>
                <c:pt idx="3">
                  <c:v>0.54969999999999997</c:v>
                </c:pt>
                <c:pt idx="4">
                  <c:v>0.67469999999999997</c:v>
                </c:pt>
                <c:pt idx="5">
                  <c:v>0.67469999999999997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D-4E60-ABB4-7FB725087DAB}"/>
            </c:ext>
          </c:extLst>
        </c:ser>
        <c:ser>
          <c:idx val="3"/>
          <c:order val="3"/>
          <c:tx>
            <c:strRef>
              <c:f>OracleReport!$U$1</c:f>
              <c:strCache>
                <c:ptCount val="1"/>
                <c:pt idx="0">
                  <c:v>Nodal Splitted Weighted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OracleReport!$U$2:$U$8</c:f>
              <c:numCache>
                <c:formatCode>General</c:formatCode>
                <c:ptCount val="7"/>
                <c:pt idx="0">
                  <c:v>0.66393032151108444</c:v>
                </c:pt>
                <c:pt idx="1">
                  <c:v>0.70560135659001511</c:v>
                </c:pt>
                <c:pt idx="2">
                  <c:v>0.54033442152346689</c:v>
                </c:pt>
                <c:pt idx="3">
                  <c:v>0.67984679330800313</c:v>
                </c:pt>
                <c:pt idx="4">
                  <c:v>0.82322072434946358</c:v>
                </c:pt>
                <c:pt idx="5">
                  <c:v>1.000000826830175</c:v>
                </c:pt>
                <c:pt idx="6">
                  <c:v>0.79764385346872424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D-4E60-ABB4-7FB725087DAB}"/>
            </c:ext>
          </c:extLst>
        </c:ser>
        <c:ser>
          <c:idx val="4"/>
          <c:order val="4"/>
          <c:tx>
            <c:strRef>
              <c:f>OracleReport!$X$1</c:f>
              <c:strCache>
                <c:ptCount val="1"/>
                <c:pt idx="0">
                  <c:v>Matching Cluster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OracleReport!$X$2:$X$8</c:f>
              <c:numCache>
                <c:formatCode>General</c:formatCode>
                <c:ptCount val="7"/>
                <c:pt idx="0">
                  <c:v>0.8054</c:v>
                </c:pt>
                <c:pt idx="1">
                  <c:v>0.63500000000000001</c:v>
                </c:pt>
                <c:pt idx="2">
                  <c:v>1.0842000000000001</c:v>
                </c:pt>
                <c:pt idx="3">
                  <c:v>0.44919999999999999</c:v>
                </c:pt>
                <c:pt idx="4">
                  <c:v>0.60399999999999998</c:v>
                </c:pt>
                <c:pt idx="5">
                  <c:v>0.38719999999999999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9D-4E60-ABB4-7FB725087DAB}"/>
            </c:ext>
          </c:extLst>
        </c:ser>
        <c:ser>
          <c:idx val="5"/>
          <c:order val="5"/>
          <c:tx>
            <c:strRef>
              <c:f>OracleReport!$AA$1</c:f>
              <c:strCache>
                <c:ptCount val="1"/>
                <c:pt idx="0">
                  <c:v>MAST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OracleReport!$AA$2:$AA$8</c:f>
              <c:numCache>
                <c:formatCode>General</c:formatCode>
                <c:ptCount val="7"/>
                <c:pt idx="0">
                  <c:v>0.88880000000000003</c:v>
                </c:pt>
                <c:pt idx="1">
                  <c:v>0.88880000000000003</c:v>
                </c:pt>
                <c:pt idx="2">
                  <c:v>0.98760000000000003</c:v>
                </c:pt>
                <c:pt idx="3">
                  <c:v>0.49380000000000002</c:v>
                </c:pt>
                <c:pt idx="4">
                  <c:v>0.79</c:v>
                </c:pt>
                <c:pt idx="5">
                  <c:v>0.69130000000000003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9D-4E60-ABB4-7FB725087DAB}"/>
            </c:ext>
          </c:extLst>
        </c:ser>
        <c:ser>
          <c:idx val="6"/>
          <c:order val="6"/>
          <c:tx>
            <c:strRef>
              <c:f>OracleReport!$AD$1</c:f>
              <c:strCache>
                <c:ptCount val="1"/>
                <c:pt idx="0">
                  <c:v>Cophenetic L2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OracleReport!$AD$2:$AD$8</c:f>
              <c:numCache>
                <c:formatCode>General</c:formatCode>
                <c:ptCount val="7"/>
                <c:pt idx="0">
                  <c:v>0.65910000000000002</c:v>
                </c:pt>
                <c:pt idx="1">
                  <c:v>0.60060000000000002</c:v>
                </c:pt>
                <c:pt idx="2">
                  <c:v>1.347</c:v>
                </c:pt>
                <c:pt idx="3">
                  <c:v>0.3745</c:v>
                </c:pt>
                <c:pt idx="4">
                  <c:v>0.55030000000000001</c:v>
                </c:pt>
                <c:pt idx="5">
                  <c:v>0.44340000000000002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9D-4E60-ABB4-7FB725087DAB}"/>
            </c:ext>
          </c:extLst>
        </c:ser>
        <c:ser>
          <c:idx val="7"/>
          <c:order val="7"/>
          <c:tx>
            <c:strRef>
              <c:f>OracleReport!$AG$1</c:f>
              <c:strCache>
                <c:ptCount val="1"/>
                <c:pt idx="0">
                  <c:v>Quartet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OracleReport!$AG$2:$AG$8</c:f>
              <c:numCache>
                <c:formatCode>General</c:formatCode>
                <c:ptCount val="7"/>
                <c:pt idx="0">
                  <c:v>0.93100000000000005</c:v>
                </c:pt>
                <c:pt idx="1">
                  <c:v>0.624</c:v>
                </c:pt>
                <c:pt idx="2">
                  <c:v>0.62570000000000003</c:v>
                </c:pt>
                <c:pt idx="3">
                  <c:v>0.56859999999999999</c:v>
                </c:pt>
                <c:pt idx="4">
                  <c:v>0.63390000000000002</c:v>
                </c:pt>
                <c:pt idx="5">
                  <c:v>0.29299999999999998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9D-4E60-ABB4-7FB725087DAB}"/>
            </c:ext>
          </c:extLst>
        </c:ser>
        <c:ser>
          <c:idx val="8"/>
          <c:order val="8"/>
          <c:tx>
            <c:strRef>
              <c:f>OracleReport!$AJ$1</c:f>
              <c:strCache>
                <c:ptCount val="1"/>
                <c:pt idx="0">
                  <c:v>Path Difference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OracleReport!$AJ$2:$AJ$8</c:f>
              <c:numCache>
                <c:formatCode>General</c:formatCode>
                <c:ptCount val="7"/>
                <c:pt idx="0">
                  <c:v>0.89300000000000002</c:v>
                </c:pt>
                <c:pt idx="1">
                  <c:v>0.68059999999999998</c:v>
                </c:pt>
                <c:pt idx="2">
                  <c:v>1.0223</c:v>
                </c:pt>
                <c:pt idx="3">
                  <c:v>0.64980000000000004</c:v>
                </c:pt>
                <c:pt idx="4">
                  <c:v>0.69010000000000005</c:v>
                </c:pt>
                <c:pt idx="5">
                  <c:v>0.43909999999999999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9D-4E60-ABB4-7FB725087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585007"/>
        <c:axId val="1802585967"/>
      </c:lineChart>
      <c:catAx>
        <c:axId val="180258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85967"/>
        <c:crosses val="autoZero"/>
        <c:auto val="1"/>
        <c:lblAlgn val="ctr"/>
        <c:lblOffset val="100"/>
        <c:noMultiLvlLbl val="0"/>
      </c:catAx>
      <c:valAx>
        <c:axId val="18025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8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816431</xdr:colOff>
      <xdr:row>22</xdr:row>
      <xdr:rowOff>157162</xdr:rowOff>
    </xdr:from>
    <xdr:to>
      <xdr:col>12</xdr:col>
      <xdr:colOff>433717</xdr:colOff>
      <xdr:row>46</xdr:row>
      <xdr:rowOff>35790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E87C91-C877-A040-D343-D64690F02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971549</xdr:colOff>
      <xdr:row>11</xdr:row>
      <xdr:rowOff>128586</xdr:rowOff>
    </xdr:from>
    <xdr:to>
      <xdr:col>9</xdr:col>
      <xdr:colOff>1863</xdr:colOff>
      <xdr:row>29</xdr:row>
      <xdr:rowOff>37558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90745F-F1EB-1035-A619-DAAB3DD66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FullTreeComparison" connectionId="2" xr16:uid="{91677421-5359-40C6-BE80-B955BD419F0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acleTreeComparison" connectionId="1" xr16:uid="{200C1A4D-52A2-47C3-8FB7-6BCEB725021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2"/>
  <sheetViews>
    <sheetView topLeftCell="A19" zoomScale="70" zoomScaleNormal="70" workbookViewId="0">
      <selection activeCell="AB2" sqref="AB2"/>
    </sheetView>
  </sheetViews>
  <sheetFormatPr defaultColWidth="9.140625" defaultRowHeight="14.45"/>
  <cols>
    <col min="1" max="1" width="22.28515625" bestFit="1" customWidth="1"/>
    <col min="2" max="2" width="12" hidden="1" customWidth="1"/>
    <col min="3" max="3" width="14.85546875" customWidth="1"/>
    <col min="4" max="4" width="12" hidden="1" customWidth="1"/>
    <col min="5" max="5" width="18.140625" customWidth="1"/>
    <col min="6" max="6" width="28.140625" customWidth="1"/>
    <col min="7" max="8" width="12" bestFit="1" customWidth="1"/>
    <col min="9" max="9" width="13.7109375" bestFit="1" customWidth="1"/>
    <col min="10" max="10" width="9" bestFit="1" customWidth="1"/>
    <col min="11" max="11" width="17.140625" bestFit="1" customWidth="1"/>
    <col min="12" max="12" width="17" bestFit="1" customWidth="1"/>
    <col min="13" max="13" width="13.42578125" bestFit="1" customWidth="1"/>
    <col min="14" max="14" width="23.7109375" bestFit="1" customWidth="1"/>
    <col min="15" max="15" width="23.5703125" bestFit="1" customWidth="1"/>
    <col min="16" max="16" width="12.5703125" bestFit="1" customWidth="1"/>
    <col min="17" max="17" width="22.85546875" bestFit="1" customWidth="1"/>
    <col min="18" max="18" width="22.7109375" bestFit="1" customWidth="1"/>
    <col min="19" max="19" width="22.28515625" bestFit="1" customWidth="1"/>
    <col min="20" max="20" width="32.5703125" bestFit="1" customWidth="1"/>
    <col min="21" max="21" width="24.140625" customWidth="1"/>
    <col min="22" max="22" width="15.42578125" bestFit="1" customWidth="1"/>
    <col min="23" max="23" width="25.7109375" bestFit="1" customWidth="1"/>
    <col min="24" max="24" width="25.5703125" bestFit="1" customWidth="1"/>
    <col min="25" max="25" width="6" bestFit="1" customWidth="1"/>
    <col min="26" max="26" width="16.140625" bestFit="1" customWidth="1"/>
    <col min="27" max="27" width="15.85546875" bestFit="1" customWidth="1"/>
    <col min="28" max="28" width="18.85546875" bestFit="1" customWidth="1"/>
    <col min="29" max="29" width="29.140625" bestFit="1" customWidth="1"/>
    <col min="30" max="30" width="29" bestFit="1" customWidth="1"/>
    <col min="31" max="31" width="13.5703125" customWidth="1"/>
    <col min="32" max="32" width="18" bestFit="1" customWidth="1"/>
    <col min="33" max="33" width="17.85546875" bestFit="1" customWidth="1"/>
    <col min="34" max="34" width="13.28515625" bestFit="1" customWidth="1"/>
    <col min="35" max="35" width="23.5703125" bestFit="1" customWidth="1"/>
    <col min="36" max="36" width="23.42578125" bestFit="1" customWidth="1"/>
  </cols>
  <sheetData>
    <row r="1" spans="1:36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>
      <c r="A2">
        <v>1</v>
      </c>
      <c r="B2">
        <v>1</v>
      </c>
      <c r="C2" t="str">
        <f>VLOOKUP(B2,Tags!$A$1:$B$7,2)</f>
        <v>FOOElements</v>
      </c>
      <c r="D2">
        <v>2</v>
      </c>
      <c r="E2" t="str">
        <f>VLOOKUP(D2,Tags!$A$1:$B$7,2)</f>
        <v>FOOSequence</v>
      </c>
      <c r="F2" t="str">
        <f>CONCATENATE(C2,"-",E2)</f>
        <v>FOOElements-FOOSequence</v>
      </c>
      <c r="G2">
        <v>588</v>
      </c>
      <c r="H2">
        <v>588</v>
      </c>
      <c r="I2">
        <v>588</v>
      </c>
      <c r="J2">
        <v>10068913</v>
      </c>
      <c r="K2">
        <v>0.44790000000000002</v>
      </c>
      <c r="L2">
        <v>0.44790000000000002</v>
      </c>
      <c r="M2">
        <v>577</v>
      </c>
      <c r="N2">
        <v>0.98499999999999999</v>
      </c>
      <c r="O2">
        <v>0.9849</v>
      </c>
      <c r="P2">
        <v>137762</v>
      </c>
      <c r="Q2">
        <v>0.93149999999999999</v>
      </c>
      <c r="R2">
        <v>0.94010000000000005</v>
      </c>
      <c r="S2">
        <v>2983.4400999999998</v>
      </c>
      <c r="T2" t="s">
        <v>34</v>
      </c>
      <c r="U2">
        <f>S2/Summary!$E$6</f>
        <v>0.45441152919124145</v>
      </c>
      <c r="V2">
        <v>37167</v>
      </c>
      <c r="W2">
        <v>3.8855</v>
      </c>
      <c r="X2">
        <v>1.5165</v>
      </c>
      <c r="Y2">
        <v>529</v>
      </c>
      <c r="Z2">
        <v>0.96</v>
      </c>
      <c r="AA2">
        <v>0.95430000000000004</v>
      </c>
      <c r="AB2">
        <v>22946.236000000001</v>
      </c>
      <c r="AC2">
        <v>9.7426999999999992</v>
      </c>
      <c r="AD2">
        <v>2.2991000000000001</v>
      </c>
      <c r="AE2">
        <v>2211220569</v>
      </c>
      <c r="AF2">
        <v>0.67279999999999995</v>
      </c>
      <c r="AG2">
        <v>0.67269999999999996</v>
      </c>
      <c r="AH2">
        <v>13558.7492</v>
      </c>
      <c r="AI2">
        <v>4.6825000000000001</v>
      </c>
      <c r="AJ2">
        <v>1.0797000000000001</v>
      </c>
    </row>
    <row r="3" spans="1:36">
      <c r="A3">
        <v>2</v>
      </c>
      <c r="B3">
        <v>1</v>
      </c>
      <c r="C3" t="str">
        <f>VLOOKUP(B3,Tags!$A$1:$B$7,2)</f>
        <v>FOOElements</v>
      </c>
      <c r="D3">
        <v>3</v>
      </c>
      <c r="E3" t="str">
        <f>VLOOKUP(D3,Tags!$A$1:$B$7,2)</f>
        <v>PAM</v>
      </c>
      <c r="F3" t="str">
        <f t="shared" ref="F3:F22" si="0">CONCATENATE(C3,"-",E3)</f>
        <v>FOOElements-PAM</v>
      </c>
      <c r="G3">
        <v>588</v>
      </c>
      <c r="H3">
        <v>588</v>
      </c>
      <c r="I3">
        <v>588</v>
      </c>
      <c r="J3">
        <v>9991471</v>
      </c>
      <c r="K3">
        <v>0.44440000000000002</v>
      </c>
      <c r="L3">
        <v>0.44440000000000002</v>
      </c>
      <c r="M3">
        <v>580</v>
      </c>
      <c r="N3">
        <v>0.99019999999999997</v>
      </c>
      <c r="O3">
        <v>0.99</v>
      </c>
      <c r="P3">
        <v>123161</v>
      </c>
      <c r="Q3">
        <v>0.83279999999999998</v>
      </c>
      <c r="R3">
        <v>0.84050000000000002</v>
      </c>
      <c r="S3">
        <v>2267.1224000000002</v>
      </c>
      <c r="T3" t="s">
        <v>34</v>
      </c>
      <c r="U3">
        <f>S3/Summary!$E$6</f>
        <v>0.34530827572094291</v>
      </c>
      <c r="V3">
        <v>70876</v>
      </c>
      <c r="W3">
        <v>7.4093999999999998</v>
      </c>
      <c r="X3">
        <v>2.8919000000000001</v>
      </c>
      <c r="Y3">
        <v>531</v>
      </c>
      <c r="Z3">
        <v>0.96360000000000001</v>
      </c>
      <c r="AA3">
        <v>0.95789999999999997</v>
      </c>
      <c r="AB3">
        <v>43874.241499999996</v>
      </c>
      <c r="AC3">
        <v>18.628599999999999</v>
      </c>
      <c r="AD3">
        <v>4.3959000000000001</v>
      </c>
      <c r="AE3">
        <v>2176673316</v>
      </c>
      <c r="AF3">
        <v>0.6623</v>
      </c>
      <c r="AG3">
        <v>0.66220000000000001</v>
      </c>
      <c r="AH3">
        <v>44341.392399999997</v>
      </c>
      <c r="AI3">
        <v>15.3134</v>
      </c>
      <c r="AJ3">
        <v>3.5310000000000001</v>
      </c>
    </row>
    <row r="4" spans="1:36">
      <c r="A4">
        <v>3</v>
      </c>
      <c r="B4">
        <v>1</v>
      </c>
      <c r="C4" t="str">
        <f>VLOOKUP(B4,Tags!$A$1:$B$7,2)</f>
        <v>FOOElements</v>
      </c>
      <c r="D4">
        <v>4</v>
      </c>
      <c r="E4" t="str">
        <f>VLOOKUP(D4,Tags!$A$1:$B$7,2)</f>
        <v>INT</v>
      </c>
      <c r="F4" t="str">
        <f t="shared" si="0"/>
        <v>FOOElements-INT</v>
      </c>
      <c r="G4">
        <v>588</v>
      </c>
      <c r="H4">
        <v>588</v>
      </c>
      <c r="I4">
        <v>588</v>
      </c>
      <c r="J4">
        <v>10909927</v>
      </c>
      <c r="K4">
        <v>0.48530000000000001</v>
      </c>
      <c r="L4">
        <v>0.48530000000000001</v>
      </c>
      <c r="M4">
        <v>578</v>
      </c>
      <c r="N4">
        <v>0.98670000000000002</v>
      </c>
      <c r="O4">
        <v>0.98660000000000003</v>
      </c>
      <c r="P4">
        <v>141396</v>
      </c>
      <c r="Q4">
        <v>0.95609999999999995</v>
      </c>
      <c r="R4">
        <v>0.96489999999999998</v>
      </c>
      <c r="S4">
        <v>3144.9704000000002</v>
      </c>
      <c r="T4" t="s">
        <v>34</v>
      </c>
      <c r="U4">
        <f>S4/Summary!$E$6</f>
        <v>0.4790144131686071</v>
      </c>
      <c r="V4">
        <v>48982</v>
      </c>
      <c r="W4">
        <v>5.1205999999999996</v>
      </c>
      <c r="X4">
        <v>1.9985999999999999</v>
      </c>
      <c r="Y4">
        <v>530</v>
      </c>
      <c r="Z4">
        <v>0.96179999999999999</v>
      </c>
      <c r="AA4">
        <v>0.95609999999999995</v>
      </c>
      <c r="AB4">
        <v>29600.661499999998</v>
      </c>
      <c r="AC4">
        <v>12.568099999999999</v>
      </c>
      <c r="AD4">
        <v>2.9658000000000002</v>
      </c>
      <c r="AE4">
        <v>2305246320</v>
      </c>
      <c r="AF4">
        <v>0.70150000000000001</v>
      </c>
      <c r="AG4">
        <v>0.70130000000000003</v>
      </c>
      <c r="AH4">
        <v>17965.2202</v>
      </c>
      <c r="AI4">
        <v>6.2042999999999999</v>
      </c>
      <c r="AJ4">
        <v>1.4306000000000001</v>
      </c>
    </row>
    <row r="5" spans="1:36">
      <c r="A5">
        <v>4</v>
      </c>
      <c r="B5">
        <v>1</v>
      </c>
      <c r="C5" t="str">
        <f>VLOOKUP(B5,Tags!$A$1:$B$7,2)</f>
        <v>FOOElements</v>
      </c>
      <c r="D5">
        <v>5</v>
      </c>
      <c r="E5" t="str">
        <f>VLOOKUP(D5,Tags!$A$1:$B$7,2)</f>
        <v>INTER_ND</v>
      </c>
      <c r="F5" t="str">
        <f t="shared" si="0"/>
        <v>FOOElements-INTER_ND</v>
      </c>
      <c r="G5">
        <v>588</v>
      </c>
      <c r="H5">
        <v>588</v>
      </c>
      <c r="I5">
        <v>588</v>
      </c>
      <c r="J5">
        <v>11197569</v>
      </c>
      <c r="K5">
        <v>0.49809999999999999</v>
      </c>
      <c r="L5">
        <v>0.49809999999999999</v>
      </c>
      <c r="M5">
        <v>579</v>
      </c>
      <c r="N5">
        <v>0.98839999999999995</v>
      </c>
      <c r="O5">
        <v>0.98829999999999996</v>
      </c>
      <c r="P5">
        <v>145433</v>
      </c>
      <c r="Q5">
        <v>0.98329999999999995</v>
      </c>
      <c r="R5">
        <v>0.99250000000000005</v>
      </c>
      <c r="S5">
        <v>3321.9724999999999</v>
      </c>
      <c r="T5" t="s">
        <v>34</v>
      </c>
      <c r="U5">
        <f>S5/Summary!$E$6</f>
        <v>0.50597382654213552</v>
      </c>
      <c r="V5">
        <v>51891</v>
      </c>
      <c r="W5">
        <v>5.4246999999999996</v>
      </c>
      <c r="X5">
        <v>2.1173000000000002</v>
      </c>
      <c r="Y5">
        <v>535</v>
      </c>
      <c r="Z5">
        <v>0.97089999999999999</v>
      </c>
      <c r="AA5">
        <v>0.96509999999999996</v>
      </c>
      <c r="AB5">
        <v>31460.126499999998</v>
      </c>
      <c r="AC5">
        <v>13.357699999999999</v>
      </c>
      <c r="AD5">
        <v>3.1520999999999999</v>
      </c>
      <c r="AE5">
        <v>2316211797</v>
      </c>
      <c r="AF5">
        <v>0.70479999999999998</v>
      </c>
      <c r="AG5">
        <v>0.70469999999999999</v>
      </c>
      <c r="AH5">
        <v>19003.568299999999</v>
      </c>
      <c r="AI5">
        <v>6.5629</v>
      </c>
      <c r="AJ5">
        <v>1.5133000000000001</v>
      </c>
    </row>
    <row r="6" spans="1:36">
      <c r="A6">
        <v>5</v>
      </c>
      <c r="B6">
        <v>1</v>
      </c>
      <c r="C6" t="str">
        <f>VLOOKUP(B6,Tags!$A$1:$B$7,2)</f>
        <v>FOOElements</v>
      </c>
      <c r="D6">
        <v>6</v>
      </c>
      <c r="E6" t="str">
        <f>VLOOKUP(D6,Tags!$A$1:$B$7,2)</f>
        <v>K-mer</v>
      </c>
      <c r="F6" t="str">
        <f t="shared" si="0"/>
        <v>FOOElements-K-mer</v>
      </c>
      <c r="G6">
        <v>588</v>
      </c>
      <c r="H6">
        <v>588</v>
      </c>
      <c r="I6">
        <v>588</v>
      </c>
      <c r="J6">
        <v>16596529</v>
      </c>
      <c r="K6">
        <v>0.73819999999999997</v>
      </c>
      <c r="L6">
        <v>0.73819999999999997</v>
      </c>
      <c r="M6">
        <v>576</v>
      </c>
      <c r="N6">
        <v>0.98329999999999995</v>
      </c>
      <c r="O6">
        <v>0.98319999999999996</v>
      </c>
      <c r="P6">
        <v>147969</v>
      </c>
      <c r="Q6">
        <v>1.0004999999999999</v>
      </c>
      <c r="R6">
        <v>1.0098</v>
      </c>
      <c r="S6">
        <v>4975.4076999999997</v>
      </c>
      <c r="T6" t="s">
        <v>34</v>
      </c>
      <c r="U6">
        <f>S6/Summary!$E$6</f>
        <v>0.75781062985205483</v>
      </c>
      <c r="V6">
        <v>55510</v>
      </c>
      <c r="W6">
        <v>5.8030999999999997</v>
      </c>
      <c r="X6">
        <v>2.2650000000000001</v>
      </c>
      <c r="Y6">
        <v>554</v>
      </c>
      <c r="Z6">
        <v>1.0053000000000001</v>
      </c>
      <c r="AA6">
        <v>0.99939999999999996</v>
      </c>
      <c r="AB6">
        <v>34260.3946</v>
      </c>
      <c r="AC6">
        <v>14.5466</v>
      </c>
      <c r="AD6">
        <v>3.4327000000000001</v>
      </c>
      <c r="AE6">
        <v>2696337180</v>
      </c>
      <c r="AF6">
        <v>0.82050000000000001</v>
      </c>
      <c r="AG6">
        <v>0.82030000000000003</v>
      </c>
      <c r="AH6">
        <v>19143.7837</v>
      </c>
      <c r="AI6">
        <v>6.6113</v>
      </c>
      <c r="AJ6">
        <v>1.5245</v>
      </c>
    </row>
    <row r="7" spans="1:36">
      <c r="A7">
        <v>6</v>
      </c>
      <c r="B7">
        <v>1</v>
      </c>
      <c r="C7" t="str">
        <f>VLOOKUP(B7,Tags!$A$1:$B$7,2)</f>
        <v>FOOElements</v>
      </c>
      <c r="D7">
        <v>7</v>
      </c>
      <c r="E7" t="str">
        <f>VLOOKUP(D7,Tags!$A$1:$B$7,2)</f>
        <v>K-mer_NAT</v>
      </c>
      <c r="F7" t="str">
        <f t="shared" si="0"/>
        <v>FOOElements-K-mer_NAT</v>
      </c>
      <c r="G7">
        <v>588</v>
      </c>
      <c r="H7">
        <v>588</v>
      </c>
      <c r="I7">
        <v>588</v>
      </c>
      <c r="J7">
        <v>11054667</v>
      </c>
      <c r="K7">
        <v>0.49170000000000003</v>
      </c>
      <c r="L7">
        <v>0.49170000000000003</v>
      </c>
      <c r="M7">
        <v>580</v>
      </c>
      <c r="N7">
        <v>0.99019999999999997</v>
      </c>
      <c r="O7">
        <v>0.99</v>
      </c>
      <c r="P7">
        <v>137665</v>
      </c>
      <c r="Q7">
        <v>0.93079999999999996</v>
      </c>
      <c r="R7">
        <v>0.9395</v>
      </c>
      <c r="S7">
        <v>3270.8247999999999</v>
      </c>
      <c r="T7" t="s">
        <v>34</v>
      </c>
      <c r="U7">
        <f>S7/Summary!$E$6</f>
        <v>0.49818345576458412</v>
      </c>
      <c r="V7">
        <v>41984</v>
      </c>
      <c r="W7">
        <v>4.3890000000000002</v>
      </c>
      <c r="X7">
        <v>1.7131000000000001</v>
      </c>
      <c r="Y7">
        <v>531</v>
      </c>
      <c r="Z7">
        <v>0.96360000000000001</v>
      </c>
      <c r="AA7">
        <v>0.95789999999999997</v>
      </c>
      <c r="AB7">
        <v>25438.099099999999</v>
      </c>
      <c r="AC7">
        <v>10.800800000000001</v>
      </c>
      <c r="AD7">
        <v>2.5487000000000002</v>
      </c>
      <c r="AE7">
        <v>2318862537</v>
      </c>
      <c r="AF7">
        <v>0.7056</v>
      </c>
      <c r="AG7">
        <v>0.70550000000000002</v>
      </c>
      <c r="AH7">
        <v>15100.8351</v>
      </c>
      <c r="AI7">
        <v>5.2150999999999996</v>
      </c>
      <c r="AJ7">
        <v>1.2024999999999999</v>
      </c>
    </row>
    <row r="8" spans="1:36">
      <c r="A8">
        <v>7</v>
      </c>
      <c r="B8">
        <v>2</v>
      </c>
      <c r="C8" t="str">
        <f>VLOOKUP(B8,Tags!$A$1:$B$7,2)</f>
        <v>FOOSequence</v>
      </c>
      <c r="D8">
        <v>3</v>
      </c>
      <c r="E8" t="str">
        <f>VLOOKUP(D8,Tags!$A$1:$B$7,2)</f>
        <v>PAM</v>
      </c>
      <c r="F8" t="str">
        <f t="shared" si="0"/>
        <v>FOOSequence-PAM</v>
      </c>
      <c r="G8">
        <v>588</v>
      </c>
      <c r="H8">
        <v>588</v>
      </c>
      <c r="I8">
        <v>588</v>
      </c>
      <c r="J8">
        <v>3303958</v>
      </c>
      <c r="K8">
        <v>0.14699999999999999</v>
      </c>
      <c r="L8">
        <v>0.14699999999999999</v>
      </c>
      <c r="M8">
        <v>570</v>
      </c>
      <c r="N8">
        <v>0.97309999999999997</v>
      </c>
      <c r="O8">
        <v>0.97299999999999998</v>
      </c>
      <c r="P8">
        <v>135038</v>
      </c>
      <c r="Q8">
        <v>0.91310000000000002</v>
      </c>
      <c r="R8">
        <v>0.92149999999999999</v>
      </c>
      <c r="S8">
        <v>3247.0005000000001</v>
      </c>
      <c r="T8" t="s">
        <v>34</v>
      </c>
      <c r="U8">
        <f>S8/Summary!$E$6</f>
        <v>0.49455474654568249</v>
      </c>
      <c r="V8">
        <v>99045</v>
      </c>
      <c r="W8">
        <v>10.354200000000001</v>
      </c>
      <c r="X8">
        <v>4.0412999999999997</v>
      </c>
      <c r="Y8">
        <v>504</v>
      </c>
      <c r="Z8">
        <v>0.91459999999999997</v>
      </c>
      <c r="AA8">
        <v>0.90920000000000001</v>
      </c>
      <c r="AB8">
        <v>61707.679700000001</v>
      </c>
      <c r="AC8">
        <v>26.200500000000002</v>
      </c>
      <c r="AD8">
        <v>6.1826999999999996</v>
      </c>
      <c r="AE8">
        <v>705084241</v>
      </c>
      <c r="AF8">
        <v>0.2145</v>
      </c>
      <c r="AG8">
        <v>0.2145</v>
      </c>
      <c r="AH8">
        <v>48071.376199999999</v>
      </c>
      <c r="AI8">
        <v>16.601500000000001</v>
      </c>
      <c r="AJ8">
        <v>3.8281000000000001</v>
      </c>
    </row>
    <row r="9" spans="1:36">
      <c r="A9">
        <v>8</v>
      </c>
      <c r="B9">
        <v>2</v>
      </c>
      <c r="C9" t="str">
        <f>VLOOKUP(B9,Tags!$A$1:$B$7,2)</f>
        <v>FOOSequence</v>
      </c>
      <c r="D9">
        <v>4</v>
      </c>
      <c r="E9" t="str">
        <f>VLOOKUP(D9,Tags!$A$1:$B$7,2)</f>
        <v>INT</v>
      </c>
      <c r="F9" t="str">
        <f t="shared" si="0"/>
        <v>FOOSequence-INT</v>
      </c>
      <c r="G9">
        <v>588</v>
      </c>
      <c r="H9">
        <v>588</v>
      </c>
      <c r="I9">
        <v>588</v>
      </c>
      <c r="J9">
        <v>3471208</v>
      </c>
      <c r="K9">
        <v>0.15440000000000001</v>
      </c>
      <c r="L9">
        <v>0.15440000000000001</v>
      </c>
      <c r="M9">
        <v>552</v>
      </c>
      <c r="N9">
        <v>0.94240000000000002</v>
      </c>
      <c r="O9">
        <v>0.94220000000000004</v>
      </c>
      <c r="P9">
        <v>75361</v>
      </c>
      <c r="Q9">
        <v>0.50960000000000005</v>
      </c>
      <c r="R9">
        <v>0.51429999999999998</v>
      </c>
      <c r="S9">
        <v>272.04660000000001</v>
      </c>
      <c r="T9" t="s">
        <v>34</v>
      </c>
      <c r="U9">
        <f>S9/Summary!$E$6</f>
        <v>4.1435761193019428E-2</v>
      </c>
      <c r="V9">
        <v>16425</v>
      </c>
      <c r="W9">
        <v>1.7171000000000001</v>
      </c>
      <c r="X9">
        <v>0.67020000000000002</v>
      </c>
      <c r="Y9">
        <v>461</v>
      </c>
      <c r="Z9">
        <v>0.83660000000000001</v>
      </c>
      <c r="AA9">
        <v>0.83160000000000001</v>
      </c>
      <c r="AB9">
        <v>7740.0154000000002</v>
      </c>
      <c r="AC9">
        <v>3.2863000000000002</v>
      </c>
      <c r="AD9">
        <v>0.77549999999999997</v>
      </c>
      <c r="AE9">
        <v>812324813</v>
      </c>
      <c r="AF9">
        <v>0.2472</v>
      </c>
      <c r="AG9">
        <v>0.24709999999999999</v>
      </c>
      <c r="AH9">
        <v>9905.4441999999999</v>
      </c>
      <c r="AI9">
        <v>3.4209000000000001</v>
      </c>
      <c r="AJ9">
        <v>0.78879999999999995</v>
      </c>
    </row>
    <row r="10" spans="1:36">
      <c r="A10">
        <v>9</v>
      </c>
      <c r="B10">
        <v>2</v>
      </c>
      <c r="C10" t="str">
        <f>VLOOKUP(B10,Tags!$A$1:$B$7,2)</f>
        <v>FOOSequence</v>
      </c>
      <c r="D10">
        <v>5</v>
      </c>
      <c r="E10" t="str">
        <f>VLOOKUP(D10,Tags!$A$1:$B$7,2)</f>
        <v>INTER_ND</v>
      </c>
      <c r="F10" t="str">
        <f t="shared" si="0"/>
        <v>FOOSequence-INTER_ND</v>
      </c>
      <c r="G10">
        <v>588</v>
      </c>
      <c r="H10">
        <v>588</v>
      </c>
      <c r="I10">
        <v>588</v>
      </c>
      <c r="J10">
        <v>3955656</v>
      </c>
      <c r="K10">
        <v>0.17599999999999999</v>
      </c>
      <c r="L10">
        <v>0.17599999999999999</v>
      </c>
      <c r="M10">
        <v>551</v>
      </c>
      <c r="N10">
        <v>0.94059999999999999</v>
      </c>
      <c r="O10">
        <v>0.9405</v>
      </c>
      <c r="P10">
        <v>83955</v>
      </c>
      <c r="Q10">
        <v>0.56769999999999998</v>
      </c>
      <c r="R10">
        <v>0.57289999999999996</v>
      </c>
      <c r="S10">
        <v>431.93979999999999</v>
      </c>
      <c r="T10" t="s">
        <v>34</v>
      </c>
      <c r="U10">
        <f>S10/Summary!$E$6</f>
        <v>6.5789296402015585E-2</v>
      </c>
      <c r="V10">
        <v>19416</v>
      </c>
      <c r="W10">
        <v>2.0297999999999998</v>
      </c>
      <c r="X10">
        <v>0.79220000000000002</v>
      </c>
      <c r="Y10">
        <v>462</v>
      </c>
      <c r="Z10">
        <v>0.83840000000000003</v>
      </c>
      <c r="AA10">
        <v>0.83350000000000002</v>
      </c>
      <c r="AB10">
        <v>9600.9879000000001</v>
      </c>
      <c r="AC10">
        <v>4.0765000000000002</v>
      </c>
      <c r="AD10">
        <v>0.96199999999999997</v>
      </c>
      <c r="AE10">
        <v>818739516</v>
      </c>
      <c r="AF10">
        <v>0.24909999999999999</v>
      </c>
      <c r="AG10">
        <v>0.24909999999999999</v>
      </c>
      <c r="AH10">
        <v>11045.6585</v>
      </c>
      <c r="AI10">
        <v>3.8146</v>
      </c>
      <c r="AJ10">
        <v>0.87960000000000005</v>
      </c>
    </row>
    <row r="11" spans="1:36">
      <c r="A11">
        <v>10</v>
      </c>
      <c r="B11">
        <v>2</v>
      </c>
      <c r="C11" t="str">
        <f>VLOOKUP(B11,Tags!$A$1:$B$7,2)</f>
        <v>FOOSequence</v>
      </c>
      <c r="D11">
        <v>6</v>
      </c>
      <c r="E11" t="str">
        <f>VLOOKUP(D11,Tags!$A$1:$B$7,2)</f>
        <v>K-mer</v>
      </c>
      <c r="F11" t="str">
        <f t="shared" si="0"/>
        <v>FOOSequence-K-mer</v>
      </c>
      <c r="G11">
        <v>588</v>
      </c>
      <c r="H11">
        <v>588</v>
      </c>
      <c r="I11">
        <v>588</v>
      </c>
      <c r="J11">
        <v>12049748</v>
      </c>
      <c r="K11">
        <v>0.53600000000000003</v>
      </c>
      <c r="L11">
        <v>0.53600000000000003</v>
      </c>
      <c r="M11">
        <v>565</v>
      </c>
      <c r="N11">
        <v>0.96450000000000002</v>
      </c>
      <c r="O11">
        <v>0.96440000000000003</v>
      </c>
      <c r="P11">
        <v>131183</v>
      </c>
      <c r="Q11">
        <v>0.88700000000000001</v>
      </c>
      <c r="R11">
        <v>0.8952</v>
      </c>
      <c r="S11">
        <v>6253.4264999999996</v>
      </c>
      <c r="T11" t="s">
        <v>34</v>
      </c>
      <c r="U11">
        <f>S11/Summary!$E$6</f>
        <v>0.95246728719307383</v>
      </c>
      <c r="V11">
        <v>23285</v>
      </c>
      <c r="W11">
        <v>2.4342000000000001</v>
      </c>
      <c r="X11">
        <v>0.95009999999999994</v>
      </c>
      <c r="Y11">
        <v>538</v>
      </c>
      <c r="Z11">
        <v>0.97629999999999995</v>
      </c>
      <c r="AA11">
        <v>0.97060000000000002</v>
      </c>
      <c r="AB11">
        <v>12433.7291</v>
      </c>
      <c r="AC11">
        <v>5.2792000000000003</v>
      </c>
      <c r="AD11">
        <v>1.2458</v>
      </c>
      <c r="AE11">
        <v>1711247930</v>
      </c>
      <c r="AF11">
        <v>0.52070000000000005</v>
      </c>
      <c r="AG11">
        <v>0.52059999999999995</v>
      </c>
      <c r="AH11">
        <v>11108.474399999999</v>
      </c>
      <c r="AI11">
        <v>3.8363</v>
      </c>
      <c r="AJ11">
        <v>0.88460000000000005</v>
      </c>
    </row>
    <row r="12" spans="1:36">
      <c r="A12">
        <v>11</v>
      </c>
      <c r="B12">
        <v>2</v>
      </c>
      <c r="C12" t="str">
        <f>VLOOKUP(B12,Tags!$A$1:$B$7,2)</f>
        <v>FOOSequence</v>
      </c>
      <c r="D12">
        <v>7</v>
      </c>
      <c r="E12" t="str">
        <f>VLOOKUP(D12,Tags!$A$1:$B$7,2)</f>
        <v>K-mer_NAT</v>
      </c>
      <c r="F12" t="str">
        <f t="shared" si="0"/>
        <v>FOOSequence-K-mer_NAT</v>
      </c>
      <c r="G12">
        <v>588</v>
      </c>
      <c r="H12">
        <v>588</v>
      </c>
      <c r="I12">
        <v>588</v>
      </c>
      <c r="J12">
        <v>3889221</v>
      </c>
      <c r="K12">
        <v>0.17299999999999999</v>
      </c>
      <c r="L12">
        <v>0.17299999999999999</v>
      </c>
      <c r="M12">
        <v>571</v>
      </c>
      <c r="N12">
        <v>0.9748</v>
      </c>
      <c r="O12">
        <v>0.97470000000000001</v>
      </c>
      <c r="P12">
        <v>84904</v>
      </c>
      <c r="Q12">
        <v>0.57410000000000005</v>
      </c>
      <c r="R12">
        <v>0.57940000000000003</v>
      </c>
      <c r="S12">
        <v>388.54750000000001</v>
      </c>
      <c r="T12" t="s">
        <v>34</v>
      </c>
      <c r="U12">
        <f>S12/Summary!$E$6</f>
        <v>5.9180160392170736E-2</v>
      </c>
      <c r="V12">
        <v>10561</v>
      </c>
      <c r="W12">
        <v>1.1041000000000001</v>
      </c>
      <c r="X12">
        <v>0.43090000000000001</v>
      </c>
      <c r="Y12">
        <v>486</v>
      </c>
      <c r="Z12">
        <v>0.88190000000000002</v>
      </c>
      <c r="AA12">
        <v>0.87670000000000003</v>
      </c>
      <c r="AB12">
        <v>3682.7163</v>
      </c>
      <c r="AC12">
        <v>1.5636000000000001</v>
      </c>
      <c r="AD12">
        <v>0.36899999999999999</v>
      </c>
      <c r="AE12">
        <v>813035353</v>
      </c>
      <c r="AF12">
        <v>0.24740000000000001</v>
      </c>
      <c r="AG12">
        <v>0.24740000000000001</v>
      </c>
      <c r="AH12">
        <v>6940.9687999999996</v>
      </c>
      <c r="AI12">
        <v>2.3971</v>
      </c>
      <c r="AJ12">
        <v>0.55269999999999997</v>
      </c>
    </row>
    <row r="13" spans="1:36">
      <c r="A13">
        <v>12</v>
      </c>
      <c r="B13">
        <v>3</v>
      </c>
      <c r="C13" t="str">
        <f>VLOOKUP(B13,Tags!$A$1:$B$7,2)</f>
        <v>PAM</v>
      </c>
      <c r="D13">
        <v>4</v>
      </c>
      <c r="E13" t="str">
        <f>VLOOKUP(D13,Tags!$A$1:$B$7,2)</f>
        <v>INT</v>
      </c>
      <c r="F13" t="str">
        <f t="shared" si="0"/>
        <v>PAM-INT</v>
      </c>
      <c r="G13">
        <v>588</v>
      </c>
      <c r="H13">
        <v>588</v>
      </c>
      <c r="I13">
        <v>588</v>
      </c>
      <c r="J13">
        <v>3995990</v>
      </c>
      <c r="K13">
        <v>0.1777</v>
      </c>
      <c r="L13">
        <v>0.1777</v>
      </c>
      <c r="M13">
        <v>572</v>
      </c>
      <c r="N13">
        <v>0.97650000000000003</v>
      </c>
      <c r="O13">
        <v>0.97640000000000005</v>
      </c>
      <c r="P13">
        <v>148259</v>
      </c>
      <c r="Q13">
        <v>1.0024999999999999</v>
      </c>
      <c r="R13">
        <v>1.0118</v>
      </c>
      <c r="S13">
        <v>3414.6372000000001</v>
      </c>
      <c r="T13" t="s">
        <v>34</v>
      </c>
      <c r="U13">
        <f>S13/Summary!$E$6</f>
        <v>0.52008770401835758</v>
      </c>
      <c r="V13">
        <v>113154</v>
      </c>
      <c r="W13">
        <v>11.8292</v>
      </c>
      <c r="X13">
        <v>4.617</v>
      </c>
      <c r="Y13">
        <v>526</v>
      </c>
      <c r="Z13">
        <v>0.95450000000000002</v>
      </c>
      <c r="AA13">
        <v>0.94889999999999997</v>
      </c>
      <c r="AB13">
        <v>69206.748099999997</v>
      </c>
      <c r="AC13">
        <v>29.384499999999999</v>
      </c>
      <c r="AD13">
        <v>6.9340999999999999</v>
      </c>
      <c r="AE13">
        <v>955258368</v>
      </c>
      <c r="AF13">
        <v>0.29070000000000001</v>
      </c>
      <c r="AG13">
        <v>0.29060000000000002</v>
      </c>
      <c r="AH13">
        <v>56356.415399999998</v>
      </c>
      <c r="AI13">
        <v>19.462800000000001</v>
      </c>
      <c r="AJ13">
        <v>4.4878</v>
      </c>
    </row>
    <row r="14" spans="1:36">
      <c r="A14">
        <v>13</v>
      </c>
      <c r="B14">
        <v>3</v>
      </c>
      <c r="C14" t="str">
        <f>VLOOKUP(B14,Tags!$A$1:$B$7,2)</f>
        <v>PAM</v>
      </c>
      <c r="D14">
        <v>5</v>
      </c>
      <c r="E14" t="str">
        <f>VLOOKUP(D14,Tags!$A$1:$B$7,2)</f>
        <v>INTER_ND</v>
      </c>
      <c r="F14" t="str">
        <f t="shared" si="0"/>
        <v>PAM-INTER_ND</v>
      </c>
      <c r="G14">
        <v>588</v>
      </c>
      <c r="H14">
        <v>588</v>
      </c>
      <c r="I14">
        <v>588</v>
      </c>
      <c r="J14">
        <v>4064124</v>
      </c>
      <c r="K14">
        <v>0.18079999999999999</v>
      </c>
      <c r="L14">
        <v>0.18079999999999999</v>
      </c>
      <c r="M14">
        <v>571</v>
      </c>
      <c r="N14">
        <v>0.9748</v>
      </c>
      <c r="O14">
        <v>0.97470000000000001</v>
      </c>
      <c r="P14">
        <v>152628</v>
      </c>
      <c r="Q14">
        <v>1.032</v>
      </c>
      <c r="R14">
        <v>1.0416000000000001</v>
      </c>
      <c r="S14">
        <v>3623.2328000000002</v>
      </c>
      <c r="T14" t="s">
        <v>34</v>
      </c>
      <c r="U14">
        <f>S14/Summary!$E$6</f>
        <v>0.55185916327392115</v>
      </c>
      <c r="V14">
        <v>116585</v>
      </c>
      <c r="W14">
        <v>12.187900000000001</v>
      </c>
      <c r="X14">
        <v>4.7569999999999997</v>
      </c>
      <c r="Y14">
        <v>540</v>
      </c>
      <c r="Z14">
        <v>0.97989999999999999</v>
      </c>
      <c r="AA14">
        <v>0.97419999999999995</v>
      </c>
      <c r="AB14">
        <v>71111.720199999996</v>
      </c>
      <c r="AC14">
        <v>30.193300000000001</v>
      </c>
      <c r="AD14">
        <v>7.125</v>
      </c>
      <c r="AE14">
        <v>888300105</v>
      </c>
      <c r="AF14">
        <v>0.27029999999999998</v>
      </c>
      <c r="AG14">
        <v>0.27029999999999998</v>
      </c>
      <c r="AH14">
        <v>57565.346700000002</v>
      </c>
      <c r="AI14">
        <v>19.880299999999998</v>
      </c>
      <c r="AJ14">
        <v>4.5841000000000003</v>
      </c>
    </row>
    <row r="15" spans="1:36">
      <c r="A15">
        <v>14</v>
      </c>
      <c r="B15">
        <v>3</v>
      </c>
      <c r="C15" t="str">
        <f>VLOOKUP(B15,Tags!$A$1:$B$7,2)</f>
        <v>PAM</v>
      </c>
      <c r="D15">
        <v>6</v>
      </c>
      <c r="E15" t="str">
        <f>VLOOKUP(D15,Tags!$A$1:$B$7,2)</f>
        <v>K-mer</v>
      </c>
      <c r="F15" t="str">
        <f t="shared" si="0"/>
        <v>PAM-K-mer</v>
      </c>
      <c r="G15">
        <v>588</v>
      </c>
      <c r="H15">
        <v>588</v>
      </c>
      <c r="I15">
        <v>588</v>
      </c>
      <c r="J15">
        <v>13371103</v>
      </c>
      <c r="K15">
        <v>0.5948</v>
      </c>
      <c r="L15">
        <v>0.5948</v>
      </c>
      <c r="M15">
        <v>577</v>
      </c>
      <c r="N15">
        <v>0.98499999999999999</v>
      </c>
      <c r="O15">
        <v>0.9849</v>
      </c>
      <c r="P15">
        <v>158370</v>
      </c>
      <c r="Q15">
        <v>1.0708</v>
      </c>
      <c r="R15">
        <v>1.0808</v>
      </c>
      <c r="S15">
        <v>4733.0092000000004</v>
      </c>
      <c r="T15" t="s">
        <v>34</v>
      </c>
      <c r="U15">
        <f>S15/Summary!$E$6</f>
        <v>0.72089060821037254</v>
      </c>
      <c r="V15">
        <v>120356</v>
      </c>
      <c r="W15">
        <v>12.582100000000001</v>
      </c>
      <c r="X15">
        <v>4.9108000000000001</v>
      </c>
      <c r="Y15">
        <v>556</v>
      </c>
      <c r="Z15">
        <v>1.0089999999999999</v>
      </c>
      <c r="AA15">
        <v>1.0029999999999999</v>
      </c>
      <c r="AB15">
        <v>73948.052800000005</v>
      </c>
      <c r="AC15">
        <v>31.397600000000001</v>
      </c>
      <c r="AD15">
        <v>7.4092000000000002</v>
      </c>
      <c r="AE15">
        <v>1979028295</v>
      </c>
      <c r="AF15">
        <v>0.60219999999999996</v>
      </c>
      <c r="AG15">
        <v>0.60209999999999997</v>
      </c>
      <c r="AH15">
        <v>57831.665399999998</v>
      </c>
      <c r="AI15">
        <v>19.972300000000001</v>
      </c>
      <c r="AJ15">
        <v>4.6052999999999997</v>
      </c>
    </row>
    <row r="16" spans="1:36">
      <c r="A16">
        <v>15</v>
      </c>
      <c r="B16">
        <v>3</v>
      </c>
      <c r="C16" t="str">
        <f>VLOOKUP(B16,Tags!$A$1:$B$7,2)</f>
        <v>PAM</v>
      </c>
      <c r="D16">
        <v>7</v>
      </c>
      <c r="E16" t="str">
        <f>VLOOKUP(D16,Tags!$A$1:$B$7,2)</f>
        <v>K-mer_NAT</v>
      </c>
      <c r="F16" t="str">
        <f t="shared" si="0"/>
        <v>PAM-K-mer_NAT</v>
      </c>
      <c r="G16">
        <v>588</v>
      </c>
      <c r="H16">
        <v>588</v>
      </c>
      <c r="I16">
        <v>588</v>
      </c>
      <c r="J16">
        <v>3955117</v>
      </c>
      <c r="K16">
        <v>0.1759</v>
      </c>
      <c r="L16">
        <v>0.1759</v>
      </c>
      <c r="M16">
        <v>578</v>
      </c>
      <c r="N16">
        <v>0.98670000000000002</v>
      </c>
      <c r="O16">
        <v>0.98660000000000003</v>
      </c>
      <c r="P16">
        <v>141928</v>
      </c>
      <c r="Q16">
        <v>0.9597</v>
      </c>
      <c r="R16">
        <v>0.96860000000000002</v>
      </c>
      <c r="S16">
        <v>3563.2858999999999</v>
      </c>
      <c r="T16" t="s">
        <v>34</v>
      </c>
      <c r="U16">
        <f>S16/Summary!$E$6</f>
        <v>0.54272857523252738</v>
      </c>
      <c r="V16">
        <v>104600</v>
      </c>
      <c r="W16">
        <v>10.935</v>
      </c>
      <c r="X16">
        <v>4.2679</v>
      </c>
      <c r="Y16">
        <v>532</v>
      </c>
      <c r="Z16">
        <v>0.96540000000000004</v>
      </c>
      <c r="AA16">
        <v>0.9597</v>
      </c>
      <c r="AB16">
        <v>64722.4784</v>
      </c>
      <c r="AC16">
        <v>27.480499999999999</v>
      </c>
      <c r="AD16">
        <v>6.4847999999999999</v>
      </c>
      <c r="AE16">
        <v>895747190</v>
      </c>
      <c r="AF16">
        <v>0.27260000000000001</v>
      </c>
      <c r="AG16">
        <v>0.27250000000000002</v>
      </c>
      <c r="AH16">
        <v>52138.571900000003</v>
      </c>
      <c r="AI16">
        <v>18.0061</v>
      </c>
      <c r="AJ16">
        <v>4.1519000000000004</v>
      </c>
    </row>
    <row r="17" spans="1:36">
      <c r="A17">
        <v>16</v>
      </c>
      <c r="B17">
        <v>4</v>
      </c>
      <c r="C17" t="str">
        <f>VLOOKUP(B17,Tags!$A$1:$B$7,2)</f>
        <v>INT</v>
      </c>
      <c r="D17">
        <v>5</v>
      </c>
      <c r="E17" t="str">
        <f>VLOOKUP(D17,Tags!$A$1:$B$7,2)</f>
        <v>INTER_ND</v>
      </c>
      <c r="F17" t="str">
        <f t="shared" si="0"/>
        <v>INT-INTER_ND</v>
      </c>
      <c r="G17">
        <v>588</v>
      </c>
      <c r="H17">
        <v>588</v>
      </c>
      <c r="I17">
        <v>588</v>
      </c>
      <c r="J17">
        <v>2814636</v>
      </c>
      <c r="K17">
        <v>0.12520000000000001</v>
      </c>
      <c r="L17">
        <v>0.12520000000000001</v>
      </c>
      <c r="M17">
        <v>495</v>
      </c>
      <c r="N17">
        <v>0.84499999999999997</v>
      </c>
      <c r="O17">
        <v>0.84489999999999998</v>
      </c>
      <c r="P17">
        <v>57478</v>
      </c>
      <c r="Q17">
        <v>0.3886</v>
      </c>
      <c r="R17">
        <v>0.39219999999999999</v>
      </c>
      <c r="S17">
        <v>251.3296</v>
      </c>
      <c r="T17" t="s">
        <v>34</v>
      </c>
      <c r="U17">
        <f>S17/Summary!$E$6</f>
        <v>3.8280328761091276E-2</v>
      </c>
      <c r="V17">
        <v>5561</v>
      </c>
      <c r="W17">
        <v>0.58140000000000003</v>
      </c>
      <c r="X17">
        <v>0.22689999999999999</v>
      </c>
      <c r="Y17">
        <v>433</v>
      </c>
      <c r="Z17">
        <v>0.78580000000000005</v>
      </c>
      <c r="AA17">
        <v>0.78110000000000002</v>
      </c>
      <c r="AB17">
        <v>2073.77</v>
      </c>
      <c r="AC17">
        <v>0.88049999999999995</v>
      </c>
      <c r="AD17">
        <v>0.20780000000000001</v>
      </c>
      <c r="AE17">
        <v>759355722</v>
      </c>
      <c r="AF17">
        <v>0.2311</v>
      </c>
      <c r="AG17">
        <v>0.23100000000000001</v>
      </c>
      <c r="AH17">
        <v>2654.8571999999999</v>
      </c>
      <c r="AI17">
        <v>0.91690000000000005</v>
      </c>
      <c r="AJ17">
        <v>0.2114</v>
      </c>
    </row>
    <row r="18" spans="1:36">
      <c r="A18">
        <v>17</v>
      </c>
      <c r="B18">
        <v>4</v>
      </c>
      <c r="C18" t="str">
        <f>VLOOKUP(B18,Tags!$A$1:$B$7,2)</f>
        <v>INT</v>
      </c>
      <c r="D18">
        <v>6</v>
      </c>
      <c r="E18" t="str">
        <f>VLOOKUP(D18,Tags!$A$1:$B$7,2)</f>
        <v>K-mer</v>
      </c>
      <c r="F18" t="str">
        <f t="shared" si="0"/>
        <v>INT-K-mer</v>
      </c>
      <c r="G18">
        <v>588</v>
      </c>
      <c r="H18">
        <v>588</v>
      </c>
      <c r="I18">
        <v>588</v>
      </c>
      <c r="J18">
        <v>11479962</v>
      </c>
      <c r="K18">
        <v>0.51060000000000005</v>
      </c>
      <c r="L18">
        <v>0.51060000000000005</v>
      </c>
      <c r="M18">
        <v>567</v>
      </c>
      <c r="N18">
        <v>0.96799999999999997</v>
      </c>
      <c r="O18">
        <v>0.96779999999999999</v>
      </c>
      <c r="P18">
        <v>121517</v>
      </c>
      <c r="Q18">
        <v>0.8216</v>
      </c>
      <c r="R18">
        <v>0.82930000000000004</v>
      </c>
      <c r="S18">
        <v>6410.317</v>
      </c>
      <c r="T18" t="s">
        <v>34</v>
      </c>
      <c r="U18">
        <f>S18/Summary!$E$6</f>
        <v>0.97636347737318785</v>
      </c>
      <c r="V18">
        <v>10202</v>
      </c>
      <c r="W18">
        <v>1.0665</v>
      </c>
      <c r="X18">
        <v>0.4163</v>
      </c>
      <c r="Y18">
        <v>516</v>
      </c>
      <c r="Z18">
        <v>0.93640000000000001</v>
      </c>
      <c r="AA18">
        <v>0.93089999999999995</v>
      </c>
      <c r="AB18">
        <v>4979.5131000000001</v>
      </c>
      <c r="AC18">
        <v>2.1143000000000001</v>
      </c>
      <c r="AD18">
        <v>0.49890000000000001</v>
      </c>
      <c r="AE18">
        <v>1662925152</v>
      </c>
      <c r="AF18">
        <v>0.50600000000000001</v>
      </c>
      <c r="AG18">
        <v>0.50590000000000002</v>
      </c>
      <c r="AH18">
        <v>2762.9823000000001</v>
      </c>
      <c r="AI18">
        <v>0.95420000000000005</v>
      </c>
      <c r="AJ18">
        <v>0.22</v>
      </c>
    </row>
    <row r="19" spans="1:36">
      <c r="A19">
        <v>18</v>
      </c>
      <c r="B19">
        <v>4</v>
      </c>
      <c r="C19" t="str">
        <f>VLOOKUP(B19,Tags!$A$1:$B$7,2)</f>
        <v>INT</v>
      </c>
      <c r="D19">
        <v>7</v>
      </c>
      <c r="E19" t="str">
        <f>VLOOKUP(D19,Tags!$A$1:$B$7,2)</f>
        <v>K-mer_NAT</v>
      </c>
      <c r="F19" t="str">
        <f t="shared" si="0"/>
        <v>INT-K-mer_NAT</v>
      </c>
      <c r="G19">
        <v>588</v>
      </c>
      <c r="H19">
        <v>588</v>
      </c>
      <c r="I19">
        <v>588</v>
      </c>
      <c r="J19">
        <v>4148168</v>
      </c>
      <c r="K19">
        <v>0.1845</v>
      </c>
      <c r="L19">
        <v>0.1845</v>
      </c>
      <c r="M19">
        <v>570</v>
      </c>
      <c r="N19">
        <v>0.97309999999999997</v>
      </c>
      <c r="O19">
        <v>0.97299999999999998</v>
      </c>
      <c r="P19">
        <v>86418</v>
      </c>
      <c r="Q19">
        <v>0.58430000000000004</v>
      </c>
      <c r="R19">
        <v>0.5897</v>
      </c>
      <c r="S19">
        <v>234.3751</v>
      </c>
      <c r="T19" t="s">
        <v>34</v>
      </c>
      <c r="U19">
        <f>S19/Summary!$E$6</f>
        <v>3.5697967455539041E-2</v>
      </c>
      <c r="V19">
        <v>11534</v>
      </c>
      <c r="W19">
        <v>1.2058</v>
      </c>
      <c r="X19">
        <v>0.47060000000000002</v>
      </c>
      <c r="Y19">
        <v>477</v>
      </c>
      <c r="Z19">
        <v>0.86560000000000004</v>
      </c>
      <c r="AA19">
        <v>0.86050000000000004</v>
      </c>
      <c r="AB19">
        <v>4675.6723000000002</v>
      </c>
      <c r="AC19">
        <v>1.9852000000000001</v>
      </c>
      <c r="AD19">
        <v>0.46850000000000003</v>
      </c>
      <c r="AE19">
        <v>930300088</v>
      </c>
      <c r="AF19">
        <v>0.28310000000000002</v>
      </c>
      <c r="AG19">
        <v>0.28299999999999997</v>
      </c>
      <c r="AH19">
        <v>6073.7030000000004</v>
      </c>
      <c r="AI19">
        <v>2.0975999999999999</v>
      </c>
      <c r="AJ19">
        <v>0.48370000000000002</v>
      </c>
    </row>
    <row r="20" spans="1:36">
      <c r="A20">
        <v>19</v>
      </c>
      <c r="B20">
        <v>5</v>
      </c>
      <c r="C20" t="str">
        <f>VLOOKUP(B20,Tags!$A$1:$B$7,2)</f>
        <v>INTER_ND</v>
      </c>
      <c r="D20">
        <v>6</v>
      </c>
      <c r="E20" t="str">
        <f>VLOOKUP(D20,Tags!$A$1:$B$7,2)</f>
        <v>K-mer</v>
      </c>
      <c r="F20" t="str">
        <f t="shared" si="0"/>
        <v>INTER_ND-K-mer</v>
      </c>
      <c r="G20">
        <v>588</v>
      </c>
      <c r="H20">
        <v>588</v>
      </c>
      <c r="I20">
        <v>588</v>
      </c>
      <c r="J20">
        <v>10842391</v>
      </c>
      <c r="K20">
        <v>0.48230000000000001</v>
      </c>
      <c r="L20">
        <v>0.48230000000000001</v>
      </c>
      <c r="M20">
        <v>573</v>
      </c>
      <c r="N20">
        <v>0.97819999999999996</v>
      </c>
      <c r="O20">
        <v>0.97809999999999997</v>
      </c>
      <c r="P20">
        <v>116225</v>
      </c>
      <c r="Q20">
        <v>0.78590000000000004</v>
      </c>
      <c r="R20">
        <v>0.79320000000000002</v>
      </c>
      <c r="S20">
        <v>6565.5027</v>
      </c>
      <c r="T20" t="s">
        <v>34</v>
      </c>
      <c r="U20">
        <f>S20/Summary!$E$6</f>
        <v>1.0000000073124393</v>
      </c>
      <c r="V20">
        <v>7395</v>
      </c>
      <c r="W20">
        <v>0.77310000000000001</v>
      </c>
      <c r="X20">
        <v>0.30170000000000002</v>
      </c>
      <c r="Y20">
        <v>518</v>
      </c>
      <c r="Z20">
        <v>0.94</v>
      </c>
      <c r="AA20">
        <v>0.9345</v>
      </c>
      <c r="AB20">
        <v>3010.1300999999999</v>
      </c>
      <c r="AC20">
        <v>1.2781</v>
      </c>
      <c r="AD20">
        <v>0.30159999999999998</v>
      </c>
      <c r="AE20">
        <v>1558864642</v>
      </c>
      <c r="AF20">
        <v>0.4743</v>
      </c>
      <c r="AG20">
        <v>0.4743</v>
      </c>
      <c r="AH20">
        <v>2051.4355999999998</v>
      </c>
      <c r="AI20">
        <v>0.70850000000000002</v>
      </c>
      <c r="AJ20">
        <v>0.16339999999999999</v>
      </c>
    </row>
    <row r="21" spans="1:36">
      <c r="A21">
        <v>20</v>
      </c>
      <c r="B21">
        <v>5</v>
      </c>
      <c r="C21" t="str">
        <f>VLOOKUP(B21,Tags!$A$1:$B$7,2)</f>
        <v>INTER_ND</v>
      </c>
      <c r="D21">
        <v>7</v>
      </c>
      <c r="E21" t="str">
        <f>VLOOKUP(D21,Tags!$A$1:$B$7,2)</f>
        <v>K-mer_NAT</v>
      </c>
      <c r="F21" t="str">
        <f t="shared" si="0"/>
        <v>INTER_ND-K-mer_NAT</v>
      </c>
      <c r="G21">
        <v>588</v>
      </c>
      <c r="H21">
        <v>588</v>
      </c>
      <c r="I21">
        <v>588</v>
      </c>
      <c r="J21">
        <v>3717941</v>
      </c>
      <c r="K21">
        <v>0.16539999999999999</v>
      </c>
      <c r="L21">
        <v>0.16539999999999999</v>
      </c>
      <c r="M21">
        <v>574</v>
      </c>
      <c r="N21">
        <v>0.97989999999999999</v>
      </c>
      <c r="O21">
        <v>0.9798</v>
      </c>
      <c r="P21">
        <v>79850</v>
      </c>
      <c r="Q21">
        <v>0.53990000000000005</v>
      </c>
      <c r="R21">
        <v>0.54490000000000005</v>
      </c>
      <c r="S21">
        <v>119.8075</v>
      </c>
      <c r="T21" t="s">
        <v>34</v>
      </c>
      <c r="U21">
        <f>S21/Summary!$E$6</f>
        <v>1.8248031620805683E-2</v>
      </c>
      <c r="V21">
        <v>14475</v>
      </c>
      <c r="W21">
        <v>1.5132000000000001</v>
      </c>
      <c r="X21">
        <v>0.59060000000000001</v>
      </c>
      <c r="Y21">
        <v>470</v>
      </c>
      <c r="Z21">
        <v>0.85289999999999999</v>
      </c>
      <c r="AA21">
        <v>0.84789999999999999</v>
      </c>
      <c r="AB21">
        <v>6566.9097000000002</v>
      </c>
      <c r="AC21">
        <v>2.7881999999999998</v>
      </c>
      <c r="AD21">
        <v>0.65800000000000003</v>
      </c>
      <c r="AE21">
        <v>786157901</v>
      </c>
      <c r="AF21">
        <v>0.2392</v>
      </c>
      <c r="AG21">
        <v>0.2392</v>
      </c>
      <c r="AH21">
        <v>6865.9445999999998</v>
      </c>
      <c r="AI21">
        <v>2.3712</v>
      </c>
      <c r="AJ21">
        <v>0.54679999999999995</v>
      </c>
    </row>
    <row r="22" spans="1:36">
      <c r="A22">
        <v>21</v>
      </c>
      <c r="B22">
        <v>6</v>
      </c>
      <c r="C22" t="str">
        <f>VLOOKUP(B22,Tags!$A$1:$B$7,2)</f>
        <v>K-mer</v>
      </c>
      <c r="D22">
        <v>7</v>
      </c>
      <c r="E22" t="str">
        <f>VLOOKUP(D22,Tags!$A$1:$B$7,2)</f>
        <v>K-mer_NAT</v>
      </c>
      <c r="F22" t="str">
        <f t="shared" si="0"/>
        <v>K-mer-K-mer_NAT</v>
      </c>
      <c r="G22">
        <v>588</v>
      </c>
      <c r="H22">
        <v>588</v>
      </c>
      <c r="I22">
        <v>588</v>
      </c>
      <c r="J22">
        <v>11088317</v>
      </c>
      <c r="K22">
        <v>0.49320000000000003</v>
      </c>
      <c r="L22">
        <v>0.49320000000000003</v>
      </c>
      <c r="M22">
        <v>550</v>
      </c>
      <c r="N22">
        <v>0.93889999999999996</v>
      </c>
      <c r="O22">
        <v>0.93879999999999997</v>
      </c>
      <c r="P22">
        <v>119417</v>
      </c>
      <c r="Q22">
        <v>0.80740000000000001</v>
      </c>
      <c r="R22">
        <v>0.81489999999999996</v>
      </c>
      <c r="S22">
        <v>6525.8672999999999</v>
      </c>
      <c r="T22" t="s">
        <v>34</v>
      </c>
      <c r="U22">
        <f>S22/Summary!$E$6</f>
        <v>0.99396308948589851</v>
      </c>
      <c r="V22">
        <v>17934</v>
      </c>
      <c r="W22">
        <v>1.8748</v>
      </c>
      <c r="X22">
        <v>0.73180000000000001</v>
      </c>
      <c r="Y22">
        <v>519</v>
      </c>
      <c r="Z22">
        <v>0.94179999999999997</v>
      </c>
      <c r="AA22">
        <v>0.93630000000000002</v>
      </c>
      <c r="AB22">
        <v>9465.2050999999992</v>
      </c>
      <c r="AC22">
        <v>4.0187999999999997</v>
      </c>
      <c r="AD22">
        <v>0.94840000000000002</v>
      </c>
      <c r="AE22">
        <v>1523800168</v>
      </c>
      <c r="AF22">
        <v>0.4637</v>
      </c>
      <c r="AG22">
        <v>0.46360000000000001</v>
      </c>
      <c r="AH22">
        <v>7186.2554</v>
      </c>
      <c r="AI22">
        <v>2.4817999999999998</v>
      </c>
      <c r="AJ22">
        <v>0.57230000000000003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36F4C-8373-42A2-8634-57F3449E43D1}">
  <dimension ref="A1:F11"/>
  <sheetViews>
    <sheetView workbookViewId="0">
      <selection sqref="A1:F11"/>
    </sheetView>
  </sheetViews>
  <sheetFormatPr defaultColWidth="11.42578125" defaultRowHeight="14.45"/>
  <sheetData>
    <row r="1" spans="1:6">
      <c r="A1" t="s">
        <v>35</v>
      </c>
    </row>
    <row r="2" spans="1:6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6">
      <c r="A3" t="s">
        <v>9</v>
      </c>
      <c r="B3">
        <v>7903172.1904761903</v>
      </c>
      <c r="C3">
        <v>4190192.8984070998</v>
      </c>
      <c r="D3">
        <v>2814636</v>
      </c>
      <c r="E3" s="1">
        <v>16596529</v>
      </c>
      <c r="F3">
        <v>21</v>
      </c>
    </row>
    <row r="4" spans="1:6">
      <c r="A4" t="s">
        <v>42</v>
      </c>
      <c r="B4">
        <v>566.95238095238096</v>
      </c>
      <c r="C4">
        <v>18.417062974772701</v>
      </c>
      <c r="D4">
        <v>495</v>
      </c>
      <c r="E4">
        <v>580</v>
      </c>
      <c r="F4">
        <v>21</v>
      </c>
    </row>
    <row r="5" spans="1:6">
      <c r="A5" t="s">
        <v>43</v>
      </c>
      <c r="B5">
        <v>120281.76190476101</v>
      </c>
      <c r="C5">
        <v>29178.829920247601</v>
      </c>
      <c r="D5">
        <v>57478</v>
      </c>
      <c r="E5">
        <v>158370</v>
      </c>
      <c r="F5">
        <v>21</v>
      </c>
    </row>
    <row r="6" spans="1:6">
      <c r="A6" t="s">
        <v>44</v>
      </c>
      <c r="B6">
        <v>3142.7649137818398</v>
      </c>
      <c r="C6">
        <v>2180.7263582895298</v>
      </c>
      <c r="D6">
        <v>119.80747922192199</v>
      </c>
      <c r="E6">
        <v>6565.5026519901603</v>
      </c>
      <c r="F6">
        <v>21</v>
      </c>
    </row>
    <row r="7" spans="1:6">
      <c r="A7" t="s">
        <v>45</v>
      </c>
      <c r="B7">
        <v>47473.238095237997</v>
      </c>
      <c r="C7">
        <v>39520.785249699104</v>
      </c>
      <c r="D7">
        <v>5561</v>
      </c>
      <c r="E7">
        <v>120356</v>
      </c>
      <c r="F7">
        <v>21</v>
      </c>
    </row>
    <row r="8" spans="1:6">
      <c r="A8" t="s">
        <v>24</v>
      </c>
      <c r="B8">
        <v>511.809523809523</v>
      </c>
      <c r="C8">
        <v>32.943846954389301</v>
      </c>
      <c r="D8">
        <v>433</v>
      </c>
      <c r="E8">
        <v>556</v>
      </c>
      <c r="F8">
        <v>21</v>
      </c>
    </row>
    <row r="9" spans="1:6">
      <c r="A9" t="s">
        <v>25</v>
      </c>
      <c r="B9">
        <v>28214.527963607299</v>
      </c>
      <c r="C9">
        <v>25114.613468966199</v>
      </c>
      <c r="D9">
        <v>2073.76999688972</v>
      </c>
      <c r="E9">
        <v>73948.052820882294</v>
      </c>
      <c r="F9">
        <v>21</v>
      </c>
    </row>
    <row r="10" spans="1:6">
      <c r="A10" t="s">
        <v>30</v>
      </c>
      <c r="B10" s="1">
        <v>1467843866.80952</v>
      </c>
      <c r="C10" s="1">
        <v>659097777.78581202</v>
      </c>
      <c r="D10" s="1">
        <v>705084241</v>
      </c>
      <c r="E10" s="1">
        <v>2696337180</v>
      </c>
      <c r="F10">
        <v>21</v>
      </c>
    </row>
    <row r="11" spans="1:6">
      <c r="A11" t="s">
        <v>46</v>
      </c>
      <c r="B11">
        <v>22270.126112956499</v>
      </c>
      <c r="C11">
        <v>20027.5312069746</v>
      </c>
      <c r="D11">
        <v>2051.4355948944599</v>
      </c>
      <c r="E11">
        <v>57831.665400539801</v>
      </c>
      <c r="F11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6EFD-02B2-4BF5-BD54-79A0B835EA7E}">
  <dimension ref="A1:AJ8"/>
  <sheetViews>
    <sheetView zoomScale="70" zoomScaleNormal="70" workbookViewId="0">
      <selection activeCell="K24" sqref="K24"/>
    </sheetView>
  </sheetViews>
  <sheetFormatPr defaultColWidth="11.42578125" defaultRowHeight="14.45"/>
  <cols>
    <col min="1" max="1" width="22.28515625" bestFit="1" customWidth="1"/>
    <col min="2" max="2" width="12" hidden="1" customWidth="1"/>
    <col min="3" max="3" width="12" customWidth="1"/>
    <col min="4" max="4" width="12" hidden="1" customWidth="1"/>
    <col min="5" max="5" width="18.140625" customWidth="1"/>
    <col min="6" max="6" width="25.85546875" customWidth="1"/>
    <col min="7" max="7" width="12.7109375" bestFit="1" customWidth="1"/>
    <col min="8" max="8" width="12" bestFit="1" customWidth="1"/>
    <col min="9" max="9" width="13.7109375" bestFit="1" customWidth="1"/>
    <col min="10" max="10" width="7" bestFit="1" customWidth="1"/>
    <col min="11" max="11" width="17.140625" bestFit="1" customWidth="1"/>
    <col min="12" max="12" width="17" bestFit="1" customWidth="1"/>
    <col min="13" max="13" width="13.42578125" bestFit="1" customWidth="1"/>
    <col min="14" max="14" width="23.7109375" bestFit="1" customWidth="1"/>
    <col min="15" max="15" width="23.5703125" bestFit="1" customWidth="1"/>
    <col min="16" max="16" width="12.5703125" bestFit="1" customWidth="1"/>
    <col min="17" max="17" width="22.85546875" bestFit="1" customWidth="1"/>
    <col min="18" max="18" width="22.7109375" bestFit="1" customWidth="1"/>
    <col min="19" max="19" width="22.28515625" bestFit="1" customWidth="1"/>
    <col min="20" max="20" width="32.5703125" bestFit="1" customWidth="1"/>
    <col min="21" max="21" width="32.42578125" bestFit="1" customWidth="1"/>
    <col min="22" max="22" width="15.42578125" bestFit="1" customWidth="1"/>
    <col min="23" max="23" width="25.7109375" bestFit="1" customWidth="1"/>
    <col min="24" max="24" width="25.5703125" bestFit="1" customWidth="1"/>
    <col min="25" max="25" width="6" bestFit="1" customWidth="1"/>
    <col min="26" max="26" width="16.140625" bestFit="1" customWidth="1"/>
    <col min="27" max="27" width="15.85546875" bestFit="1" customWidth="1"/>
    <col min="28" max="28" width="18.85546875" bestFit="1" customWidth="1"/>
    <col min="29" max="29" width="29.140625" bestFit="1" customWidth="1"/>
    <col min="30" max="30" width="29" bestFit="1" customWidth="1"/>
    <col min="31" max="31" width="7.85546875" bestFit="1" customWidth="1"/>
    <col min="32" max="32" width="18" bestFit="1" customWidth="1"/>
    <col min="33" max="33" width="17.85546875" bestFit="1" customWidth="1"/>
    <col min="34" max="34" width="13.28515625" bestFit="1" customWidth="1"/>
    <col min="35" max="35" width="23.5703125" bestFit="1" customWidth="1"/>
    <col min="36" max="36" width="23.42578125" bestFit="1" customWidth="1"/>
  </cols>
  <sheetData>
    <row r="1" spans="1:36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>
      <c r="A2">
        <v>1</v>
      </c>
      <c r="B2">
        <v>1</v>
      </c>
      <c r="C2" t="s">
        <v>47</v>
      </c>
      <c r="D2">
        <v>1</v>
      </c>
      <c r="E2" t="str">
        <f>VLOOKUP(D2,Tags!$A$1:$B$7,2)</f>
        <v>FOOElements</v>
      </c>
      <c r="F2" t="str">
        <f>CONCATENATE(C2,"-",E2)</f>
        <v>Oracle-FOOElements</v>
      </c>
      <c r="G2">
        <v>16</v>
      </c>
      <c r="H2">
        <v>588</v>
      </c>
      <c r="I2">
        <v>16</v>
      </c>
      <c r="J2">
        <v>321</v>
      </c>
      <c r="K2">
        <v>0.86029999999999995</v>
      </c>
      <c r="L2">
        <v>0.86250000000000004</v>
      </c>
      <c r="M2">
        <v>13</v>
      </c>
      <c r="N2">
        <v>0.94389999999999996</v>
      </c>
      <c r="O2">
        <v>0.94030000000000002</v>
      </c>
      <c r="P2">
        <v>77</v>
      </c>
      <c r="Q2">
        <v>0.94289999999999996</v>
      </c>
      <c r="R2">
        <v>0.96199999999999997</v>
      </c>
      <c r="S2">
        <v>30.638500000000001</v>
      </c>
      <c r="T2" t="s">
        <v>34</v>
      </c>
      <c r="U2">
        <f>S2/OracleSummary!$E$6</f>
        <v>0.66393032151108444</v>
      </c>
      <c r="V2">
        <v>52</v>
      </c>
      <c r="W2">
        <v>0.88980000000000004</v>
      </c>
      <c r="X2">
        <v>0.8054</v>
      </c>
      <c r="Y2">
        <v>9</v>
      </c>
      <c r="Z2">
        <v>0.89419999999999999</v>
      </c>
      <c r="AA2">
        <v>0.88880000000000003</v>
      </c>
      <c r="AB2">
        <v>24.5153</v>
      </c>
      <c r="AC2">
        <v>0.74590000000000001</v>
      </c>
      <c r="AD2">
        <v>0.65910000000000002</v>
      </c>
      <c r="AE2">
        <v>1125</v>
      </c>
      <c r="AF2">
        <v>0.9304</v>
      </c>
      <c r="AG2">
        <v>0.93100000000000005</v>
      </c>
      <c r="AH2">
        <v>34.985700000000001</v>
      </c>
      <c r="AI2">
        <v>1.0639000000000001</v>
      </c>
      <c r="AJ2">
        <v>0.89300000000000002</v>
      </c>
    </row>
    <row r="3" spans="1:36">
      <c r="A3">
        <v>2</v>
      </c>
      <c r="B3">
        <v>1</v>
      </c>
      <c r="C3" t="s">
        <v>47</v>
      </c>
      <c r="D3">
        <v>2</v>
      </c>
      <c r="E3" t="str">
        <f>VLOOKUP(D3,Tags!$A$1:$B$7,2)</f>
        <v>FOOSequence</v>
      </c>
      <c r="F3" t="str">
        <f t="shared" ref="F3:F8" si="0">CONCATENATE(C3,"-",E3)</f>
        <v>Oracle-FOOSequence</v>
      </c>
      <c r="G3">
        <v>16</v>
      </c>
      <c r="H3">
        <v>588</v>
      </c>
      <c r="I3">
        <v>16</v>
      </c>
      <c r="J3">
        <v>271</v>
      </c>
      <c r="K3">
        <v>0.72629999999999995</v>
      </c>
      <c r="L3">
        <v>0.72809999999999997</v>
      </c>
      <c r="M3">
        <v>12</v>
      </c>
      <c r="N3">
        <v>0.87129999999999996</v>
      </c>
      <c r="O3">
        <v>0.86799999999999999</v>
      </c>
      <c r="P3">
        <v>64</v>
      </c>
      <c r="Q3">
        <v>0.78369999999999995</v>
      </c>
      <c r="R3">
        <v>0.79959999999999998</v>
      </c>
      <c r="S3">
        <v>32.561500000000002</v>
      </c>
      <c r="T3" t="s">
        <v>34</v>
      </c>
      <c r="U3">
        <f>S3/OracleSummary!$E$6</f>
        <v>0.70560135659001511</v>
      </c>
      <c r="V3">
        <v>41</v>
      </c>
      <c r="W3">
        <v>0.7016</v>
      </c>
      <c r="X3">
        <v>0.63500000000000001</v>
      </c>
      <c r="Y3">
        <v>9</v>
      </c>
      <c r="Z3">
        <v>0.89419999999999999</v>
      </c>
      <c r="AA3">
        <v>0.88880000000000003</v>
      </c>
      <c r="AB3">
        <v>22.3383</v>
      </c>
      <c r="AC3">
        <v>0.67969999999999997</v>
      </c>
      <c r="AD3">
        <v>0.60060000000000002</v>
      </c>
      <c r="AE3">
        <v>754</v>
      </c>
      <c r="AF3">
        <v>0.62360000000000004</v>
      </c>
      <c r="AG3">
        <v>0.624</v>
      </c>
      <c r="AH3">
        <v>26.6646</v>
      </c>
      <c r="AI3">
        <v>0.81089999999999995</v>
      </c>
      <c r="AJ3">
        <v>0.68059999999999998</v>
      </c>
    </row>
    <row r="4" spans="1:36">
      <c r="A4">
        <v>3</v>
      </c>
      <c r="B4">
        <v>1</v>
      </c>
      <c r="C4" t="s">
        <v>47</v>
      </c>
      <c r="D4">
        <v>3</v>
      </c>
      <c r="E4" t="str">
        <f>VLOOKUP(D4,Tags!$A$1:$B$7,2)</f>
        <v>PAM</v>
      </c>
      <c r="F4" t="str">
        <f t="shared" si="0"/>
        <v>Oracle-PAM</v>
      </c>
      <c r="G4">
        <v>16</v>
      </c>
      <c r="H4">
        <v>588</v>
      </c>
      <c r="I4">
        <v>16</v>
      </c>
      <c r="J4">
        <v>171</v>
      </c>
      <c r="K4">
        <v>0.45829999999999999</v>
      </c>
      <c r="L4">
        <v>0.45950000000000002</v>
      </c>
      <c r="M4">
        <v>12</v>
      </c>
      <c r="N4">
        <v>0.87129999999999996</v>
      </c>
      <c r="O4">
        <v>0.86799999999999999</v>
      </c>
      <c r="P4">
        <v>72</v>
      </c>
      <c r="Q4">
        <v>0.88170000000000004</v>
      </c>
      <c r="R4">
        <v>0.89959999999999996</v>
      </c>
      <c r="S4">
        <v>24.934899999999999</v>
      </c>
      <c r="T4" t="s">
        <v>34</v>
      </c>
      <c r="U4">
        <f>S4/OracleSummary!$E$6</f>
        <v>0.54033442152346689</v>
      </c>
      <c r="V4">
        <v>70</v>
      </c>
      <c r="W4">
        <v>1.1978</v>
      </c>
      <c r="X4">
        <v>1.0842000000000001</v>
      </c>
      <c r="Y4">
        <v>10</v>
      </c>
      <c r="Z4">
        <v>0.99350000000000005</v>
      </c>
      <c r="AA4">
        <v>0.98760000000000003</v>
      </c>
      <c r="AB4">
        <v>50.099899999999998</v>
      </c>
      <c r="AC4">
        <v>1.5244</v>
      </c>
      <c r="AD4">
        <v>1.347</v>
      </c>
      <c r="AE4">
        <v>756</v>
      </c>
      <c r="AF4">
        <v>0.62519999999999998</v>
      </c>
      <c r="AG4">
        <v>0.62570000000000003</v>
      </c>
      <c r="AH4">
        <v>40.049999999999997</v>
      </c>
      <c r="AI4">
        <v>1.2179</v>
      </c>
      <c r="AJ4">
        <v>1.0223</v>
      </c>
    </row>
    <row r="5" spans="1:36">
      <c r="A5">
        <v>4</v>
      </c>
      <c r="B5">
        <v>1</v>
      </c>
      <c r="C5" t="s">
        <v>47</v>
      </c>
      <c r="D5">
        <v>4</v>
      </c>
      <c r="E5" t="str">
        <f>VLOOKUP(D5,Tags!$A$1:$B$7,2)</f>
        <v>INT</v>
      </c>
      <c r="F5" t="str">
        <f t="shared" si="0"/>
        <v>Oracle-INT</v>
      </c>
      <c r="G5">
        <v>16</v>
      </c>
      <c r="H5">
        <v>588</v>
      </c>
      <c r="I5">
        <v>16</v>
      </c>
      <c r="J5">
        <v>136</v>
      </c>
      <c r="K5">
        <v>0.36449999999999999</v>
      </c>
      <c r="L5">
        <v>0.3654</v>
      </c>
      <c r="M5">
        <v>12</v>
      </c>
      <c r="N5">
        <v>0.87129999999999996</v>
      </c>
      <c r="O5">
        <v>0.86799999999999999</v>
      </c>
      <c r="P5">
        <v>44</v>
      </c>
      <c r="Q5">
        <v>0.53879999999999995</v>
      </c>
      <c r="R5">
        <v>0.54969999999999997</v>
      </c>
      <c r="S5">
        <v>31.373000000000001</v>
      </c>
      <c r="T5" t="s">
        <v>34</v>
      </c>
      <c r="U5">
        <f>S5/OracleSummary!$E$6</f>
        <v>0.67984679330800313</v>
      </c>
      <c r="V5">
        <v>29</v>
      </c>
      <c r="W5">
        <v>0.49619999999999997</v>
      </c>
      <c r="X5">
        <v>0.44919999999999999</v>
      </c>
      <c r="Y5">
        <v>5</v>
      </c>
      <c r="Z5">
        <v>0.49680000000000002</v>
      </c>
      <c r="AA5">
        <v>0.49380000000000002</v>
      </c>
      <c r="AB5">
        <v>13.9284</v>
      </c>
      <c r="AC5">
        <v>0.42380000000000001</v>
      </c>
      <c r="AD5">
        <v>0.3745</v>
      </c>
      <c r="AE5">
        <v>687</v>
      </c>
      <c r="AF5">
        <v>0.56810000000000005</v>
      </c>
      <c r="AG5">
        <v>0.56859999999999999</v>
      </c>
      <c r="AH5">
        <v>25.4558</v>
      </c>
      <c r="AI5">
        <v>0.77410000000000001</v>
      </c>
      <c r="AJ5">
        <v>0.64980000000000004</v>
      </c>
    </row>
    <row r="6" spans="1:36">
      <c r="A6">
        <v>5</v>
      </c>
      <c r="B6">
        <v>1</v>
      </c>
      <c r="C6" t="s">
        <v>47</v>
      </c>
      <c r="D6">
        <v>5</v>
      </c>
      <c r="E6" t="str">
        <f>VLOOKUP(D6,Tags!$A$1:$B$7,2)</f>
        <v>INTER_ND</v>
      </c>
      <c r="F6" t="str">
        <f t="shared" si="0"/>
        <v>Oracle-INTER_ND</v>
      </c>
      <c r="G6">
        <v>16</v>
      </c>
      <c r="H6">
        <v>588</v>
      </c>
      <c r="I6">
        <v>16</v>
      </c>
      <c r="J6">
        <v>252</v>
      </c>
      <c r="K6">
        <v>0.6754</v>
      </c>
      <c r="L6">
        <v>0.67710000000000004</v>
      </c>
      <c r="M6">
        <v>12</v>
      </c>
      <c r="N6">
        <v>0.87129999999999996</v>
      </c>
      <c r="O6">
        <v>0.86799999999999999</v>
      </c>
      <c r="P6">
        <v>54</v>
      </c>
      <c r="Q6">
        <v>0.6613</v>
      </c>
      <c r="R6">
        <v>0.67469999999999997</v>
      </c>
      <c r="S6">
        <v>37.9893</v>
      </c>
      <c r="T6" t="s">
        <v>34</v>
      </c>
      <c r="U6">
        <f>S6/OracleSummary!$E$6</f>
        <v>0.82322072434946358</v>
      </c>
      <c r="V6">
        <v>39</v>
      </c>
      <c r="W6">
        <v>0.66739999999999999</v>
      </c>
      <c r="X6">
        <v>0.60399999999999998</v>
      </c>
      <c r="Y6">
        <v>8</v>
      </c>
      <c r="Z6">
        <v>0.79479999999999995</v>
      </c>
      <c r="AA6">
        <v>0.79</v>
      </c>
      <c r="AB6">
        <v>20.4695</v>
      </c>
      <c r="AC6">
        <v>0.62280000000000002</v>
      </c>
      <c r="AD6">
        <v>0.55030000000000001</v>
      </c>
      <c r="AE6">
        <v>766</v>
      </c>
      <c r="AF6">
        <v>0.63349999999999995</v>
      </c>
      <c r="AG6">
        <v>0.63390000000000002</v>
      </c>
      <c r="AH6">
        <v>27.036999999999999</v>
      </c>
      <c r="AI6">
        <v>0.82220000000000004</v>
      </c>
      <c r="AJ6">
        <v>0.69010000000000005</v>
      </c>
    </row>
    <row r="7" spans="1:36">
      <c r="A7">
        <v>6</v>
      </c>
      <c r="B7">
        <v>1</v>
      </c>
      <c r="C7" t="s">
        <v>47</v>
      </c>
      <c r="D7">
        <v>6</v>
      </c>
      <c r="E7" t="str">
        <f>VLOOKUP(D7,Tags!$A$1:$B$7,2)</f>
        <v>K-mer</v>
      </c>
      <c r="F7" t="str">
        <f t="shared" si="0"/>
        <v>Oracle-K-mer</v>
      </c>
      <c r="G7">
        <v>16</v>
      </c>
      <c r="H7">
        <v>588</v>
      </c>
      <c r="I7">
        <v>16</v>
      </c>
      <c r="J7">
        <v>208</v>
      </c>
      <c r="K7">
        <v>0.5575</v>
      </c>
      <c r="L7">
        <v>0.55889999999999995</v>
      </c>
      <c r="M7">
        <v>8</v>
      </c>
      <c r="N7">
        <v>0.58089999999999997</v>
      </c>
      <c r="O7">
        <v>0.57869999999999999</v>
      </c>
      <c r="P7">
        <v>54</v>
      </c>
      <c r="Q7">
        <v>0.6613</v>
      </c>
      <c r="R7">
        <v>0.67469999999999997</v>
      </c>
      <c r="S7">
        <v>46.147199999999998</v>
      </c>
      <c r="T7" t="s">
        <v>34</v>
      </c>
      <c r="U7">
        <f>S7/OracleSummary!$E$6</f>
        <v>1.000000826830175</v>
      </c>
      <c r="V7">
        <v>25</v>
      </c>
      <c r="W7">
        <v>0.42780000000000001</v>
      </c>
      <c r="X7">
        <v>0.38719999999999999</v>
      </c>
      <c r="Y7">
        <v>7</v>
      </c>
      <c r="Z7">
        <v>0.69550000000000001</v>
      </c>
      <c r="AA7">
        <v>0.69130000000000003</v>
      </c>
      <c r="AB7">
        <v>16.4924</v>
      </c>
      <c r="AC7">
        <v>0.50180000000000002</v>
      </c>
      <c r="AD7">
        <v>0.44340000000000002</v>
      </c>
      <c r="AE7">
        <v>354</v>
      </c>
      <c r="AF7">
        <v>0.2928</v>
      </c>
      <c r="AG7">
        <v>0.29299999999999998</v>
      </c>
      <c r="AH7">
        <v>17.204699999999999</v>
      </c>
      <c r="AI7">
        <v>0.5232</v>
      </c>
      <c r="AJ7">
        <v>0.43909999999999999</v>
      </c>
    </row>
    <row r="8" spans="1:36">
      <c r="A8">
        <v>7</v>
      </c>
      <c r="B8">
        <v>1</v>
      </c>
      <c r="C8" t="s">
        <v>47</v>
      </c>
      <c r="D8">
        <v>7</v>
      </c>
      <c r="E8" t="str">
        <f>VLOOKUP(D8,Tags!$A$1:$B$7,2)</f>
        <v>K-mer_NAT</v>
      </c>
      <c r="F8" t="str">
        <f t="shared" si="0"/>
        <v>Oracle-K-mer_NAT</v>
      </c>
      <c r="G8">
        <v>16</v>
      </c>
      <c r="H8">
        <v>588</v>
      </c>
      <c r="I8">
        <v>16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36.808999999999997</v>
      </c>
      <c r="T8" t="s">
        <v>34</v>
      </c>
      <c r="U8">
        <f>S8/OracleSummary!$E$6</f>
        <v>0.79764385346872424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2B0F4-DB4C-4AB9-8A0A-FF3ABBDC9392}">
  <dimension ref="A1:F11"/>
  <sheetViews>
    <sheetView workbookViewId="0">
      <selection activeCell="E6" sqref="E6"/>
    </sheetView>
  </sheetViews>
  <sheetFormatPr defaultColWidth="11.42578125" defaultRowHeight="14.45"/>
  <sheetData>
    <row r="1" spans="1:6">
      <c r="A1" t="s">
        <v>35</v>
      </c>
    </row>
    <row r="2" spans="1:6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6">
      <c r="A3" t="s">
        <v>9</v>
      </c>
      <c r="B3">
        <v>194.142857142857</v>
      </c>
      <c r="C3">
        <v>97.940840119254105</v>
      </c>
      <c r="D3">
        <v>0</v>
      </c>
      <c r="E3">
        <v>321</v>
      </c>
      <c r="F3">
        <v>7</v>
      </c>
    </row>
    <row r="4" spans="1:6">
      <c r="A4" t="s">
        <v>42</v>
      </c>
      <c r="B4">
        <v>9.8571428571428505</v>
      </c>
      <c r="C4">
        <v>4.2904735479089098</v>
      </c>
      <c r="D4">
        <v>0</v>
      </c>
      <c r="E4">
        <v>13</v>
      </c>
      <c r="F4">
        <v>7</v>
      </c>
    </row>
    <row r="5" spans="1:6">
      <c r="A5" t="s">
        <v>43</v>
      </c>
      <c r="B5">
        <v>52.142857142857103</v>
      </c>
      <c r="C5">
        <v>23.7392295664405</v>
      </c>
      <c r="D5">
        <v>0</v>
      </c>
      <c r="E5">
        <v>77</v>
      </c>
      <c r="F5">
        <v>7</v>
      </c>
    </row>
    <row r="6" spans="1:6">
      <c r="A6" t="s">
        <v>44</v>
      </c>
      <c r="B6">
        <v>34.350464694056399</v>
      </c>
      <c r="C6">
        <v>6.2443616167304699</v>
      </c>
      <c r="D6">
        <v>24.934921048192098</v>
      </c>
      <c r="E6">
        <v>46.147161844134096</v>
      </c>
      <c r="F6">
        <v>7</v>
      </c>
    </row>
    <row r="7" spans="1:6">
      <c r="A7" t="s">
        <v>45</v>
      </c>
      <c r="B7">
        <v>36.571428571428498</v>
      </c>
      <c r="C7">
        <v>20.388071742755699</v>
      </c>
      <c r="D7">
        <v>0</v>
      </c>
      <c r="E7">
        <v>70</v>
      </c>
      <c r="F7">
        <v>7</v>
      </c>
    </row>
    <row r="8" spans="1:6">
      <c r="A8" t="s">
        <v>24</v>
      </c>
      <c r="B8">
        <v>6.8571428571428497</v>
      </c>
      <c r="C8">
        <v>3.1815796359028701</v>
      </c>
      <c r="D8">
        <v>0</v>
      </c>
      <c r="E8">
        <v>10</v>
      </c>
      <c r="F8">
        <v>7</v>
      </c>
    </row>
    <row r="9" spans="1:6">
      <c r="A9" t="s">
        <v>25</v>
      </c>
      <c r="B9">
        <v>21.120544245366499</v>
      </c>
      <c r="C9">
        <v>14.002337944870799</v>
      </c>
      <c r="D9">
        <v>0</v>
      </c>
      <c r="E9">
        <v>50.099900199501398</v>
      </c>
      <c r="F9">
        <v>7</v>
      </c>
    </row>
    <row r="10" spans="1:6">
      <c r="A10" t="s">
        <v>30</v>
      </c>
      <c r="B10">
        <v>634.57142857142799</v>
      </c>
      <c r="C10">
        <v>331.86738192186499</v>
      </c>
      <c r="D10">
        <v>0</v>
      </c>
      <c r="E10">
        <v>1125</v>
      </c>
      <c r="F10">
        <v>7</v>
      </c>
    </row>
    <row r="11" spans="1:6">
      <c r="A11" t="s">
        <v>46</v>
      </c>
      <c r="B11">
        <v>24.485395676573201</v>
      </c>
      <c r="C11">
        <v>12.0549799426955</v>
      </c>
      <c r="D11">
        <v>0</v>
      </c>
      <c r="E11">
        <v>40.049968789001497</v>
      </c>
      <c r="F11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78A5-5917-474B-879F-17BA01001B6F}">
  <dimension ref="A1:B7"/>
  <sheetViews>
    <sheetView tabSelected="1" workbookViewId="0">
      <selection activeCell="B5" sqref="B5"/>
    </sheetView>
  </sheetViews>
  <sheetFormatPr defaultColWidth="11.42578125" defaultRowHeight="14.45"/>
  <cols>
    <col min="2" max="2" width="17.85546875" customWidth="1"/>
  </cols>
  <sheetData>
    <row r="1" spans="1:2">
      <c r="A1">
        <v>1</v>
      </c>
      <c r="B1" t="s">
        <v>48</v>
      </c>
    </row>
    <row r="2" spans="1:2">
      <c r="A2">
        <v>2</v>
      </c>
      <c r="B2" t="s">
        <v>49</v>
      </c>
    </row>
    <row r="3" spans="1:2">
      <c r="A3">
        <v>3</v>
      </c>
      <c r="B3" t="s">
        <v>50</v>
      </c>
    </row>
    <row r="4" spans="1:2">
      <c r="A4">
        <v>4</v>
      </c>
      <c r="B4" t="s">
        <v>51</v>
      </c>
    </row>
    <row r="5" spans="1:2">
      <c r="A5">
        <v>5</v>
      </c>
      <c r="B5" t="s">
        <v>52</v>
      </c>
    </row>
    <row r="6" spans="1:2">
      <c r="A6">
        <v>6</v>
      </c>
      <c r="B6" t="s">
        <v>53</v>
      </c>
    </row>
    <row r="7" spans="1:2">
      <c r="A7">
        <v>7</v>
      </c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DANIEL MUÑOZ MUÑOZ</cp:lastModifiedBy>
  <cp:revision/>
  <dcterms:created xsi:type="dcterms:W3CDTF">2015-06-05T18:19:34Z</dcterms:created>
  <dcterms:modified xsi:type="dcterms:W3CDTF">2024-07-12T22:03:27Z</dcterms:modified>
  <cp:category/>
  <cp:contentStatus/>
</cp:coreProperties>
</file>