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https://usanjorge-my.sharepoint.com/personal/dmunoz_usj_es/Documents/Phylogenetic_TreeOfSoftware/Visual TreeCMP/Emails+Ruido/"/>
    </mc:Choice>
  </mc:AlternateContent>
  <xr:revisionPtr revIDLastSave="128" documentId="11_AD4D2F04E46CFB4ACB3E20C29552CDFC693EDF15" xr6:coauthVersionLast="47" xr6:coauthVersionMax="47" xr10:uidLastSave="{1B41E040-F11B-46E5-A8E6-D7E10A0EDE70}"/>
  <bookViews>
    <workbookView xWindow="-108" yWindow="-108" windowWidth="23256" windowHeight="13176" firstSheet="2" activeTab="4" xr2:uid="{00000000-000D-0000-FFFF-FFFF00000000}"/>
  </bookViews>
  <sheets>
    <sheet name="Report" sheetId="1" r:id="rId1"/>
    <sheet name="Summary" sheetId="2" r:id="rId2"/>
    <sheet name="OracleReport" sheetId="4" r:id="rId3"/>
    <sheet name="OracleSummary" sheetId="5" r:id="rId4"/>
    <sheet name="Tags" sheetId="3" r:id="rId5"/>
  </sheets>
  <definedNames>
    <definedName name="OracleTreeComparison" localSheetId="2">OracleReport!$A$1:$AJ$8</definedName>
    <definedName name="ReportFullTreeComparison" localSheetId="0">Report!$A$1:$AJ$22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2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2" i="4"/>
  <c r="F2" i="4" s="1"/>
  <c r="E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2" i="1"/>
  <c r="C21" i="1"/>
  <c r="F21" i="1" s="1"/>
  <c r="C22" i="1"/>
  <c r="F2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8D39B-4761-449A-AAD5-8F1A0BF819F8}" name="OracleTreeComparison" type="6" refreshedVersion="8" background="1" saveData="1">
    <textPr codePage="850" sourceFile="C:\Users\Usuario\OneDrive - UNIVERSIDAD SAN JORGE\03_Investigacion\Conferencias\2023 Daniel\Visual TreeCMP\Emails+Ruido\OracleTreeComparison.txt">
      <textFields>
        <textField/>
      </textFields>
    </textPr>
  </connection>
  <connection id="2" xr16:uid="{4F89E238-A479-454C-B383-32BC7BADAE6E}" name="ReportFullTreeComparison" type="6" refreshedVersion="8" background="1" saveData="1">
    <textPr codePage="850" sourceFile="C:\Users\Usuario\OneDrive - UNIVERSIDAD SAN JORGE\03_Investigacion\Conferencias\2023 Daniel\Visual TreeCMP\Emails+Ruido\ReportFullTreeComparison.txt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<sst xmlns="http://schemas.openxmlformats.org/spreadsheetml/2006/main" count="146" uniqueCount="57">
  <si>
    <t>No</t>
  </si>
  <si>
    <t>Tree1</t>
  </si>
  <si>
    <t>Tree2</t>
  </si>
  <si>
    <t>Comparison</t>
  </si>
  <si>
    <t>Tree1_taxa</t>
  </si>
  <si>
    <t>Tree2_taxa</t>
  </si>
  <si>
    <t>Common_taxa</t>
  </si>
  <si>
    <t>TriplesMetric</t>
  </si>
  <si>
    <t>Triples_toYuleAvg</t>
  </si>
  <si>
    <t>Triples</t>
  </si>
  <si>
    <t>RFCluster(0.5)Metric</t>
  </si>
  <si>
    <t>RFCluster(0.5)_toYuleAvg</t>
  </si>
  <si>
    <t>RF Cluster</t>
  </si>
  <si>
    <t>MatchingPairMetric</t>
  </si>
  <si>
    <t>MatchingPair_toYuleAvg</t>
  </si>
  <si>
    <t>Matching Pair</t>
  </si>
  <si>
    <t>NodalSplittedWeightedMetric</t>
  </si>
  <si>
    <t>NodalSplittedWeighted_toYuleAvg</t>
  </si>
  <si>
    <t>Nodal Splitted Weighted</t>
  </si>
  <si>
    <t>MatchingClusterMetric</t>
  </si>
  <si>
    <t>MatchingCluster_toYuleAvg</t>
  </si>
  <si>
    <t>Matching Cluster</t>
  </si>
  <si>
    <t>MASTMetric</t>
  </si>
  <si>
    <t>MAST_toYuleAvg</t>
  </si>
  <si>
    <t>MAST</t>
  </si>
  <si>
    <t>CopheneticL2Metric</t>
  </si>
  <si>
    <t>CopheneticL2Metric_toYuleAvg</t>
  </si>
  <si>
    <t>Cophenetic L2</t>
  </si>
  <si>
    <t>QuartetMetric</t>
  </si>
  <si>
    <t>Quartet_toYuleAvg</t>
  </si>
  <si>
    <t>Quartet</t>
  </si>
  <si>
    <t>PathDifferenceMetric</t>
  </si>
  <si>
    <t>PathDiffernce_toYuleAvg</t>
  </si>
  <si>
    <t>Path Difference</t>
  </si>
  <si>
    <t>N/A</t>
  </si>
  <si>
    <t>Summary:</t>
  </si>
  <si>
    <t>Name</t>
  </si>
  <si>
    <t>Avg</t>
  </si>
  <si>
    <t>Std</t>
  </si>
  <si>
    <t>Min</t>
  </si>
  <si>
    <t>Max</t>
  </si>
  <si>
    <t>Count</t>
  </si>
  <si>
    <t>RFCluster(0.5)</t>
  </si>
  <si>
    <t>MatchingPair</t>
  </si>
  <si>
    <t>NodalSplittedWeighted</t>
  </si>
  <si>
    <t>MatchingCluster</t>
  </si>
  <si>
    <t>PathDiffernce</t>
  </si>
  <si>
    <t>RefTree</t>
  </si>
  <si>
    <t>Tree</t>
  </si>
  <si>
    <t>Oracle</t>
  </si>
  <si>
    <t>FOOElements</t>
  </si>
  <si>
    <t>FOOSequence</t>
  </si>
  <si>
    <t>PAM</t>
  </si>
  <si>
    <t>INT</t>
  </si>
  <si>
    <t>INTER_ND</t>
  </si>
  <si>
    <t>K-mer</t>
  </si>
  <si>
    <t>K-mer_NAT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</si>
</sst>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Report!$L$1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Report!$L$2:$L$22</c:f>
              <c:numCache>
                <c:formatCode>General</c:formatCode>
                <c:ptCount val="21"/>
                <c:pt idx="0">
                  <c:v>0.61480000000000001</c:v>
                </c:pt>
                <c:pt idx="1">
                  <c:v>0.63229999999999997</c:v>
                </c:pt>
                <c:pt idx="2">
                  <c:v>0.63529999999999998</c:v>
                </c:pt>
                <c:pt idx="3">
                  <c:v>0.63419999999999999</c:v>
                </c:pt>
                <c:pt idx="4">
                  <c:v>0.86319999999999997</c:v>
                </c:pt>
                <c:pt idx="5">
                  <c:v>0.62970000000000004</c:v>
                </c:pt>
                <c:pt idx="6">
                  <c:v>0.14710000000000001</c:v>
                </c:pt>
                <c:pt idx="7">
                  <c:v>0.16539999999999999</c:v>
                </c:pt>
                <c:pt idx="8">
                  <c:v>0.1794</c:v>
                </c:pt>
                <c:pt idx="9">
                  <c:v>0.79979999999999996</c:v>
                </c:pt>
                <c:pt idx="10">
                  <c:v>0.161</c:v>
                </c:pt>
                <c:pt idx="11">
                  <c:v>0.1774</c:v>
                </c:pt>
                <c:pt idx="12">
                  <c:v>0.1812</c:v>
                </c:pt>
                <c:pt idx="13">
                  <c:v>0.85440000000000005</c:v>
                </c:pt>
                <c:pt idx="14">
                  <c:v>0.1749</c:v>
                </c:pt>
                <c:pt idx="15">
                  <c:v>0.13439999999999999</c:v>
                </c:pt>
                <c:pt idx="16">
                  <c:v>0.75190000000000001</c:v>
                </c:pt>
                <c:pt idx="17">
                  <c:v>0.18360000000000001</c:v>
                </c:pt>
                <c:pt idx="18">
                  <c:v>0.74080000000000001</c:v>
                </c:pt>
                <c:pt idx="19">
                  <c:v>0.16830000000000001</c:v>
                </c:pt>
                <c:pt idx="20">
                  <c:v>0.74329999999999996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5-419E-A8B8-40C4F2902368}"/>
            </c:ext>
          </c:extLst>
        </c:ser>
        <c:ser>
          <c:idx val="1"/>
          <c:order val="1"/>
          <c:tx>
            <c:strRef>
              <c:f>Report!$O$1</c:f>
              <c:strCache>
                <c:ptCount val="1"/>
                <c:pt idx="0">
                  <c:v>RF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Report!$O$2:$O$22</c:f>
              <c:numCache>
                <c:formatCode>General</c:formatCode>
                <c:ptCount val="21"/>
                <c:pt idx="0">
                  <c:v>0.9778</c:v>
                </c:pt>
                <c:pt idx="1">
                  <c:v>0.98470000000000002</c:v>
                </c:pt>
                <c:pt idx="2">
                  <c:v>0.98809999999999998</c:v>
                </c:pt>
                <c:pt idx="3">
                  <c:v>0.9778</c:v>
                </c:pt>
                <c:pt idx="4">
                  <c:v>0.9829</c:v>
                </c:pt>
                <c:pt idx="5">
                  <c:v>0.98640000000000005</c:v>
                </c:pt>
                <c:pt idx="6">
                  <c:v>0.97950000000000004</c:v>
                </c:pt>
                <c:pt idx="7">
                  <c:v>0.9415</c:v>
                </c:pt>
                <c:pt idx="8">
                  <c:v>0.93799999999999994</c:v>
                </c:pt>
                <c:pt idx="9">
                  <c:v>0.9657</c:v>
                </c:pt>
                <c:pt idx="10">
                  <c:v>0.9778</c:v>
                </c:pt>
                <c:pt idx="11">
                  <c:v>0.96389999999999998</c:v>
                </c:pt>
                <c:pt idx="12">
                  <c:v>0.96220000000000006</c:v>
                </c:pt>
                <c:pt idx="13">
                  <c:v>0.97599999999999998</c:v>
                </c:pt>
                <c:pt idx="14">
                  <c:v>0.98119999999999996</c:v>
                </c:pt>
                <c:pt idx="15">
                  <c:v>0.85340000000000005</c:v>
                </c:pt>
                <c:pt idx="16">
                  <c:v>0.96740000000000004</c:v>
                </c:pt>
                <c:pt idx="17">
                  <c:v>0.97430000000000005</c:v>
                </c:pt>
                <c:pt idx="18">
                  <c:v>0.97950000000000004</c:v>
                </c:pt>
                <c:pt idx="19">
                  <c:v>0.98119999999999996</c:v>
                </c:pt>
                <c:pt idx="20">
                  <c:v>0.9415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5-419E-A8B8-40C4F2902368}"/>
            </c:ext>
          </c:extLst>
        </c:ser>
        <c:ser>
          <c:idx val="2"/>
          <c:order val="2"/>
          <c:tx>
            <c:strRef>
              <c:f>Report!$R$1</c:f>
              <c:strCache>
                <c:ptCount val="1"/>
                <c:pt idx="0">
                  <c:v>Matching 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Report!$R$2:$R$22</c:f>
              <c:numCache>
                <c:formatCode>General</c:formatCode>
                <c:ptCount val="21"/>
                <c:pt idx="0">
                  <c:v>0.97599999999999998</c:v>
                </c:pt>
                <c:pt idx="1">
                  <c:v>1.0761000000000001</c:v>
                </c:pt>
                <c:pt idx="2">
                  <c:v>0.96379999999999999</c:v>
                </c:pt>
                <c:pt idx="3">
                  <c:v>0.92569999999999997</c:v>
                </c:pt>
                <c:pt idx="4">
                  <c:v>0.86550000000000005</c:v>
                </c:pt>
                <c:pt idx="5">
                  <c:v>0.94010000000000005</c:v>
                </c:pt>
                <c:pt idx="6">
                  <c:v>0.90869999999999995</c:v>
                </c:pt>
                <c:pt idx="7">
                  <c:v>0.53539999999999999</c:v>
                </c:pt>
                <c:pt idx="8">
                  <c:v>0.60399999999999998</c:v>
                </c:pt>
                <c:pt idx="9">
                  <c:v>0.90949999999999998</c:v>
                </c:pt>
                <c:pt idx="10">
                  <c:v>0.55649999999999999</c:v>
                </c:pt>
                <c:pt idx="11">
                  <c:v>0.99280000000000002</c:v>
                </c:pt>
                <c:pt idx="12">
                  <c:v>1.0232000000000001</c:v>
                </c:pt>
                <c:pt idx="13">
                  <c:v>1.1021000000000001</c:v>
                </c:pt>
                <c:pt idx="14">
                  <c:v>0.96040000000000003</c:v>
                </c:pt>
                <c:pt idx="15">
                  <c:v>0.40939999999999999</c:v>
                </c:pt>
                <c:pt idx="16">
                  <c:v>0.81869999999999998</c:v>
                </c:pt>
                <c:pt idx="17">
                  <c:v>0.63580000000000003</c:v>
                </c:pt>
                <c:pt idx="18">
                  <c:v>0.8226</c:v>
                </c:pt>
                <c:pt idx="19">
                  <c:v>0.5413</c:v>
                </c:pt>
                <c:pt idx="20">
                  <c:v>0.77429999999999999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5-419E-A8B8-40C4F2902368}"/>
            </c:ext>
          </c:extLst>
        </c:ser>
        <c:ser>
          <c:idx val="3"/>
          <c:order val="3"/>
          <c:tx>
            <c:strRef>
              <c:f>Report!$U$1</c:f>
              <c:strCache>
                <c:ptCount val="1"/>
                <c:pt idx="0">
                  <c:v>Nodal Splitted Weighted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Report!$U$2:$U$22</c:f>
              <c:numCache>
                <c:formatCode>General</c:formatCode>
                <c:ptCount val="21"/>
                <c:pt idx="0">
                  <c:v>7.5529385892435796E-2</c:v>
                </c:pt>
                <c:pt idx="1">
                  <c:v>0.59492265598863803</c:v>
                </c:pt>
                <c:pt idx="2">
                  <c:v>5.1541373731783843E-2</c:v>
                </c:pt>
                <c:pt idx="3">
                  <c:v>2.3643516884712838E-2</c:v>
                </c:pt>
                <c:pt idx="4">
                  <c:v>1.0000000065650996</c:v>
                </c:pt>
                <c:pt idx="5">
                  <c:v>3.0264677702690757E-2</c:v>
                </c:pt>
                <c:pt idx="6">
                  <c:v>0.52680889039471956</c:v>
                </c:pt>
                <c:pt idx="7">
                  <c:v>4.0479383047692781E-2</c:v>
                </c:pt>
                <c:pt idx="8">
                  <c:v>6.0769508948026366E-2</c:v>
                </c:pt>
                <c:pt idx="9">
                  <c:v>0.94650115145197578</c:v>
                </c:pt>
                <c:pt idx="10">
                  <c:v>5.5812834877824166E-2</c:v>
                </c:pt>
                <c:pt idx="11">
                  <c:v>0.55315280180182758</c:v>
                </c:pt>
                <c:pt idx="12">
                  <c:v>0.57951389532209685</c:v>
                </c:pt>
                <c:pt idx="13">
                  <c:v>0.7211676079152205</c:v>
                </c:pt>
                <c:pt idx="14">
                  <c:v>0.57126037282430198</c:v>
                </c:pt>
                <c:pt idx="15">
                  <c:v>3.2377620650454242E-2</c:v>
                </c:pt>
                <c:pt idx="16">
                  <c:v>0.96948006480889859</c:v>
                </c:pt>
                <c:pt idx="17">
                  <c:v>3.1116014852152967E-2</c:v>
                </c:pt>
                <c:pt idx="18">
                  <c:v>0.98890040715991312</c:v>
                </c:pt>
                <c:pt idx="19">
                  <c:v>1.6628446983086815E-2</c:v>
                </c:pt>
                <c:pt idx="20">
                  <c:v>0.98416839531224476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5-419E-A8B8-40C4F2902368}"/>
            </c:ext>
          </c:extLst>
        </c:ser>
        <c:ser>
          <c:idx val="4"/>
          <c:order val="4"/>
          <c:tx>
            <c:strRef>
              <c:f>Report!$X$1</c:f>
              <c:strCache>
                <c:ptCount val="1"/>
                <c:pt idx="0">
                  <c:v>Matching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Report!$X$2:$X$22</c:f>
              <c:numCache>
                <c:formatCode>General</c:formatCode>
                <c:ptCount val="21"/>
                <c:pt idx="0">
                  <c:v>0.92159999999999997</c:v>
                </c:pt>
                <c:pt idx="1">
                  <c:v>4.4824999999999999</c:v>
                </c:pt>
                <c:pt idx="2">
                  <c:v>0.47520000000000001</c:v>
                </c:pt>
                <c:pt idx="3">
                  <c:v>0.40250000000000002</c:v>
                </c:pt>
                <c:pt idx="4">
                  <c:v>0.41560000000000002</c:v>
                </c:pt>
                <c:pt idx="5">
                  <c:v>0.74399999999999999</c:v>
                </c:pt>
                <c:pt idx="6">
                  <c:v>3.7484000000000002</c:v>
                </c:pt>
                <c:pt idx="7">
                  <c:v>0.68230000000000002</c:v>
                </c:pt>
                <c:pt idx="8">
                  <c:v>0.80659999999999998</c:v>
                </c:pt>
                <c:pt idx="9">
                  <c:v>0.95250000000000001</c:v>
                </c:pt>
                <c:pt idx="10">
                  <c:v>0.42549999999999999</c:v>
                </c:pt>
                <c:pt idx="11">
                  <c:v>4.3307000000000002</c:v>
                </c:pt>
                <c:pt idx="12">
                  <c:v>4.4721000000000002</c:v>
                </c:pt>
                <c:pt idx="13">
                  <c:v>4.6184000000000003</c:v>
                </c:pt>
                <c:pt idx="14">
                  <c:v>3.9590000000000001</c:v>
                </c:pt>
                <c:pt idx="15">
                  <c:v>0.23280000000000001</c:v>
                </c:pt>
                <c:pt idx="16">
                  <c:v>0.41089999999999999</c:v>
                </c:pt>
                <c:pt idx="17">
                  <c:v>0.49840000000000001</c:v>
                </c:pt>
                <c:pt idx="18">
                  <c:v>0.29239999999999999</c:v>
                </c:pt>
                <c:pt idx="19">
                  <c:v>0.61919999999999997</c:v>
                </c:pt>
                <c:pt idx="20">
                  <c:v>0.75229999999999997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5-419E-A8B8-40C4F2902368}"/>
            </c:ext>
          </c:extLst>
        </c:ser>
        <c:ser>
          <c:idx val="5"/>
          <c:order val="5"/>
          <c:tx>
            <c:strRef>
              <c:f>Report!$AA$1</c:f>
              <c:strCache>
                <c:ptCount val="1"/>
                <c:pt idx="0">
                  <c:v>MAST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Report!$AA$2:$AA$22</c:f>
              <c:numCache>
                <c:formatCode>General</c:formatCode>
                <c:ptCount val="21"/>
                <c:pt idx="0">
                  <c:v>0.97709999999999997</c:v>
                </c:pt>
                <c:pt idx="1">
                  <c:v>0.999</c:v>
                </c:pt>
                <c:pt idx="2">
                  <c:v>0.9698</c:v>
                </c:pt>
                <c:pt idx="3">
                  <c:v>0.97529999999999994</c:v>
                </c:pt>
                <c:pt idx="4">
                  <c:v>0.97160000000000002</c:v>
                </c:pt>
                <c:pt idx="5">
                  <c:v>0.96619999999999995</c:v>
                </c:pt>
                <c:pt idx="6">
                  <c:v>0.92049999999999998</c:v>
                </c:pt>
                <c:pt idx="7">
                  <c:v>0.83830000000000005</c:v>
                </c:pt>
                <c:pt idx="8">
                  <c:v>0.84930000000000005</c:v>
                </c:pt>
                <c:pt idx="9">
                  <c:v>0.97350000000000003</c:v>
                </c:pt>
                <c:pt idx="10">
                  <c:v>0.88029999999999997</c:v>
                </c:pt>
                <c:pt idx="11">
                  <c:v>0.93330000000000002</c:v>
                </c:pt>
                <c:pt idx="12">
                  <c:v>0.96430000000000005</c:v>
                </c:pt>
                <c:pt idx="13">
                  <c:v>1.0136000000000001</c:v>
                </c:pt>
                <c:pt idx="14">
                  <c:v>0.95520000000000005</c:v>
                </c:pt>
                <c:pt idx="15">
                  <c:v>0.78720000000000001</c:v>
                </c:pt>
                <c:pt idx="16">
                  <c:v>0.92959999999999998</c:v>
                </c:pt>
                <c:pt idx="17">
                  <c:v>0.87670000000000003</c:v>
                </c:pt>
                <c:pt idx="18">
                  <c:v>0.93510000000000004</c:v>
                </c:pt>
                <c:pt idx="19">
                  <c:v>0.84930000000000005</c:v>
                </c:pt>
                <c:pt idx="20">
                  <c:v>0.94789999999999996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5-419E-A8B8-40C4F2902368}"/>
            </c:ext>
          </c:extLst>
        </c:ser>
        <c:ser>
          <c:idx val="6"/>
          <c:order val="6"/>
          <c:tx>
            <c:strRef>
              <c:f>Report!$AD$1</c:f>
              <c:strCache>
                <c:ptCount val="1"/>
                <c:pt idx="0">
                  <c:v>Cophenetic L2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Report!$AD$2:$AD$22</c:f>
              <c:numCache>
                <c:formatCode>General</c:formatCode>
                <c:ptCount val="21"/>
                <c:pt idx="0">
                  <c:v>1.1042000000000001</c:v>
                </c:pt>
                <c:pt idx="1">
                  <c:v>6.9221000000000004</c:v>
                </c:pt>
                <c:pt idx="2">
                  <c:v>0.3674</c:v>
                </c:pt>
                <c:pt idx="3">
                  <c:v>0.20930000000000001</c:v>
                </c:pt>
                <c:pt idx="4">
                  <c:v>0.27079999999999999</c:v>
                </c:pt>
                <c:pt idx="5">
                  <c:v>0.83679999999999999</c:v>
                </c:pt>
                <c:pt idx="6">
                  <c:v>5.8461999999999996</c:v>
                </c:pt>
                <c:pt idx="7">
                  <c:v>0.80279999999999996</c:v>
                </c:pt>
                <c:pt idx="8">
                  <c:v>0.99580000000000002</c:v>
                </c:pt>
                <c:pt idx="9">
                  <c:v>1.2829999999999999</c:v>
                </c:pt>
                <c:pt idx="10">
                  <c:v>0.35830000000000001</c:v>
                </c:pt>
                <c:pt idx="11">
                  <c:v>6.6219000000000001</c:v>
                </c:pt>
                <c:pt idx="12">
                  <c:v>6.8215000000000003</c:v>
                </c:pt>
                <c:pt idx="13">
                  <c:v>7.11</c:v>
                </c:pt>
                <c:pt idx="14">
                  <c:v>6.1276999999999999</c:v>
                </c:pt>
                <c:pt idx="15">
                  <c:v>0.2175</c:v>
                </c:pt>
                <c:pt idx="16">
                  <c:v>0.50819999999999999</c:v>
                </c:pt>
                <c:pt idx="17">
                  <c:v>0.51480000000000004</c:v>
                </c:pt>
                <c:pt idx="18">
                  <c:v>0.30480000000000002</c:v>
                </c:pt>
                <c:pt idx="19">
                  <c:v>0.71430000000000005</c:v>
                </c:pt>
                <c:pt idx="20">
                  <c:v>1.0044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65-419E-A8B8-40C4F2902368}"/>
            </c:ext>
          </c:extLst>
        </c:ser>
        <c:ser>
          <c:idx val="7"/>
          <c:order val="7"/>
          <c:tx>
            <c:strRef>
              <c:f>Report!$AG$1</c:f>
              <c:strCache>
                <c:ptCount val="1"/>
                <c:pt idx="0">
                  <c:v>Quartet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Report!$AG$2:$AG$22</c:f>
              <c:numCache>
                <c:formatCode>General</c:formatCode>
                <c:ptCount val="21"/>
                <c:pt idx="0">
                  <c:v>0.76100000000000001</c:v>
                </c:pt>
                <c:pt idx="1">
                  <c:v>0.7641</c:v>
                </c:pt>
                <c:pt idx="2">
                  <c:v>0.77749999999999997</c:v>
                </c:pt>
                <c:pt idx="3">
                  <c:v>0.77180000000000004</c:v>
                </c:pt>
                <c:pt idx="4">
                  <c:v>0.85219999999999996</c:v>
                </c:pt>
                <c:pt idx="5">
                  <c:v>0.76939999999999997</c:v>
                </c:pt>
                <c:pt idx="6">
                  <c:v>0.21160000000000001</c:v>
                </c:pt>
                <c:pt idx="7">
                  <c:v>0.25740000000000002</c:v>
                </c:pt>
                <c:pt idx="8">
                  <c:v>0.24890000000000001</c:v>
                </c:pt>
                <c:pt idx="9">
                  <c:v>0.57820000000000005</c:v>
                </c:pt>
                <c:pt idx="10">
                  <c:v>0.22509999999999999</c:v>
                </c:pt>
                <c:pt idx="11">
                  <c:v>0.2999</c:v>
                </c:pt>
                <c:pt idx="12">
                  <c:v>0.27629999999999999</c:v>
                </c:pt>
                <c:pt idx="13">
                  <c:v>0.64980000000000004</c:v>
                </c:pt>
                <c:pt idx="14">
                  <c:v>0.25309999999999999</c:v>
                </c:pt>
                <c:pt idx="15">
                  <c:v>0.2414</c:v>
                </c:pt>
                <c:pt idx="16">
                  <c:v>0.54849999999999999</c:v>
                </c:pt>
                <c:pt idx="17">
                  <c:v>0.2767</c:v>
                </c:pt>
                <c:pt idx="18">
                  <c:v>0.53</c:v>
                </c:pt>
                <c:pt idx="19">
                  <c:v>0.23599999999999999</c:v>
                </c:pt>
                <c:pt idx="20">
                  <c:v>0.50060000000000004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65-419E-A8B8-40C4F2902368}"/>
            </c:ext>
          </c:extLst>
        </c:ser>
        <c:ser>
          <c:idx val="8"/>
          <c:order val="8"/>
          <c:tx>
            <c:strRef>
              <c:f>Report!$AJ$1</c:f>
              <c:strCache>
                <c:ptCount val="1"/>
                <c:pt idx="0">
                  <c:v>Path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Report!$AJ$2:$AJ$22</c:f>
              <c:numCache>
                <c:formatCode>General</c:formatCode>
                <c:ptCount val="21"/>
                <c:pt idx="0">
                  <c:v>0.755</c:v>
                </c:pt>
                <c:pt idx="1">
                  <c:v>3.9925999999999999</c:v>
                </c:pt>
                <c:pt idx="2">
                  <c:v>0.35239999999999999</c:v>
                </c:pt>
                <c:pt idx="3">
                  <c:v>0.36609999999999998</c:v>
                </c:pt>
                <c:pt idx="4">
                  <c:v>0.38319999999999999</c:v>
                </c:pt>
                <c:pt idx="5">
                  <c:v>0.45739999999999997</c:v>
                </c:pt>
                <c:pt idx="6">
                  <c:v>3.3980999999999999</c:v>
                </c:pt>
                <c:pt idx="7">
                  <c:v>0.79679999999999995</c:v>
                </c:pt>
                <c:pt idx="8">
                  <c:v>0.87819999999999998</c:v>
                </c:pt>
                <c:pt idx="9">
                  <c:v>0.88439999999999996</c:v>
                </c:pt>
                <c:pt idx="10">
                  <c:v>0.54110000000000003</c:v>
                </c:pt>
                <c:pt idx="11">
                  <c:v>4.0651999999999999</c:v>
                </c:pt>
                <c:pt idx="12">
                  <c:v>4.1532999999999998</c:v>
                </c:pt>
                <c:pt idx="13">
                  <c:v>4.1782000000000004</c:v>
                </c:pt>
                <c:pt idx="14">
                  <c:v>3.7198000000000002</c:v>
                </c:pt>
                <c:pt idx="15">
                  <c:v>0.2092</c:v>
                </c:pt>
                <c:pt idx="16">
                  <c:v>0.21529999999999999</c:v>
                </c:pt>
                <c:pt idx="17">
                  <c:v>0.4839</c:v>
                </c:pt>
                <c:pt idx="18">
                  <c:v>0.16520000000000001</c:v>
                </c:pt>
                <c:pt idx="19">
                  <c:v>0.54179999999999995</c:v>
                </c:pt>
                <c:pt idx="20">
                  <c:v>0.56620000000000004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65-419E-A8B8-40C4F290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05119"/>
        <c:axId val="288431519"/>
      </c:lineChart>
      <c:catAx>
        <c:axId val="2884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1519"/>
        <c:crosses val="autoZero"/>
        <c:auto val="1"/>
        <c:lblAlgn val="ctr"/>
        <c:lblOffset val="100"/>
        <c:noMultiLvlLbl val="0"/>
      </c:catAx>
      <c:valAx>
        <c:axId val="2884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0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</a:t>
            </a:r>
            <a:r>
              <a:rPr lang="en-US" baseline="0"/>
              <a:t> Oracle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OracleReport!$L$1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OracleReport!$L$2:$L$8</c:f>
              <c:numCache>
                <c:formatCode>General</c:formatCode>
                <c:ptCount val="7"/>
                <c:pt idx="0">
                  <c:v>0.80940000000000001</c:v>
                </c:pt>
                <c:pt idx="1">
                  <c:v>0.9173</c:v>
                </c:pt>
                <c:pt idx="2">
                  <c:v>1.0791999999999999</c:v>
                </c:pt>
                <c:pt idx="3">
                  <c:v>0.84540000000000004</c:v>
                </c:pt>
                <c:pt idx="4">
                  <c:v>0.66549999999999998</c:v>
                </c:pt>
                <c:pt idx="5">
                  <c:v>0.82740000000000002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8-4847-83F7-681196B3E17E}"/>
            </c:ext>
          </c:extLst>
        </c:ser>
        <c:ser>
          <c:idx val="1"/>
          <c:order val="1"/>
          <c:tx>
            <c:strRef>
              <c:f>OracleReport!$O$1</c:f>
              <c:strCache>
                <c:ptCount val="1"/>
                <c:pt idx="0">
                  <c:v>RF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OracleReport!$O$2:$O$8</c:f>
              <c:numCache>
                <c:formatCode>General</c:formatCode>
                <c:ptCount val="7"/>
                <c:pt idx="0">
                  <c:v>1.0377000000000001</c:v>
                </c:pt>
                <c:pt idx="1">
                  <c:v>1.0377000000000001</c:v>
                </c:pt>
                <c:pt idx="2">
                  <c:v>1.0377000000000001</c:v>
                </c:pt>
                <c:pt idx="3">
                  <c:v>1.0377000000000001</c:v>
                </c:pt>
                <c:pt idx="4">
                  <c:v>1.0377000000000001</c:v>
                </c:pt>
                <c:pt idx="5">
                  <c:v>0.74119999999999997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8-4847-83F7-681196B3E17E}"/>
            </c:ext>
          </c:extLst>
        </c:ser>
        <c:ser>
          <c:idx val="2"/>
          <c:order val="2"/>
          <c:tx>
            <c:strRef>
              <c:f>OracleReport!$R$1</c:f>
              <c:strCache>
                <c:ptCount val="1"/>
                <c:pt idx="0">
                  <c:v>Matching 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OracleReport!$R$2:$R$8</c:f>
              <c:numCache>
                <c:formatCode>General</c:formatCode>
                <c:ptCount val="7"/>
                <c:pt idx="0">
                  <c:v>1.0516000000000001</c:v>
                </c:pt>
                <c:pt idx="1">
                  <c:v>0.95599999999999996</c:v>
                </c:pt>
                <c:pt idx="2">
                  <c:v>1.1950000000000001</c:v>
                </c:pt>
                <c:pt idx="3">
                  <c:v>1.0038</c:v>
                </c:pt>
                <c:pt idx="4">
                  <c:v>0.81259999999999999</c:v>
                </c:pt>
                <c:pt idx="5">
                  <c:v>0.95599999999999996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8-4847-83F7-681196B3E17E}"/>
            </c:ext>
          </c:extLst>
        </c:ser>
        <c:ser>
          <c:idx val="3"/>
          <c:order val="3"/>
          <c:tx>
            <c:strRef>
              <c:f>OracleReport!$U$1</c:f>
              <c:strCache>
                <c:ptCount val="1"/>
                <c:pt idx="0">
                  <c:v>Nodal Splitted Weighted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OracleReport!$U$2:$U$8</c:f>
              <c:numCache>
                <c:formatCode>General</c:formatCode>
                <c:ptCount val="7"/>
                <c:pt idx="0">
                  <c:v>1.0000005007831958</c:v>
                </c:pt>
                <c:pt idx="1">
                  <c:v>0.98591461728144303</c:v>
                </c:pt>
                <c:pt idx="2">
                  <c:v>0.93889280255471164</c:v>
                </c:pt>
                <c:pt idx="3">
                  <c:v>0.95781577115887839</c:v>
                </c:pt>
                <c:pt idx="4">
                  <c:v>0.98626706820599086</c:v>
                </c:pt>
                <c:pt idx="5">
                  <c:v>0.56106541143953337</c:v>
                </c:pt>
                <c:pt idx="6">
                  <c:v>0.991790824937265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8-4847-83F7-681196B3E17E}"/>
            </c:ext>
          </c:extLst>
        </c:ser>
        <c:ser>
          <c:idx val="4"/>
          <c:order val="4"/>
          <c:tx>
            <c:strRef>
              <c:f>OracleReport!$X$1</c:f>
              <c:strCache>
                <c:ptCount val="1"/>
                <c:pt idx="0">
                  <c:v>Matching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OracleReport!$X$2:$X$8</c:f>
              <c:numCache>
                <c:formatCode>General</c:formatCode>
                <c:ptCount val="7"/>
                <c:pt idx="0">
                  <c:v>0.74980000000000002</c:v>
                </c:pt>
                <c:pt idx="1">
                  <c:v>0.74980000000000002</c:v>
                </c:pt>
                <c:pt idx="2">
                  <c:v>0.93720000000000003</c:v>
                </c:pt>
                <c:pt idx="3">
                  <c:v>0.74980000000000002</c:v>
                </c:pt>
                <c:pt idx="4">
                  <c:v>0.65600000000000003</c:v>
                </c:pt>
                <c:pt idx="5">
                  <c:v>0.70289999999999997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8-4847-83F7-681196B3E17E}"/>
            </c:ext>
          </c:extLst>
        </c:ser>
        <c:ser>
          <c:idx val="5"/>
          <c:order val="5"/>
          <c:tx>
            <c:strRef>
              <c:f>OracleReport!$AA$1</c:f>
              <c:strCache>
                <c:ptCount val="1"/>
                <c:pt idx="0">
                  <c:v>MAST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OracleReport!$AA$2:$AA$8</c:f>
              <c:numCache>
                <c:formatCode>General</c:formatCode>
                <c:ptCount val="7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0.85840000000000005</c:v>
                </c:pt>
                <c:pt idx="4">
                  <c:v>0.85840000000000005</c:v>
                </c:pt>
                <c:pt idx="5">
                  <c:v>0.85840000000000005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8-4847-83F7-681196B3E17E}"/>
            </c:ext>
          </c:extLst>
        </c:ser>
        <c:ser>
          <c:idx val="6"/>
          <c:order val="6"/>
          <c:tx>
            <c:strRef>
              <c:f>OracleReport!$AD$1</c:f>
              <c:strCache>
                <c:ptCount val="1"/>
                <c:pt idx="0">
                  <c:v>Cophenetic L2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OracleReport!$AD$2:$AD$8</c:f>
              <c:numCache>
                <c:formatCode>General</c:formatCode>
                <c:ptCount val="7"/>
                <c:pt idx="0">
                  <c:v>0.75649999999999995</c:v>
                </c:pt>
                <c:pt idx="1">
                  <c:v>0.71099999999999997</c:v>
                </c:pt>
                <c:pt idx="2">
                  <c:v>0.75649999999999995</c:v>
                </c:pt>
                <c:pt idx="3">
                  <c:v>0.62529999999999997</c:v>
                </c:pt>
                <c:pt idx="4">
                  <c:v>0.73729999999999996</c:v>
                </c:pt>
                <c:pt idx="5">
                  <c:v>0.68710000000000004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68-4847-83F7-681196B3E17E}"/>
            </c:ext>
          </c:extLst>
        </c:ser>
        <c:ser>
          <c:idx val="7"/>
          <c:order val="7"/>
          <c:tx>
            <c:strRef>
              <c:f>OracleReport!$AG$1</c:f>
              <c:strCache>
                <c:ptCount val="1"/>
                <c:pt idx="0">
                  <c:v>Quartet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OracleReport!$AG$2:$AG$8</c:f>
              <c:numCache>
                <c:formatCode>General</c:formatCode>
                <c:ptCount val="7"/>
                <c:pt idx="0">
                  <c:v>0.99939999999999996</c:v>
                </c:pt>
                <c:pt idx="1">
                  <c:v>0.95179999999999998</c:v>
                </c:pt>
                <c:pt idx="2">
                  <c:v>1.2374000000000001</c:v>
                </c:pt>
                <c:pt idx="3">
                  <c:v>0.77339999999999998</c:v>
                </c:pt>
                <c:pt idx="4">
                  <c:v>0.97560000000000002</c:v>
                </c:pt>
                <c:pt idx="5">
                  <c:v>0.73770000000000002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68-4847-83F7-681196B3E17E}"/>
            </c:ext>
          </c:extLst>
        </c:ser>
        <c:ser>
          <c:idx val="8"/>
          <c:order val="8"/>
          <c:tx>
            <c:strRef>
              <c:f>OracleReport!$AJ$1</c:f>
              <c:strCache>
                <c:ptCount val="1"/>
                <c:pt idx="0">
                  <c:v>Path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OracleReport!$AJ$2:$AJ$8</c:f>
              <c:numCache>
                <c:formatCode>General</c:formatCode>
                <c:ptCount val="7"/>
                <c:pt idx="0">
                  <c:v>0.86219999999999997</c:v>
                </c:pt>
                <c:pt idx="1">
                  <c:v>0.83479999999999999</c:v>
                </c:pt>
                <c:pt idx="2">
                  <c:v>0.87560000000000004</c:v>
                </c:pt>
                <c:pt idx="3">
                  <c:v>0.73099999999999998</c:v>
                </c:pt>
                <c:pt idx="4">
                  <c:v>0.79930000000000001</c:v>
                </c:pt>
                <c:pt idx="5">
                  <c:v>0.61909999999999998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68-4847-83F7-681196B3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87087"/>
        <c:axId val="983805327"/>
      </c:lineChart>
      <c:catAx>
        <c:axId val="9837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05327"/>
        <c:crosses val="autoZero"/>
        <c:auto val="1"/>
        <c:lblAlgn val="ctr"/>
        <c:lblOffset val="100"/>
        <c:noMultiLvlLbl val="0"/>
      </c:catAx>
      <c:valAx>
        <c:axId val="983805327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24</xdr:row>
      <xdr:rowOff>9525</xdr:rowOff>
    </xdr:from>
    <xdr:to>
      <xdr:col>11</xdr:col>
      <xdr:colOff>666397</xdr:colOff>
      <xdr:row>47</xdr:row>
      <xdr:rowOff>73210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4FA16B-8927-E555-09CD-25B174773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38098</xdr:colOff>
      <xdr:row>10</xdr:row>
      <xdr:rowOff>157162</xdr:rowOff>
    </xdr:from>
    <xdr:to>
      <xdr:col>6</xdr:col>
      <xdr:colOff>625070</xdr:colOff>
      <xdr:row>28</xdr:row>
      <xdr:rowOff>66133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8EEB8-5173-153A-3AB8-39817FADB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FullTreeComparison" connectionId="2" xr16:uid="{F232A0F5-B628-46CE-86E8-F924C980D0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acleTreeComparison" connectionId="1" xr16:uid="{76A02FA2-B3F6-4CB1-B7E2-7C8671381B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opLeftCell="A13" zoomScale="70" zoomScaleNormal="70" workbookViewId="0">
      <selection activeCell="O34" sqref="O34"/>
    </sheetView>
  </sheetViews>
  <sheetFormatPr defaultColWidth="9.140625" defaultRowHeight="14.45"/>
  <cols>
    <col min="1" max="1" width="22.28515625" bestFit="1" customWidth="1"/>
    <col min="2" max="2" width="12" hidden="1" customWidth="1"/>
    <col min="3" max="3" width="15.7109375" customWidth="1"/>
    <col min="4" max="4" width="12" hidden="1" customWidth="1"/>
    <col min="5" max="5" width="17.85546875" customWidth="1"/>
    <col min="6" max="6" width="31" customWidth="1"/>
    <col min="7" max="8" width="12" bestFit="1" customWidth="1"/>
    <col min="9" max="9" width="13.7109375" bestFit="1" customWidth="1"/>
    <col min="10" max="10" width="9" bestFit="1" customWidth="1"/>
    <col min="11" max="11" width="17.140625" bestFit="1" customWidth="1"/>
    <col min="12" max="12" width="17" bestFit="1" customWidth="1"/>
    <col min="13" max="13" width="13.42578125" bestFit="1" customWidth="1"/>
    <col min="14" max="14" width="23.7109375" bestFit="1" customWidth="1"/>
    <col min="15" max="15" width="23.5703125" bestFit="1" customWidth="1"/>
    <col min="16" max="16" width="12.5703125" bestFit="1" customWidth="1"/>
    <col min="17" max="17" width="22.85546875" bestFit="1" customWidth="1"/>
    <col min="18" max="18" width="22.7109375" bestFit="1" customWidth="1"/>
    <col min="19" max="19" width="22.28515625" bestFit="1" customWidth="1"/>
    <col min="20" max="20" width="32.5703125" bestFit="1" customWidth="1"/>
    <col min="21" max="21" width="24.7109375" customWidth="1"/>
    <col min="22" max="22" width="15.42578125" bestFit="1" customWidth="1"/>
    <col min="23" max="23" width="25.7109375" bestFit="1" customWidth="1"/>
    <col min="24" max="24" width="25.5703125" bestFit="1" customWidth="1"/>
    <col min="25" max="25" width="6" bestFit="1" customWidth="1"/>
    <col min="26" max="26" width="16.140625" bestFit="1" customWidth="1"/>
    <col min="27" max="27" width="15.85546875" bestFit="1" customWidth="1"/>
    <col min="28" max="28" width="18.85546875" bestFit="1" customWidth="1"/>
    <col min="29" max="29" width="29.140625" bestFit="1" customWidth="1"/>
    <col min="30" max="30" width="29" bestFit="1" customWidth="1"/>
    <col min="31" max="31" width="11" bestFit="1" customWidth="1"/>
    <col min="32" max="32" width="18" bestFit="1" customWidth="1"/>
    <col min="33" max="33" width="17.85546875" bestFit="1" customWidth="1"/>
    <col min="34" max="34" width="13.28515625" bestFit="1" customWidth="1"/>
    <col min="35" max="35" width="23.5703125" bestFit="1" customWidth="1"/>
    <col min="36" max="36" width="23.42578125" bestFit="1" customWidth="1"/>
  </cols>
  <sheetData>
    <row r="1" spans="1:36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1</v>
      </c>
      <c r="B2">
        <v>1</v>
      </c>
      <c r="C2" t="str">
        <f>VLOOKUP(B2,Tags!$A$1:$B$7,2)</f>
        <v>FOOElements</v>
      </c>
      <c r="D2">
        <v>2</v>
      </c>
      <c r="E2" t="str">
        <f>VLOOKUP(D2,Tags!$A$1:$B$7,2)</f>
        <v>FOOSequence</v>
      </c>
      <c r="F2" t="str">
        <f>CONCATENATE(C2,"-",E2)</f>
        <v>FOOElements-FOOSequence</v>
      </c>
      <c r="G2">
        <v>634</v>
      </c>
      <c r="H2">
        <v>581</v>
      </c>
      <c r="I2">
        <v>581</v>
      </c>
      <c r="J2">
        <v>13318459</v>
      </c>
      <c r="K2">
        <v>0.61470000000000002</v>
      </c>
      <c r="L2">
        <v>0.61480000000000001</v>
      </c>
      <c r="M2">
        <v>566</v>
      </c>
      <c r="N2">
        <v>0.97789999999999999</v>
      </c>
      <c r="O2">
        <v>0.9778</v>
      </c>
      <c r="P2">
        <v>139602</v>
      </c>
      <c r="Q2">
        <v>0.96579999999999999</v>
      </c>
      <c r="R2">
        <v>0.97599999999999998</v>
      </c>
      <c r="S2">
        <v>495.84789999999998</v>
      </c>
      <c r="T2" t="s">
        <v>34</v>
      </c>
      <c r="U2">
        <f>S2/Summary!$E$6</f>
        <v>7.5529385892435796E-2</v>
      </c>
      <c r="V2">
        <v>22161</v>
      </c>
      <c r="W2">
        <v>2.3531</v>
      </c>
      <c r="X2">
        <v>0.92159999999999997</v>
      </c>
      <c r="Y2">
        <v>535</v>
      </c>
      <c r="Z2">
        <v>0.98299999999999998</v>
      </c>
      <c r="AA2">
        <v>0.97709999999999997</v>
      </c>
      <c r="AB2">
        <v>10663.7323</v>
      </c>
      <c r="AC2">
        <v>4.6447000000000003</v>
      </c>
      <c r="AD2">
        <v>1.1042000000000001</v>
      </c>
      <c r="AE2">
        <v>2383586311</v>
      </c>
      <c r="AF2">
        <v>0.76100000000000001</v>
      </c>
      <c r="AG2">
        <v>0.76100000000000001</v>
      </c>
      <c r="AH2">
        <v>9381.4827999999998</v>
      </c>
      <c r="AI2">
        <v>3.2772999999999999</v>
      </c>
      <c r="AJ2">
        <v>0.755</v>
      </c>
    </row>
    <row r="3" spans="1:36">
      <c r="A3">
        <v>2</v>
      </c>
      <c r="B3">
        <v>1</v>
      </c>
      <c r="C3" t="str">
        <f>VLOOKUP(B3,Tags!$A$1:$B$7,2)</f>
        <v>FOOElements</v>
      </c>
      <c r="D3">
        <v>3</v>
      </c>
      <c r="E3" t="str">
        <f>VLOOKUP(D3,Tags!$A$1:$B$7,2)</f>
        <v>PAM</v>
      </c>
      <c r="F3" t="str">
        <f t="shared" ref="F3:F22" si="0">CONCATENATE(C3,"-",E3)</f>
        <v>FOOElements-PAM</v>
      </c>
      <c r="G3">
        <v>634</v>
      </c>
      <c r="H3">
        <v>581</v>
      </c>
      <c r="I3">
        <v>581</v>
      </c>
      <c r="J3">
        <v>13698404</v>
      </c>
      <c r="K3">
        <v>0.63219999999999998</v>
      </c>
      <c r="L3">
        <v>0.63229999999999997</v>
      </c>
      <c r="M3">
        <v>570</v>
      </c>
      <c r="N3">
        <v>0.98480000000000001</v>
      </c>
      <c r="O3">
        <v>0.98470000000000002</v>
      </c>
      <c r="P3">
        <v>153913</v>
      </c>
      <c r="Q3">
        <v>1.0648</v>
      </c>
      <c r="R3">
        <v>1.0761000000000001</v>
      </c>
      <c r="S3">
        <v>3905.6473999999998</v>
      </c>
      <c r="T3" t="s">
        <v>34</v>
      </c>
      <c r="U3">
        <f>S3/Summary!$E$6</f>
        <v>0.59492265598863803</v>
      </c>
      <c r="V3">
        <v>107791</v>
      </c>
      <c r="W3">
        <v>11.445499999999999</v>
      </c>
      <c r="X3">
        <v>4.4824999999999999</v>
      </c>
      <c r="Y3">
        <v>547</v>
      </c>
      <c r="Z3">
        <v>1.0049999999999999</v>
      </c>
      <c r="AA3">
        <v>0.999</v>
      </c>
      <c r="AB3">
        <v>66851.123200000002</v>
      </c>
      <c r="AC3">
        <v>29.117999999999999</v>
      </c>
      <c r="AD3">
        <v>6.9221000000000004</v>
      </c>
      <c r="AE3">
        <v>2393174806</v>
      </c>
      <c r="AF3">
        <v>0.76400000000000001</v>
      </c>
      <c r="AG3">
        <v>0.7641</v>
      </c>
      <c r="AH3">
        <v>49609.9349</v>
      </c>
      <c r="AI3">
        <v>17.330400000000001</v>
      </c>
      <c r="AJ3">
        <v>3.9925999999999999</v>
      </c>
    </row>
    <row r="4" spans="1:36">
      <c r="A4">
        <v>3</v>
      </c>
      <c r="B4">
        <v>1</v>
      </c>
      <c r="C4" t="str">
        <f>VLOOKUP(B4,Tags!$A$1:$B$7,2)</f>
        <v>FOOElements</v>
      </c>
      <c r="D4">
        <v>4</v>
      </c>
      <c r="E4" t="str">
        <f>VLOOKUP(D4,Tags!$A$1:$B$7,2)</f>
        <v>INT</v>
      </c>
      <c r="F4" t="str">
        <f t="shared" si="0"/>
        <v>FOOElements-INT</v>
      </c>
      <c r="G4">
        <v>634</v>
      </c>
      <c r="H4">
        <v>581</v>
      </c>
      <c r="I4">
        <v>581</v>
      </c>
      <c r="J4">
        <v>13763332</v>
      </c>
      <c r="K4">
        <v>0.63519999999999999</v>
      </c>
      <c r="L4">
        <v>0.63529999999999998</v>
      </c>
      <c r="M4">
        <v>572</v>
      </c>
      <c r="N4">
        <v>0.98829999999999996</v>
      </c>
      <c r="O4">
        <v>0.98809999999999998</v>
      </c>
      <c r="P4">
        <v>137847</v>
      </c>
      <c r="Q4">
        <v>0.95369999999999999</v>
      </c>
      <c r="R4">
        <v>0.96379999999999999</v>
      </c>
      <c r="S4">
        <v>338.36739999999998</v>
      </c>
      <c r="T4" t="s">
        <v>34</v>
      </c>
      <c r="U4">
        <f>S4/Summary!$E$6</f>
        <v>5.1541373731783843E-2</v>
      </c>
      <c r="V4">
        <v>11426</v>
      </c>
      <c r="W4">
        <v>1.2132000000000001</v>
      </c>
      <c r="X4">
        <v>0.47520000000000001</v>
      </c>
      <c r="Y4">
        <v>531</v>
      </c>
      <c r="Z4">
        <v>0.97560000000000002</v>
      </c>
      <c r="AA4">
        <v>0.9698</v>
      </c>
      <c r="AB4">
        <v>3548.4960000000001</v>
      </c>
      <c r="AC4">
        <v>1.5456000000000001</v>
      </c>
      <c r="AD4">
        <v>0.3674</v>
      </c>
      <c r="AE4">
        <v>2435205089</v>
      </c>
      <c r="AF4">
        <v>0.77749999999999997</v>
      </c>
      <c r="AG4">
        <v>0.77749999999999997</v>
      </c>
      <c r="AH4">
        <v>4378.4278000000004</v>
      </c>
      <c r="AI4">
        <v>1.5295000000000001</v>
      </c>
      <c r="AJ4">
        <v>0.35239999999999999</v>
      </c>
    </row>
    <row r="5" spans="1:36">
      <c r="A5">
        <v>4</v>
      </c>
      <c r="B5">
        <v>1</v>
      </c>
      <c r="C5" t="str">
        <f>VLOOKUP(B5,Tags!$A$1:$B$7,2)</f>
        <v>FOOElements</v>
      </c>
      <c r="D5">
        <v>5</v>
      </c>
      <c r="E5" t="str">
        <f>VLOOKUP(D5,Tags!$A$1:$B$7,2)</f>
        <v>INTER_ND</v>
      </c>
      <c r="F5" t="str">
        <f t="shared" si="0"/>
        <v>FOOElements-INTER_ND</v>
      </c>
      <c r="G5">
        <v>634</v>
      </c>
      <c r="H5">
        <v>581</v>
      </c>
      <c r="I5">
        <v>581</v>
      </c>
      <c r="J5">
        <v>13738530</v>
      </c>
      <c r="K5">
        <v>0.6341</v>
      </c>
      <c r="L5">
        <v>0.63419999999999999</v>
      </c>
      <c r="M5">
        <v>566</v>
      </c>
      <c r="N5">
        <v>0.97789999999999999</v>
      </c>
      <c r="O5">
        <v>0.9778</v>
      </c>
      <c r="P5">
        <v>132409</v>
      </c>
      <c r="Q5">
        <v>0.91610000000000003</v>
      </c>
      <c r="R5">
        <v>0.92569999999999997</v>
      </c>
      <c r="S5">
        <v>155.21889999999999</v>
      </c>
      <c r="T5" t="s">
        <v>34</v>
      </c>
      <c r="U5">
        <f>S5/Summary!$E$6</f>
        <v>2.3643516884712838E-2</v>
      </c>
      <c r="V5">
        <v>9679</v>
      </c>
      <c r="W5">
        <v>1.0277000000000001</v>
      </c>
      <c r="X5">
        <v>0.40250000000000002</v>
      </c>
      <c r="Y5">
        <v>534</v>
      </c>
      <c r="Z5">
        <v>0.98109999999999997</v>
      </c>
      <c r="AA5">
        <v>0.97529999999999994</v>
      </c>
      <c r="AB5">
        <v>2021.3891000000001</v>
      </c>
      <c r="AC5">
        <v>0.88039999999999996</v>
      </c>
      <c r="AD5">
        <v>0.20930000000000001</v>
      </c>
      <c r="AE5">
        <v>2417538328</v>
      </c>
      <c r="AF5">
        <v>0.77180000000000004</v>
      </c>
      <c r="AG5">
        <v>0.77180000000000004</v>
      </c>
      <c r="AH5">
        <v>4548.5771000000004</v>
      </c>
      <c r="AI5">
        <v>1.589</v>
      </c>
      <c r="AJ5">
        <v>0.36609999999999998</v>
      </c>
    </row>
    <row r="6" spans="1:36">
      <c r="A6">
        <v>5</v>
      </c>
      <c r="B6">
        <v>1</v>
      </c>
      <c r="C6" t="str">
        <f>VLOOKUP(B6,Tags!$A$1:$B$7,2)</f>
        <v>FOOElements</v>
      </c>
      <c r="D6">
        <v>6</v>
      </c>
      <c r="E6" t="str">
        <f>VLOOKUP(D6,Tags!$A$1:$B$7,2)</f>
        <v>K-mer</v>
      </c>
      <c r="F6" t="str">
        <f t="shared" si="0"/>
        <v>FOOElements-K-mer</v>
      </c>
      <c r="G6">
        <v>634</v>
      </c>
      <c r="H6">
        <v>581</v>
      </c>
      <c r="I6">
        <v>581</v>
      </c>
      <c r="J6">
        <v>18698995</v>
      </c>
      <c r="K6">
        <v>0.86299999999999999</v>
      </c>
      <c r="L6">
        <v>0.86319999999999997</v>
      </c>
      <c r="M6">
        <v>569</v>
      </c>
      <c r="N6">
        <v>0.98309999999999997</v>
      </c>
      <c r="O6">
        <v>0.9829</v>
      </c>
      <c r="P6">
        <v>123785</v>
      </c>
      <c r="Q6">
        <v>0.85640000000000005</v>
      </c>
      <c r="R6">
        <v>0.86550000000000005</v>
      </c>
      <c r="S6">
        <v>6564.9666999999999</v>
      </c>
      <c r="T6" t="s">
        <v>34</v>
      </c>
      <c r="U6">
        <f>S6/Summary!$E$6</f>
        <v>1.0000000065650996</v>
      </c>
      <c r="V6">
        <v>9993</v>
      </c>
      <c r="W6">
        <v>1.0610999999999999</v>
      </c>
      <c r="X6">
        <v>0.41560000000000002</v>
      </c>
      <c r="Y6">
        <v>532</v>
      </c>
      <c r="Z6">
        <v>0.97750000000000004</v>
      </c>
      <c r="AA6">
        <v>0.97160000000000002</v>
      </c>
      <c r="AB6">
        <v>2615.3593999999998</v>
      </c>
      <c r="AC6">
        <v>1.1392</v>
      </c>
      <c r="AD6">
        <v>0.27079999999999999</v>
      </c>
      <c r="AE6">
        <v>2669344883</v>
      </c>
      <c r="AF6">
        <v>0.85219999999999996</v>
      </c>
      <c r="AG6">
        <v>0.85219999999999996</v>
      </c>
      <c r="AH6">
        <v>4761.5255999999999</v>
      </c>
      <c r="AI6">
        <v>1.6634</v>
      </c>
      <c r="AJ6">
        <v>0.38319999999999999</v>
      </c>
    </row>
    <row r="7" spans="1:36">
      <c r="A7">
        <v>6</v>
      </c>
      <c r="B7">
        <v>1</v>
      </c>
      <c r="C7" t="str">
        <f>VLOOKUP(B7,Tags!$A$1:$B$7,2)</f>
        <v>FOOElements</v>
      </c>
      <c r="D7">
        <v>7</v>
      </c>
      <c r="E7" t="str">
        <f>VLOOKUP(D7,Tags!$A$1:$B$7,2)</f>
        <v>K-mer_NAT</v>
      </c>
      <c r="F7" t="str">
        <f t="shared" si="0"/>
        <v>FOOElements-K-mer_NAT</v>
      </c>
      <c r="G7">
        <v>634</v>
      </c>
      <c r="H7">
        <v>581</v>
      </c>
      <c r="I7">
        <v>581</v>
      </c>
      <c r="J7">
        <v>13641591</v>
      </c>
      <c r="K7">
        <v>0.62960000000000005</v>
      </c>
      <c r="L7">
        <v>0.62970000000000004</v>
      </c>
      <c r="M7">
        <v>571</v>
      </c>
      <c r="N7">
        <v>0.98650000000000004</v>
      </c>
      <c r="O7">
        <v>0.98640000000000005</v>
      </c>
      <c r="P7">
        <v>134458</v>
      </c>
      <c r="Q7">
        <v>0.93020000000000003</v>
      </c>
      <c r="R7">
        <v>0.94010000000000005</v>
      </c>
      <c r="S7">
        <v>198.6866</v>
      </c>
      <c r="T7" t="s">
        <v>34</v>
      </c>
      <c r="U7">
        <f>S7/Summary!$E$6</f>
        <v>3.0264677702690757E-2</v>
      </c>
      <c r="V7">
        <v>17892</v>
      </c>
      <c r="W7">
        <v>1.8997999999999999</v>
      </c>
      <c r="X7">
        <v>0.74399999999999999</v>
      </c>
      <c r="Y7">
        <v>529</v>
      </c>
      <c r="Z7">
        <v>0.97199999999999998</v>
      </c>
      <c r="AA7">
        <v>0.96619999999999995</v>
      </c>
      <c r="AB7">
        <v>8081.8218999999999</v>
      </c>
      <c r="AC7">
        <v>3.5202</v>
      </c>
      <c r="AD7">
        <v>0.83679999999999999</v>
      </c>
      <c r="AE7">
        <v>2409946851</v>
      </c>
      <c r="AF7">
        <v>0.76939999999999997</v>
      </c>
      <c r="AG7">
        <v>0.76939999999999997</v>
      </c>
      <c r="AH7">
        <v>5683.0456999999997</v>
      </c>
      <c r="AI7">
        <v>1.9853000000000001</v>
      </c>
      <c r="AJ7">
        <v>0.45739999999999997</v>
      </c>
    </row>
    <row r="8" spans="1:36">
      <c r="A8">
        <v>7</v>
      </c>
      <c r="B8">
        <v>2</v>
      </c>
      <c r="C8" t="str">
        <f>VLOOKUP(B8,Tags!$A$1:$B$7,2)</f>
        <v>FOOSequence</v>
      </c>
      <c r="D8">
        <v>3</v>
      </c>
      <c r="E8" t="str">
        <f>VLOOKUP(D8,Tags!$A$1:$B$7,2)</f>
        <v>PAM</v>
      </c>
      <c r="F8" t="str">
        <f t="shared" si="0"/>
        <v>FOOSequence-PAM</v>
      </c>
      <c r="G8">
        <v>581</v>
      </c>
      <c r="H8">
        <v>581</v>
      </c>
      <c r="I8">
        <v>581</v>
      </c>
      <c r="J8">
        <v>3186488</v>
      </c>
      <c r="K8">
        <v>0.14710000000000001</v>
      </c>
      <c r="L8">
        <v>0.14710000000000001</v>
      </c>
      <c r="M8">
        <v>567</v>
      </c>
      <c r="N8">
        <v>0.97960000000000003</v>
      </c>
      <c r="O8">
        <v>0.97950000000000004</v>
      </c>
      <c r="P8">
        <v>129967</v>
      </c>
      <c r="Q8">
        <v>0.8992</v>
      </c>
      <c r="R8">
        <v>0.90869999999999995</v>
      </c>
      <c r="S8">
        <v>3458.4828000000002</v>
      </c>
      <c r="T8" t="s">
        <v>34</v>
      </c>
      <c r="U8">
        <f>S8/Summary!$E$6</f>
        <v>0.52680889039471956</v>
      </c>
      <c r="V8">
        <v>90138</v>
      </c>
      <c r="W8">
        <v>9.5709999999999997</v>
      </c>
      <c r="X8">
        <v>3.7484000000000002</v>
      </c>
      <c r="Y8">
        <v>504</v>
      </c>
      <c r="Z8">
        <v>0.92600000000000005</v>
      </c>
      <c r="AA8">
        <v>0.92049999999999998</v>
      </c>
      <c r="AB8">
        <v>56460.192000000003</v>
      </c>
      <c r="AC8">
        <v>24.592099999999999</v>
      </c>
      <c r="AD8">
        <v>5.8461999999999996</v>
      </c>
      <c r="AE8">
        <v>662675624</v>
      </c>
      <c r="AF8">
        <v>0.21160000000000001</v>
      </c>
      <c r="AG8">
        <v>0.21160000000000001</v>
      </c>
      <c r="AH8">
        <v>42222.765299999999</v>
      </c>
      <c r="AI8">
        <v>14.7499</v>
      </c>
      <c r="AJ8">
        <v>3.3980999999999999</v>
      </c>
    </row>
    <row r="9" spans="1:36">
      <c r="A9">
        <v>8</v>
      </c>
      <c r="B9">
        <v>2</v>
      </c>
      <c r="C9" t="str">
        <f>VLOOKUP(B9,Tags!$A$1:$B$7,2)</f>
        <v>FOOSequence</v>
      </c>
      <c r="D9">
        <v>4</v>
      </c>
      <c r="E9" t="str">
        <f>VLOOKUP(D9,Tags!$A$1:$B$7,2)</f>
        <v>INT</v>
      </c>
      <c r="F9" t="str">
        <f t="shared" si="0"/>
        <v>FOOSequence-INT</v>
      </c>
      <c r="G9">
        <v>581</v>
      </c>
      <c r="H9">
        <v>581</v>
      </c>
      <c r="I9">
        <v>581</v>
      </c>
      <c r="J9">
        <v>3582701</v>
      </c>
      <c r="K9">
        <v>0.16539999999999999</v>
      </c>
      <c r="L9">
        <v>0.16539999999999999</v>
      </c>
      <c r="M9">
        <v>545</v>
      </c>
      <c r="N9">
        <v>0.94159999999999999</v>
      </c>
      <c r="O9">
        <v>0.9415</v>
      </c>
      <c r="P9">
        <v>76582</v>
      </c>
      <c r="Q9">
        <v>0.52980000000000005</v>
      </c>
      <c r="R9">
        <v>0.53539999999999999</v>
      </c>
      <c r="S9">
        <v>265.74579999999997</v>
      </c>
      <c r="T9" t="s">
        <v>34</v>
      </c>
      <c r="U9">
        <f>S9/Summary!$E$6</f>
        <v>4.0479383047692781E-2</v>
      </c>
      <c r="V9">
        <v>16407</v>
      </c>
      <c r="W9">
        <v>1.7421</v>
      </c>
      <c r="X9">
        <v>0.68230000000000002</v>
      </c>
      <c r="Y9">
        <v>459</v>
      </c>
      <c r="Z9">
        <v>0.84330000000000005</v>
      </c>
      <c r="AA9">
        <v>0.83830000000000005</v>
      </c>
      <c r="AB9">
        <v>7753.2456000000002</v>
      </c>
      <c r="AC9">
        <v>3.3769999999999998</v>
      </c>
      <c r="AD9">
        <v>0.80279999999999996</v>
      </c>
      <c r="AE9">
        <v>806242944</v>
      </c>
      <c r="AF9">
        <v>0.25740000000000002</v>
      </c>
      <c r="AG9">
        <v>0.25740000000000002</v>
      </c>
      <c r="AH9">
        <v>9900.8096999999998</v>
      </c>
      <c r="AI9">
        <v>3.4586999999999999</v>
      </c>
      <c r="AJ9">
        <v>0.79679999999999995</v>
      </c>
    </row>
    <row r="10" spans="1:36">
      <c r="A10">
        <v>9</v>
      </c>
      <c r="B10">
        <v>2</v>
      </c>
      <c r="C10" t="str">
        <f>VLOOKUP(B10,Tags!$A$1:$B$7,2)</f>
        <v>FOOSequence</v>
      </c>
      <c r="D10">
        <v>5</v>
      </c>
      <c r="E10" t="str">
        <f>VLOOKUP(D10,Tags!$A$1:$B$7,2)</f>
        <v>INTER_ND</v>
      </c>
      <c r="F10" t="str">
        <f t="shared" si="0"/>
        <v>FOOSequence-INTER_ND</v>
      </c>
      <c r="G10">
        <v>581</v>
      </c>
      <c r="H10">
        <v>581</v>
      </c>
      <c r="I10">
        <v>581</v>
      </c>
      <c r="J10">
        <v>3886652</v>
      </c>
      <c r="K10">
        <v>0.1794</v>
      </c>
      <c r="L10">
        <v>0.1794</v>
      </c>
      <c r="M10">
        <v>543</v>
      </c>
      <c r="N10">
        <v>0.93820000000000003</v>
      </c>
      <c r="O10">
        <v>0.93799999999999994</v>
      </c>
      <c r="P10">
        <v>86386</v>
      </c>
      <c r="Q10">
        <v>0.59770000000000001</v>
      </c>
      <c r="R10">
        <v>0.60399999999999998</v>
      </c>
      <c r="S10">
        <v>398.94979999999998</v>
      </c>
      <c r="T10" t="s">
        <v>34</v>
      </c>
      <c r="U10">
        <f>S10/Summary!$E$6</f>
        <v>6.0769508948026366E-2</v>
      </c>
      <c r="V10">
        <v>19396</v>
      </c>
      <c r="W10">
        <v>2.0594999999999999</v>
      </c>
      <c r="X10">
        <v>0.80659999999999998</v>
      </c>
      <c r="Y10">
        <v>465</v>
      </c>
      <c r="Z10">
        <v>0.85440000000000005</v>
      </c>
      <c r="AA10">
        <v>0.84930000000000005</v>
      </c>
      <c r="AB10">
        <v>9616.8696</v>
      </c>
      <c r="AC10">
        <v>4.1887999999999996</v>
      </c>
      <c r="AD10">
        <v>0.99580000000000002</v>
      </c>
      <c r="AE10">
        <v>779474822</v>
      </c>
      <c r="AF10">
        <v>0.24890000000000001</v>
      </c>
      <c r="AG10">
        <v>0.24890000000000001</v>
      </c>
      <c r="AH10">
        <v>10912.498799999999</v>
      </c>
      <c r="AI10">
        <v>3.8121</v>
      </c>
      <c r="AJ10">
        <v>0.87819999999999998</v>
      </c>
    </row>
    <row r="11" spans="1:36">
      <c r="A11">
        <v>10</v>
      </c>
      <c r="B11">
        <v>2</v>
      </c>
      <c r="C11" t="str">
        <f>VLOOKUP(B11,Tags!$A$1:$B$7,2)</f>
        <v>FOOSequence</v>
      </c>
      <c r="D11">
        <v>6</v>
      </c>
      <c r="E11" t="str">
        <f>VLOOKUP(D11,Tags!$A$1:$B$7,2)</f>
        <v>K-mer</v>
      </c>
      <c r="F11" t="str">
        <f t="shared" si="0"/>
        <v>FOOSequence-K-mer</v>
      </c>
      <c r="G11">
        <v>581</v>
      </c>
      <c r="H11">
        <v>581</v>
      </c>
      <c r="I11">
        <v>581</v>
      </c>
      <c r="J11">
        <v>17326274</v>
      </c>
      <c r="K11">
        <v>0.79969999999999997</v>
      </c>
      <c r="L11">
        <v>0.79979999999999996</v>
      </c>
      <c r="M11">
        <v>559</v>
      </c>
      <c r="N11">
        <v>0.96579999999999999</v>
      </c>
      <c r="O11">
        <v>0.9657</v>
      </c>
      <c r="P11">
        <v>130087</v>
      </c>
      <c r="Q11">
        <v>0.9</v>
      </c>
      <c r="R11">
        <v>0.90949999999999998</v>
      </c>
      <c r="S11">
        <v>6213.7484999999997</v>
      </c>
      <c r="T11" t="s">
        <v>34</v>
      </c>
      <c r="U11">
        <f>S11/Summary!$E$6</f>
        <v>0.94650115145197578</v>
      </c>
      <c r="V11">
        <v>22906</v>
      </c>
      <c r="W11">
        <v>2.4321999999999999</v>
      </c>
      <c r="X11">
        <v>0.95250000000000001</v>
      </c>
      <c r="Y11">
        <v>533</v>
      </c>
      <c r="Z11">
        <v>0.97929999999999995</v>
      </c>
      <c r="AA11">
        <v>0.97350000000000003</v>
      </c>
      <c r="AB11">
        <v>12390.979499999999</v>
      </c>
      <c r="AC11">
        <v>5.3971</v>
      </c>
      <c r="AD11">
        <v>1.2829999999999999</v>
      </c>
      <c r="AE11">
        <v>1811051353</v>
      </c>
      <c r="AF11">
        <v>0.57820000000000005</v>
      </c>
      <c r="AG11">
        <v>0.57820000000000005</v>
      </c>
      <c r="AH11">
        <v>10988.795</v>
      </c>
      <c r="AI11">
        <v>3.8388</v>
      </c>
      <c r="AJ11">
        <v>0.88439999999999996</v>
      </c>
    </row>
    <row r="12" spans="1:36">
      <c r="A12">
        <v>11</v>
      </c>
      <c r="B12">
        <v>2</v>
      </c>
      <c r="C12" t="str">
        <f>VLOOKUP(B12,Tags!$A$1:$B$7,2)</f>
        <v>FOOSequence</v>
      </c>
      <c r="D12">
        <v>7</v>
      </c>
      <c r="E12" t="str">
        <f>VLOOKUP(D12,Tags!$A$1:$B$7,2)</f>
        <v>K-mer_NAT</v>
      </c>
      <c r="F12" t="str">
        <f t="shared" si="0"/>
        <v>FOOSequence-K-mer_NAT</v>
      </c>
      <c r="G12">
        <v>581</v>
      </c>
      <c r="H12">
        <v>581</v>
      </c>
      <c r="I12">
        <v>581</v>
      </c>
      <c r="J12">
        <v>3488119</v>
      </c>
      <c r="K12">
        <v>0.161</v>
      </c>
      <c r="L12">
        <v>0.161</v>
      </c>
      <c r="M12">
        <v>566</v>
      </c>
      <c r="N12">
        <v>0.97789999999999999</v>
      </c>
      <c r="O12">
        <v>0.9778</v>
      </c>
      <c r="P12">
        <v>79603</v>
      </c>
      <c r="Q12">
        <v>0.55069999999999997</v>
      </c>
      <c r="R12">
        <v>0.55649999999999999</v>
      </c>
      <c r="S12">
        <v>366.40940000000001</v>
      </c>
      <c r="T12" t="s">
        <v>34</v>
      </c>
      <c r="U12">
        <f>S12/Summary!$E$6</f>
        <v>5.5812834877824166E-2</v>
      </c>
      <c r="V12">
        <v>10233</v>
      </c>
      <c r="W12">
        <v>1.0866</v>
      </c>
      <c r="X12">
        <v>0.42549999999999999</v>
      </c>
      <c r="Y12">
        <v>482</v>
      </c>
      <c r="Z12">
        <v>0.88560000000000005</v>
      </c>
      <c r="AA12">
        <v>0.88029999999999997</v>
      </c>
      <c r="AB12">
        <v>3460.6694000000002</v>
      </c>
      <c r="AC12">
        <v>1.5073000000000001</v>
      </c>
      <c r="AD12">
        <v>0.35830000000000001</v>
      </c>
      <c r="AE12">
        <v>705008680</v>
      </c>
      <c r="AF12">
        <v>0.22509999999999999</v>
      </c>
      <c r="AG12">
        <v>0.22509999999999999</v>
      </c>
      <c r="AH12">
        <v>6723.3046999999997</v>
      </c>
      <c r="AI12">
        <v>2.3487</v>
      </c>
      <c r="AJ12">
        <v>0.54110000000000003</v>
      </c>
    </row>
    <row r="13" spans="1:36">
      <c r="A13">
        <v>12</v>
      </c>
      <c r="B13">
        <v>3</v>
      </c>
      <c r="C13" t="str">
        <f>VLOOKUP(B13,Tags!$A$1:$B$7,2)</f>
        <v>PAM</v>
      </c>
      <c r="D13">
        <v>4</v>
      </c>
      <c r="E13" t="str">
        <f>VLOOKUP(D13,Tags!$A$1:$B$7,2)</f>
        <v>INT</v>
      </c>
      <c r="F13" t="str">
        <f t="shared" si="0"/>
        <v>PAM-INT</v>
      </c>
      <c r="G13">
        <v>581</v>
      </c>
      <c r="H13">
        <v>581</v>
      </c>
      <c r="I13">
        <v>581</v>
      </c>
      <c r="J13">
        <v>3844138</v>
      </c>
      <c r="K13">
        <v>0.1774</v>
      </c>
      <c r="L13">
        <v>0.1774</v>
      </c>
      <c r="M13">
        <v>558</v>
      </c>
      <c r="N13">
        <v>0.96409999999999996</v>
      </c>
      <c r="O13">
        <v>0.96389999999999998</v>
      </c>
      <c r="P13">
        <v>141996</v>
      </c>
      <c r="Q13">
        <v>0.98240000000000005</v>
      </c>
      <c r="R13">
        <v>0.99280000000000002</v>
      </c>
      <c r="S13">
        <v>3631.4297000000001</v>
      </c>
      <c r="T13" t="s">
        <v>34</v>
      </c>
      <c r="U13">
        <f>S13/Summary!$E$6</f>
        <v>0.55315280180182758</v>
      </c>
      <c r="V13">
        <v>104141</v>
      </c>
      <c r="W13">
        <v>11.0579</v>
      </c>
      <c r="X13">
        <v>4.3307000000000002</v>
      </c>
      <c r="Y13">
        <v>511</v>
      </c>
      <c r="Z13">
        <v>0.93889999999999996</v>
      </c>
      <c r="AA13">
        <v>0.93330000000000002</v>
      </c>
      <c r="AB13">
        <v>63952.122100000001</v>
      </c>
      <c r="AC13">
        <v>27.8553</v>
      </c>
      <c r="AD13">
        <v>6.6219000000000001</v>
      </c>
      <c r="AE13">
        <v>939235150</v>
      </c>
      <c r="AF13">
        <v>0.2999</v>
      </c>
      <c r="AG13">
        <v>0.2999</v>
      </c>
      <c r="AH13">
        <v>50512.405500000001</v>
      </c>
      <c r="AI13">
        <v>17.645700000000001</v>
      </c>
      <c r="AJ13">
        <v>4.0651999999999999</v>
      </c>
    </row>
    <row r="14" spans="1:36">
      <c r="A14">
        <v>13</v>
      </c>
      <c r="B14">
        <v>3</v>
      </c>
      <c r="C14" t="str">
        <f>VLOOKUP(B14,Tags!$A$1:$B$7,2)</f>
        <v>PAM</v>
      </c>
      <c r="D14">
        <v>5</v>
      </c>
      <c r="E14" t="str">
        <f>VLOOKUP(D14,Tags!$A$1:$B$7,2)</f>
        <v>INTER_ND</v>
      </c>
      <c r="F14" t="str">
        <f t="shared" si="0"/>
        <v>PAM-INTER_ND</v>
      </c>
      <c r="G14">
        <v>581</v>
      </c>
      <c r="H14">
        <v>581</v>
      </c>
      <c r="I14">
        <v>581</v>
      </c>
      <c r="J14">
        <v>3925687</v>
      </c>
      <c r="K14">
        <v>0.1812</v>
      </c>
      <c r="L14">
        <v>0.1812</v>
      </c>
      <c r="M14">
        <v>557</v>
      </c>
      <c r="N14">
        <v>0.96230000000000004</v>
      </c>
      <c r="O14">
        <v>0.96220000000000006</v>
      </c>
      <c r="P14">
        <v>146342</v>
      </c>
      <c r="Q14">
        <v>1.0125</v>
      </c>
      <c r="R14">
        <v>1.0232000000000001</v>
      </c>
      <c r="S14">
        <v>3804.4893999999999</v>
      </c>
      <c r="T14" t="s">
        <v>34</v>
      </c>
      <c r="U14">
        <f>S14/Summary!$E$6</f>
        <v>0.57951389532209685</v>
      </c>
      <c r="V14">
        <v>107540</v>
      </c>
      <c r="W14">
        <v>11.418799999999999</v>
      </c>
      <c r="X14">
        <v>4.4721000000000002</v>
      </c>
      <c r="Y14">
        <v>528</v>
      </c>
      <c r="Z14">
        <v>0.97009999999999996</v>
      </c>
      <c r="AA14">
        <v>0.96430000000000005</v>
      </c>
      <c r="AB14">
        <v>65879.003800000006</v>
      </c>
      <c r="AC14">
        <v>28.694600000000001</v>
      </c>
      <c r="AD14">
        <v>6.8215000000000003</v>
      </c>
      <c r="AE14">
        <v>865581693</v>
      </c>
      <c r="AF14">
        <v>0.27629999999999999</v>
      </c>
      <c r="AG14">
        <v>0.27629999999999999</v>
      </c>
      <c r="AH14">
        <v>51607.681299999997</v>
      </c>
      <c r="AI14">
        <v>18.028300000000002</v>
      </c>
      <c r="AJ14">
        <v>4.1532999999999998</v>
      </c>
    </row>
    <row r="15" spans="1:36">
      <c r="A15">
        <v>14</v>
      </c>
      <c r="B15">
        <v>3</v>
      </c>
      <c r="C15" t="str">
        <f>VLOOKUP(B15,Tags!$A$1:$B$7,2)</f>
        <v>PAM</v>
      </c>
      <c r="D15">
        <v>6</v>
      </c>
      <c r="E15" t="str">
        <f>VLOOKUP(D15,Tags!$A$1:$B$7,2)</f>
        <v>K-mer</v>
      </c>
      <c r="F15" t="str">
        <f t="shared" si="0"/>
        <v>PAM-K-mer</v>
      </c>
      <c r="G15">
        <v>581</v>
      </c>
      <c r="H15">
        <v>581</v>
      </c>
      <c r="I15">
        <v>581</v>
      </c>
      <c r="J15">
        <v>18509170</v>
      </c>
      <c r="K15">
        <v>0.85429999999999995</v>
      </c>
      <c r="L15">
        <v>0.85440000000000005</v>
      </c>
      <c r="M15">
        <v>565</v>
      </c>
      <c r="N15">
        <v>0.97619999999999996</v>
      </c>
      <c r="O15">
        <v>0.97599999999999998</v>
      </c>
      <c r="P15">
        <v>157639</v>
      </c>
      <c r="Q15">
        <v>1.0906</v>
      </c>
      <c r="R15">
        <v>1.1021000000000001</v>
      </c>
      <c r="S15">
        <v>4734.4413000000004</v>
      </c>
      <c r="T15" t="s">
        <v>34</v>
      </c>
      <c r="U15">
        <f>S15/Summary!$E$6</f>
        <v>0.7211676079152205</v>
      </c>
      <c r="V15">
        <v>111058</v>
      </c>
      <c r="W15">
        <v>11.792400000000001</v>
      </c>
      <c r="X15">
        <v>4.6184000000000003</v>
      </c>
      <c r="Y15">
        <v>555</v>
      </c>
      <c r="Z15">
        <v>1.0197000000000001</v>
      </c>
      <c r="AA15">
        <v>1.0136000000000001</v>
      </c>
      <c r="AB15">
        <v>68666.115900000004</v>
      </c>
      <c r="AC15">
        <v>29.9086</v>
      </c>
      <c r="AD15">
        <v>7.11</v>
      </c>
      <c r="AE15">
        <v>2035445478</v>
      </c>
      <c r="AF15">
        <v>0.64980000000000004</v>
      </c>
      <c r="AG15">
        <v>0.64980000000000004</v>
      </c>
      <c r="AH15">
        <v>51915.921799999996</v>
      </c>
      <c r="AI15">
        <v>18.135999999999999</v>
      </c>
      <c r="AJ15">
        <v>4.1782000000000004</v>
      </c>
    </row>
    <row r="16" spans="1:36">
      <c r="A16">
        <v>15</v>
      </c>
      <c r="B16">
        <v>3</v>
      </c>
      <c r="C16" t="str">
        <f>VLOOKUP(B16,Tags!$A$1:$B$7,2)</f>
        <v>PAM</v>
      </c>
      <c r="D16">
        <v>7</v>
      </c>
      <c r="E16" t="str">
        <f>VLOOKUP(D16,Tags!$A$1:$B$7,2)</f>
        <v>K-mer_NAT</v>
      </c>
      <c r="F16" t="str">
        <f t="shared" si="0"/>
        <v>PAM-K-mer_NAT</v>
      </c>
      <c r="G16">
        <v>581</v>
      </c>
      <c r="H16">
        <v>581</v>
      </c>
      <c r="I16">
        <v>581</v>
      </c>
      <c r="J16">
        <v>3788013</v>
      </c>
      <c r="K16">
        <v>0.17480000000000001</v>
      </c>
      <c r="L16">
        <v>0.1749</v>
      </c>
      <c r="M16">
        <v>568</v>
      </c>
      <c r="N16">
        <v>0.98140000000000005</v>
      </c>
      <c r="O16">
        <v>0.98119999999999996</v>
      </c>
      <c r="P16">
        <v>137359</v>
      </c>
      <c r="Q16">
        <v>0.95030000000000003</v>
      </c>
      <c r="R16">
        <v>0.96040000000000003</v>
      </c>
      <c r="S16">
        <v>3750.3053</v>
      </c>
      <c r="T16" t="s">
        <v>34</v>
      </c>
      <c r="U16">
        <f>S16/Summary!$E$6</f>
        <v>0.57126037282430198</v>
      </c>
      <c r="V16">
        <v>95203</v>
      </c>
      <c r="W16">
        <v>10.1088</v>
      </c>
      <c r="X16">
        <v>3.9590000000000001</v>
      </c>
      <c r="Y16">
        <v>523</v>
      </c>
      <c r="Z16">
        <v>0.96089999999999998</v>
      </c>
      <c r="AA16">
        <v>0.95520000000000005</v>
      </c>
      <c r="AB16">
        <v>59178.686999999998</v>
      </c>
      <c r="AC16">
        <v>25.776199999999999</v>
      </c>
      <c r="AD16">
        <v>6.1276999999999999</v>
      </c>
      <c r="AE16">
        <v>792613439</v>
      </c>
      <c r="AF16">
        <v>0.253</v>
      </c>
      <c r="AG16">
        <v>0.25309999999999999</v>
      </c>
      <c r="AH16">
        <v>46220.355600000003</v>
      </c>
      <c r="AI16">
        <v>16.1464</v>
      </c>
      <c r="AJ16">
        <v>3.7198000000000002</v>
      </c>
    </row>
    <row r="17" spans="1:36">
      <c r="A17">
        <v>16</v>
      </c>
      <c r="B17">
        <v>4</v>
      </c>
      <c r="C17" t="str">
        <f>VLOOKUP(B17,Tags!$A$1:$B$7,2)</f>
        <v>INT</v>
      </c>
      <c r="D17">
        <v>5</v>
      </c>
      <c r="E17" t="str">
        <f>VLOOKUP(D17,Tags!$A$1:$B$7,2)</f>
        <v>INTER_ND</v>
      </c>
      <c r="F17" t="str">
        <f t="shared" si="0"/>
        <v>INT-INTER_ND</v>
      </c>
      <c r="G17">
        <v>581</v>
      </c>
      <c r="H17">
        <v>581</v>
      </c>
      <c r="I17">
        <v>581</v>
      </c>
      <c r="J17">
        <v>2911854</v>
      </c>
      <c r="K17">
        <v>0.13439999999999999</v>
      </c>
      <c r="L17">
        <v>0.13439999999999999</v>
      </c>
      <c r="M17">
        <v>494</v>
      </c>
      <c r="N17">
        <v>0.85350000000000004</v>
      </c>
      <c r="O17">
        <v>0.85340000000000005</v>
      </c>
      <c r="P17">
        <v>58552</v>
      </c>
      <c r="Q17">
        <v>0.40510000000000002</v>
      </c>
      <c r="R17">
        <v>0.40939999999999999</v>
      </c>
      <c r="S17">
        <v>212.55799999999999</v>
      </c>
      <c r="T17" t="s">
        <v>34</v>
      </c>
      <c r="U17">
        <f>S17/Summary!$E$6</f>
        <v>3.2377620650454242E-2</v>
      </c>
      <c r="V17">
        <v>5597</v>
      </c>
      <c r="W17">
        <v>0.59430000000000005</v>
      </c>
      <c r="X17">
        <v>0.23280000000000001</v>
      </c>
      <c r="Y17">
        <v>431</v>
      </c>
      <c r="Z17">
        <v>0.79190000000000005</v>
      </c>
      <c r="AA17">
        <v>0.78720000000000001</v>
      </c>
      <c r="AB17">
        <v>2100.8822</v>
      </c>
      <c r="AC17">
        <v>0.91510000000000002</v>
      </c>
      <c r="AD17">
        <v>0.2175</v>
      </c>
      <c r="AE17">
        <v>756202024</v>
      </c>
      <c r="AF17">
        <v>0.2414</v>
      </c>
      <c r="AG17">
        <v>0.2414</v>
      </c>
      <c r="AH17">
        <v>2599.6723000000002</v>
      </c>
      <c r="AI17">
        <v>0.90820000000000001</v>
      </c>
      <c r="AJ17">
        <v>0.2092</v>
      </c>
    </row>
    <row r="18" spans="1:36">
      <c r="A18">
        <v>17</v>
      </c>
      <c r="B18">
        <v>4</v>
      </c>
      <c r="C18" t="str">
        <f>VLOOKUP(B18,Tags!$A$1:$B$7,2)</f>
        <v>INT</v>
      </c>
      <c r="D18">
        <v>6</v>
      </c>
      <c r="E18" t="str">
        <f>VLOOKUP(D18,Tags!$A$1:$B$7,2)</f>
        <v>K-mer</v>
      </c>
      <c r="F18" t="str">
        <f t="shared" si="0"/>
        <v>INT-K-mer</v>
      </c>
      <c r="G18">
        <v>581</v>
      </c>
      <c r="H18">
        <v>581</v>
      </c>
      <c r="I18">
        <v>581</v>
      </c>
      <c r="J18">
        <v>16289709</v>
      </c>
      <c r="K18">
        <v>0.75180000000000002</v>
      </c>
      <c r="L18">
        <v>0.75190000000000001</v>
      </c>
      <c r="M18">
        <v>560</v>
      </c>
      <c r="N18">
        <v>0.96750000000000003</v>
      </c>
      <c r="O18">
        <v>0.96740000000000004</v>
      </c>
      <c r="P18">
        <v>117097</v>
      </c>
      <c r="Q18">
        <v>0.81010000000000004</v>
      </c>
      <c r="R18">
        <v>0.81869999999999998</v>
      </c>
      <c r="S18">
        <v>6364.6043</v>
      </c>
      <c r="T18" t="s">
        <v>34</v>
      </c>
      <c r="U18">
        <f>S18/Summary!$E$6</f>
        <v>0.96948006480889859</v>
      </c>
      <c r="V18">
        <v>9881</v>
      </c>
      <c r="W18">
        <v>1.0491999999999999</v>
      </c>
      <c r="X18">
        <v>0.41089999999999999</v>
      </c>
      <c r="Y18">
        <v>509</v>
      </c>
      <c r="Z18">
        <v>0.93520000000000003</v>
      </c>
      <c r="AA18">
        <v>0.92959999999999998</v>
      </c>
      <c r="AB18">
        <v>4907.6986999999999</v>
      </c>
      <c r="AC18">
        <v>2.1375999999999999</v>
      </c>
      <c r="AD18">
        <v>0.50819999999999999</v>
      </c>
      <c r="AE18">
        <v>1718059690</v>
      </c>
      <c r="AF18">
        <v>0.54849999999999999</v>
      </c>
      <c r="AG18">
        <v>0.54849999999999999</v>
      </c>
      <c r="AH18">
        <v>2675.1333</v>
      </c>
      <c r="AI18">
        <v>0.9345</v>
      </c>
      <c r="AJ18">
        <v>0.21529999999999999</v>
      </c>
    </row>
    <row r="19" spans="1:36">
      <c r="A19">
        <v>18</v>
      </c>
      <c r="B19">
        <v>4</v>
      </c>
      <c r="C19" t="str">
        <f>VLOOKUP(B19,Tags!$A$1:$B$7,2)</f>
        <v>INT</v>
      </c>
      <c r="D19">
        <v>7</v>
      </c>
      <c r="E19" t="str">
        <f>VLOOKUP(D19,Tags!$A$1:$B$7,2)</f>
        <v>K-mer_NAT</v>
      </c>
      <c r="F19" t="str">
        <f t="shared" si="0"/>
        <v>INT-K-mer_NAT</v>
      </c>
      <c r="G19">
        <v>581</v>
      </c>
      <c r="H19">
        <v>581</v>
      </c>
      <c r="I19">
        <v>581</v>
      </c>
      <c r="J19">
        <v>3978266</v>
      </c>
      <c r="K19">
        <v>0.18360000000000001</v>
      </c>
      <c r="L19">
        <v>0.18360000000000001</v>
      </c>
      <c r="M19">
        <v>564</v>
      </c>
      <c r="N19">
        <v>0.97440000000000004</v>
      </c>
      <c r="O19">
        <v>0.97430000000000005</v>
      </c>
      <c r="P19">
        <v>90938</v>
      </c>
      <c r="Q19">
        <v>0.62909999999999999</v>
      </c>
      <c r="R19">
        <v>0.63580000000000003</v>
      </c>
      <c r="S19">
        <v>204.2756</v>
      </c>
      <c r="T19" t="s">
        <v>34</v>
      </c>
      <c r="U19">
        <f>S19/Summary!$E$6</f>
        <v>3.1116014852152967E-2</v>
      </c>
      <c r="V19">
        <v>11986</v>
      </c>
      <c r="W19">
        <v>1.2726999999999999</v>
      </c>
      <c r="X19">
        <v>0.49840000000000001</v>
      </c>
      <c r="Y19">
        <v>480</v>
      </c>
      <c r="Z19">
        <v>0.88190000000000002</v>
      </c>
      <c r="AA19">
        <v>0.87670000000000003</v>
      </c>
      <c r="AB19">
        <v>4971.3836000000001</v>
      </c>
      <c r="AC19">
        <v>2.1654</v>
      </c>
      <c r="AD19">
        <v>0.51480000000000004</v>
      </c>
      <c r="AE19">
        <v>866651779</v>
      </c>
      <c r="AF19">
        <v>0.2767</v>
      </c>
      <c r="AG19">
        <v>0.2767</v>
      </c>
      <c r="AH19">
        <v>6013.0231999999996</v>
      </c>
      <c r="AI19">
        <v>2.1006</v>
      </c>
      <c r="AJ19">
        <v>0.4839</v>
      </c>
    </row>
    <row r="20" spans="1:36">
      <c r="A20">
        <v>19</v>
      </c>
      <c r="B20">
        <v>5</v>
      </c>
      <c r="C20" t="str">
        <f>VLOOKUP(B20,Tags!$A$1:$B$7,2)</f>
        <v>INTER_ND</v>
      </c>
      <c r="D20">
        <v>6</v>
      </c>
      <c r="E20" t="str">
        <f>VLOOKUP(D20,Tags!$A$1:$B$7,2)</f>
        <v>K-mer</v>
      </c>
      <c r="F20" t="str">
        <f t="shared" si="0"/>
        <v>INTER_ND-K-mer</v>
      </c>
      <c r="G20">
        <v>581</v>
      </c>
      <c r="H20">
        <v>581</v>
      </c>
      <c r="I20">
        <v>581</v>
      </c>
      <c r="J20">
        <v>16047992</v>
      </c>
      <c r="K20">
        <v>0.74070000000000003</v>
      </c>
      <c r="L20">
        <v>0.74080000000000001</v>
      </c>
      <c r="M20">
        <v>567</v>
      </c>
      <c r="N20">
        <v>0.97960000000000003</v>
      </c>
      <c r="O20">
        <v>0.97950000000000004</v>
      </c>
      <c r="P20">
        <v>117658</v>
      </c>
      <c r="Q20">
        <v>0.81399999999999995</v>
      </c>
      <c r="R20">
        <v>0.8226</v>
      </c>
      <c r="S20">
        <v>6492.0982000000004</v>
      </c>
      <c r="T20" t="s">
        <v>34</v>
      </c>
      <c r="U20">
        <f>S20/Summary!$E$6</f>
        <v>0.98890040715991312</v>
      </c>
      <c r="V20">
        <v>7032</v>
      </c>
      <c r="W20">
        <v>0.74670000000000003</v>
      </c>
      <c r="X20">
        <v>0.29239999999999999</v>
      </c>
      <c r="Y20">
        <v>512</v>
      </c>
      <c r="Z20">
        <v>0.94069999999999998</v>
      </c>
      <c r="AA20">
        <v>0.93510000000000004</v>
      </c>
      <c r="AB20">
        <v>2943.5596</v>
      </c>
      <c r="AC20">
        <v>1.2821</v>
      </c>
      <c r="AD20">
        <v>0.30480000000000002</v>
      </c>
      <c r="AE20">
        <v>1660063374</v>
      </c>
      <c r="AF20">
        <v>0.53</v>
      </c>
      <c r="AG20">
        <v>0.53</v>
      </c>
      <c r="AH20">
        <v>2053.2930000000001</v>
      </c>
      <c r="AI20">
        <v>0.71730000000000005</v>
      </c>
      <c r="AJ20">
        <v>0.16520000000000001</v>
      </c>
    </row>
    <row r="21" spans="1:36">
      <c r="A21">
        <v>20</v>
      </c>
      <c r="B21">
        <v>5</v>
      </c>
      <c r="C21" t="str">
        <f>VLOOKUP(B21,Tags!$A$1:$B$7,2)</f>
        <v>INTER_ND</v>
      </c>
      <c r="D21">
        <v>7</v>
      </c>
      <c r="E21" t="str">
        <f>VLOOKUP(D21,Tags!$A$1:$B$7,2)</f>
        <v>K-mer_NAT</v>
      </c>
      <c r="F21" t="str">
        <f t="shared" si="0"/>
        <v>INTER_ND-K-mer_NAT</v>
      </c>
      <c r="G21">
        <v>581</v>
      </c>
      <c r="H21">
        <v>581</v>
      </c>
      <c r="I21">
        <v>581</v>
      </c>
      <c r="J21">
        <v>3645502</v>
      </c>
      <c r="K21">
        <v>0.16830000000000001</v>
      </c>
      <c r="L21">
        <v>0.16830000000000001</v>
      </c>
      <c r="M21">
        <v>568</v>
      </c>
      <c r="N21">
        <v>0.98140000000000005</v>
      </c>
      <c r="O21">
        <v>0.98119999999999996</v>
      </c>
      <c r="P21">
        <v>77428</v>
      </c>
      <c r="Q21">
        <v>0.53569999999999995</v>
      </c>
      <c r="R21">
        <v>0.5413</v>
      </c>
      <c r="S21">
        <v>109.1652</v>
      </c>
      <c r="T21" t="s">
        <v>34</v>
      </c>
      <c r="U21">
        <f>S21/Summary!$E$6</f>
        <v>1.6628446983086815E-2</v>
      </c>
      <c r="V21">
        <v>14889</v>
      </c>
      <c r="W21">
        <v>1.5809</v>
      </c>
      <c r="X21">
        <v>0.61919999999999997</v>
      </c>
      <c r="Y21">
        <v>465</v>
      </c>
      <c r="Z21">
        <v>0.85440000000000005</v>
      </c>
      <c r="AA21">
        <v>0.84930000000000005</v>
      </c>
      <c r="AB21">
        <v>6898.6462000000001</v>
      </c>
      <c r="AC21">
        <v>3.0047999999999999</v>
      </c>
      <c r="AD21">
        <v>0.71430000000000005</v>
      </c>
      <c r="AE21">
        <v>739239246</v>
      </c>
      <c r="AF21">
        <v>0.23599999999999999</v>
      </c>
      <c r="AG21">
        <v>0.23599999999999999</v>
      </c>
      <c r="AH21">
        <v>6732.1031000000003</v>
      </c>
      <c r="AI21">
        <v>2.3517999999999999</v>
      </c>
      <c r="AJ21">
        <v>0.54179999999999995</v>
      </c>
    </row>
    <row r="22" spans="1:36">
      <c r="A22">
        <v>21</v>
      </c>
      <c r="B22">
        <v>6</v>
      </c>
      <c r="C22" t="str">
        <f>VLOOKUP(B22,Tags!$A$1:$B$7,2)</f>
        <v>K-mer</v>
      </c>
      <c r="D22">
        <v>7</v>
      </c>
      <c r="E22" t="str">
        <f>VLOOKUP(D22,Tags!$A$1:$B$7,2)</f>
        <v>K-mer_NAT</v>
      </c>
      <c r="F22" t="str">
        <f t="shared" si="0"/>
        <v>K-mer-K-mer_NAT</v>
      </c>
      <c r="G22">
        <v>581</v>
      </c>
      <c r="H22">
        <v>581</v>
      </c>
      <c r="I22">
        <v>581</v>
      </c>
      <c r="J22">
        <v>16103161</v>
      </c>
      <c r="K22">
        <v>0.74319999999999997</v>
      </c>
      <c r="L22">
        <v>0.74329999999999996</v>
      </c>
      <c r="M22">
        <v>545</v>
      </c>
      <c r="N22">
        <v>0.94159999999999999</v>
      </c>
      <c r="O22">
        <v>0.9415</v>
      </c>
      <c r="P22">
        <v>110753</v>
      </c>
      <c r="Q22">
        <v>0.76619999999999999</v>
      </c>
      <c r="R22">
        <v>0.77429999999999999</v>
      </c>
      <c r="S22">
        <v>6461.0326999999997</v>
      </c>
      <c r="T22" t="s">
        <v>34</v>
      </c>
      <c r="U22">
        <f>S22/Summary!$E$6</f>
        <v>0.98416839531224476</v>
      </c>
      <c r="V22">
        <v>18091</v>
      </c>
      <c r="W22">
        <v>1.9209000000000001</v>
      </c>
      <c r="X22">
        <v>0.75229999999999997</v>
      </c>
      <c r="Y22">
        <v>519</v>
      </c>
      <c r="Z22">
        <v>0.9536</v>
      </c>
      <c r="AA22">
        <v>0.94789999999999996</v>
      </c>
      <c r="AB22">
        <v>9700.1298999999999</v>
      </c>
      <c r="AC22">
        <v>4.2249999999999996</v>
      </c>
      <c r="AD22">
        <v>1.0044</v>
      </c>
      <c r="AE22">
        <v>1568024723</v>
      </c>
      <c r="AF22">
        <v>0.50060000000000004</v>
      </c>
      <c r="AG22">
        <v>0.50060000000000004</v>
      </c>
      <c r="AH22">
        <v>7035.1194999999998</v>
      </c>
      <c r="AI22">
        <v>2.4575999999999998</v>
      </c>
      <c r="AJ22">
        <v>0.56620000000000004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A248-5F5E-4291-BA14-276965543B17}">
  <dimension ref="A1:F11"/>
  <sheetViews>
    <sheetView workbookViewId="0">
      <selection sqref="A1:F11"/>
    </sheetView>
  </sheetViews>
  <sheetFormatPr defaultColWidth="11.42578125" defaultRowHeight="14.45"/>
  <sheetData>
    <row r="1" spans="1:6">
      <c r="A1" t="s">
        <v>35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>
      <c r="A3" t="s">
        <v>9</v>
      </c>
      <c r="B3">
        <v>9874906.5238095205</v>
      </c>
      <c r="C3">
        <v>6127801.3308571298</v>
      </c>
      <c r="D3">
        <v>2911854</v>
      </c>
      <c r="E3" s="1">
        <v>18698995</v>
      </c>
      <c r="F3">
        <v>21</v>
      </c>
    </row>
    <row r="4" spans="1:6">
      <c r="A4" t="s">
        <v>42</v>
      </c>
      <c r="B4">
        <v>559.04761904761904</v>
      </c>
      <c r="C4">
        <v>16.777184594039699</v>
      </c>
      <c r="D4">
        <v>494</v>
      </c>
      <c r="E4">
        <v>572</v>
      </c>
      <c r="F4">
        <v>21</v>
      </c>
    </row>
    <row r="5" spans="1:6">
      <c r="A5" t="s">
        <v>43</v>
      </c>
      <c r="B5">
        <v>118114.33333333299</v>
      </c>
      <c r="C5">
        <v>27972.395764282501</v>
      </c>
      <c r="D5">
        <v>58552</v>
      </c>
      <c r="E5">
        <v>157639</v>
      </c>
      <c r="F5">
        <v>21</v>
      </c>
    </row>
    <row r="6" spans="1:6">
      <c r="A6" t="s">
        <v>44</v>
      </c>
      <c r="B6">
        <v>2767.9271891588901</v>
      </c>
      <c r="C6">
        <v>2558.4892374905098</v>
      </c>
      <c r="D6">
        <v>109.165154834947</v>
      </c>
      <c r="E6">
        <v>6564.9666569003402</v>
      </c>
      <c r="F6">
        <v>21</v>
      </c>
    </row>
    <row r="7" spans="1:6">
      <c r="A7" t="s">
        <v>45</v>
      </c>
      <c r="B7">
        <v>39211.4285714285</v>
      </c>
      <c r="C7">
        <v>40558.2204509722</v>
      </c>
      <c r="D7">
        <v>5597</v>
      </c>
      <c r="E7">
        <v>111058</v>
      </c>
      <c r="F7">
        <v>21</v>
      </c>
    </row>
    <row r="8" spans="1:6">
      <c r="A8" t="s">
        <v>24</v>
      </c>
      <c r="B8">
        <v>508.76190476190402</v>
      </c>
      <c r="C8">
        <v>32.048928014023701</v>
      </c>
      <c r="D8">
        <v>431</v>
      </c>
      <c r="E8">
        <v>555</v>
      </c>
      <c r="F8">
        <v>21</v>
      </c>
    </row>
    <row r="9" spans="1:6">
      <c r="A9" t="s">
        <v>25</v>
      </c>
      <c r="B9">
        <v>22507.7193835541</v>
      </c>
      <c r="C9">
        <v>26176.661942212901</v>
      </c>
      <c r="D9">
        <v>2021.38912631882</v>
      </c>
      <c r="E9">
        <v>68666.115894231203</v>
      </c>
      <c r="F9">
        <v>21</v>
      </c>
    </row>
    <row r="10" spans="1:6">
      <c r="A10" t="s">
        <v>30</v>
      </c>
      <c r="B10" s="1">
        <v>1495922204.1428499</v>
      </c>
      <c r="C10" s="1">
        <v>724906750.11486995</v>
      </c>
      <c r="D10" s="1">
        <v>662675624</v>
      </c>
      <c r="E10" s="1">
        <v>2669344883</v>
      </c>
      <c r="F10">
        <v>21</v>
      </c>
    </row>
    <row r="11" spans="1:6">
      <c r="A11" t="s">
        <v>46</v>
      </c>
      <c r="B11">
        <v>18403.613133556199</v>
      </c>
      <c r="C11">
        <v>19386.793467815402</v>
      </c>
      <c r="D11">
        <v>2053.29296497114</v>
      </c>
      <c r="E11">
        <v>51915.921777427699</v>
      </c>
      <c r="F11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3649-4A87-47DD-A8A7-8D3557206871}">
  <dimension ref="A1:AJ8"/>
  <sheetViews>
    <sheetView zoomScale="70" zoomScaleNormal="70" workbookViewId="0">
      <selection activeCell="N21" sqref="N21"/>
    </sheetView>
  </sheetViews>
  <sheetFormatPr defaultColWidth="11.42578125" defaultRowHeight="14.45"/>
  <cols>
    <col min="1" max="1" width="22.28515625" bestFit="1" customWidth="1"/>
    <col min="2" max="2" width="12" hidden="1" customWidth="1"/>
    <col min="3" max="3" width="12" customWidth="1"/>
    <col min="4" max="4" width="12" hidden="1" customWidth="1"/>
    <col min="5" max="5" width="18.5703125" customWidth="1"/>
    <col min="6" max="6" width="29" customWidth="1"/>
    <col min="7" max="7" width="12.7109375" bestFit="1" customWidth="1"/>
    <col min="8" max="8" width="12" bestFit="1" customWidth="1"/>
    <col min="9" max="9" width="13.7109375" bestFit="1" customWidth="1"/>
    <col min="10" max="10" width="7" bestFit="1" customWidth="1"/>
    <col min="11" max="11" width="17.140625" bestFit="1" customWidth="1"/>
    <col min="12" max="12" width="17" bestFit="1" customWidth="1"/>
    <col min="13" max="13" width="13.42578125" bestFit="1" customWidth="1"/>
    <col min="14" max="14" width="23.7109375" bestFit="1" customWidth="1"/>
    <col min="15" max="15" width="23.5703125" bestFit="1" customWidth="1"/>
    <col min="16" max="16" width="12.5703125" bestFit="1" customWidth="1"/>
    <col min="17" max="17" width="22.85546875" bestFit="1" customWidth="1"/>
    <col min="18" max="18" width="22.7109375" bestFit="1" customWidth="1"/>
    <col min="19" max="19" width="22.28515625" bestFit="1" customWidth="1"/>
    <col min="20" max="20" width="32.5703125" bestFit="1" customWidth="1"/>
    <col min="21" max="21" width="22.7109375" customWidth="1"/>
    <col min="22" max="22" width="15.42578125" bestFit="1" customWidth="1"/>
    <col min="23" max="23" width="25.7109375" bestFit="1" customWidth="1"/>
    <col min="24" max="24" width="25.5703125" bestFit="1" customWidth="1"/>
    <col min="25" max="25" width="6" bestFit="1" customWidth="1"/>
    <col min="26" max="26" width="16.140625" bestFit="1" customWidth="1"/>
    <col min="27" max="27" width="15.85546875" bestFit="1" customWidth="1"/>
    <col min="28" max="28" width="18.85546875" bestFit="1" customWidth="1"/>
    <col min="29" max="29" width="29.140625" bestFit="1" customWidth="1"/>
    <col min="30" max="30" width="29" bestFit="1" customWidth="1"/>
    <col min="31" max="31" width="7.85546875" bestFit="1" customWidth="1"/>
    <col min="32" max="32" width="18" bestFit="1" customWidth="1"/>
    <col min="33" max="33" width="17.85546875" bestFit="1" customWidth="1"/>
    <col min="34" max="34" width="13.28515625" bestFit="1" customWidth="1"/>
    <col min="35" max="35" width="23.5703125" bestFit="1" customWidth="1"/>
    <col min="36" max="36" width="23.42578125" bestFit="1" customWidth="1"/>
  </cols>
  <sheetData>
    <row r="1" spans="1:36">
      <c r="A1" t="s">
        <v>0</v>
      </c>
      <c r="B1" t="s">
        <v>47</v>
      </c>
      <c r="C1" t="s">
        <v>47</v>
      </c>
      <c r="D1" t="s">
        <v>48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1</v>
      </c>
      <c r="B2">
        <v>1</v>
      </c>
      <c r="C2" t="s">
        <v>49</v>
      </c>
      <c r="D2">
        <v>1</v>
      </c>
      <c r="E2" t="str">
        <f>VLOOKUP(D2,Tags!$A$1:$B$7,2)</f>
        <v>FOOElements</v>
      </c>
      <c r="F2" t="str">
        <f>CONCATENATE(C2,"-",E2)</f>
        <v>Oracle-FOOElements</v>
      </c>
      <c r="G2">
        <v>9</v>
      </c>
      <c r="H2">
        <v>634</v>
      </c>
      <c r="I2">
        <v>9</v>
      </c>
      <c r="J2">
        <v>45</v>
      </c>
      <c r="K2">
        <v>0.80469999999999997</v>
      </c>
      <c r="L2">
        <v>0.80940000000000001</v>
      </c>
      <c r="M2">
        <v>7</v>
      </c>
      <c r="N2">
        <v>1.0503</v>
      </c>
      <c r="O2">
        <v>1.0377000000000001</v>
      </c>
      <c r="P2">
        <v>22</v>
      </c>
      <c r="Q2">
        <v>1.0378000000000001</v>
      </c>
      <c r="R2">
        <v>1.0516000000000001</v>
      </c>
      <c r="S2">
        <v>16.456199999999999</v>
      </c>
      <c r="T2" t="s">
        <v>34</v>
      </c>
      <c r="U2">
        <f>S2/OracleSummary!$E$6</f>
        <v>1.0000005007831958</v>
      </c>
      <c r="V2">
        <v>16</v>
      </c>
      <c r="W2">
        <v>0.77859999999999996</v>
      </c>
      <c r="X2">
        <v>0.74980000000000002</v>
      </c>
      <c r="Y2">
        <v>4</v>
      </c>
      <c r="Z2">
        <v>0.87219999999999998</v>
      </c>
      <c r="AA2">
        <v>0.85840000000000005</v>
      </c>
      <c r="AB2">
        <v>10.954499999999999</v>
      </c>
      <c r="AC2">
        <v>0.7843</v>
      </c>
      <c r="AD2">
        <v>0.75649999999999995</v>
      </c>
      <c r="AE2">
        <v>84</v>
      </c>
      <c r="AF2">
        <v>0.99350000000000005</v>
      </c>
      <c r="AG2">
        <v>0.99939999999999996</v>
      </c>
      <c r="AH2">
        <v>11.313700000000001</v>
      </c>
      <c r="AI2">
        <v>0.91110000000000002</v>
      </c>
      <c r="AJ2">
        <v>0.86219999999999997</v>
      </c>
    </row>
    <row r="3" spans="1:36">
      <c r="A3">
        <v>2</v>
      </c>
      <c r="B3">
        <v>1</v>
      </c>
      <c r="C3" t="s">
        <v>49</v>
      </c>
      <c r="D3">
        <v>2</v>
      </c>
      <c r="E3" t="str">
        <f>VLOOKUP(D3,Tags!$A$1:$B$7,2)</f>
        <v>FOOSequence</v>
      </c>
      <c r="F3" t="str">
        <f t="shared" ref="F3:F8" si="0">CONCATENATE(C3,"-",E3)</f>
        <v>Oracle-FOOSequence</v>
      </c>
      <c r="G3">
        <v>9</v>
      </c>
      <c r="H3">
        <v>581</v>
      </c>
      <c r="I3">
        <v>9</v>
      </c>
      <c r="J3">
        <v>51</v>
      </c>
      <c r="K3">
        <v>0.91200000000000003</v>
      </c>
      <c r="L3">
        <v>0.9173</v>
      </c>
      <c r="M3">
        <v>7</v>
      </c>
      <c r="N3">
        <v>1.0503</v>
      </c>
      <c r="O3">
        <v>1.0377000000000001</v>
      </c>
      <c r="P3">
        <v>20</v>
      </c>
      <c r="Q3">
        <v>0.94340000000000002</v>
      </c>
      <c r="R3">
        <v>0.95599999999999996</v>
      </c>
      <c r="S3">
        <v>16.224399999999999</v>
      </c>
      <c r="T3" t="s">
        <v>34</v>
      </c>
      <c r="U3">
        <f>S3/OracleSummary!$E$6</f>
        <v>0.98591461728144303</v>
      </c>
      <c r="V3">
        <v>16</v>
      </c>
      <c r="W3">
        <v>0.77859999999999996</v>
      </c>
      <c r="X3">
        <v>0.74980000000000002</v>
      </c>
      <c r="Y3">
        <v>4</v>
      </c>
      <c r="Z3">
        <v>0.87219999999999998</v>
      </c>
      <c r="AA3">
        <v>0.85840000000000005</v>
      </c>
      <c r="AB3">
        <v>10.2956</v>
      </c>
      <c r="AC3">
        <v>0.73709999999999998</v>
      </c>
      <c r="AD3">
        <v>0.71099999999999997</v>
      </c>
      <c r="AE3">
        <v>80</v>
      </c>
      <c r="AF3">
        <v>0.94620000000000004</v>
      </c>
      <c r="AG3">
        <v>0.95179999999999998</v>
      </c>
      <c r="AH3">
        <v>10.954499999999999</v>
      </c>
      <c r="AI3">
        <v>0.88219999999999998</v>
      </c>
      <c r="AJ3">
        <v>0.83479999999999999</v>
      </c>
    </row>
    <row r="4" spans="1:36">
      <c r="A4">
        <v>3</v>
      </c>
      <c r="B4">
        <v>1</v>
      </c>
      <c r="C4" t="s">
        <v>49</v>
      </c>
      <c r="D4">
        <v>3</v>
      </c>
      <c r="E4" t="str">
        <f>VLOOKUP(D4,Tags!$A$1:$B$7,2)</f>
        <v>PAM</v>
      </c>
      <c r="F4" t="str">
        <f t="shared" si="0"/>
        <v>Oracle-PAM</v>
      </c>
      <c r="G4">
        <v>9</v>
      </c>
      <c r="H4">
        <v>581</v>
      </c>
      <c r="I4">
        <v>9</v>
      </c>
      <c r="J4">
        <v>60</v>
      </c>
      <c r="K4">
        <v>1.073</v>
      </c>
      <c r="L4">
        <v>1.0791999999999999</v>
      </c>
      <c r="M4">
        <v>7</v>
      </c>
      <c r="N4">
        <v>1.0503</v>
      </c>
      <c r="O4">
        <v>1.0377000000000001</v>
      </c>
      <c r="P4">
        <v>25</v>
      </c>
      <c r="Q4">
        <v>1.1793</v>
      </c>
      <c r="R4">
        <v>1.1950000000000001</v>
      </c>
      <c r="S4">
        <v>15.4506</v>
      </c>
      <c r="T4" t="s">
        <v>34</v>
      </c>
      <c r="U4">
        <f>S4/OracleSummary!$E$6</f>
        <v>0.93889280255471164</v>
      </c>
      <c r="V4">
        <v>20</v>
      </c>
      <c r="W4">
        <v>0.97319999999999995</v>
      </c>
      <c r="X4">
        <v>0.93720000000000003</v>
      </c>
      <c r="Y4">
        <v>4</v>
      </c>
      <c r="Z4">
        <v>0.87219999999999998</v>
      </c>
      <c r="AA4">
        <v>0.85840000000000005</v>
      </c>
      <c r="AB4">
        <v>10.954499999999999</v>
      </c>
      <c r="AC4">
        <v>0.7843</v>
      </c>
      <c r="AD4">
        <v>0.75649999999999995</v>
      </c>
      <c r="AE4">
        <v>104</v>
      </c>
      <c r="AF4">
        <v>1.23</v>
      </c>
      <c r="AG4">
        <v>1.2374000000000001</v>
      </c>
      <c r="AH4">
        <v>11.489100000000001</v>
      </c>
      <c r="AI4">
        <v>0.92530000000000001</v>
      </c>
      <c r="AJ4">
        <v>0.87560000000000004</v>
      </c>
    </row>
    <row r="5" spans="1:36">
      <c r="A5">
        <v>4</v>
      </c>
      <c r="B5">
        <v>1</v>
      </c>
      <c r="C5" t="s">
        <v>49</v>
      </c>
      <c r="D5">
        <v>4</v>
      </c>
      <c r="E5" t="str">
        <f>VLOOKUP(D5,Tags!$A$1:$B$7,2)</f>
        <v>INT</v>
      </c>
      <c r="F5" t="str">
        <f t="shared" si="0"/>
        <v>Oracle-INT</v>
      </c>
      <c r="G5">
        <v>9</v>
      </c>
      <c r="H5">
        <v>581</v>
      </c>
      <c r="I5">
        <v>9</v>
      </c>
      <c r="J5">
        <v>47</v>
      </c>
      <c r="K5">
        <v>0.84050000000000002</v>
      </c>
      <c r="L5">
        <v>0.84540000000000004</v>
      </c>
      <c r="M5">
        <v>7</v>
      </c>
      <c r="N5">
        <v>1.0503</v>
      </c>
      <c r="O5">
        <v>1.0377000000000001</v>
      </c>
      <c r="P5">
        <v>21</v>
      </c>
      <c r="Q5">
        <v>0.99060000000000004</v>
      </c>
      <c r="R5">
        <v>1.0038</v>
      </c>
      <c r="S5">
        <v>15.762</v>
      </c>
      <c r="T5" t="s">
        <v>34</v>
      </c>
      <c r="U5">
        <f>S5/OracleSummary!$E$6</f>
        <v>0.95781577115887839</v>
      </c>
      <c r="V5">
        <v>16</v>
      </c>
      <c r="W5">
        <v>0.77859999999999996</v>
      </c>
      <c r="X5">
        <v>0.74980000000000002</v>
      </c>
      <c r="Y5">
        <v>4</v>
      </c>
      <c r="Z5">
        <v>0.87219999999999998</v>
      </c>
      <c r="AA5">
        <v>0.85840000000000005</v>
      </c>
      <c r="AB5">
        <v>9.0554000000000006</v>
      </c>
      <c r="AC5">
        <v>0.64829999999999999</v>
      </c>
      <c r="AD5">
        <v>0.62529999999999997</v>
      </c>
      <c r="AE5">
        <v>65</v>
      </c>
      <c r="AF5">
        <v>0.76880000000000004</v>
      </c>
      <c r="AG5">
        <v>0.77339999999999998</v>
      </c>
      <c r="AH5">
        <v>9.5916999999999994</v>
      </c>
      <c r="AI5">
        <v>0.77249999999999996</v>
      </c>
      <c r="AJ5">
        <v>0.73099999999999998</v>
      </c>
    </row>
    <row r="6" spans="1:36">
      <c r="A6">
        <v>5</v>
      </c>
      <c r="B6">
        <v>1</v>
      </c>
      <c r="C6" t="s">
        <v>49</v>
      </c>
      <c r="D6">
        <v>5</v>
      </c>
      <c r="E6" t="str">
        <f>VLOOKUP(D6,Tags!$A$1:$B$7,2)</f>
        <v>INTER_ND</v>
      </c>
      <c r="F6" t="str">
        <f t="shared" si="0"/>
        <v>Oracle-INTER_ND</v>
      </c>
      <c r="G6">
        <v>9</v>
      </c>
      <c r="H6">
        <v>581</v>
      </c>
      <c r="I6">
        <v>9</v>
      </c>
      <c r="J6">
        <v>37</v>
      </c>
      <c r="K6">
        <v>0.66169999999999995</v>
      </c>
      <c r="L6">
        <v>0.66549999999999998</v>
      </c>
      <c r="M6">
        <v>7</v>
      </c>
      <c r="N6">
        <v>1.0503</v>
      </c>
      <c r="O6">
        <v>1.0377000000000001</v>
      </c>
      <c r="P6">
        <v>17</v>
      </c>
      <c r="Q6">
        <v>0.80189999999999995</v>
      </c>
      <c r="R6">
        <v>0.81259999999999999</v>
      </c>
      <c r="S6">
        <v>16.2302</v>
      </c>
      <c r="T6" t="s">
        <v>34</v>
      </c>
      <c r="U6">
        <f>S6/OracleSummary!$E$6</f>
        <v>0.98626706820599086</v>
      </c>
      <c r="V6">
        <v>14</v>
      </c>
      <c r="W6">
        <v>0.68130000000000002</v>
      </c>
      <c r="X6">
        <v>0.65600000000000003</v>
      </c>
      <c r="Y6">
        <v>4</v>
      </c>
      <c r="Z6">
        <v>0.87219999999999998</v>
      </c>
      <c r="AA6">
        <v>0.85840000000000005</v>
      </c>
      <c r="AB6">
        <v>10.677099999999999</v>
      </c>
      <c r="AC6">
        <v>0.76439999999999997</v>
      </c>
      <c r="AD6">
        <v>0.73729999999999996</v>
      </c>
      <c r="AE6">
        <v>82</v>
      </c>
      <c r="AF6">
        <v>0.9698</v>
      </c>
      <c r="AG6">
        <v>0.97560000000000002</v>
      </c>
      <c r="AH6">
        <v>10.488099999999999</v>
      </c>
      <c r="AI6">
        <v>0.84460000000000002</v>
      </c>
      <c r="AJ6">
        <v>0.79930000000000001</v>
      </c>
    </row>
    <row r="7" spans="1:36">
      <c r="A7">
        <v>6</v>
      </c>
      <c r="B7">
        <v>1</v>
      </c>
      <c r="C7" t="s">
        <v>49</v>
      </c>
      <c r="D7">
        <v>6</v>
      </c>
      <c r="E7" t="str">
        <f>VLOOKUP(D7,Tags!$A$1:$B$7,2)</f>
        <v>K-mer</v>
      </c>
      <c r="F7" t="str">
        <f t="shared" si="0"/>
        <v>Oracle-K-mer</v>
      </c>
      <c r="G7">
        <v>9</v>
      </c>
      <c r="H7">
        <v>581</v>
      </c>
      <c r="I7">
        <v>9</v>
      </c>
      <c r="J7">
        <v>46</v>
      </c>
      <c r="K7">
        <v>0.8226</v>
      </c>
      <c r="L7">
        <v>0.82740000000000002</v>
      </c>
      <c r="M7">
        <v>5</v>
      </c>
      <c r="N7">
        <v>0.75019999999999998</v>
      </c>
      <c r="O7">
        <v>0.74119999999999997</v>
      </c>
      <c r="P7">
        <v>20</v>
      </c>
      <c r="Q7">
        <v>0.94340000000000002</v>
      </c>
      <c r="R7">
        <v>0.95599999999999996</v>
      </c>
      <c r="S7">
        <v>9.2330000000000005</v>
      </c>
      <c r="T7" t="s">
        <v>34</v>
      </c>
      <c r="U7">
        <f>S7/OracleSummary!$E$6</f>
        <v>0.56106541143953337</v>
      </c>
      <c r="V7">
        <v>15</v>
      </c>
      <c r="W7">
        <v>0.72989999999999999</v>
      </c>
      <c r="X7">
        <v>0.70289999999999997</v>
      </c>
      <c r="Y7">
        <v>4</v>
      </c>
      <c r="Z7">
        <v>0.87219999999999998</v>
      </c>
      <c r="AA7">
        <v>0.85840000000000005</v>
      </c>
      <c r="AB7">
        <v>9.9498999999999995</v>
      </c>
      <c r="AC7">
        <v>0.71240000000000003</v>
      </c>
      <c r="AD7">
        <v>0.68710000000000004</v>
      </c>
      <c r="AE7">
        <v>62</v>
      </c>
      <c r="AF7">
        <v>0.73329999999999995</v>
      </c>
      <c r="AG7">
        <v>0.73770000000000002</v>
      </c>
      <c r="AH7">
        <v>8.1240000000000006</v>
      </c>
      <c r="AI7">
        <v>0.65429999999999999</v>
      </c>
      <c r="AJ7">
        <v>0.61909999999999998</v>
      </c>
    </row>
    <row r="8" spans="1:36">
      <c r="A8">
        <v>7</v>
      </c>
      <c r="B8">
        <v>1</v>
      </c>
      <c r="C8" t="s">
        <v>49</v>
      </c>
      <c r="D8">
        <v>7</v>
      </c>
      <c r="E8" t="str">
        <f>VLOOKUP(D8,Tags!$A$1:$B$7,2)</f>
        <v>K-mer_NAT</v>
      </c>
      <c r="F8" t="str">
        <f t="shared" si="0"/>
        <v>Oracle-K-mer_NAT</v>
      </c>
      <c r="G8">
        <v>9</v>
      </c>
      <c r="H8">
        <v>581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16.321100000000001</v>
      </c>
      <c r="T8" t="s">
        <v>34</v>
      </c>
      <c r="U8">
        <f>S8/OracleSummary!$E$6</f>
        <v>0.991790824937265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09BB-A971-4389-B856-11EEF37EC8E9}">
  <dimension ref="A1:F11"/>
  <sheetViews>
    <sheetView workbookViewId="0">
      <selection sqref="A1:F11"/>
    </sheetView>
  </sheetViews>
  <sheetFormatPr defaultColWidth="11.42578125" defaultRowHeight="14.45"/>
  <cols>
    <col min="1" max="1" width="22.28515625" bestFit="1" customWidth="1"/>
    <col min="2" max="3" width="12" bestFit="1" customWidth="1"/>
    <col min="4" max="4" width="12.7109375" bestFit="1" customWidth="1"/>
    <col min="5" max="5" width="12" bestFit="1" customWidth="1"/>
    <col min="6" max="6" width="13.7109375" bestFit="1" customWidth="1"/>
  </cols>
  <sheetData>
    <row r="1" spans="1:6">
      <c r="A1" t="s">
        <v>35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>
      <c r="A3" t="s">
        <v>9</v>
      </c>
      <c r="B3">
        <v>40.857142857142797</v>
      </c>
      <c r="C3">
        <v>17.8679967014338</v>
      </c>
      <c r="D3">
        <v>0</v>
      </c>
      <c r="E3">
        <v>60</v>
      </c>
      <c r="F3">
        <v>7</v>
      </c>
    </row>
    <row r="4" spans="1:6">
      <c r="A4" t="s">
        <v>42</v>
      </c>
      <c r="B4">
        <v>5.71428571428571</v>
      </c>
      <c r="C4">
        <v>2.4327694808466198</v>
      </c>
      <c r="D4">
        <v>0</v>
      </c>
      <c r="E4">
        <v>7</v>
      </c>
      <c r="F4">
        <v>7</v>
      </c>
    </row>
    <row r="5" spans="1:6">
      <c r="A5" t="s">
        <v>43</v>
      </c>
      <c r="B5">
        <v>17.857142857142801</v>
      </c>
      <c r="C5">
        <v>7.6238080366436103</v>
      </c>
      <c r="D5">
        <v>0</v>
      </c>
      <c r="E5">
        <v>25</v>
      </c>
      <c r="F5">
        <v>7</v>
      </c>
    </row>
    <row r="6" spans="1:6">
      <c r="A6" t="s">
        <v>44</v>
      </c>
      <c r="B6">
        <v>15.0967888270439</v>
      </c>
      <c r="C6">
        <v>2.4158639777513602</v>
      </c>
      <c r="D6">
        <v>9.2330027024262602</v>
      </c>
      <c r="E6">
        <v>16.456191759015699</v>
      </c>
      <c r="F6">
        <v>7</v>
      </c>
    </row>
    <row r="7" spans="1:6">
      <c r="A7" t="s">
        <v>45</v>
      </c>
      <c r="B7">
        <v>13.857142857142801</v>
      </c>
      <c r="C7">
        <v>5.9143547269955503</v>
      </c>
      <c r="D7">
        <v>0</v>
      </c>
      <c r="E7">
        <v>20</v>
      </c>
      <c r="F7">
        <v>7</v>
      </c>
    </row>
    <row r="8" spans="1:6">
      <c r="A8" t="s">
        <v>24</v>
      </c>
      <c r="B8">
        <v>3.4285714285714199</v>
      </c>
      <c r="C8">
        <v>1.39970842444753</v>
      </c>
      <c r="D8">
        <v>0</v>
      </c>
      <c r="E8">
        <v>4</v>
      </c>
      <c r="F8">
        <v>7</v>
      </c>
    </row>
    <row r="9" spans="1:6">
      <c r="A9" t="s">
        <v>25</v>
      </c>
      <c r="B9">
        <v>8.8409814574897894</v>
      </c>
      <c r="C9">
        <v>3.6617585173998202</v>
      </c>
      <c r="D9">
        <v>0</v>
      </c>
      <c r="E9">
        <v>10.954451150103299</v>
      </c>
      <c r="F9">
        <v>7</v>
      </c>
    </row>
    <row r="10" spans="1:6">
      <c r="A10" t="s">
        <v>30</v>
      </c>
      <c r="B10">
        <v>68.142857142857096</v>
      </c>
      <c r="C10">
        <v>30.6147890099286</v>
      </c>
      <c r="D10">
        <v>0</v>
      </c>
      <c r="E10">
        <v>104</v>
      </c>
      <c r="F10">
        <v>7</v>
      </c>
    </row>
    <row r="11" spans="1:6">
      <c r="A11" t="s">
        <v>46</v>
      </c>
      <c r="B11">
        <v>8.8515821250181492</v>
      </c>
      <c r="C11">
        <v>3.7710638360398598</v>
      </c>
      <c r="D11">
        <v>0</v>
      </c>
      <c r="E11">
        <v>11.489125293076</v>
      </c>
      <c r="F1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C235-E1DD-4289-822C-6E10038D9267}">
  <dimension ref="A1:B7"/>
  <sheetViews>
    <sheetView tabSelected="1" workbookViewId="0">
      <selection activeCell="J8" sqref="J8"/>
    </sheetView>
  </sheetViews>
  <sheetFormatPr defaultColWidth="11.42578125" defaultRowHeight="14.45"/>
  <cols>
    <col min="2" max="2" width="17.85546875" customWidth="1"/>
  </cols>
  <sheetData>
    <row r="1" spans="1:2">
      <c r="A1">
        <v>1</v>
      </c>
      <c r="B1" t="s">
        <v>50</v>
      </c>
    </row>
    <row r="2" spans="1:2">
      <c r="A2">
        <v>2</v>
      </c>
      <c r="B2" t="s">
        <v>51</v>
      </c>
    </row>
    <row r="3" spans="1:2">
      <c r="A3">
        <v>3</v>
      </c>
      <c r="B3" t="s">
        <v>52</v>
      </c>
    </row>
    <row r="4" spans="1:2">
      <c r="A4">
        <v>4</v>
      </c>
      <c r="B4" t="s">
        <v>53</v>
      </c>
    </row>
    <row r="5" spans="1:2">
      <c r="A5">
        <v>5</v>
      </c>
      <c r="B5" t="s">
        <v>54</v>
      </c>
    </row>
    <row r="6" spans="1:2">
      <c r="A6">
        <v>6</v>
      </c>
      <c r="B6" t="s">
        <v>55</v>
      </c>
    </row>
    <row r="7" spans="1:2">
      <c r="A7">
        <v>7</v>
      </c>
      <c r="B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DANIEL MUÑOZ MUÑOZ</cp:lastModifiedBy>
  <cp:revision/>
  <dcterms:created xsi:type="dcterms:W3CDTF">2015-06-05T18:19:34Z</dcterms:created>
  <dcterms:modified xsi:type="dcterms:W3CDTF">2024-07-12T22:04:05Z</dcterms:modified>
  <cp:category/>
  <cp:contentStatus/>
</cp:coreProperties>
</file>