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fileSharing readOnlyRecommended="1"/>
  <workbookPr defaultThemeVersion="166925"/>
  <mc:AlternateContent xmlns:mc="http://schemas.openxmlformats.org/markup-compatibility/2006">
    <mc:Choice Requires="x15">
      <x15ac:absPath xmlns:x15ac="http://schemas.microsoft.com/office/spreadsheetml/2010/11/ac" url="E:\Downloads\"/>
    </mc:Choice>
  </mc:AlternateContent>
  <xr:revisionPtr revIDLastSave="0" documentId="13_ncr:1_{50B1B0AA-1297-4432-BDA0-3DCAB320DF88}" xr6:coauthVersionLast="46" xr6:coauthVersionMax="46" xr10:uidLastSave="{00000000-0000-0000-0000-000000000000}"/>
  <bookViews>
    <workbookView xWindow="15840" yWindow="1860" windowWidth="11760" windowHeight="11385" firstSheet="3" activeTab="3" xr2:uid="{12DAF5AF-53F8-4AA9-B110-EC04E7167C02}"/>
  </bookViews>
  <sheets>
    <sheet name="Distribución de memoria" sheetId="1" r:id="rId1"/>
    <sheet name="Agrupaciones" sheetId="3" r:id="rId2"/>
    <sheet name="Instrucciones" sheetId="2" r:id="rId3"/>
    <sheet name="Instrucciones Probadas" sheetId="5" r:id="rId4"/>
    <sheet name="SignalTapSetUp" sheetId="6" state="hidden" r:id="rId5"/>
  </sheets>
  <calcPr calcId="191028"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6" l="1"/>
  <c r="M37" i="6" s="1"/>
  <c r="D31" i="6"/>
  <c r="D21" i="6"/>
  <c r="D18" i="6"/>
  <c r="D14" i="6"/>
  <c r="M14" i="6" s="1"/>
  <c r="O3" i="1"/>
  <c r="O4" i="1"/>
  <c r="O5" i="1"/>
  <c r="O6" i="1"/>
  <c r="O7" i="1"/>
  <c r="O8" i="1"/>
  <c r="O9" i="1"/>
  <c r="N4" i="1"/>
  <c r="N5" i="1"/>
  <c r="N6" i="1"/>
  <c r="N7" i="1"/>
  <c r="N8" i="1"/>
  <c r="N9" i="1"/>
  <c r="N3" i="1"/>
  <c r="M4" i="6"/>
  <c r="M5" i="6"/>
  <c r="M6" i="6"/>
  <c r="M7" i="6"/>
  <c r="M8" i="6"/>
  <c r="M9" i="6"/>
  <c r="M10" i="6"/>
  <c r="M11" i="6"/>
  <c r="M12" i="6"/>
  <c r="M13" i="6"/>
  <c r="M16" i="6"/>
  <c r="M17" i="6"/>
  <c r="M18" i="6"/>
  <c r="M19" i="6"/>
  <c r="M20" i="6"/>
  <c r="M21" i="6"/>
  <c r="M22" i="6"/>
  <c r="M23" i="6"/>
  <c r="M24" i="6"/>
  <c r="M25" i="6"/>
  <c r="M26" i="6"/>
  <c r="M27" i="6"/>
  <c r="M28" i="6"/>
  <c r="M29" i="6"/>
  <c r="M30" i="6"/>
  <c r="M31" i="6"/>
  <c r="M32" i="6"/>
  <c r="M33" i="6"/>
  <c r="M34" i="6"/>
  <c r="M35" i="6"/>
  <c r="M36" i="6"/>
  <c r="M3" i="6"/>
  <c r="F37" i="6"/>
  <c r="E37" i="6"/>
  <c r="H36" i="6"/>
  <c r="E36" i="6"/>
  <c r="F36" i="6"/>
  <c r="G36" i="6"/>
  <c r="F35" i="6"/>
  <c r="G35" i="6"/>
  <c r="H35" i="6"/>
  <c r="I35" i="6"/>
  <c r="J35" i="6"/>
  <c r="K35" i="6"/>
  <c r="L35" i="6"/>
  <c r="E35" i="6"/>
  <c r="E34" i="6"/>
  <c r="F34" i="6"/>
  <c r="G34" i="6"/>
  <c r="H34" i="6"/>
  <c r="I34" i="6"/>
  <c r="I33" i="6"/>
  <c r="J33" i="6"/>
  <c r="K33" i="6"/>
  <c r="L33" i="6"/>
  <c r="H33" i="6"/>
  <c r="E33" i="6"/>
  <c r="F33" i="6"/>
  <c r="G33" i="6"/>
  <c r="F32" i="6"/>
  <c r="G32" i="6"/>
  <c r="H32" i="6"/>
  <c r="I32" i="6"/>
  <c r="J32" i="6"/>
  <c r="K32" i="6"/>
  <c r="L32" i="6"/>
  <c r="E32" i="6"/>
  <c r="I31" i="6"/>
  <c r="H31" i="6"/>
  <c r="G31" i="6"/>
  <c r="F31" i="6"/>
  <c r="E31" i="6"/>
  <c r="I30" i="6"/>
  <c r="J30" i="6"/>
  <c r="H30" i="6"/>
  <c r="E30" i="6"/>
  <c r="F30" i="6"/>
  <c r="G30" i="6"/>
  <c r="F29" i="6"/>
  <c r="G29" i="6"/>
  <c r="H29" i="6"/>
  <c r="I29" i="6"/>
  <c r="J29" i="6"/>
  <c r="K29" i="6"/>
  <c r="L29" i="6"/>
  <c r="E29" i="6"/>
  <c r="E28" i="6"/>
  <c r="F28" i="6"/>
  <c r="I27" i="6"/>
  <c r="J27" i="6"/>
  <c r="K27" i="6"/>
  <c r="L27" i="6"/>
  <c r="H27" i="6"/>
  <c r="E27" i="6"/>
  <c r="F27" i="6"/>
  <c r="G27" i="6"/>
  <c r="F26" i="6"/>
  <c r="G26" i="6"/>
  <c r="H26" i="6"/>
  <c r="I26" i="6"/>
  <c r="J26" i="6"/>
  <c r="K26" i="6"/>
  <c r="L26" i="6"/>
  <c r="E26" i="6"/>
  <c r="E25" i="6"/>
  <c r="F25" i="6"/>
  <c r="G25" i="6"/>
  <c r="E24" i="6"/>
  <c r="F24" i="6"/>
  <c r="G24" i="6"/>
  <c r="H24" i="6"/>
  <c r="I24" i="6"/>
  <c r="J24" i="6"/>
  <c r="K24" i="6"/>
  <c r="L24" i="6"/>
  <c r="I23" i="6"/>
  <c r="J23" i="6"/>
  <c r="K23" i="6"/>
  <c r="L23" i="6"/>
  <c r="H23" i="6"/>
  <c r="E23" i="6"/>
  <c r="F23" i="6"/>
  <c r="G23" i="6"/>
  <c r="F22" i="6"/>
  <c r="G22" i="6"/>
  <c r="H22" i="6"/>
  <c r="I22" i="6"/>
  <c r="J22" i="6"/>
  <c r="K22" i="6"/>
  <c r="L22" i="6"/>
  <c r="E22" i="6"/>
  <c r="L21" i="6"/>
  <c r="K21" i="6"/>
  <c r="H21" i="6"/>
  <c r="I21" i="6"/>
  <c r="J21" i="6"/>
  <c r="G21" i="6"/>
  <c r="F21" i="6"/>
  <c r="E21" i="6"/>
  <c r="I20" i="6"/>
  <c r="J20" i="6"/>
  <c r="H20" i="6"/>
  <c r="E20" i="6"/>
  <c r="F20" i="6"/>
  <c r="G20" i="6"/>
  <c r="F19" i="6"/>
  <c r="G19" i="6"/>
  <c r="H19" i="6"/>
  <c r="I19" i="6"/>
  <c r="J19" i="6"/>
  <c r="K19" i="6"/>
  <c r="L19" i="6"/>
  <c r="E19" i="6"/>
  <c r="L18" i="6"/>
  <c r="K18" i="6"/>
  <c r="H18" i="6"/>
  <c r="I18" i="6"/>
  <c r="J18" i="6"/>
  <c r="G18" i="6"/>
  <c r="F18" i="6"/>
  <c r="E18" i="6"/>
  <c r="I17" i="6"/>
  <c r="J17" i="6"/>
  <c r="H17" i="6"/>
  <c r="E17" i="6"/>
  <c r="F17" i="6"/>
  <c r="G17" i="6"/>
  <c r="F16" i="6"/>
  <c r="G16" i="6"/>
  <c r="H16" i="6"/>
  <c r="I16" i="6"/>
  <c r="J16" i="6"/>
  <c r="K16" i="6"/>
  <c r="L16" i="6"/>
  <c r="E16" i="6"/>
  <c r="F15" i="6"/>
  <c r="E15" i="6"/>
  <c r="H14" i="6"/>
  <c r="I14" i="6"/>
  <c r="J14" i="6"/>
  <c r="K14" i="6"/>
  <c r="L14" i="6"/>
  <c r="G14" i="6"/>
  <c r="F14" i="6"/>
  <c r="E14" i="6"/>
  <c r="I13" i="6"/>
  <c r="J13" i="6"/>
  <c r="H13" i="6"/>
  <c r="E13" i="6"/>
  <c r="F13" i="6"/>
  <c r="G13" i="6"/>
  <c r="F12" i="6"/>
  <c r="G12" i="6"/>
  <c r="H12" i="6"/>
  <c r="I12" i="6"/>
  <c r="J12" i="6"/>
  <c r="K12" i="6"/>
  <c r="L12" i="6"/>
  <c r="E12" i="6"/>
  <c r="E11" i="6"/>
  <c r="F11" i="6"/>
  <c r="G11" i="6"/>
  <c r="H11" i="6"/>
  <c r="I11" i="6"/>
  <c r="I10" i="6"/>
  <c r="J10" i="6"/>
  <c r="K10" i="6"/>
  <c r="L10" i="6"/>
  <c r="H10" i="6"/>
  <c r="E10" i="6"/>
  <c r="F10" i="6"/>
  <c r="G10" i="6"/>
  <c r="F9" i="6"/>
  <c r="G9" i="6"/>
  <c r="H9" i="6"/>
  <c r="I9" i="6"/>
  <c r="J9" i="6"/>
  <c r="K9" i="6"/>
  <c r="L9" i="6"/>
  <c r="E9" i="6"/>
  <c r="E8" i="6"/>
  <c r="F8" i="6"/>
  <c r="E7" i="6"/>
  <c r="F7" i="6"/>
  <c r="G7" i="6"/>
  <c r="H7" i="6"/>
  <c r="I7" i="6"/>
  <c r="J7" i="6"/>
  <c r="K7" i="6"/>
  <c r="L7" i="6"/>
  <c r="I6" i="6"/>
  <c r="J6" i="6"/>
  <c r="K6" i="6"/>
  <c r="L6" i="6"/>
  <c r="H6" i="6"/>
  <c r="E6" i="6"/>
  <c r="F6" i="6"/>
  <c r="G6" i="6"/>
  <c r="F5" i="6"/>
  <c r="G5" i="6"/>
  <c r="H5" i="6"/>
  <c r="I5" i="6"/>
  <c r="J5" i="6"/>
  <c r="K5" i="6"/>
  <c r="L5" i="6"/>
  <c r="E5" i="6"/>
  <c r="I4" i="6"/>
  <c r="J4" i="6"/>
  <c r="K4" i="6"/>
  <c r="H4" i="6"/>
  <c r="E4" i="6"/>
  <c r="F4" i="6"/>
  <c r="G4" i="6"/>
  <c r="F3" i="6"/>
  <c r="G3" i="6"/>
  <c r="H3" i="6"/>
  <c r="I3" i="6"/>
  <c r="J3" i="6"/>
  <c r="K3" i="6"/>
  <c r="L3" i="6"/>
  <c r="E3" i="6"/>
  <c r="D15" i="6" l="1"/>
  <c r="M15" i="6" s="1"/>
  <c r="M4" i="1"/>
  <c r="M5" i="1"/>
  <c r="M6" i="1"/>
  <c r="M7" i="1"/>
  <c r="M8" i="1"/>
  <c r="M9" i="1"/>
  <c r="M3" i="1"/>
  <c r="L4" i="1"/>
  <c r="L5" i="1"/>
  <c r="L6" i="1"/>
  <c r="L7" i="1"/>
  <c r="L8" i="1"/>
  <c r="L9" i="1"/>
  <c r="L3" i="1"/>
  <c r="I18" i="5"/>
  <c r="E4" i="5" l="1"/>
  <c r="F54" i="5"/>
  <c r="E54" i="5"/>
  <c r="U125" i="2"/>
  <c r="U126" i="2"/>
  <c r="N125" i="2"/>
  <c r="M125" i="2" s="1"/>
  <c r="N126" i="2"/>
  <c r="M126" i="2" s="1"/>
  <c r="H15" i="5" l="1"/>
  <c r="G15" i="5"/>
  <c r="E15" i="5"/>
  <c r="D15" i="5"/>
  <c r="K14" i="5"/>
  <c r="G14" i="5" l="1"/>
  <c r="D41" i="2"/>
  <c r="D42" i="2"/>
  <c r="D43" i="2"/>
  <c r="D44" i="2"/>
  <c r="D45" i="2"/>
  <c r="D40" i="2"/>
  <c r="D58" i="2"/>
  <c r="K21" i="5" l="1"/>
  <c r="N50" i="2"/>
  <c r="N51" i="2"/>
  <c r="N52" i="2"/>
  <c r="N53" i="2"/>
  <c r="M72" i="2"/>
  <c r="D95" i="2"/>
  <c r="D94" i="2"/>
  <c r="M4" i="2" l="1"/>
  <c r="D29" i="2"/>
  <c r="D28" i="2"/>
  <c r="D31" i="2"/>
  <c r="D32" i="2"/>
  <c r="D33" i="2"/>
  <c r="D34" i="2"/>
  <c r="D30" i="2"/>
  <c r="D27" i="2"/>
  <c r="D26" i="2"/>
  <c r="D25" i="2"/>
  <c r="D21" i="2"/>
  <c r="D22" i="2"/>
  <c r="D23" i="2"/>
  <c r="D24" i="2"/>
  <c r="D20" i="2"/>
  <c r="N124" i="2" l="1"/>
  <c r="N121" i="2"/>
  <c r="N118" i="2"/>
  <c r="N115" i="2"/>
  <c r="N18" i="2"/>
  <c r="N114" i="2" l="1"/>
  <c r="D60" i="2" l="1"/>
  <c r="D59" i="2"/>
  <c r="M18" i="2" l="1"/>
  <c r="N7" i="2" l="1"/>
  <c r="N6" i="2"/>
  <c r="N5" i="2" l="1"/>
  <c r="M6" i="2"/>
  <c r="D53" i="5" l="1"/>
  <c r="H52" i="5"/>
  <c r="G52" i="5"/>
  <c r="F52" i="5"/>
  <c r="E52" i="5"/>
  <c r="D52" i="5"/>
  <c r="K51" i="5"/>
  <c r="J51" i="5"/>
  <c r="I51" i="5"/>
  <c r="H51" i="5"/>
  <c r="G51" i="5"/>
  <c r="J46" i="5"/>
  <c r="E42" i="5"/>
  <c r="D42" i="5"/>
  <c r="K41" i="5"/>
  <c r="J41" i="5"/>
  <c r="H41" i="5"/>
  <c r="G41" i="5"/>
  <c r="F38" i="5"/>
  <c r="E38" i="5"/>
  <c r="D38" i="5"/>
  <c r="K37" i="5"/>
  <c r="J37" i="5"/>
  <c r="I37" i="5"/>
  <c r="H37" i="5"/>
  <c r="G37" i="5"/>
  <c r="F37" i="5"/>
  <c r="E37" i="5"/>
  <c r="D37" i="5"/>
  <c r="K36" i="5"/>
  <c r="G32" i="5"/>
  <c r="F32" i="5"/>
  <c r="E32" i="5"/>
  <c r="G26" i="5"/>
  <c r="F26" i="5"/>
  <c r="E26" i="5"/>
  <c r="H18" i="5"/>
  <c r="H24" i="5" s="1"/>
  <c r="G18" i="5"/>
  <c r="G45" i="5" s="1"/>
  <c r="F15" i="5"/>
  <c r="H10" i="5"/>
  <c r="G10" i="5"/>
  <c r="F10" i="5"/>
  <c r="E10" i="5"/>
  <c r="D10" i="5"/>
  <c r="J6" i="5"/>
  <c r="H6" i="5"/>
  <c r="G6" i="5"/>
  <c r="F5" i="5"/>
  <c r="F35" i="5" s="1"/>
  <c r="H4" i="5"/>
  <c r="H34" i="5" s="1"/>
  <c r="F4" i="5"/>
  <c r="F7" i="5" s="1"/>
  <c r="D4" i="5"/>
  <c r="D16" i="5" s="1"/>
  <c r="F17" i="5" l="1"/>
  <c r="H16" i="5"/>
  <c r="G24" i="5"/>
  <c r="H30" i="5"/>
  <c r="F40" i="5"/>
  <c r="H39" i="5"/>
  <c r="H45" i="5"/>
  <c r="F50" i="5"/>
  <c r="H49" i="5"/>
  <c r="F8" i="5"/>
  <c r="H7" i="5"/>
  <c r="F13" i="5"/>
  <c r="H12" i="5"/>
  <c r="G30" i="5"/>
  <c r="D43" i="5"/>
  <c r="D22" i="5"/>
  <c r="D28" i="5"/>
  <c r="D12" i="5"/>
  <c r="D34" i="5"/>
  <c r="D49" i="5"/>
  <c r="D7" i="5"/>
  <c r="D39" i="5"/>
  <c r="F39" i="5"/>
  <c r="F49" i="5"/>
  <c r="F16" i="5"/>
  <c r="F12" i="5"/>
  <c r="F34" i="5"/>
  <c r="M107" i="2"/>
  <c r="M5" i="2"/>
  <c r="E7" i="5" s="1"/>
  <c r="M7" i="2"/>
  <c r="G4" i="5" s="1"/>
  <c r="M8" i="2"/>
  <c r="M14" i="2"/>
  <c r="M15" i="2"/>
  <c r="M16" i="2"/>
  <c r="M25" i="2"/>
  <c r="M26" i="2"/>
  <c r="M27" i="2"/>
  <c r="M28" i="2"/>
  <c r="M29" i="2"/>
  <c r="M40" i="2"/>
  <c r="M41" i="2"/>
  <c r="M42" i="2"/>
  <c r="M43" i="2"/>
  <c r="M44" i="2"/>
  <c r="M45" i="2"/>
  <c r="M50" i="2"/>
  <c r="F20" i="5" s="1"/>
  <c r="M51" i="2"/>
  <c r="G20" i="5" s="1"/>
  <c r="M52" i="2"/>
  <c r="H20" i="5" s="1"/>
  <c r="M53" i="2"/>
  <c r="I20" i="5" s="1"/>
  <c r="M58" i="2"/>
  <c r="M59" i="2"/>
  <c r="M60" i="2"/>
  <c r="M65" i="2"/>
  <c r="M66" i="2"/>
  <c r="M67" i="2"/>
  <c r="M73" i="2"/>
  <c r="M74" i="2"/>
  <c r="M75" i="2"/>
  <c r="M76" i="2"/>
  <c r="M77" i="2"/>
  <c r="M78" i="2"/>
  <c r="M79" i="2"/>
  <c r="M80" i="2"/>
  <c r="M81" i="2"/>
  <c r="M82" i="2"/>
  <c r="M83" i="2"/>
  <c r="M85" i="2"/>
  <c r="M86" i="2"/>
  <c r="M88" i="2"/>
  <c r="M89" i="2"/>
  <c r="M90" i="2"/>
  <c r="M91" i="2"/>
  <c r="M93" i="2"/>
  <c r="M97" i="2"/>
  <c r="M98" i="2"/>
  <c r="M99" i="2"/>
  <c r="M100" i="2"/>
  <c r="M101" i="2"/>
  <c r="M102" i="2"/>
  <c r="M103" i="2"/>
  <c r="M104" i="2"/>
  <c r="M105" i="2"/>
  <c r="M106" i="2"/>
  <c r="M109" i="2"/>
  <c r="M110" i="2"/>
  <c r="N41" i="2"/>
  <c r="N42" i="2"/>
  <c r="N43" i="2"/>
  <c r="N44" i="2"/>
  <c r="N45" i="2"/>
  <c r="N40" i="2"/>
  <c r="M124" i="2"/>
  <c r="F48" i="5" s="1"/>
  <c r="M121" i="2"/>
  <c r="I33" i="5" s="1"/>
  <c r="M118" i="2"/>
  <c r="I27" i="5" s="1"/>
  <c r="N116" i="2"/>
  <c r="M115" i="2"/>
  <c r="N117" i="2"/>
  <c r="M117" i="2" s="1"/>
  <c r="H27" i="5" s="1"/>
  <c r="N119" i="2"/>
  <c r="N120" i="2"/>
  <c r="M120" i="2" s="1"/>
  <c r="H33" i="5" s="1"/>
  <c r="N122" i="2"/>
  <c r="N123" i="2"/>
  <c r="M123" i="2" s="1"/>
  <c r="E48" i="5" s="1"/>
  <c r="M114" i="2"/>
  <c r="J21" i="5" s="1"/>
  <c r="N95" i="2"/>
  <c r="M95" i="2" s="1"/>
  <c r="D47" i="5" s="1"/>
  <c r="N94" i="2"/>
  <c r="M94" i="2" s="1"/>
  <c r="K46" i="5" s="1"/>
  <c r="N86" i="2"/>
  <c r="H22" i="5" l="1"/>
  <c r="H43" i="5"/>
  <c r="H28" i="5"/>
  <c r="F23" i="5"/>
  <c r="F44" i="5"/>
  <c r="F29" i="5"/>
  <c r="G49" i="5"/>
  <c r="G16" i="5"/>
  <c r="G7" i="5"/>
  <c r="G39" i="5"/>
  <c r="G34" i="5"/>
  <c r="G12" i="5"/>
  <c r="F22" i="5"/>
  <c r="F28" i="5"/>
  <c r="F43" i="5"/>
  <c r="E16" i="5"/>
  <c r="E12" i="5"/>
  <c r="E39" i="5"/>
  <c r="E49" i="5"/>
  <c r="E34" i="5"/>
  <c r="N91" i="2"/>
  <c r="U91" i="2" s="1"/>
  <c r="N90" i="2"/>
  <c r="U90" i="2" s="1"/>
  <c r="N105" i="2"/>
  <c r="U105" i="2" s="1"/>
  <c r="N106" i="2"/>
  <c r="U106" i="2" s="1"/>
  <c r="N104" i="2"/>
  <c r="U104" i="2" s="1"/>
  <c r="N103" i="2"/>
  <c r="U103" i="2" s="1"/>
  <c r="N110" i="2"/>
  <c r="U110" i="2" s="1"/>
  <c r="N73" i="2"/>
  <c r="N74" i="2"/>
  <c r="N75" i="2"/>
  <c r="U75" i="2" s="1"/>
  <c r="N76" i="2"/>
  <c r="N77" i="2"/>
  <c r="N78" i="2"/>
  <c r="U78" i="2" s="1"/>
  <c r="N79" i="2"/>
  <c r="N80" i="2"/>
  <c r="N81" i="2"/>
  <c r="N82" i="2"/>
  <c r="N83" i="2"/>
  <c r="U83" i="2" s="1"/>
  <c r="N72" i="2"/>
  <c r="U72" i="2" s="1"/>
  <c r="N66" i="2"/>
  <c r="U66" i="2" s="1"/>
  <c r="N67" i="2"/>
  <c r="U67" i="2" s="1"/>
  <c r="N65" i="2"/>
  <c r="U65" i="2" s="1"/>
  <c r="N59" i="2"/>
  <c r="U59" i="2" s="1"/>
  <c r="N60" i="2"/>
  <c r="U60" i="2" s="1"/>
  <c r="N58" i="2"/>
  <c r="U58" i="2" s="1"/>
  <c r="N16" i="2"/>
  <c r="U16" i="2" s="1"/>
  <c r="N17" i="2"/>
  <c r="N15" i="2"/>
  <c r="U15" i="2" s="1"/>
  <c r="N14" i="2"/>
  <c r="U14" i="2" s="1"/>
  <c r="N26" i="2"/>
  <c r="U26" i="2" s="1"/>
  <c r="N27" i="2"/>
  <c r="U27" i="2" s="1"/>
  <c r="N28" i="2"/>
  <c r="N29" i="2"/>
  <c r="N25" i="2"/>
  <c r="U25" i="2" s="1"/>
  <c r="U28" i="2"/>
  <c r="U29" i="2"/>
  <c r="N30" i="2"/>
  <c r="N31" i="2"/>
  <c r="N32" i="2"/>
  <c r="N33" i="2"/>
  <c r="N34" i="2"/>
  <c r="N88" i="2"/>
  <c r="U88" i="2" s="1"/>
  <c r="N89" i="2"/>
  <c r="U89" i="2" s="1"/>
  <c r="U52" i="2"/>
  <c r="N102" i="2"/>
  <c r="U102" i="2" s="1"/>
  <c r="N111" i="2"/>
  <c r="N101" i="2"/>
  <c r="U101" i="2" s="1"/>
  <c r="N10" i="2"/>
  <c r="M10" i="2" s="1"/>
  <c r="J4" i="5" s="1"/>
  <c r="N11" i="2"/>
  <c r="M11" i="2" s="1"/>
  <c r="K4" i="5" s="1"/>
  <c r="N12" i="2"/>
  <c r="M12" i="2" s="1"/>
  <c r="D5" i="5" s="1"/>
  <c r="N13" i="2"/>
  <c r="M13" i="2" s="1"/>
  <c r="E5" i="5" s="1"/>
  <c r="U6" i="2"/>
  <c r="U7" i="2"/>
  <c r="N8" i="2"/>
  <c r="U8" i="2" s="1"/>
  <c r="U5" i="2"/>
  <c r="N109" i="2"/>
  <c r="U109" i="2" s="1"/>
  <c r="N20" i="2"/>
  <c r="N21" i="2"/>
  <c r="N22" i="2"/>
  <c r="N23" i="2"/>
  <c r="N24" i="2"/>
  <c r="N36" i="2"/>
  <c r="N37" i="2"/>
  <c r="N38" i="2"/>
  <c r="N39" i="2"/>
  <c r="U44" i="2"/>
  <c r="N46" i="2"/>
  <c r="N47" i="2"/>
  <c r="N48" i="2"/>
  <c r="N49" i="2"/>
  <c r="N55" i="2"/>
  <c r="N56" i="2"/>
  <c r="N57" i="2"/>
  <c r="N62" i="2"/>
  <c r="N63" i="2"/>
  <c r="N64" i="2"/>
  <c r="N68" i="2"/>
  <c r="N69" i="2"/>
  <c r="N70" i="2"/>
  <c r="N71" i="2"/>
  <c r="N85" i="2"/>
  <c r="U85" i="2" s="1"/>
  <c r="U86" i="2"/>
  <c r="N87" i="2"/>
  <c r="N93" i="2"/>
  <c r="U93" i="2" s="1"/>
  <c r="U94" i="2"/>
  <c r="N97" i="2"/>
  <c r="U97" i="2" s="1"/>
  <c r="N98" i="2"/>
  <c r="U98" i="2" s="1"/>
  <c r="N99" i="2"/>
  <c r="U99" i="2" s="1"/>
  <c r="N100" i="2"/>
  <c r="U100" i="2" s="1"/>
  <c r="N9" i="2"/>
  <c r="M9" i="2" s="1"/>
  <c r="I4" i="5" s="1"/>
  <c r="U12" i="2"/>
  <c r="U13" i="2"/>
  <c r="U11" i="2"/>
  <c r="N4" i="2"/>
  <c r="U4" i="2" s="1"/>
  <c r="U10" i="2"/>
  <c r="U40" i="2"/>
  <c r="U41" i="2"/>
  <c r="U42" i="2"/>
  <c r="U43" i="2"/>
  <c r="U45" i="2"/>
  <c r="U50" i="2"/>
  <c r="U51" i="2"/>
  <c r="U53" i="2"/>
  <c r="U73" i="2"/>
  <c r="U74" i="2"/>
  <c r="U76" i="2"/>
  <c r="U77" i="2"/>
  <c r="U79" i="2"/>
  <c r="U80" i="2"/>
  <c r="U81" i="2"/>
  <c r="U82" i="2"/>
  <c r="U95" i="2"/>
  <c r="U107" i="2"/>
  <c r="U114" i="2"/>
  <c r="U115" i="2"/>
  <c r="U117" i="2"/>
  <c r="U118" i="2"/>
  <c r="U120" i="2"/>
  <c r="U121" i="2"/>
  <c r="U123" i="2"/>
  <c r="U124" i="2"/>
  <c r="U87" i="2" l="1"/>
  <c r="U127" i="2" s="1"/>
  <c r="M87" i="2"/>
  <c r="I41" i="5" s="1"/>
  <c r="I49" i="5"/>
  <c r="I39" i="5"/>
  <c r="I16" i="5"/>
  <c r="I34" i="5"/>
  <c r="I12" i="5"/>
  <c r="I7" i="5"/>
  <c r="U70" i="2"/>
  <c r="M70" i="2"/>
  <c r="I36" i="5" s="1"/>
  <c r="U68" i="2"/>
  <c r="M68" i="2"/>
  <c r="G36" i="5" s="1"/>
  <c r="U63" i="2"/>
  <c r="M63" i="2"/>
  <c r="K31" i="5" s="1"/>
  <c r="U57" i="2"/>
  <c r="M57" i="2"/>
  <c r="D26" i="5" s="1"/>
  <c r="U55" i="2"/>
  <c r="M55" i="2"/>
  <c r="J25" i="5" s="1"/>
  <c r="U48" i="2"/>
  <c r="M48" i="2"/>
  <c r="D20" i="5" s="1"/>
  <c r="U46" i="2"/>
  <c r="M46" i="2"/>
  <c r="J19" i="5" s="1"/>
  <c r="U39" i="2"/>
  <c r="M39" i="2"/>
  <c r="J14" i="5" s="1"/>
  <c r="U37" i="2"/>
  <c r="M37" i="2"/>
  <c r="H14" i="5" s="1"/>
  <c r="U24" i="2"/>
  <c r="M24" i="2"/>
  <c r="K9" i="5" s="1"/>
  <c r="U22" i="2"/>
  <c r="M22" i="2"/>
  <c r="I9" i="5" s="1"/>
  <c r="U20" i="2"/>
  <c r="M20" i="2"/>
  <c r="G9" i="5" s="1"/>
  <c r="E50" i="5"/>
  <c r="E40" i="5"/>
  <c r="E17" i="5"/>
  <c r="E35" i="5"/>
  <c r="E13" i="5"/>
  <c r="E8" i="5"/>
  <c r="K49" i="5"/>
  <c r="K39" i="5"/>
  <c r="K16" i="5"/>
  <c r="K34" i="5"/>
  <c r="K12" i="5"/>
  <c r="K7" i="5"/>
  <c r="U34" i="2"/>
  <c r="M34" i="2"/>
  <c r="E11" i="5" s="1"/>
  <c r="U32" i="2"/>
  <c r="M32" i="2"/>
  <c r="K10" i="5" s="1"/>
  <c r="U30" i="2"/>
  <c r="M30" i="2"/>
  <c r="I10" i="5" s="1"/>
  <c r="U9" i="2"/>
  <c r="U71" i="2"/>
  <c r="M71" i="2"/>
  <c r="J36" i="5" s="1"/>
  <c r="U69" i="2"/>
  <c r="M69" i="2"/>
  <c r="H36" i="5" s="1"/>
  <c r="U64" i="2"/>
  <c r="M64" i="2"/>
  <c r="D32" i="5" s="1"/>
  <c r="U62" i="2"/>
  <c r="M62" i="2"/>
  <c r="J31" i="5" s="1"/>
  <c r="U56" i="2"/>
  <c r="M56" i="2"/>
  <c r="K25" i="5" s="1"/>
  <c r="U49" i="2"/>
  <c r="M49" i="2"/>
  <c r="E20" i="5" s="1"/>
  <c r="U47" i="2"/>
  <c r="M47" i="2"/>
  <c r="K19" i="5" s="1"/>
  <c r="U38" i="2"/>
  <c r="M38" i="2"/>
  <c r="I14" i="5" s="1"/>
  <c r="U36" i="2"/>
  <c r="M36" i="2"/>
  <c r="U23" i="2"/>
  <c r="M23" i="2"/>
  <c r="J9" i="5" s="1"/>
  <c r="U21" i="2"/>
  <c r="M21" i="2"/>
  <c r="H9" i="5" s="1"/>
  <c r="D35" i="5"/>
  <c r="D13" i="5"/>
  <c r="D8" i="5"/>
  <c r="D50" i="5"/>
  <c r="D40" i="5"/>
  <c r="D17" i="5"/>
  <c r="J34" i="5"/>
  <c r="J12" i="5"/>
  <c r="J7" i="5"/>
  <c r="J49" i="5"/>
  <c r="J39" i="5"/>
  <c r="J16" i="5"/>
  <c r="U33" i="2"/>
  <c r="M33" i="2"/>
  <c r="D11" i="5" s="1"/>
  <c r="U31" i="2"/>
  <c r="M31" i="2"/>
  <c r="J10" i="5" s="1"/>
  <c r="U111" i="2"/>
  <c r="M111" i="2"/>
  <c r="U17" i="2"/>
  <c r="M17" i="2"/>
  <c r="I6" i="5" s="1"/>
  <c r="G28" i="5"/>
  <c r="G22" i="5"/>
  <c r="G43" i="5"/>
  <c r="E43" i="5"/>
  <c r="E22" i="5"/>
  <c r="E28" i="5"/>
  <c r="U18" i="2"/>
  <c r="J22" i="5" l="1"/>
  <c r="J43" i="5"/>
  <c r="J28" i="5"/>
  <c r="D23" i="5"/>
  <c r="D44" i="5"/>
  <c r="D29" i="5"/>
  <c r="K43" i="5"/>
  <c r="K28" i="5"/>
  <c r="K22" i="5"/>
  <c r="E44" i="5"/>
  <c r="E29" i="5"/>
  <c r="E23" i="5"/>
  <c r="I43" i="5"/>
  <c r="I28" i="5"/>
  <c r="I22" i="5"/>
  <c r="I24" i="5"/>
  <c r="I30" i="5"/>
  <c r="I45" i="5"/>
</calcChain>
</file>

<file path=xl/sharedStrings.xml><?xml version="1.0" encoding="utf-8"?>
<sst xmlns="http://schemas.openxmlformats.org/spreadsheetml/2006/main" count="1226" uniqueCount="346">
  <si>
    <t>Espacio</t>
  </si>
  <si>
    <t>Uso</t>
  </si>
  <si>
    <t>||</t>
  </si>
  <si>
    <t>Direccion inicio</t>
  </si>
  <si>
    <t>Direccion fin</t>
  </si>
  <si>
    <t>Hex Inicio</t>
  </si>
  <si>
    <t>Hex Final</t>
  </si>
  <si>
    <t>Dec Inicio</t>
  </si>
  <si>
    <t>Dec Final</t>
  </si>
  <si>
    <t>k</t>
  </si>
  <si>
    <t>User Memory</t>
  </si>
  <si>
    <t>1k</t>
  </si>
  <si>
    <t>0000 0000 0000</t>
  </si>
  <si>
    <t>0011 1111 1111</t>
  </si>
  <si>
    <t>Error</t>
  </si>
  <si>
    <t>0.5k</t>
  </si>
  <si>
    <t>0100 0000 0000</t>
  </si>
  <si>
    <t>0101 1111 1111</t>
  </si>
  <si>
    <t>Interruption 0</t>
  </si>
  <si>
    <t>0110 0000 0000</t>
  </si>
  <si>
    <t>0111 1111 1111</t>
  </si>
  <si>
    <t>Interruption 1</t>
  </si>
  <si>
    <t>1000 0000 0000</t>
  </si>
  <si>
    <t>1001 1111 1111</t>
  </si>
  <si>
    <t>Interruption 2</t>
  </si>
  <si>
    <t>1010 0000 0000</t>
  </si>
  <si>
    <t>1011 1111 1111</t>
  </si>
  <si>
    <t>Interruption 3</t>
  </si>
  <si>
    <t>1100 0000 0000</t>
  </si>
  <si>
    <t>1101 1111 1111</t>
  </si>
  <si>
    <t>Stack</t>
  </si>
  <si>
    <t>1110 0000 0000</t>
  </si>
  <si>
    <t>1111 1111 1111</t>
  </si>
  <si>
    <t>Instruccion</t>
  </si>
  <si>
    <t>Probada</t>
  </si>
  <si>
    <t>Agrupacion</t>
  </si>
  <si>
    <t>Orden</t>
  </si>
  <si>
    <t>auipc</t>
  </si>
  <si>
    <t>N</t>
  </si>
  <si>
    <t>Escritura y modificacion de registros y pc</t>
  </si>
  <si>
    <t>lui</t>
  </si>
  <si>
    <t>jal</t>
  </si>
  <si>
    <t>jalr</t>
  </si>
  <si>
    <t>beq</t>
  </si>
  <si>
    <t>Saltos y saltos condicionales</t>
  </si>
  <si>
    <t>bne</t>
  </si>
  <si>
    <t>blt</t>
  </si>
  <si>
    <t>bge</t>
  </si>
  <si>
    <t>bltu</t>
  </si>
  <si>
    <t>bgeu</t>
  </si>
  <si>
    <t>lb</t>
  </si>
  <si>
    <t>Escritura/ lectura
en memoria</t>
  </si>
  <si>
    <t>lh</t>
  </si>
  <si>
    <t>lw</t>
  </si>
  <si>
    <t>lbu</t>
  </si>
  <si>
    <t>lhu</t>
  </si>
  <si>
    <t>sb</t>
  </si>
  <si>
    <t>sh</t>
  </si>
  <si>
    <t>sw</t>
  </si>
  <si>
    <t>addi</t>
  </si>
  <si>
    <t>Operaciones ALU inmediatas</t>
  </si>
  <si>
    <t>slti</t>
  </si>
  <si>
    <t>Operaciones condicionales</t>
  </si>
  <si>
    <t>sltiu</t>
  </si>
  <si>
    <t>xori</t>
  </si>
  <si>
    <t>ori</t>
  </si>
  <si>
    <t>andi</t>
  </si>
  <si>
    <t>slli</t>
  </si>
  <si>
    <t>Shift inmediatos</t>
  </si>
  <si>
    <t>srli</t>
  </si>
  <si>
    <t>srai</t>
  </si>
  <si>
    <t>add</t>
  </si>
  <si>
    <t>Operaciones entre registros ALU</t>
  </si>
  <si>
    <t>sub</t>
  </si>
  <si>
    <t>sll</t>
  </si>
  <si>
    <t>Shift de registros</t>
  </si>
  <si>
    <t>srl</t>
  </si>
  <si>
    <t>sra</t>
  </si>
  <si>
    <t>slt</t>
  </si>
  <si>
    <t>sltu</t>
  </si>
  <si>
    <t>xor</t>
  </si>
  <si>
    <t>or</t>
  </si>
  <si>
    <t>and</t>
  </si>
  <si>
    <t>csrrw</t>
  </si>
  <si>
    <t>Operaciones CSR</t>
  </si>
  <si>
    <t>csrrs</t>
  </si>
  <si>
    <t>csrrc</t>
  </si>
  <si>
    <t>csrrwi</t>
  </si>
  <si>
    <t>csrrsi</t>
  </si>
  <si>
    <t>csrrci</t>
  </si>
  <si>
    <t>mul</t>
  </si>
  <si>
    <t>push</t>
  </si>
  <si>
    <t>Operaciones de stack pointer</t>
  </si>
  <si>
    <t>pop</t>
  </si>
  <si>
    <t>NA</t>
  </si>
  <si>
    <t>Interrupcion 0</t>
  </si>
  <si>
    <t>Interrupcion 1</t>
  </si>
  <si>
    <t>Interrupcion 2</t>
  </si>
  <si>
    <t>Interrupcion 3</t>
  </si>
  <si>
    <t>Fase</t>
  </si>
  <si>
    <t>Step</t>
  </si>
  <si>
    <t>Descripcion</t>
  </si>
  <si>
    <t>Datos</t>
  </si>
  <si>
    <t>Instruccion en Hexa</t>
  </si>
  <si>
    <t>Instruccion En binario</t>
  </si>
  <si>
    <t>Explicacion</t>
  </si>
  <si>
    <t>Ok</t>
  </si>
  <si>
    <t>inmediate/csr</t>
  </si>
  <si>
    <t>rs1</t>
  </si>
  <si>
    <t>rd</t>
  </si>
  <si>
    <t>OPCODE</t>
  </si>
  <si>
    <t>inicializacion</t>
  </si>
  <si>
    <t>Escribe en el registro 10 un dato inmediato (se hace dato Or 0)</t>
  </si>
  <si>
    <t>ORI</t>
  </si>
  <si>
    <t>00000</t>
  </si>
  <si>
    <t>01010</t>
  </si>
  <si>
    <t>110</t>
  </si>
  <si>
    <t>0010011</t>
  </si>
  <si>
    <t>En esta fase de las pruebas se asignan valores a los CSR donde se encuentran almacenadas las direcciones relevantes al funcionamiento del sistema, tales como direcciones de subrutinas para errores o interrupciones. Asi como asignar valor al SP</t>
  </si>
  <si>
    <t>Escribe en el Mepec (Csr 0x341) la direccion de la subrutina de error</t>
  </si>
  <si>
    <t>CSRRW</t>
  </si>
  <si>
    <t>0011 0100 0001</t>
  </si>
  <si>
    <t>001</t>
  </si>
  <si>
    <t>1110011</t>
  </si>
  <si>
    <t>Se escribe en el Sp (Registers[2]) la direccion de inicio del stack Pointer</t>
  </si>
  <si>
    <t>00010</t>
  </si>
  <si>
    <t>Escribe en el MIAd0 (CSR 0x307) para la interrupcion 0</t>
  </si>
  <si>
    <t>0011 0000 0111</t>
  </si>
  <si>
    <t>Escribe en el MIAd1 (CSR 0x308) para la interrupcion 0</t>
  </si>
  <si>
    <t>0011 0000 1000</t>
  </si>
  <si>
    <t>Escribe en el MIAd2 (CSR 0x309) para la interrupcion 0</t>
  </si>
  <si>
    <t>0011 0000 1001</t>
  </si>
  <si>
    <t>Escribe en el MIAd3 (CSR 0x30A) para la interrupcion 0</t>
  </si>
  <si>
    <t>0011 0000 1010</t>
  </si>
  <si>
    <t>Escritura y modificacion
de registros y pc</t>
  </si>
  <si>
    <t>Le suma al pc 0xC9435000 y guarda el resultado en el registro 11</t>
  </si>
  <si>
    <t>1100 1001 0100 0011 0101</t>
  </si>
  <si>
    <t>01011</t>
  </si>
  <si>
    <t>0010111</t>
  </si>
  <si>
    <t>En esta fase de las pruebas se modifican valores en los registros y el PC</t>
  </si>
  <si>
    <t>Guarda el dato xEC947000 en el registro 12</t>
  </si>
  <si>
    <t>1110 1100 1001 0100 0111</t>
  </si>
  <si>
    <t>01100</t>
  </si>
  <si>
    <t>0110111</t>
  </si>
  <si>
    <t>Suma 2 al pc y guarda el anterior pc en el registro 13</t>
  </si>
  <si>
    <t>0000 0000 0100 0000 0000</t>
  </si>
  <si>
    <t>01101</t>
  </si>
  <si>
    <t>1101111</t>
  </si>
  <si>
    <t>Guarda el Pc en registro 14 y sube al pc la suma entre regitro 13 e inmediato</t>
  </si>
  <si>
    <t>0000 0000 0100</t>
  </si>
  <si>
    <t>01110</t>
  </si>
  <si>
    <t>000</t>
  </si>
  <si>
    <t>1100111</t>
  </si>
  <si>
    <t>inmediate / offset</t>
  </si>
  <si>
    <t>rs2</t>
  </si>
  <si>
    <t>1101 1100 0000</t>
  </si>
  <si>
    <t>En esta fase se prueban instrucciones que escriben y leen datos en memoria.</t>
  </si>
  <si>
    <t>0011 1001 1111</t>
  </si>
  <si>
    <t>1111 0011 0000</t>
  </si>
  <si>
    <t>1001 1001 0001</t>
  </si>
  <si>
    <t>1101 0011 0110</t>
  </si>
  <si>
    <t>01111</t>
  </si>
  <si>
    <t>0000 0100 0000</t>
  </si>
  <si>
    <t>0100011</t>
  </si>
  <si>
    <t>0000 0100 0001</t>
  </si>
  <si>
    <t>0000 0100 0010</t>
  </si>
  <si>
    <t>010</t>
  </si>
  <si>
    <t>0000 0100 0011</t>
  </si>
  <si>
    <t>0000 0100 0100</t>
  </si>
  <si>
    <t>0000011</t>
  </si>
  <si>
    <t>100</t>
  </si>
  <si>
    <t>101</t>
  </si>
  <si>
    <t>inmediate / offset (31 : 25)</t>
  </si>
  <si>
    <t>rd / offset (11:7)</t>
  </si>
  <si>
    <t>Escribe en el registro 11 un dato inmediato (se hace dato Or 0)</t>
  </si>
  <si>
    <t>0100 0101 0110</t>
  </si>
  <si>
    <t xml:space="preserve">En esta fase de pruebas se verifican las instrucciones que realizan saltos en el program counter </t>
  </si>
  <si>
    <t>Escribe en el registro 12 un dato inmediato (se hace dato Or 0)</t>
  </si>
  <si>
    <t>Escribe en el registro 13 un dato inmediato (se hace dato Or 0)</t>
  </si>
  <si>
    <t>0011 1010 1001</t>
  </si>
  <si>
    <t>Escribe en el registro 14 un dato inmediato (se hace dato Or 0)</t>
  </si>
  <si>
    <t>1100 0101 0110</t>
  </si>
  <si>
    <t>0000000</t>
  </si>
  <si>
    <t>1100011</t>
  </si>
  <si>
    <t>111</t>
  </si>
  <si>
    <t>1111 0000 0101</t>
  </si>
  <si>
    <t>En esta fase se prueban las operaciones de ALU que incluyen datos inmediatos en la instruccion</t>
  </si>
  <si>
    <t>0000 1111 1010</t>
  </si>
  <si>
    <t>1110 0011 1001</t>
  </si>
  <si>
    <t>0001 1100 0110</t>
  </si>
  <si>
    <t>Se hace la suma entre registros 11 y el dato inmediato</t>
  </si>
  <si>
    <t>0110 1110 0101</t>
  </si>
  <si>
    <t>Se hace el Xor entre registros 12 y el dato inmediato</t>
  </si>
  <si>
    <t>1110 1111 0011</t>
  </si>
  <si>
    <t>10000</t>
  </si>
  <si>
    <t>Se hace el Or  entre registros 13 y el dato inmediato</t>
  </si>
  <si>
    <t>0011 1101 0011</t>
  </si>
  <si>
    <t>10001</t>
  </si>
  <si>
    <t>Se hace el and entre registros 14 y el dato inmediato</t>
  </si>
  <si>
    <t>0101 1100 1111</t>
  </si>
  <si>
    <t>10010</t>
  </si>
  <si>
    <t>Inmediate</t>
  </si>
  <si>
    <t>Counter (shamt)</t>
  </si>
  <si>
    <t>Shift
inmediatos</t>
  </si>
  <si>
    <t>0011 0001 1110</t>
  </si>
  <si>
    <t>En esta fase se prueban las instrucciones que realizan shift con la cantidad de shift en la instruccion</t>
  </si>
  <si>
    <t>1111 0000 1100</t>
  </si>
  <si>
    <t>0101 0110 1001</t>
  </si>
  <si>
    <t>000111</t>
  </si>
  <si>
    <t>000000</t>
  </si>
  <si>
    <t>000110</t>
  </si>
  <si>
    <t>000101</t>
  </si>
  <si>
    <t>010000</t>
  </si>
  <si>
    <t>0000 1111 0110</t>
  </si>
  <si>
    <t xml:space="preserve">En esta fase de las pruebas se verifica como se realiza el shift sobre los datos de registros especificos </t>
  </si>
  <si>
    <t>0000 0000 1000</t>
  </si>
  <si>
    <t>0110011</t>
  </si>
  <si>
    <t>0100000</t>
  </si>
  <si>
    <t>0110 0000 1100</t>
  </si>
  <si>
    <t>En esta fase se realizan operaciones logicas y aritmeticas entre los datos contenidos en dos registros del bloque de registros del procesador</t>
  </si>
  <si>
    <t>0000 0110 1111</t>
  </si>
  <si>
    <t>1001 1010 1100</t>
  </si>
  <si>
    <t>0001 1101 1101</t>
  </si>
  <si>
    <t>Escribe en el registro 7 la suma del registro 11 y 12</t>
  </si>
  <si>
    <t>Escribe en el registro 8 la resta del registro 14 y 13</t>
  </si>
  <si>
    <t>Escribe en el registro 9 el XOR del registro 15 y 16</t>
  </si>
  <si>
    <t>Escribe en el registro 10 el OR del registro 17 y 18</t>
  </si>
  <si>
    <t>Escribe en el registro 7el AND del registro 14 y 16</t>
  </si>
  <si>
    <t>10011</t>
  </si>
  <si>
    <t>Escribe en el registro 8 la multiplicacion del registro 13 y 14</t>
  </si>
  <si>
    <t>10100</t>
  </si>
  <si>
    <t>0000001</t>
  </si>
  <si>
    <t>10101</t>
  </si>
  <si>
    <t>10110</t>
  </si>
  <si>
    <t>10111</t>
  </si>
  <si>
    <t>11000</t>
  </si>
  <si>
    <t>11001</t>
  </si>
  <si>
    <t>11010</t>
  </si>
  <si>
    <t>1111 0000 1011</t>
  </si>
  <si>
    <t>En esta fase se realizan pruebas de comparacion, donde se verifica entre dos datos el mayor y con respecto al resultadoi se lleva a cabo una accion</t>
  </si>
  <si>
    <t>1101 1010 1111</t>
  </si>
  <si>
    <t>0001 0110 0011</t>
  </si>
  <si>
    <t>Compara el dato inmediato extendido en signo con el registro 13, si el dato del registro 13 es menor, escribe un uno en el reg 14</t>
  </si>
  <si>
    <t>1111 0100 1100</t>
  </si>
  <si>
    <t>Compara el dato inmediato extendido en signo con el registro 12, si el dato del registro 12 es menor, escribe un uno en el reg 15, comparandolos como numeros sin signo</t>
  </si>
  <si>
    <t>1111 1010 1111</t>
  </si>
  <si>
    <t>011</t>
  </si>
  <si>
    <t>Compara el registro 13 con el registro 12, si el reg 13 es menor escribe 1 en el reg 16</t>
  </si>
  <si>
    <t>Compara el registro 13 con el registro 12 como numeros sin signo, si el reg 13 es menor escribe 1 en el reg 17</t>
  </si>
  <si>
    <t>Inmediate/ uimm</t>
  </si>
  <si>
    <t>Ori</t>
  </si>
  <si>
    <t>0000 0000 1100</t>
  </si>
  <si>
    <t>En esta fase se prueban las instrucciones push y pop</t>
  </si>
  <si>
    <t>000100</t>
  </si>
  <si>
    <t>0000000000000000</t>
  </si>
  <si>
    <t>10</t>
  </si>
  <si>
    <t xml:space="preserve">0 00100 </t>
  </si>
  <si>
    <t>Inmediate / Csr</t>
  </si>
  <si>
    <t>zimm</t>
  </si>
  <si>
    <t>1001 1101 0001</t>
  </si>
  <si>
    <t>En esta fase se prueban las operaciones que modifican datos sobre los Control and Status Registers</t>
  </si>
  <si>
    <t>0100 0110 0011</t>
  </si>
  <si>
    <t>0000 1101 0111</t>
  </si>
  <si>
    <t>1111 0000 1010</t>
  </si>
  <si>
    <t>Se modifica el Csr 0x301 [Misa], escritura directa de rs1</t>
  </si>
  <si>
    <t>0011 0000 0001</t>
  </si>
  <si>
    <t>Se modifica el Csr 0x300 [Mstatus], Or entre Registros rs1 y el anterior valor</t>
  </si>
  <si>
    <t>0011 0000 0000</t>
  </si>
  <si>
    <t>Se modifica el Csr 0x341 [MEPC], And entre Registros rs1 y y el anterior valor</t>
  </si>
  <si>
    <t>Se modifica el Csr 0x343 [MTVal], escritura directa de zimm</t>
  </si>
  <si>
    <t>0011 0100 0011</t>
  </si>
  <si>
    <t>Se modifica el Csr 0x304 [MIE], or entre Registro rd y zimm</t>
  </si>
  <si>
    <t>0011 0000 0100</t>
  </si>
  <si>
    <t>Se modifica el Csr 0x307 [MIAd0], And entre Registro rd y zimm</t>
  </si>
  <si>
    <t>ERROR</t>
  </si>
  <si>
    <t>11111111111111111111111111111111</t>
  </si>
  <si>
    <t>Se prueba la subrutina de error</t>
  </si>
  <si>
    <t>Preparacion de
interrupciones</t>
  </si>
  <si>
    <t>Escribe en el registro 20 un dato inmediato (se hace dato Or 0)</t>
  </si>
  <si>
    <t>0000 0000 0001</t>
  </si>
  <si>
    <t>En esta fase se habilita el manejo de interrupciones</t>
  </si>
  <si>
    <t>Se resta el dato del registro 0 con el del registro 20, el resultado se guarda en el registro 21</t>
  </si>
  <si>
    <t>Se modifica el CSR 0x304 (Mie) , escritura directa desde el registro 21</t>
  </si>
  <si>
    <t>0</t>
  </si>
  <si>
    <t>Se prueban las interrupciones y el programa que ejecuta</t>
  </si>
  <si>
    <t>1</t>
  </si>
  <si>
    <t xml:space="preserve">Pop Sp </t>
  </si>
  <si>
    <t>0 00000</t>
  </si>
  <si>
    <t>2</t>
  </si>
  <si>
    <t>subir ese pop al Pc</t>
  </si>
  <si>
    <t>Shift Inmediatos</t>
  </si>
  <si>
    <t>Shift registros</t>
  </si>
  <si>
    <t>operaciones de stack pointer</t>
  </si>
  <si>
    <t>Error Parte 2</t>
  </si>
  <si>
    <t>Rutina de retorno de la excepcion del error</t>
  </si>
  <si>
    <t>Nota: ORI y  para llenar los datos necesarios en las instrucciones</t>
  </si>
  <si>
    <t>Nombre de la prueba</t>
  </si>
  <si>
    <t>Fases de prueba</t>
  </si>
  <si>
    <t>Direcciones de memoria</t>
  </si>
  <si>
    <t>Comentarios</t>
  </si>
  <si>
    <t>PcRegRwTest</t>
  </si>
  <si>
    <t>Inicializacion</t>
  </si>
  <si>
    <t>Completada, Funcional
Revisada 3 Julio 2020 por Ivan</t>
  </si>
  <si>
    <t>Escritura y modificacion de registros y Pc</t>
  </si>
  <si>
    <t>MemRwRdTest</t>
  </si>
  <si>
    <t>Completada, Funcional
Revisada 6 Julio 2020 por Ivan</t>
  </si>
  <si>
    <t>Escritura/ lectura en memoria</t>
  </si>
  <si>
    <t>BranchTest</t>
  </si>
  <si>
    <t>Completada, Funcional
Revisada 8 Julio 2020 por Ivan</t>
  </si>
  <si>
    <t>Irq0AluInmTest</t>
  </si>
  <si>
    <t>Preparacion de interrupciones</t>
  </si>
  <si>
    <t>Operaciones ALU inmediatas *</t>
  </si>
  <si>
    <t>Interrupcion 0 *</t>
  </si>
  <si>
    <t>Irq1ShiftInmTest</t>
  </si>
  <si>
    <t>Completada, Funcional
Revisada 5 Julio 2020 por Ivan</t>
  </si>
  <si>
    <t>Shift inmediatos *</t>
  </si>
  <si>
    <t>Interrupcion 1 *</t>
  </si>
  <si>
    <t>Irq2ShiftTest</t>
  </si>
  <si>
    <t>Shift de registros *</t>
  </si>
  <si>
    <t>Interrupcion 2 *</t>
  </si>
  <si>
    <t>AluTest</t>
  </si>
  <si>
    <t>completa funcional revisada 5 Julio 2020 por Omar</t>
  </si>
  <si>
    <t>ConditionalTest</t>
  </si>
  <si>
    <t>completa funcional revisada 6 Julio 2020 por Omar</t>
  </si>
  <si>
    <t>Irq3SpOpTest</t>
  </si>
  <si>
    <t>Operaciones de stack pointer *</t>
  </si>
  <si>
    <t>Interrupcion 3 *</t>
  </si>
  <si>
    <t>CsrOpTest</t>
  </si>
  <si>
    <t>Error Test</t>
  </si>
  <si>
    <t>Completada, Funcional
Revisada 13 Julio 2020 por Ivan</t>
  </si>
  <si>
    <t>Regreso *</t>
  </si>
  <si>
    <t>* : instrucciones que deben estar en la direccion de comienzo del programa especifico (aka Direccion de memoria de la interrupcion correspondiente)</t>
  </si>
  <si>
    <t>Address</t>
  </si>
  <si>
    <t>Hex Address</t>
  </si>
  <si>
    <t>Inicializacion
Escritura y modificacion de registros y Pc</t>
  </si>
  <si>
    <t>Inicializacion
Escritura/ lectura en memoria</t>
  </si>
  <si>
    <t>Inicializacion
Saltos y saltos condicionales</t>
  </si>
  <si>
    <t>Inicializacion
Preparacion de interrupciones</t>
  </si>
  <si>
    <t>Operaciones ALU inmediatas *
Interrupcion 0 *</t>
  </si>
  <si>
    <t>Shift inmediatos / Interrupcion 1*</t>
  </si>
  <si>
    <t>Shift de registros / Interrupcion 2*</t>
  </si>
  <si>
    <t>Inicializacion
Operaciones entre registros ALU</t>
  </si>
  <si>
    <t>Inicializacion
Operaciones condicionales</t>
  </si>
  <si>
    <t>Operaciones de stack pointer / Interrupcion 3 *</t>
  </si>
  <si>
    <t>Inicializacion
Operaciones CSR</t>
  </si>
  <si>
    <t>Inicializacion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</si>
</sst>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11"/>
      <color theme="1"/>
      <name val="Consolas"/>
      <family val="3"/>
    </font>
    <font>
      <sz val="11"/>
      <color rgb="FFFFFFFF"/>
      <name val="Calibri"/>
      <family val="2"/>
      <scheme val="minor"/>
    </font>
    <font>
      <b/>
      <sz val="11"/>
      <color rgb="FF002060"/>
      <name val="Consolas"/>
      <family val="3"/>
    </font>
    <font>
      <b/>
      <sz val="11"/>
      <color rgb="FF7030A0"/>
      <name val="Consolas"/>
      <family val="3"/>
    </font>
    <font>
      <sz val="11"/>
      <name val="Consolas"/>
      <family val="3"/>
    </font>
    <font>
      <sz val="11"/>
      <color rgb="FFFFFFFF"/>
      <name val="Consolas"/>
      <family val="3"/>
    </font>
    <font>
      <sz val="11"/>
      <color theme="0"/>
      <name val="Consolas"/>
      <family val="3"/>
    </font>
    <font>
      <b/>
      <sz val="11"/>
      <color theme="1"/>
      <name val="Consolas"/>
      <family val="3"/>
    </font>
    <font>
      <b/>
      <sz val="11"/>
      <color theme="0"/>
      <name val="Consolas"/>
      <family val="3"/>
    </font>
    <font>
      <i/>
      <sz val="11"/>
      <color rgb="FF002060"/>
      <name val="Consolas"/>
      <family val="3"/>
    </font>
    <font>
      <i/>
      <sz val="11"/>
      <color theme="0"/>
      <name val="Consolas"/>
      <family val="3"/>
    </font>
    <font>
      <i/>
      <sz val="11"/>
      <color rgb="FF7030A0"/>
      <name val="Consolas"/>
      <family val="3"/>
    </font>
    <font>
      <i/>
      <sz val="11"/>
      <color theme="1"/>
      <name val="Consolas"/>
      <family val="3"/>
    </font>
  </fonts>
  <fills count="34">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E2EFDA"/>
        <bgColor indexed="64"/>
      </patternFill>
    </fill>
    <fill>
      <patternFill patternType="solid">
        <fgColor rgb="FFFCE4D6"/>
        <bgColor indexed="64"/>
      </patternFill>
    </fill>
    <fill>
      <patternFill patternType="solid">
        <fgColor rgb="FF92D050"/>
        <bgColor indexed="64"/>
      </patternFill>
    </fill>
    <fill>
      <patternFill patternType="solid">
        <fgColor rgb="FFFFFF00"/>
        <bgColor indexed="64"/>
      </patternFill>
    </fill>
    <fill>
      <patternFill patternType="solid">
        <fgColor rgb="FFACB9CA"/>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6699FF"/>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008000"/>
        <bgColor indexed="64"/>
      </patternFill>
    </fill>
    <fill>
      <patternFill patternType="solid">
        <fgColor rgb="FF0099CC"/>
        <bgColor indexed="64"/>
      </patternFill>
    </fill>
    <fill>
      <patternFill patternType="solid">
        <fgColor rgb="FF679E2A"/>
        <bgColor indexed="64"/>
      </patternFill>
    </fill>
    <fill>
      <patternFill patternType="solid">
        <fgColor rgb="FFD09E00"/>
        <bgColor indexed="64"/>
      </patternFill>
    </fill>
    <fill>
      <patternFill patternType="solid">
        <fgColor rgb="FF481F67"/>
        <bgColor indexed="64"/>
      </patternFill>
    </fill>
    <fill>
      <patternFill patternType="solid">
        <fgColor rgb="FFFF0000"/>
        <bgColor indexed="64"/>
      </patternFill>
    </fill>
    <fill>
      <patternFill patternType="solid">
        <fgColor rgb="FFD0CECE"/>
        <bgColor indexed="64"/>
      </patternFill>
    </fill>
    <fill>
      <patternFill patternType="solid">
        <fgColor rgb="FF69DFFF"/>
        <bgColor indexed="64"/>
      </patternFill>
    </fill>
    <fill>
      <patternFill patternType="solid">
        <fgColor rgb="FFFF7C80"/>
        <bgColor indexed="64"/>
      </patternFill>
    </fill>
    <fill>
      <patternFill patternType="solid">
        <fgColor theme="7"/>
        <bgColor indexed="64"/>
      </patternFill>
    </fill>
    <fill>
      <patternFill patternType="solid">
        <fgColor theme="3" tint="-0.249977111117893"/>
        <bgColor indexed="64"/>
      </patternFill>
    </fill>
    <fill>
      <patternFill patternType="solid">
        <fgColor theme="1" tint="0.34998626667073579"/>
        <bgColor indexed="64"/>
      </patternFill>
    </fill>
  </fills>
  <borders count="13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style="medium">
        <color rgb="FF000000"/>
      </left>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style="medium">
        <color indexed="64"/>
      </top>
      <bottom/>
      <diagonal/>
    </border>
    <border>
      <left style="thin">
        <color indexed="64"/>
      </left>
      <right style="thin">
        <color indexed="64"/>
      </right>
      <top style="medium">
        <color rgb="FF000000"/>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top style="thin">
        <color indexed="64"/>
      </top>
      <bottom/>
      <diagonal/>
    </border>
    <border>
      <left style="medium">
        <color rgb="FF000000"/>
      </left>
      <right/>
      <top/>
      <bottom style="thin">
        <color indexed="64"/>
      </bottom>
      <diagonal/>
    </border>
    <border>
      <left style="medium">
        <color rgb="FF000000"/>
      </left>
      <right/>
      <top style="medium">
        <color indexed="64"/>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thin">
        <color indexed="64"/>
      </left>
      <right style="thin">
        <color indexed="64"/>
      </right>
      <top style="medium">
        <color indexed="64"/>
      </top>
      <bottom style="medium">
        <color indexed="64"/>
      </bottom>
      <diagonal/>
    </border>
    <border>
      <left style="medium">
        <color rgb="FF000000"/>
      </left>
      <right/>
      <top style="medium">
        <color rgb="FF000000"/>
      </top>
      <bottom style="thin">
        <color indexed="64"/>
      </bottom>
      <diagonal/>
    </border>
    <border>
      <left style="medium">
        <color rgb="FF000000"/>
      </left>
      <right/>
      <top style="thin">
        <color indexed="64"/>
      </top>
      <bottom style="medium">
        <color indexed="64"/>
      </bottom>
      <diagonal/>
    </border>
    <border>
      <left style="thin">
        <color indexed="64"/>
      </left>
      <right/>
      <top style="medium">
        <color indexed="64"/>
      </top>
      <bottom style="medium">
        <color indexed="64"/>
      </bottom>
      <diagonal/>
    </border>
    <border>
      <left style="medium">
        <color rgb="FF000000"/>
      </left>
      <right/>
      <top style="medium">
        <color indexed="64"/>
      </top>
      <bottom style="thin">
        <color indexed="64"/>
      </bottom>
      <diagonal/>
    </border>
    <border>
      <left style="medium">
        <color indexed="64"/>
      </left>
      <right style="thin">
        <color rgb="FF000000"/>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style="thin">
        <color indexed="64"/>
      </left>
      <right style="thin">
        <color indexed="64"/>
      </right>
      <top/>
      <bottom/>
      <diagonal/>
    </border>
    <border>
      <left style="thin">
        <color indexed="64"/>
      </left>
      <right/>
      <top/>
      <bottom/>
      <diagonal/>
    </border>
    <border>
      <left/>
      <right/>
      <top style="medium">
        <color rgb="FF000000"/>
      </top>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diagonal/>
    </border>
    <border>
      <left/>
      <right style="medium">
        <color indexed="64"/>
      </right>
      <top/>
      <bottom style="thin">
        <color indexed="64"/>
      </bottom>
      <diagonal/>
    </border>
    <border>
      <left style="medium">
        <color rgb="FF000000"/>
      </left>
      <right style="medium">
        <color indexed="64"/>
      </right>
      <top/>
      <bottom style="thin">
        <color indexed="64"/>
      </bottom>
      <diagonal/>
    </border>
    <border>
      <left/>
      <right style="thin">
        <color indexed="64"/>
      </right>
      <top/>
      <bottom style="thin">
        <color indexed="64"/>
      </bottom>
      <diagonal/>
    </border>
    <border>
      <left style="thin">
        <color indexed="64"/>
      </left>
      <right/>
      <top style="medium">
        <color rgb="FF000000"/>
      </top>
      <bottom style="thin">
        <color indexed="64"/>
      </bottom>
      <diagonal/>
    </border>
    <border>
      <left style="medium">
        <color indexed="64"/>
      </left>
      <right style="thin">
        <color indexed="64"/>
      </right>
      <top style="medium">
        <color indexed="64"/>
      </top>
      <bottom style="medium">
        <color rgb="FF000000"/>
      </bottom>
      <diagonal/>
    </border>
    <border>
      <left style="thin">
        <color indexed="64"/>
      </left>
      <right style="thin">
        <color indexed="64"/>
      </right>
      <top style="medium">
        <color indexed="64"/>
      </top>
      <bottom style="medium">
        <color rgb="FF000000"/>
      </bottom>
      <diagonal/>
    </border>
    <border>
      <left style="thin">
        <color indexed="64"/>
      </left>
      <right style="medium">
        <color indexed="64"/>
      </right>
      <top style="medium">
        <color indexed="64"/>
      </top>
      <bottom style="medium">
        <color rgb="FF000000"/>
      </bottom>
      <diagonal/>
    </border>
    <border>
      <left/>
      <right style="thin">
        <color indexed="64"/>
      </right>
      <top style="medium">
        <color rgb="FF000000"/>
      </top>
      <bottom style="thin">
        <color indexed="64"/>
      </bottom>
      <diagonal/>
    </border>
    <border>
      <left style="medium">
        <color indexed="64"/>
      </left>
      <right/>
      <top style="thin">
        <color indexed="64"/>
      </top>
      <bottom/>
      <diagonal/>
    </border>
    <border>
      <left style="medium">
        <color rgb="FF000000"/>
      </left>
      <right style="medium">
        <color indexed="64"/>
      </right>
      <top style="thin">
        <color indexed="64"/>
      </top>
      <bottom/>
      <diagonal/>
    </border>
    <border>
      <left/>
      <right style="thin">
        <color indexed="64"/>
      </right>
      <top style="medium">
        <color indexed="64"/>
      </top>
      <bottom style="medium">
        <color indexed="64"/>
      </bottom>
      <diagonal/>
    </border>
  </borders>
  <cellStyleXfs count="1">
    <xf numFmtId="0" fontId="0" fillId="0" borderId="0"/>
  </cellStyleXfs>
  <cellXfs count="1193">
    <xf numFmtId="0" fontId="0" fillId="0" borderId="0" xfId="0"/>
    <xf numFmtId="0" fontId="0" fillId="0" borderId="13"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8" borderId="12" xfId="0" applyFill="1" applyBorder="1" applyAlignment="1">
      <alignment horizontal="center" vertical="center"/>
    </xf>
    <xf numFmtId="0" fontId="0" fillId="8" borderId="14" xfId="0" applyFill="1" applyBorder="1" applyAlignment="1">
      <alignment horizontal="center" vertical="center"/>
    </xf>
    <xf numFmtId="0" fontId="0" fillId="8" borderId="16" xfId="0" applyFill="1" applyBorder="1" applyAlignment="1">
      <alignment horizontal="center" vertical="center"/>
    </xf>
    <xf numFmtId="0" fontId="0" fillId="8" borderId="21" xfId="0" applyFill="1" applyBorder="1" applyAlignment="1">
      <alignment horizontal="center" vertical="center"/>
    </xf>
    <xf numFmtId="0" fontId="0" fillId="0" borderId="22" xfId="0" applyBorder="1" applyAlignment="1">
      <alignment horizontal="center" vertical="center"/>
    </xf>
    <xf numFmtId="0" fontId="0" fillId="8" borderId="23" xfId="0" applyFill="1" applyBorder="1" applyAlignment="1">
      <alignment horizontal="center" vertical="center"/>
    </xf>
    <xf numFmtId="0" fontId="0" fillId="0" borderId="24" xfId="0" applyBorder="1" applyAlignment="1">
      <alignment horizontal="center" vertical="center"/>
    </xf>
    <xf numFmtId="0" fontId="0" fillId="0" borderId="0" xfId="0" applyFill="1" applyBorder="1"/>
    <xf numFmtId="0" fontId="0" fillId="0" borderId="0" xfId="0" applyFill="1" applyBorder="1" applyAlignment="1">
      <alignment vertical="center"/>
    </xf>
    <xf numFmtId="0" fontId="0" fillId="0" borderId="0" xfId="0" applyAlignment="1">
      <alignment horizontal="center"/>
    </xf>
    <xf numFmtId="0" fontId="0" fillId="3" borderId="39" xfId="0" applyFill="1" applyBorder="1" applyAlignment="1">
      <alignment horizontal="center" vertical="center"/>
    </xf>
    <xf numFmtId="0" fontId="0" fillId="3" borderId="40" xfId="0" applyFill="1" applyBorder="1" applyAlignment="1">
      <alignment horizontal="center" vertical="center"/>
    </xf>
    <xf numFmtId="0" fontId="0" fillId="8" borderId="41" xfId="0" applyFill="1" applyBorder="1" applyAlignment="1">
      <alignment horizontal="center" vertical="center"/>
    </xf>
    <xf numFmtId="0" fontId="0" fillId="8" borderId="39" xfId="0" applyFill="1" applyBorder="1" applyAlignment="1">
      <alignment horizontal="center" vertical="center"/>
    </xf>
    <xf numFmtId="0" fontId="0" fillId="0" borderId="42" xfId="0" applyBorder="1" applyAlignment="1">
      <alignment horizontal="center" vertical="center"/>
    </xf>
    <xf numFmtId="0" fontId="0" fillId="0" borderId="2" xfId="0" applyBorder="1" applyAlignment="1">
      <alignment horizontal="center"/>
    </xf>
    <xf numFmtId="0" fontId="0" fillId="8" borderId="43" xfId="0" applyFill="1" applyBorder="1" applyAlignment="1">
      <alignment horizontal="center" vertical="center"/>
    </xf>
    <xf numFmtId="0" fontId="0" fillId="0" borderId="6" xfId="0" applyBorder="1" applyAlignment="1">
      <alignment horizontal="center"/>
    </xf>
    <xf numFmtId="0" fontId="0" fillId="0" borderId="44" xfId="0" applyFill="1" applyBorder="1" applyAlignment="1">
      <alignment horizontal="center" vertical="center"/>
    </xf>
    <xf numFmtId="0" fontId="0" fillId="18" borderId="2" xfId="0" applyFill="1" applyBorder="1" applyAlignment="1">
      <alignment horizontal="center"/>
    </xf>
    <xf numFmtId="0" fontId="0" fillId="18" borderId="4" xfId="0" applyFill="1" applyBorder="1" applyAlignment="1">
      <alignment horizontal="center"/>
    </xf>
    <xf numFmtId="0" fontId="0" fillId="18" borderId="6" xfId="0" applyFill="1" applyBorder="1" applyAlignment="1">
      <alignment horizontal="center"/>
    </xf>
    <xf numFmtId="0" fontId="0" fillId="3" borderId="7" xfId="0" applyFill="1" applyBorder="1" applyAlignment="1">
      <alignment horizontal="center"/>
    </xf>
    <xf numFmtId="0" fontId="0" fillId="8" borderId="50" xfId="0" applyFill="1" applyBorder="1" applyAlignment="1">
      <alignment horizontal="center" vertical="center"/>
    </xf>
    <xf numFmtId="0" fontId="0" fillId="0" borderId="51" xfId="0" applyBorder="1" applyAlignment="1">
      <alignment horizontal="center" vertical="center"/>
    </xf>
    <xf numFmtId="0" fontId="0" fillId="8" borderId="52" xfId="0" applyFill="1" applyBorder="1" applyAlignment="1">
      <alignment horizontal="center" vertical="center"/>
    </xf>
    <xf numFmtId="0" fontId="0" fillId="8" borderId="54" xfId="0" applyFill="1" applyBorder="1" applyAlignment="1">
      <alignment horizontal="center" vertical="center"/>
    </xf>
    <xf numFmtId="0" fontId="0" fillId="13" borderId="50" xfId="0" applyFill="1" applyBorder="1" applyAlignment="1">
      <alignment horizontal="center" vertical="center" wrapText="1"/>
    </xf>
    <xf numFmtId="49" fontId="2" fillId="7" borderId="67" xfId="0" applyNumberFormat="1" applyFont="1" applyFill="1" applyBorder="1" applyAlignment="1">
      <alignment horizontal="center" vertical="center"/>
    </xf>
    <xf numFmtId="0" fontId="0" fillId="0" borderId="46" xfId="0" applyBorder="1" applyAlignment="1">
      <alignment horizontal="center" vertical="center"/>
    </xf>
    <xf numFmtId="0" fontId="0" fillId="3" borderId="46" xfId="0" applyFill="1" applyBorder="1" applyAlignment="1">
      <alignment horizontal="center"/>
    </xf>
    <xf numFmtId="49" fontId="2" fillId="7" borderId="25" xfId="0" applyNumberFormat="1" applyFont="1" applyFill="1" applyBorder="1" applyAlignment="1">
      <alignment horizontal="center" vertical="center"/>
    </xf>
    <xf numFmtId="49" fontId="2" fillId="7" borderId="64" xfId="0" applyNumberFormat="1" applyFont="1" applyFill="1" applyBorder="1" applyAlignment="1">
      <alignment horizontal="center" vertical="center"/>
    </xf>
    <xf numFmtId="49" fontId="2" fillId="7" borderId="11" xfId="0" applyNumberFormat="1" applyFont="1" applyFill="1" applyBorder="1" applyAlignment="1">
      <alignment horizontal="center" vertical="center"/>
    </xf>
    <xf numFmtId="49" fontId="2" fillId="7" borderId="62" xfId="0" applyNumberFormat="1" applyFont="1" applyFill="1" applyBorder="1" applyAlignment="1">
      <alignment horizontal="center" vertical="center"/>
    </xf>
    <xf numFmtId="49" fontId="2" fillId="4" borderId="60" xfId="0" applyNumberFormat="1" applyFont="1" applyFill="1" applyBorder="1" applyAlignment="1">
      <alignment horizontal="center" vertical="center"/>
    </xf>
    <xf numFmtId="49" fontId="2" fillId="4" borderId="61" xfId="0" applyNumberFormat="1" applyFont="1" applyFill="1" applyBorder="1" applyAlignment="1">
      <alignment horizontal="center" vertical="center"/>
    </xf>
    <xf numFmtId="49" fontId="2" fillId="4" borderId="45" xfId="0" applyNumberFormat="1" applyFont="1" applyFill="1" applyBorder="1" applyAlignment="1">
      <alignment horizontal="center" vertical="center"/>
    </xf>
    <xf numFmtId="49" fontId="2" fillId="4" borderId="56" xfId="0" applyNumberFormat="1" applyFont="1" applyFill="1" applyBorder="1" applyAlignment="1">
      <alignment horizontal="center" vertical="center"/>
    </xf>
    <xf numFmtId="49" fontId="2" fillId="6" borderId="11" xfId="0" applyNumberFormat="1" applyFont="1" applyFill="1" applyBorder="1" applyAlignment="1">
      <alignment horizontal="center" vertical="center"/>
    </xf>
    <xf numFmtId="49" fontId="2" fillId="5" borderId="11" xfId="0" applyNumberFormat="1" applyFont="1" applyFill="1" applyBorder="1" applyAlignment="1">
      <alignment horizontal="center" vertical="center"/>
    </xf>
    <xf numFmtId="49" fontId="2" fillId="5" borderId="62" xfId="0" applyNumberFormat="1" applyFont="1" applyFill="1" applyBorder="1" applyAlignment="1">
      <alignment horizontal="center" vertical="center"/>
    </xf>
    <xf numFmtId="49" fontId="2" fillId="19" borderId="25" xfId="0" applyNumberFormat="1" applyFont="1" applyFill="1" applyBorder="1" applyAlignment="1">
      <alignment horizontal="center" vertical="center"/>
    </xf>
    <xf numFmtId="49" fontId="2" fillId="19" borderId="11" xfId="0" applyNumberFormat="1" applyFont="1" applyFill="1" applyBorder="1" applyAlignment="1">
      <alignment horizontal="center" vertical="center"/>
    </xf>
    <xf numFmtId="49" fontId="2" fillId="17" borderId="25" xfId="0" applyNumberFormat="1" applyFont="1" applyFill="1" applyBorder="1" applyAlignment="1">
      <alignment horizontal="center" vertical="center"/>
    </xf>
    <xf numFmtId="49" fontId="2" fillId="17" borderId="11" xfId="0" applyNumberFormat="1" applyFont="1" applyFill="1" applyBorder="1" applyAlignment="1">
      <alignment horizontal="center" vertical="center"/>
    </xf>
    <xf numFmtId="49" fontId="2" fillId="15" borderId="11" xfId="0" applyNumberFormat="1" applyFont="1" applyFill="1" applyBorder="1" applyAlignment="1">
      <alignment horizontal="center" vertical="center"/>
    </xf>
    <xf numFmtId="49" fontId="2" fillId="11" borderId="25" xfId="0" applyNumberFormat="1" applyFont="1" applyFill="1" applyBorder="1" applyAlignment="1">
      <alignment horizontal="center" vertical="center"/>
    </xf>
    <xf numFmtId="49" fontId="2" fillId="11" borderId="64" xfId="0" applyNumberFormat="1" applyFont="1" applyFill="1" applyBorder="1" applyAlignment="1">
      <alignment horizontal="center" vertical="center"/>
    </xf>
    <xf numFmtId="49" fontId="2" fillId="11" borderId="11" xfId="0" applyNumberFormat="1" applyFont="1" applyFill="1" applyBorder="1" applyAlignment="1">
      <alignment horizontal="center" vertical="center"/>
    </xf>
    <xf numFmtId="49" fontId="2" fillId="11" borderId="62" xfId="0" applyNumberFormat="1" applyFont="1" applyFill="1" applyBorder="1" applyAlignment="1">
      <alignment horizontal="center" vertical="center"/>
    </xf>
    <xf numFmtId="49" fontId="2" fillId="14" borderId="25" xfId="0" applyNumberFormat="1" applyFont="1" applyFill="1" applyBorder="1" applyAlignment="1">
      <alignment horizontal="center" vertical="center"/>
    </xf>
    <xf numFmtId="49" fontId="2" fillId="14" borderId="11" xfId="0" applyNumberFormat="1" applyFont="1" applyFill="1" applyBorder="1" applyAlignment="1">
      <alignment horizontal="center" vertical="center"/>
    </xf>
    <xf numFmtId="49" fontId="8" fillId="16" borderId="25" xfId="0" applyNumberFormat="1" applyFont="1" applyFill="1" applyBorder="1" applyAlignment="1">
      <alignment horizontal="center" vertical="center"/>
    </xf>
    <xf numFmtId="49" fontId="8" fillId="16" borderId="64" xfId="0" applyNumberFormat="1" applyFont="1" applyFill="1" applyBorder="1" applyAlignment="1">
      <alignment horizontal="center" vertical="center"/>
    </xf>
    <xf numFmtId="49" fontId="8" fillId="16" borderId="11" xfId="0" applyNumberFormat="1" applyFont="1" applyFill="1" applyBorder="1" applyAlignment="1">
      <alignment horizontal="center" vertical="center"/>
    </xf>
    <xf numFmtId="49" fontId="8" fillId="16" borderId="62" xfId="0" applyNumberFormat="1" applyFont="1" applyFill="1" applyBorder="1" applyAlignment="1">
      <alignment horizontal="center" vertical="center"/>
    </xf>
    <xf numFmtId="49" fontId="2" fillId="18" borderId="11" xfId="0" applyNumberFormat="1" applyFont="1" applyFill="1" applyBorder="1" applyAlignment="1">
      <alignment horizontal="center" vertical="center"/>
    </xf>
    <xf numFmtId="49" fontId="2" fillId="18" borderId="26" xfId="0" applyNumberFormat="1" applyFont="1" applyFill="1" applyBorder="1" applyAlignment="1">
      <alignment horizontal="center" vertical="center"/>
    </xf>
    <xf numFmtId="0" fontId="2" fillId="0" borderId="0" xfId="0" applyFont="1" applyFill="1" applyBorder="1"/>
    <xf numFmtId="0" fontId="0" fillId="0" borderId="0" xfId="0" applyFill="1" applyBorder="1" applyAlignment="1">
      <alignment horizontal="center" vertical="center"/>
    </xf>
    <xf numFmtId="49" fontId="2" fillId="0" borderId="0" xfId="0" applyNumberFormat="1" applyFont="1" applyFill="1" applyBorder="1" applyAlignment="1">
      <alignment horizontal="center" vertical="center"/>
    </xf>
    <xf numFmtId="0" fontId="0" fillId="0" borderId="0" xfId="0" applyFill="1" applyBorder="1" applyAlignment="1"/>
    <xf numFmtId="49" fontId="2" fillId="0" borderId="0" xfId="0" applyNumberFormat="1" applyFont="1" applyFill="1" applyBorder="1"/>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0" fillId="0" borderId="0" xfId="0" applyFill="1" applyBorder="1" applyAlignment="1">
      <alignment vertical="center" wrapText="1"/>
    </xf>
    <xf numFmtId="0" fontId="2" fillId="0" borderId="0" xfId="0" applyFont="1" applyAlignment="1">
      <alignment horizontal="center" vertical="center"/>
    </xf>
    <xf numFmtId="0" fontId="2" fillId="2" borderId="81" xfId="0" applyFont="1" applyFill="1" applyBorder="1" applyAlignment="1">
      <alignment horizontal="center" vertical="center"/>
    </xf>
    <xf numFmtId="0" fontId="2" fillId="2" borderId="40" xfId="0" applyFont="1" applyFill="1" applyBorder="1" applyAlignment="1">
      <alignment horizontal="center" vertical="center"/>
    </xf>
    <xf numFmtId="49" fontId="2" fillId="6" borderId="14" xfId="0" applyNumberFormat="1" applyFont="1" applyFill="1" applyBorder="1" applyAlignment="1">
      <alignment horizontal="center" vertical="center"/>
    </xf>
    <xf numFmtId="49" fontId="2" fillId="20" borderId="14" xfId="0" applyNumberFormat="1" applyFont="1" applyFill="1" applyBorder="1" applyAlignment="1">
      <alignment horizontal="center" vertical="center"/>
    </xf>
    <xf numFmtId="49" fontId="2" fillId="20" borderId="12" xfId="0" applyNumberFormat="1" applyFont="1" applyFill="1" applyBorder="1" applyAlignment="1">
      <alignment horizontal="center" vertical="center"/>
    </xf>
    <xf numFmtId="49" fontId="2" fillId="6" borderId="25" xfId="0" applyNumberFormat="1" applyFont="1" applyFill="1" applyBorder="1" applyAlignment="1">
      <alignment horizontal="center" vertical="center"/>
    </xf>
    <xf numFmtId="49" fontId="2" fillId="6" borderId="64" xfId="0" applyNumberFormat="1" applyFont="1" applyFill="1" applyBorder="1" applyAlignment="1">
      <alignment horizontal="center" vertical="center"/>
    </xf>
    <xf numFmtId="49" fontId="2" fillId="6" borderId="62" xfId="0" applyNumberFormat="1" applyFont="1" applyFill="1" applyBorder="1" applyAlignment="1">
      <alignment horizontal="center" vertical="center"/>
    </xf>
    <xf numFmtId="49" fontId="2" fillId="19" borderId="64" xfId="0" applyNumberFormat="1" applyFont="1" applyFill="1" applyBorder="1" applyAlignment="1">
      <alignment horizontal="center" vertical="center"/>
    </xf>
    <xf numFmtId="49" fontId="2" fillId="19" borderId="62" xfId="0" applyNumberFormat="1" applyFont="1" applyFill="1" applyBorder="1" applyAlignment="1">
      <alignment horizontal="center" vertical="center"/>
    </xf>
    <xf numFmtId="49" fontId="2" fillId="17" borderId="62" xfId="0" applyNumberFormat="1" applyFont="1" applyFill="1" applyBorder="1" applyAlignment="1">
      <alignment horizontal="center" vertical="center"/>
    </xf>
    <xf numFmtId="49" fontId="2" fillId="15" borderId="62" xfId="0" applyNumberFormat="1" applyFont="1" applyFill="1" applyBorder="1" applyAlignment="1">
      <alignment horizontal="center" vertical="center"/>
    </xf>
    <xf numFmtId="49" fontId="2" fillId="18" borderId="62" xfId="0" applyNumberFormat="1" applyFont="1" applyFill="1" applyBorder="1" applyAlignment="1">
      <alignment horizontal="center" vertical="center"/>
    </xf>
    <xf numFmtId="49" fontId="2" fillId="18" borderId="63" xfId="0" applyNumberFormat="1" applyFont="1" applyFill="1" applyBorder="1" applyAlignment="1">
      <alignment horizontal="center" vertical="center"/>
    </xf>
    <xf numFmtId="49" fontId="2" fillId="4" borderId="69" xfId="0" applyNumberFormat="1" applyFont="1" applyFill="1" applyBorder="1" applyAlignment="1">
      <alignment horizontal="center" vertical="center"/>
    </xf>
    <xf numFmtId="49" fontId="2" fillId="4" borderId="70" xfId="0" applyNumberFormat="1" applyFont="1" applyFill="1" applyBorder="1" applyAlignment="1">
      <alignment horizontal="center" vertical="center"/>
    </xf>
    <xf numFmtId="49" fontId="2" fillId="4" borderId="71" xfId="0" applyNumberFormat="1" applyFont="1" applyFill="1" applyBorder="1" applyAlignment="1">
      <alignment horizontal="center" vertical="center"/>
    </xf>
    <xf numFmtId="49" fontId="2" fillId="4" borderId="11" xfId="0" applyNumberFormat="1" applyFont="1" applyFill="1" applyBorder="1" applyAlignment="1">
      <alignment horizontal="center" vertical="center"/>
    </xf>
    <xf numFmtId="49" fontId="2" fillId="7" borderId="12" xfId="0" applyNumberFormat="1" applyFont="1" applyFill="1" applyBorder="1" applyAlignment="1">
      <alignment horizontal="center" vertical="center"/>
    </xf>
    <xf numFmtId="49" fontId="2" fillId="7" borderId="14" xfId="0" applyNumberFormat="1" applyFont="1" applyFill="1" applyBorder="1" applyAlignment="1">
      <alignment horizontal="center" vertical="center"/>
    </xf>
    <xf numFmtId="49" fontId="2" fillId="7" borderId="16" xfId="0" applyNumberFormat="1" applyFont="1" applyFill="1" applyBorder="1" applyAlignment="1">
      <alignment horizontal="center" vertical="center"/>
    </xf>
    <xf numFmtId="49" fontId="2" fillId="7" borderId="26" xfId="0" applyNumberFormat="1" applyFont="1" applyFill="1" applyBorder="1" applyAlignment="1">
      <alignment horizontal="center" vertical="center"/>
    </xf>
    <xf numFmtId="49" fontId="2" fillId="7" borderId="63" xfId="0" applyNumberFormat="1" applyFont="1" applyFill="1" applyBorder="1" applyAlignment="1">
      <alignment horizontal="center" vertical="center"/>
    </xf>
    <xf numFmtId="49" fontId="2" fillId="4" borderId="96" xfId="0" applyNumberFormat="1" applyFont="1" applyFill="1" applyBorder="1" applyAlignment="1">
      <alignment horizontal="center" vertical="center"/>
    </xf>
    <xf numFmtId="49" fontId="2" fillId="4" borderId="25" xfId="0" applyNumberFormat="1" applyFont="1" applyFill="1" applyBorder="1" applyAlignment="1">
      <alignment horizontal="center" vertical="center"/>
    </xf>
    <xf numFmtId="49" fontId="2" fillId="4" borderId="97" xfId="0" applyNumberFormat="1" applyFont="1" applyFill="1" applyBorder="1" applyAlignment="1">
      <alignment horizontal="center" vertical="center"/>
    </xf>
    <xf numFmtId="49" fontId="2" fillId="4" borderId="98" xfId="0" applyNumberFormat="1" applyFont="1" applyFill="1" applyBorder="1" applyAlignment="1">
      <alignment horizontal="center" vertical="center"/>
    </xf>
    <xf numFmtId="49" fontId="2" fillId="4" borderId="99" xfId="0" applyNumberFormat="1" applyFont="1" applyFill="1" applyBorder="1" applyAlignment="1">
      <alignment horizontal="center" vertical="center"/>
    </xf>
    <xf numFmtId="49" fontId="2" fillId="4" borderId="100" xfId="0" applyNumberFormat="1" applyFont="1" applyFill="1" applyBorder="1" applyAlignment="1">
      <alignment horizontal="center" vertical="center"/>
    </xf>
    <xf numFmtId="49" fontId="2" fillId="4" borderId="26" xfId="0" applyNumberFormat="1" applyFont="1" applyFill="1" applyBorder="1" applyAlignment="1">
      <alignment horizontal="center" vertical="center"/>
    </xf>
    <xf numFmtId="49" fontId="2" fillId="5" borderId="14" xfId="0" applyNumberFormat="1" applyFont="1" applyFill="1" applyBorder="1" applyAlignment="1">
      <alignment horizontal="center" vertical="center"/>
    </xf>
    <xf numFmtId="49" fontId="2" fillId="5" borderId="16" xfId="0" applyNumberFormat="1" applyFont="1" applyFill="1" applyBorder="1" applyAlignment="1">
      <alignment horizontal="center" vertical="center"/>
    </xf>
    <xf numFmtId="49" fontId="2" fillId="5" borderId="26" xfId="0" applyNumberFormat="1" applyFont="1" applyFill="1" applyBorder="1" applyAlignment="1">
      <alignment horizontal="center" vertical="center"/>
    </xf>
    <xf numFmtId="49" fontId="2" fillId="5" borderId="63" xfId="0" applyNumberFormat="1" applyFont="1" applyFill="1" applyBorder="1" applyAlignment="1">
      <alignment horizontal="center" vertical="center"/>
    </xf>
    <xf numFmtId="49" fontId="2" fillId="19" borderId="26" xfId="0" applyNumberFormat="1" applyFont="1" applyFill="1" applyBorder="1" applyAlignment="1">
      <alignment horizontal="center" vertical="center"/>
    </xf>
    <xf numFmtId="49" fontId="2" fillId="17" borderId="14" xfId="0" applyNumberFormat="1" applyFont="1" applyFill="1" applyBorder="1" applyAlignment="1">
      <alignment horizontal="center" vertical="center"/>
    </xf>
    <xf numFmtId="49" fontId="2" fillId="15" borderId="14" xfId="0" applyNumberFormat="1" applyFont="1" applyFill="1" applyBorder="1" applyAlignment="1">
      <alignment horizontal="center" vertical="center"/>
    </xf>
    <xf numFmtId="49" fontId="2" fillId="15" borderId="16" xfId="0" applyNumberFormat="1" applyFont="1" applyFill="1" applyBorder="1" applyAlignment="1">
      <alignment horizontal="center" vertical="center"/>
    </xf>
    <xf numFmtId="49" fontId="2" fillId="15" borderId="26" xfId="0" applyNumberFormat="1" applyFont="1" applyFill="1" applyBorder="1" applyAlignment="1">
      <alignment horizontal="center" vertical="center"/>
    </xf>
    <xf numFmtId="49" fontId="2" fillId="15" borderId="63" xfId="0" applyNumberFormat="1" applyFont="1" applyFill="1" applyBorder="1" applyAlignment="1">
      <alignment horizontal="center" vertical="center"/>
    </xf>
    <xf numFmtId="49" fontId="2" fillId="11" borderId="14" xfId="0" applyNumberFormat="1" applyFont="1" applyFill="1" applyBorder="1" applyAlignment="1">
      <alignment horizontal="center" vertical="center"/>
    </xf>
    <xf numFmtId="49" fontId="2" fillId="11" borderId="16" xfId="0" applyNumberFormat="1" applyFont="1" applyFill="1" applyBorder="1" applyAlignment="1">
      <alignment horizontal="center" vertical="center"/>
    </xf>
    <xf numFmtId="49" fontId="2" fillId="11" borderId="26" xfId="0" applyNumberFormat="1" applyFont="1" applyFill="1" applyBorder="1" applyAlignment="1">
      <alignment horizontal="center" vertical="center"/>
    </xf>
    <xf numFmtId="49" fontId="2" fillId="14" borderId="14" xfId="0" applyNumberFormat="1" applyFont="1" applyFill="1" applyBorder="1" applyAlignment="1">
      <alignment horizontal="center" vertical="center"/>
    </xf>
    <xf numFmtId="49" fontId="2" fillId="14" borderId="16" xfId="0" applyNumberFormat="1" applyFont="1" applyFill="1" applyBorder="1" applyAlignment="1">
      <alignment horizontal="center" vertical="center"/>
    </xf>
    <xf numFmtId="49" fontId="2" fillId="14" borderId="26" xfId="0" applyNumberFormat="1" applyFont="1" applyFill="1" applyBorder="1" applyAlignment="1">
      <alignment horizontal="center" vertical="center"/>
    </xf>
    <xf numFmtId="49" fontId="2" fillId="12" borderId="14" xfId="0" applyNumberFormat="1" applyFont="1" applyFill="1" applyBorder="1" applyAlignment="1">
      <alignment horizontal="center" vertical="center"/>
    </xf>
    <xf numFmtId="49" fontId="2" fillId="12" borderId="16" xfId="0" applyNumberFormat="1" applyFont="1" applyFill="1" applyBorder="1" applyAlignment="1">
      <alignment horizontal="center" vertical="center"/>
    </xf>
    <xf numFmtId="49" fontId="8" fillId="16" borderId="14" xfId="0" applyNumberFormat="1" applyFont="1" applyFill="1" applyBorder="1" applyAlignment="1">
      <alignment horizontal="center" vertical="center"/>
    </xf>
    <xf numFmtId="49" fontId="8" fillId="16" borderId="16" xfId="0" applyNumberFormat="1" applyFont="1" applyFill="1" applyBorder="1" applyAlignment="1">
      <alignment horizontal="center" vertical="center"/>
    </xf>
    <xf numFmtId="49" fontId="8" fillId="16" borderId="26" xfId="0" applyNumberFormat="1" applyFont="1" applyFill="1" applyBorder="1" applyAlignment="1">
      <alignment horizontal="center" vertical="center"/>
    </xf>
    <xf numFmtId="49" fontId="2" fillId="18" borderId="77" xfId="0" applyNumberFormat="1" applyFont="1" applyFill="1" applyBorder="1" applyAlignment="1">
      <alignment horizontal="center" vertical="center"/>
    </xf>
    <xf numFmtId="49" fontId="2" fillId="18" borderId="78" xfId="0" applyNumberFormat="1" applyFont="1" applyFill="1" applyBorder="1" applyAlignment="1">
      <alignment horizontal="center" vertical="center"/>
    </xf>
    <xf numFmtId="49" fontId="0" fillId="0" borderId="0" xfId="0" applyNumberFormat="1"/>
    <xf numFmtId="49" fontId="2" fillId="7" borderId="65" xfId="0" applyNumberFormat="1" applyFont="1" applyFill="1" applyBorder="1" applyAlignment="1">
      <alignment horizontal="center" vertical="center"/>
    </xf>
    <xf numFmtId="49" fontId="2" fillId="7" borderId="95" xfId="0" applyNumberFormat="1" applyFont="1" applyFill="1" applyBorder="1" applyAlignment="1">
      <alignment horizontal="center" vertical="center"/>
    </xf>
    <xf numFmtId="49" fontId="2" fillId="3" borderId="10" xfId="0" applyNumberFormat="1" applyFont="1" applyFill="1" applyBorder="1" applyAlignment="1">
      <alignment horizontal="center" vertical="center"/>
    </xf>
    <xf numFmtId="49" fontId="2" fillId="7" borderId="84" xfId="0" applyNumberFormat="1" applyFont="1" applyFill="1" applyBorder="1" applyAlignment="1">
      <alignment horizontal="center" vertical="center"/>
    </xf>
    <xf numFmtId="49" fontId="2" fillId="7" borderId="68" xfId="0" applyNumberFormat="1" applyFont="1" applyFill="1" applyBorder="1" applyAlignment="1">
      <alignment horizontal="center" vertical="center"/>
    </xf>
    <xf numFmtId="49" fontId="2" fillId="7" borderId="86" xfId="0" applyNumberFormat="1" applyFont="1" applyFill="1" applyBorder="1" applyAlignment="1">
      <alignment horizontal="center" vertical="center"/>
    </xf>
    <xf numFmtId="49" fontId="2" fillId="4" borderId="88" xfId="0" applyNumberFormat="1" applyFont="1" applyFill="1" applyBorder="1" applyAlignment="1">
      <alignment horizontal="center" vertical="center"/>
    </xf>
    <xf numFmtId="49" fontId="2" fillId="4" borderId="89" xfId="0" applyNumberFormat="1" applyFont="1" applyFill="1" applyBorder="1" applyAlignment="1">
      <alignment horizontal="center" vertical="center"/>
    </xf>
    <xf numFmtId="49" fontId="2" fillId="4" borderId="90" xfId="0" applyNumberFormat="1" applyFont="1" applyFill="1" applyBorder="1" applyAlignment="1">
      <alignment horizontal="center" vertical="center"/>
    </xf>
    <xf numFmtId="49" fontId="2" fillId="3" borderId="19" xfId="0" applyNumberFormat="1" applyFont="1" applyFill="1" applyBorder="1" applyAlignment="1">
      <alignment horizontal="center" vertical="center"/>
    </xf>
    <xf numFmtId="49" fontId="2" fillId="6" borderId="87" xfId="0" applyNumberFormat="1" applyFont="1" applyFill="1" applyBorder="1" applyAlignment="1">
      <alignment horizontal="center" vertical="center"/>
    </xf>
    <xf numFmtId="49" fontId="2" fillId="6" borderId="84" xfId="0" applyNumberFormat="1" applyFont="1" applyFill="1" applyBorder="1" applyAlignment="1">
      <alignment horizontal="center" vertical="center"/>
    </xf>
    <xf numFmtId="49" fontId="2" fillId="6" borderId="86" xfId="0" applyNumberFormat="1" applyFont="1" applyFill="1" applyBorder="1" applyAlignment="1">
      <alignment horizontal="center" vertical="center"/>
    </xf>
    <xf numFmtId="49" fontId="2" fillId="5" borderId="67" xfId="0" applyNumberFormat="1" applyFont="1" applyFill="1" applyBorder="1" applyAlignment="1">
      <alignment horizontal="center" vertical="center"/>
    </xf>
    <xf numFmtId="49" fontId="2" fillId="5" borderId="84" xfId="0" applyNumberFormat="1" applyFont="1" applyFill="1" applyBorder="1" applyAlignment="1">
      <alignment horizontal="center" vertical="center"/>
    </xf>
    <xf numFmtId="49" fontId="2" fillId="5" borderId="86" xfId="0" applyNumberFormat="1" applyFont="1" applyFill="1" applyBorder="1" applyAlignment="1">
      <alignment horizontal="center" vertical="center"/>
    </xf>
    <xf numFmtId="49" fontId="2" fillId="19" borderId="29" xfId="0" applyNumberFormat="1" applyFont="1" applyFill="1" applyBorder="1" applyAlignment="1">
      <alignment horizontal="center" vertical="center"/>
    </xf>
    <xf numFmtId="49" fontId="2" fillId="19" borderId="95" xfId="0" applyNumberFormat="1" applyFont="1" applyFill="1" applyBorder="1" applyAlignment="1">
      <alignment horizontal="center" vertical="center"/>
    </xf>
    <xf numFmtId="49" fontId="2" fillId="19" borderId="27" xfId="0" applyNumberFormat="1" applyFont="1" applyFill="1" applyBorder="1" applyAlignment="1">
      <alignment horizontal="center" vertical="center"/>
    </xf>
    <xf numFmtId="49" fontId="2" fillId="19" borderId="84" xfId="0" applyNumberFormat="1" applyFont="1" applyFill="1" applyBorder="1" applyAlignment="1">
      <alignment horizontal="center" vertical="center"/>
    </xf>
    <xf numFmtId="49" fontId="2" fillId="19" borderId="59" xfId="0" applyNumberFormat="1" applyFont="1" applyFill="1" applyBorder="1" applyAlignment="1">
      <alignment horizontal="center" vertical="center"/>
    </xf>
    <xf numFmtId="49" fontId="2" fillId="19" borderId="86" xfId="0" applyNumberFormat="1" applyFont="1" applyFill="1" applyBorder="1" applyAlignment="1">
      <alignment horizontal="center" vertical="center"/>
    </xf>
    <xf numFmtId="49" fontId="2" fillId="17" borderId="29" xfId="0" applyNumberFormat="1" applyFont="1" applyFill="1" applyBorder="1" applyAlignment="1">
      <alignment horizontal="center" vertical="center"/>
    </xf>
    <xf numFmtId="49" fontId="2" fillId="17" borderId="95" xfId="0" applyNumberFormat="1" applyFont="1" applyFill="1" applyBorder="1" applyAlignment="1">
      <alignment horizontal="center" vertical="center"/>
    </xf>
    <xf numFmtId="49" fontId="2" fillId="17" borderId="27" xfId="0" applyNumberFormat="1" applyFont="1" applyFill="1" applyBorder="1" applyAlignment="1">
      <alignment horizontal="center" vertical="center"/>
    </xf>
    <xf numFmtId="49" fontId="2" fillId="17" borderId="84" xfId="0" applyNumberFormat="1" applyFont="1" applyFill="1" applyBorder="1" applyAlignment="1">
      <alignment horizontal="center" vertical="center"/>
    </xf>
    <xf numFmtId="49" fontId="2" fillId="17" borderId="86" xfId="0" applyNumberFormat="1" applyFont="1" applyFill="1" applyBorder="1" applyAlignment="1">
      <alignment horizontal="center" vertical="center"/>
    </xf>
    <xf numFmtId="49" fontId="2" fillId="15" borderId="29" xfId="0" applyNumberFormat="1" applyFont="1" applyFill="1" applyBorder="1" applyAlignment="1">
      <alignment horizontal="center" vertical="center"/>
    </xf>
    <xf numFmtId="49" fontId="2" fillId="15" borderId="95" xfId="0" applyNumberFormat="1" applyFont="1" applyFill="1" applyBorder="1" applyAlignment="1">
      <alignment horizontal="center" vertical="center"/>
    </xf>
    <xf numFmtId="49" fontId="2" fillId="15" borderId="27" xfId="0" applyNumberFormat="1" applyFont="1" applyFill="1" applyBorder="1" applyAlignment="1">
      <alignment horizontal="center" vertical="center"/>
    </xf>
    <xf numFmtId="49" fontId="2" fillId="15" borderId="84" xfId="0" applyNumberFormat="1" applyFont="1" applyFill="1" applyBorder="1" applyAlignment="1">
      <alignment horizontal="center" vertical="center"/>
    </xf>
    <xf numFmtId="49" fontId="2" fillId="15" borderId="59" xfId="0" applyNumberFormat="1" applyFont="1" applyFill="1" applyBorder="1" applyAlignment="1">
      <alignment horizontal="center" vertical="center"/>
    </xf>
    <xf numFmtId="49" fontId="2" fillId="15" borderId="86" xfId="0" applyNumberFormat="1" applyFont="1" applyFill="1" applyBorder="1" applyAlignment="1">
      <alignment horizontal="center" vertical="center"/>
    </xf>
    <xf numFmtId="49" fontId="2" fillId="11" borderId="65" xfId="0" applyNumberFormat="1" applyFont="1" applyFill="1" applyBorder="1" applyAlignment="1">
      <alignment horizontal="center" vertical="center"/>
    </xf>
    <xf numFmtId="49" fontId="2" fillId="11" borderId="31" xfId="0" applyNumberFormat="1" applyFont="1" applyFill="1" applyBorder="1" applyAlignment="1">
      <alignment horizontal="center" vertical="center"/>
    </xf>
    <xf numFmtId="49" fontId="2" fillId="11" borderId="67" xfId="0" applyNumberFormat="1" applyFont="1" applyFill="1" applyBorder="1" applyAlignment="1">
      <alignment horizontal="center" vertical="center"/>
    </xf>
    <xf numFmtId="49" fontId="2" fillId="11" borderId="33" xfId="0" applyNumberFormat="1" applyFont="1" applyFill="1" applyBorder="1" applyAlignment="1">
      <alignment horizontal="center" vertical="center"/>
    </xf>
    <xf numFmtId="49" fontId="2" fillId="11" borderId="79" xfId="0" applyNumberFormat="1" applyFont="1" applyFill="1" applyBorder="1" applyAlignment="1">
      <alignment horizontal="center" vertical="center"/>
    </xf>
    <xf numFmtId="49" fontId="4" fillId="11" borderId="33" xfId="0" applyNumberFormat="1" applyFont="1" applyFill="1" applyBorder="1" applyAlignment="1">
      <alignment horizontal="center" vertical="center"/>
    </xf>
    <xf numFmtId="49" fontId="5" fillId="11" borderId="33" xfId="0" applyNumberFormat="1" applyFont="1" applyFill="1" applyBorder="1" applyAlignment="1">
      <alignment horizontal="center" vertical="center"/>
    </xf>
    <xf numFmtId="49" fontId="5" fillId="11" borderId="32" xfId="0" applyNumberFormat="1" applyFont="1" applyFill="1" applyBorder="1" applyAlignment="1">
      <alignment horizontal="center" vertical="center"/>
    </xf>
    <xf numFmtId="49" fontId="2" fillId="14" borderId="65" xfId="0" applyNumberFormat="1" applyFont="1" applyFill="1" applyBorder="1" applyAlignment="1">
      <alignment horizontal="center" vertical="center"/>
    </xf>
    <xf numFmtId="49" fontId="6" fillId="14" borderId="87" xfId="0" applyNumberFormat="1" applyFont="1" applyFill="1" applyBorder="1" applyAlignment="1">
      <alignment horizontal="center" vertical="center"/>
    </xf>
    <xf numFmtId="49" fontId="2" fillId="14" borderId="67" xfId="0" applyNumberFormat="1" applyFont="1" applyFill="1" applyBorder="1" applyAlignment="1">
      <alignment horizontal="center" vertical="center"/>
    </xf>
    <xf numFmtId="49" fontId="6" fillId="14" borderId="84" xfId="0" applyNumberFormat="1" applyFont="1" applyFill="1" applyBorder="1" applyAlignment="1">
      <alignment horizontal="center" vertical="center"/>
    </xf>
    <xf numFmtId="49" fontId="2" fillId="14" borderId="84" xfId="0" applyNumberFormat="1" applyFont="1" applyFill="1" applyBorder="1" applyAlignment="1">
      <alignment horizontal="center" vertical="center"/>
    </xf>
    <xf numFmtId="49" fontId="2" fillId="14" borderId="86" xfId="0" applyNumberFormat="1" applyFont="1" applyFill="1" applyBorder="1" applyAlignment="1">
      <alignment horizontal="center" vertical="center"/>
    </xf>
    <xf numFmtId="49" fontId="2" fillId="12" borderId="65" xfId="0" applyNumberFormat="1" applyFont="1" applyFill="1" applyBorder="1" applyAlignment="1">
      <alignment horizontal="center" vertical="center"/>
    </xf>
    <xf numFmtId="49" fontId="2" fillId="12" borderId="95" xfId="0" applyNumberFormat="1" applyFont="1" applyFill="1" applyBorder="1" applyAlignment="1">
      <alignment horizontal="center" vertical="center"/>
    </xf>
    <xf numFmtId="49" fontId="2" fillId="12" borderId="84" xfId="0" applyNumberFormat="1" applyFont="1" applyFill="1" applyBorder="1" applyAlignment="1">
      <alignment horizontal="center" vertical="center"/>
    </xf>
    <xf numFmtId="49" fontId="2" fillId="12" borderId="86" xfId="0" applyNumberFormat="1" applyFont="1" applyFill="1" applyBorder="1" applyAlignment="1">
      <alignment horizontal="center" vertical="center"/>
    </xf>
    <xf numFmtId="49" fontId="8" fillId="16" borderId="65" xfId="0" applyNumberFormat="1" applyFont="1" applyFill="1" applyBorder="1" applyAlignment="1">
      <alignment horizontal="center" vertical="center"/>
    </xf>
    <xf numFmtId="49" fontId="8" fillId="16" borderId="95" xfId="0" applyNumberFormat="1" applyFont="1" applyFill="1" applyBorder="1" applyAlignment="1">
      <alignment horizontal="center" vertical="center"/>
    </xf>
    <xf numFmtId="49" fontId="8" fillId="16" borderId="67" xfId="0" applyNumberFormat="1" applyFont="1" applyFill="1" applyBorder="1" applyAlignment="1">
      <alignment horizontal="center" vertical="center"/>
    </xf>
    <xf numFmtId="49" fontId="8" fillId="16" borderId="84" xfId="0" applyNumberFormat="1" applyFont="1" applyFill="1" applyBorder="1" applyAlignment="1">
      <alignment horizontal="center" vertical="center"/>
    </xf>
    <xf numFmtId="49" fontId="8" fillId="16" borderId="68" xfId="0" applyNumberFormat="1" applyFont="1" applyFill="1" applyBorder="1" applyAlignment="1">
      <alignment horizontal="center" vertical="center"/>
    </xf>
    <xf numFmtId="49" fontId="8" fillId="16" borderId="86" xfId="0" applyNumberFormat="1" applyFont="1" applyFill="1" applyBorder="1" applyAlignment="1">
      <alignment horizontal="center" vertical="center"/>
    </xf>
    <xf numFmtId="49" fontId="2" fillId="3" borderId="7" xfId="0" applyNumberFormat="1" applyFont="1" applyFill="1" applyBorder="1" applyAlignment="1">
      <alignment horizontal="center" vertical="center"/>
    </xf>
    <xf numFmtId="49" fontId="2" fillId="17" borderId="13" xfId="0" applyNumberFormat="1" applyFont="1" applyFill="1" applyBorder="1" applyAlignment="1">
      <alignment horizontal="center" vertical="center"/>
    </xf>
    <xf numFmtId="49" fontId="2" fillId="17" borderId="15" xfId="0" applyNumberFormat="1" applyFont="1" applyFill="1" applyBorder="1" applyAlignment="1">
      <alignment horizontal="center" vertical="center"/>
    </xf>
    <xf numFmtId="49" fontId="2" fillId="14" borderId="13" xfId="0" applyNumberFormat="1" applyFont="1" applyFill="1" applyBorder="1" applyAlignment="1">
      <alignment horizontal="center" vertical="center"/>
    </xf>
    <xf numFmtId="49" fontId="2" fillId="14" borderId="15" xfId="0" applyNumberFormat="1" applyFont="1" applyFill="1" applyBorder="1" applyAlignment="1">
      <alignment horizontal="center" vertical="center"/>
    </xf>
    <xf numFmtId="49" fontId="2" fillId="14" borderId="17" xfId="0" applyNumberFormat="1" applyFont="1" applyFill="1" applyBorder="1" applyAlignment="1">
      <alignment horizontal="center" vertical="center"/>
    </xf>
    <xf numFmtId="49" fontId="2" fillId="6" borderId="21" xfId="0" applyNumberFormat="1" applyFont="1" applyFill="1" applyBorder="1" applyAlignment="1">
      <alignment horizontal="center" vertical="center"/>
    </xf>
    <xf numFmtId="49" fontId="2" fillId="6" borderId="58" xfId="0" applyNumberFormat="1" applyFont="1" applyFill="1" applyBorder="1" applyAlignment="1">
      <alignment horizontal="center" vertical="center"/>
    </xf>
    <xf numFmtId="49" fontId="2" fillId="6" borderId="101" xfId="0" applyNumberFormat="1" applyFont="1" applyFill="1" applyBorder="1" applyAlignment="1">
      <alignment horizontal="center" vertical="center"/>
    </xf>
    <xf numFmtId="49" fontId="2" fillId="5" borderId="80" xfId="0" applyNumberFormat="1" applyFont="1" applyFill="1" applyBorder="1" applyAlignment="1">
      <alignment horizontal="center" vertical="center"/>
    </xf>
    <xf numFmtId="49" fontId="2" fillId="5" borderId="87" xfId="0" applyNumberFormat="1" applyFont="1" applyFill="1" applyBorder="1" applyAlignment="1">
      <alignment horizontal="center" vertical="center"/>
    </xf>
    <xf numFmtId="49" fontId="2" fillId="5" borderId="23" xfId="0" applyNumberFormat="1" applyFont="1" applyFill="1" applyBorder="1" applyAlignment="1">
      <alignment horizontal="center" vertical="center"/>
    </xf>
    <xf numFmtId="49" fontId="2" fillId="5" borderId="85" xfId="0" applyNumberFormat="1" applyFont="1" applyFill="1" applyBorder="1" applyAlignment="1">
      <alignment horizontal="center" vertical="center"/>
    </xf>
    <xf numFmtId="49" fontId="2" fillId="5" borderId="102" xfId="0" applyNumberFormat="1" applyFont="1" applyFill="1" applyBorder="1" applyAlignment="1">
      <alignment horizontal="center" vertical="center"/>
    </xf>
    <xf numFmtId="49" fontId="2" fillId="3" borderId="38" xfId="0" applyNumberFormat="1" applyFont="1" applyFill="1" applyBorder="1" applyAlignment="1">
      <alignment horizontal="center" vertical="center"/>
    </xf>
    <xf numFmtId="49" fontId="2" fillId="3" borderId="94" xfId="0" applyNumberFormat="1" applyFont="1" applyFill="1" applyBorder="1" applyAlignment="1">
      <alignment horizontal="center" vertical="center"/>
    </xf>
    <xf numFmtId="49" fontId="2" fillId="3" borderId="103" xfId="0" applyNumberFormat="1" applyFont="1" applyFill="1" applyBorder="1" applyAlignment="1">
      <alignment horizontal="center" vertical="center"/>
    </xf>
    <xf numFmtId="49" fontId="2" fillId="3" borderId="41" xfId="0" applyNumberFormat="1" applyFont="1" applyFill="1" applyBorder="1" applyAlignment="1">
      <alignment horizontal="center" vertical="center"/>
    </xf>
    <xf numFmtId="49" fontId="2" fillId="3" borderId="107" xfId="0" applyNumberFormat="1" applyFont="1" applyFill="1" applyBorder="1" applyAlignment="1">
      <alignment horizontal="center" vertical="center"/>
    </xf>
    <xf numFmtId="49" fontId="2" fillId="3" borderId="108" xfId="0" applyNumberFormat="1" applyFont="1" applyFill="1" applyBorder="1" applyAlignment="1">
      <alignment horizontal="center" vertical="center"/>
    </xf>
    <xf numFmtId="49" fontId="2" fillId="7" borderId="85" xfId="0" applyNumberFormat="1" applyFont="1" applyFill="1" applyBorder="1" applyAlignment="1">
      <alignment horizontal="center" vertical="center"/>
    </xf>
    <xf numFmtId="49" fontId="2" fillId="21" borderId="12" xfId="0" applyNumberFormat="1" applyFont="1" applyFill="1" applyBorder="1" applyAlignment="1">
      <alignment horizontal="center" vertical="center"/>
    </xf>
    <xf numFmtId="49" fontId="2" fillId="21" borderId="14" xfId="0" applyNumberFormat="1" applyFont="1" applyFill="1" applyBorder="1" applyAlignment="1">
      <alignment horizontal="center" vertical="center"/>
    </xf>
    <xf numFmtId="49" fontId="2" fillId="22" borderId="12" xfId="0" applyNumberFormat="1" applyFont="1" applyFill="1" applyBorder="1" applyAlignment="1">
      <alignment horizontal="center" vertical="center"/>
    </xf>
    <xf numFmtId="49" fontId="2" fillId="22" borderId="14" xfId="0" applyNumberFormat="1" applyFont="1" applyFill="1" applyBorder="1" applyAlignment="1">
      <alignment horizontal="center" vertical="center"/>
    </xf>
    <xf numFmtId="49" fontId="2" fillId="23" borderId="14" xfId="0" applyNumberFormat="1" applyFont="1" applyFill="1" applyBorder="1" applyAlignment="1">
      <alignment horizontal="center" vertical="center"/>
    </xf>
    <xf numFmtId="49" fontId="2" fillId="24" borderId="12" xfId="0" applyNumberFormat="1" applyFont="1" applyFill="1" applyBorder="1" applyAlignment="1">
      <alignment horizontal="center" vertical="center"/>
    </xf>
    <xf numFmtId="49" fontId="2" fillId="24" borderId="14" xfId="0" applyNumberFormat="1" applyFont="1" applyFill="1" applyBorder="1" applyAlignment="1">
      <alignment horizontal="center" vertical="center"/>
    </xf>
    <xf numFmtId="49" fontId="2" fillId="25" borderId="12" xfId="0" applyNumberFormat="1" applyFont="1" applyFill="1" applyBorder="1" applyAlignment="1">
      <alignment horizontal="center" vertical="center"/>
    </xf>
    <xf numFmtId="49" fontId="2" fillId="25" borderId="14" xfId="0" applyNumberFormat="1" applyFont="1" applyFill="1" applyBorder="1" applyAlignment="1">
      <alignment horizontal="center" vertical="center"/>
    </xf>
    <xf numFmtId="49" fontId="2" fillId="3" borderId="40" xfId="0" applyNumberFormat="1" applyFont="1" applyFill="1" applyBorder="1" applyAlignment="1">
      <alignment horizontal="center" vertical="center"/>
    </xf>
    <xf numFmtId="49" fontId="2" fillId="23" borderId="23" xfId="0" applyNumberFormat="1" applyFont="1" applyFill="1" applyBorder="1" applyAlignment="1">
      <alignment horizontal="center" vertical="center"/>
    </xf>
    <xf numFmtId="49" fontId="2" fillId="15" borderId="85" xfId="0" applyNumberFormat="1" applyFont="1" applyFill="1" applyBorder="1" applyAlignment="1">
      <alignment horizontal="center" vertical="center"/>
    </xf>
    <xf numFmtId="49" fontId="2" fillId="15" borderId="102" xfId="0" applyNumberFormat="1" applyFont="1" applyFill="1" applyBorder="1" applyAlignment="1">
      <alignment horizontal="center" vertical="center"/>
    </xf>
    <xf numFmtId="49" fontId="2" fillId="17" borderId="21" xfId="0" applyNumberFormat="1" applyFont="1" applyFill="1" applyBorder="1" applyAlignment="1">
      <alignment horizontal="center" vertical="center"/>
    </xf>
    <xf numFmtId="49" fontId="2" fillId="17" borderId="58" xfId="0" applyNumberFormat="1" applyFont="1" applyFill="1" applyBorder="1" applyAlignment="1">
      <alignment horizontal="center" vertical="center"/>
    </xf>
    <xf numFmtId="49" fontId="2" fillId="17" borderId="22" xfId="0" applyNumberFormat="1" applyFont="1" applyFill="1" applyBorder="1" applyAlignment="1">
      <alignment horizontal="center" vertical="center"/>
    </xf>
    <xf numFmtId="49" fontId="8" fillId="26" borderId="12" xfId="0" applyNumberFormat="1" applyFont="1" applyFill="1" applyBorder="1" applyAlignment="1">
      <alignment horizontal="center" vertical="center"/>
    </xf>
    <xf numFmtId="49" fontId="8" fillId="26" borderId="14" xfId="0" applyNumberFormat="1" applyFont="1" applyFill="1" applyBorder="1" applyAlignment="1">
      <alignment horizontal="center" vertical="center"/>
    </xf>
    <xf numFmtId="49" fontId="2" fillId="24" borderId="11" xfId="0" applyNumberFormat="1" applyFont="1" applyFill="1" applyBorder="1" applyAlignment="1">
      <alignment horizontal="center" vertical="center"/>
    </xf>
    <xf numFmtId="49" fontId="2" fillId="24" borderId="26" xfId="0" applyNumberFormat="1" applyFont="1" applyFill="1" applyBorder="1" applyAlignment="1">
      <alignment horizontal="center" vertical="center"/>
    </xf>
    <xf numFmtId="49" fontId="2" fillId="24" borderId="62" xfId="0" applyNumberFormat="1" applyFont="1" applyFill="1" applyBorder="1" applyAlignment="1">
      <alignment horizontal="center" vertical="center"/>
    </xf>
    <xf numFmtId="49" fontId="2" fillId="24" borderId="63" xfId="0" applyNumberFormat="1" applyFont="1" applyFill="1" applyBorder="1" applyAlignment="1">
      <alignment horizontal="center" vertical="center"/>
    </xf>
    <xf numFmtId="49" fontId="2" fillId="18" borderId="111" xfId="0" applyNumberFormat="1" applyFont="1" applyFill="1" applyBorder="1" applyAlignment="1">
      <alignment horizontal="center" vertical="center"/>
    </xf>
    <xf numFmtId="49" fontId="2" fillId="18" borderId="112" xfId="0" applyNumberFormat="1" applyFont="1" applyFill="1" applyBorder="1" applyAlignment="1">
      <alignment horizontal="center" vertical="center"/>
    </xf>
    <xf numFmtId="49" fontId="2" fillId="18" borderId="27" xfId="0" applyNumberFormat="1" applyFont="1" applyFill="1" applyBorder="1" applyAlignment="1">
      <alignment horizontal="center" vertical="center"/>
    </xf>
    <xf numFmtId="49" fontId="2" fillId="18" borderId="30" xfId="0" applyNumberFormat="1" applyFont="1" applyFill="1" applyBorder="1" applyAlignment="1">
      <alignment horizontal="center" vertical="center"/>
    </xf>
    <xf numFmtId="49" fontId="8" fillId="26" borderId="62" xfId="0" applyNumberFormat="1" applyFont="1" applyFill="1" applyBorder="1" applyAlignment="1">
      <alignment horizontal="center" vertical="center"/>
    </xf>
    <xf numFmtId="49" fontId="8" fillId="26" borderId="63" xfId="0" applyNumberFormat="1" applyFont="1" applyFill="1" applyBorder="1" applyAlignment="1">
      <alignment horizontal="center" vertical="center"/>
    </xf>
    <xf numFmtId="49" fontId="2" fillId="27" borderId="2" xfId="0" applyNumberFormat="1" applyFont="1" applyFill="1" applyBorder="1" applyAlignment="1">
      <alignment horizontal="center" vertical="center"/>
    </xf>
    <xf numFmtId="49" fontId="2" fillId="27" borderId="74" xfId="0" applyNumberFormat="1" applyFont="1" applyFill="1" applyBorder="1" applyAlignment="1">
      <alignment horizontal="center" vertical="center"/>
    </xf>
    <xf numFmtId="49" fontId="2" fillId="27" borderId="91" xfId="0" applyNumberFormat="1" applyFont="1" applyFill="1" applyBorder="1" applyAlignment="1">
      <alignment horizontal="center" vertical="center"/>
    </xf>
    <xf numFmtId="49" fontId="2" fillId="27" borderId="94" xfId="0" applyNumberFormat="1" applyFont="1" applyFill="1" applyBorder="1" applyAlignment="1">
      <alignment horizontal="center" vertical="center"/>
    </xf>
    <xf numFmtId="49" fontId="2" fillId="27" borderId="57" xfId="0" applyNumberFormat="1" applyFont="1" applyFill="1" applyBorder="1" applyAlignment="1">
      <alignment horizontal="center" vertical="center"/>
    </xf>
    <xf numFmtId="49" fontId="2" fillId="12" borderId="23" xfId="0" applyNumberFormat="1" applyFont="1" applyFill="1" applyBorder="1" applyAlignment="1">
      <alignment horizontal="center" vertical="center"/>
    </xf>
    <xf numFmtId="49" fontId="2" fillId="12" borderId="102" xfId="0" applyNumberFormat="1" applyFont="1" applyFill="1" applyBorder="1" applyAlignment="1">
      <alignment horizontal="center" vertical="center"/>
    </xf>
    <xf numFmtId="49" fontId="2" fillId="12" borderId="85" xfId="0" applyNumberFormat="1" applyFont="1" applyFill="1" applyBorder="1" applyAlignment="1">
      <alignment horizontal="center" vertical="center"/>
    </xf>
    <xf numFmtId="49" fontId="2" fillId="3" borderId="35" xfId="0" applyNumberFormat="1" applyFont="1" applyFill="1" applyBorder="1" applyAlignment="1">
      <alignment horizontal="center" vertical="center"/>
    </xf>
    <xf numFmtId="49" fontId="2" fillId="3" borderId="9" xfId="0" applyNumberFormat="1" applyFont="1" applyFill="1" applyBorder="1" applyAlignment="1">
      <alignment horizontal="center" vertical="center"/>
    </xf>
    <xf numFmtId="49" fontId="2" fillId="3" borderId="34" xfId="0" applyNumberFormat="1" applyFont="1" applyFill="1" applyBorder="1" applyAlignment="1">
      <alignment horizontal="center" vertical="center"/>
    </xf>
    <xf numFmtId="49" fontId="2" fillId="3" borderId="114" xfId="0" applyNumberFormat="1" applyFont="1" applyFill="1" applyBorder="1" applyAlignment="1">
      <alignment horizontal="center" vertical="center"/>
    </xf>
    <xf numFmtId="49" fontId="6" fillId="29" borderId="28" xfId="0" applyNumberFormat="1" applyFont="1" applyFill="1" applyBorder="1" applyAlignment="1">
      <alignment horizontal="center" vertical="center"/>
    </xf>
    <xf numFmtId="49" fontId="6" fillId="29" borderId="13" xfId="0" applyNumberFormat="1" applyFont="1" applyFill="1" applyBorder="1" applyAlignment="1">
      <alignment horizontal="center" vertical="center"/>
    </xf>
    <xf numFmtId="49" fontId="6" fillId="29" borderId="17" xfId="0" applyNumberFormat="1" applyFont="1" applyFill="1" applyBorder="1" applyAlignment="1">
      <alignment horizontal="center" vertical="center"/>
    </xf>
    <xf numFmtId="49" fontId="2" fillId="29" borderId="11" xfId="0" applyNumberFormat="1" applyFont="1" applyFill="1" applyBorder="1" applyAlignment="1">
      <alignment horizontal="center" vertical="center"/>
    </xf>
    <xf numFmtId="49" fontId="2" fillId="3" borderId="77" xfId="0" applyNumberFormat="1" applyFont="1" applyFill="1" applyBorder="1" applyAlignment="1">
      <alignment horizontal="center" vertical="center"/>
    </xf>
    <xf numFmtId="49" fontId="2" fillId="3" borderId="116" xfId="0" applyNumberFormat="1" applyFont="1" applyFill="1" applyBorder="1" applyAlignment="1">
      <alignment horizontal="center" vertical="center"/>
    </xf>
    <xf numFmtId="49" fontId="2" fillId="3" borderId="117" xfId="0" applyNumberFormat="1" applyFont="1" applyFill="1" applyBorder="1" applyAlignment="1">
      <alignment horizontal="center" vertical="center"/>
    </xf>
    <xf numFmtId="49" fontId="2" fillId="3" borderId="118" xfId="0" applyNumberFormat="1" applyFont="1" applyFill="1" applyBorder="1" applyAlignment="1">
      <alignment horizontal="center" vertical="center"/>
    </xf>
    <xf numFmtId="49" fontId="2" fillId="3" borderId="119" xfId="0" applyNumberFormat="1" applyFont="1" applyFill="1" applyBorder="1" applyAlignment="1">
      <alignment horizontal="center" vertical="center"/>
    </xf>
    <xf numFmtId="49" fontId="2" fillId="3" borderId="120" xfId="0" applyNumberFormat="1" applyFont="1" applyFill="1" applyBorder="1" applyAlignment="1">
      <alignment horizontal="center" vertical="center"/>
    </xf>
    <xf numFmtId="49" fontId="2" fillId="3" borderId="4"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6" fillId="3" borderId="76" xfId="0" applyNumberFormat="1" applyFont="1" applyFill="1" applyBorder="1" applyAlignment="1">
      <alignment horizontal="center" vertical="center"/>
    </xf>
    <xf numFmtId="49" fontId="6" fillId="3" borderId="77" xfId="0" applyNumberFormat="1" applyFont="1" applyFill="1" applyBorder="1" applyAlignment="1">
      <alignment horizontal="center" vertical="center"/>
    </xf>
    <xf numFmtId="49" fontId="6" fillId="3" borderId="78" xfId="0" applyNumberFormat="1" applyFont="1" applyFill="1" applyBorder="1" applyAlignment="1">
      <alignment horizontal="center" vertical="center"/>
    </xf>
    <xf numFmtId="49" fontId="2" fillId="19" borderId="76" xfId="0" applyNumberFormat="1" applyFont="1" applyFill="1" applyBorder="1" applyAlignment="1">
      <alignment horizontal="center" vertical="center"/>
    </xf>
    <xf numFmtId="49" fontId="2" fillId="19" borderId="110" xfId="0" applyNumberFormat="1" applyFont="1" applyFill="1" applyBorder="1" applyAlignment="1">
      <alignment horizontal="center" vertical="center"/>
    </xf>
    <xf numFmtId="49" fontId="2" fillId="17" borderId="76" xfId="0" applyNumberFormat="1" applyFont="1" applyFill="1" applyBorder="1" applyAlignment="1">
      <alignment horizontal="center" vertical="center"/>
    </xf>
    <xf numFmtId="49" fontId="2" fillId="17" borderId="110" xfId="0" applyNumberFormat="1" applyFont="1" applyFill="1" applyBorder="1" applyAlignment="1">
      <alignment horizontal="center" vertical="center"/>
    </xf>
    <xf numFmtId="49" fontId="2" fillId="17" borderId="64" xfId="0" applyNumberFormat="1" applyFont="1" applyFill="1" applyBorder="1" applyAlignment="1">
      <alignment horizontal="center" vertical="center"/>
    </xf>
    <xf numFmtId="49" fontId="2" fillId="12" borderId="120" xfId="0" applyNumberFormat="1" applyFont="1" applyFill="1" applyBorder="1" applyAlignment="1">
      <alignment horizontal="center" vertical="center"/>
    </xf>
    <xf numFmtId="49" fontId="2" fillId="12" borderId="121" xfId="0" applyNumberFormat="1" applyFont="1" applyFill="1" applyBorder="1" applyAlignment="1">
      <alignment horizontal="center" vertical="center"/>
    </xf>
    <xf numFmtId="49" fontId="2" fillId="12" borderId="122" xfId="0" applyNumberFormat="1" applyFont="1" applyFill="1" applyBorder="1" applyAlignment="1">
      <alignment horizontal="center" vertical="center"/>
    </xf>
    <xf numFmtId="49" fontId="2" fillId="15" borderId="76" xfId="0" applyNumberFormat="1" applyFont="1" applyFill="1" applyBorder="1" applyAlignment="1">
      <alignment horizontal="center" vertical="center"/>
    </xf>
    <xf numFmtId="49" fontId="2" fillId="15" borderId="110" xfId="0" applyNumberFormat="1" applyFont="1" applyFill="1" applyBorder="1" applyAlignment="1">
      <alignment horizontal="center" vertical="center"/>
    </xf>
    <xf numFmtId="49" fontId="2" fillId="15" borderId="25" xfId="0" applyNumberFormat="1" applyFont="1" applyFill="1" applyBorder="1" applyAlignment="1">
      <alignment horizontal="center" vertical="center"/>
    </xf>
    <xf numFmtId="49" fontId="2" fillId="15" borderId="64" xfId="0" applyNumberFormat="1" applyFont="1" applyFill="1" applyBorder="1" applyAlignment="1">
      <alignment horizontal="center" vertical="center"/>
    </xf>
    <xf numFmtId="49" fontId="2" fillId="17" borderId="101" xfId="0" applyNumberFormat="1" applyFont="1" applyFill="1" applyBorder="1" applyAlignment="1">
      <alignment horizontal="center" vertical="center"/>
    </xf>
    <xf numFmtId="49" fontId="2" fillId="14" borderId="64" xfId="0" applyNumberFormat="1" applyFont="1" applyFill="1" applyBorder="1" applyAlignment="1">
      <alignment horizontal="center" vertical="center"/>
    </xf>
    <xf numFmtId="49" fontId="2" fillId="14" borderId="62" xfId="0" applyNumberFormat="1" applyFont="1" applyFill="1" applyBorder="1" applyAlignment="1">
      <alignment horizontal="center" vertical="center"/>
    </xf>
    <xf numFmtId="49" fontId="2" fillId="14" borderId="63" xfId="0" applyNumberFormat="1" applyFont="1" applyFill="1" applyBorder="1" applyAlignment="1">
      <alignment horizontal="center" vertical="center"/>
    </xf>
    <xf numFmtId="49" fontId="2" fillId="7" borderId="23" xfId="0" applyNumberFormat="1" applyFont="1" applyFill="1" applyBorder="1" applyAlignment="1">
      <alignment horizontal="center" vertical="center"/>
    </xf>
    <xf numFmtId="49" fontId="2" fillId="7" borderId="24" xfId="0" applyNumberFormat="1" applyFont="1" applyFill="1" applyBorder="1" applyAlignment="1">
      <alignment horizontal="center" vertical="center"/>
    </xf>
    <xf numFmtId="49" fontId="2" fillId="7" borderId="15" xfId="0" applyNumberFormat="1" applyFont="1" applyFill="1" applyBorder="1" applyAlignment="1">
      <alignment horizontal="center" vertical="center"/>
    </xf>
    <xf numFmtId="49" fontId="2" fillId="7" borderId="17" xfId="0" applyNumberFormat="1" applyFont="1" applyFill="1" applyBorder="1" applyAlignment="1">
      <alignment horizontal="center" vertical="center"/>
    </xf>
    <xf numFmtId="49" fontId="2" fillId="4" borderId="12" xfId="0" applyNumberFormat="1" applyFont="1" applyFill="1" applyBorder="1" applyAlignment="1">
      <alignment horizontal="center" vertical="center"/>
    </xf>
    <xf numFmtId="49" fontId="2" fillId="4" borderId="13" xfId="0" applyNumberFormat="1" applyFont="1" applyFill="1" applyBorder="1" applyAlignment="1">
      <alignment horizontal="center" vertical="center"/>
    </xf>
    <xf numFmtId="49" fontId="2" fillId="4" borderId="14" xfId="0" applyNumberFormat="1" applyFont="1" applyFill="1" applyBorder="1" applyAlignment="1">
      <alignment horizontal="center" vertical="center"/>
    </xf>
    <xf numFmtId="49" fontId="2" fillId="4" borderId="15" xfId="0" applyNumberFormat="1" applyFont="1" applyFill="1" applyBorder="1" applyAlignment="1">
      <alignment horizontal="center" vertical="center"/>
    </xf>
    <xf numFmtId="49" fontId="2" fillId="4" borderId="16" xfId="0" applyNumberFormat="1" applyFont="1" applyFill="1" applyBorder="1" applyAlignment="1">
      <alignment horizontal="center" vertical="center"/>
    </xf>
    <xf numFmtId="49" fontId="2" fillId="4" borderId="17" xfId="0" applyNumberFormat="1" applyFont="1" applyFill="1" applyBorder="1" applyAlignment="1">
      <alignment horizontal="center" vertical="center"/>
    </xf>
    <xf numFmtId="49" fontId="2" fillId="6" borderId="12" xfId="0" applyNumberFormat="1" applyFont="1" applyFill="1" applyBorder="1" applyAlignment="1">
      <alignment horizontal="center" vertical="center"/>
    </xf>
    <xf numFmtId="49" fontId="2" fillId="6" borderId="13" xfId="0" applyNumberFormat="1" applyFont="1" applyFill="1" applyBorder="1" applyAlignment="1">
      <alignment horizontal="center" vertical="center"/>
    </xf>
    <xf numFmtId="49" fontId="2" fillId="6" borderId="15" xfId="0" applyNumberFormat="1" applyFont="1" applyFill="1" applyBorder="1" applyAlignment="1">
      <alignment horizontal="center" vertical="center"/>
    </xf>
    <xf numFmtId="49" fontId="2" fillId="6" borderId="22" xfId="0" applyNumberFormat="1" applyFont="1" applyFill="1" applyBorder="1" applyAlignment="1">
      <alignment horizontal="center" vertical="center"/>
    </xf>
    <xf numFmtId="49" fontId="2" fillId="5" borderId="24" xfId="0" applyNumberFormat="1" applyFont="1" applyFill="1" applyBorder="1" applyAlignment="1">
      <alignment horizontal="center" vertical="center"/>
    </xf>
    <xf numFmtId="49" fontId="2" fillId="5" borderId="15" xfId="0" applyNumberFormat="1" applyFont="1" applyFill="1" applyBorder="1" applyAlignment="1">
      <alignment horizontal="center" vertical="center"/>
    </xf>
    <xf numFmtId="49" fontId="2" fillId="5" borderId="17" xfId="0" applyNumberFormat="1" applyFont="1" applyFill="1" applyBorder="1" applyAlignment="1">
      <alignment horizontal="center" vertical="center"/>
    </xf>
    <xf numFmtId="49" fontId="2" fillId="19" borderId="12" xfId="0" applyNumberFormat="1" applyFont="1" applyFill="1" applyBorder="1" applyAlignment="1">
      <alignment horizontal="center" vertical="center"/>
    </xf>
    <xf numFmtId="49" fontId="2" fillId="19" borderId="13" xfId="0" applyNumberFormat="1" applyFont="1" applyFill="1" applyBorder="1" applyAlignment="1">
      <alignment horizontal="center" vertical="center"/>
    </xf>
    <xf numFmtId="49" fontId="2" fillId="19" borderId="14" xfId="0" applyNumberFormat="1" applyFont="1" applyFill="1" applyBorder="1" applyAlignment="1">
      <alignment horizontal="center" vertical="center"/>
    </xf>
    <xf numFmtId="49" fontId="2" fillId="19" borderId="15" xfId="0" applyNumberFormat="1" applyFont="1" applyFill="1" applyBorder="1" applyAlignment="1">
      <alignment horizontal="center" vertical="center"/>
    </xf>
    <xf numFmtId="49" fontId="2" fillId="19" borderId="16" xfId="0" applyNumberFormat="1" applyFont="1" applyFill="1" applyBorder="1" applyAlignment="1">
      <alignment horizontal="center" vertical="center"/>
    </xf>
    <xf numFmtId="49" fontId="2" fillId="19" borderId="17" xfId="0" applyNumberFormat="1" applyFont="1" applyFill="1" applyBorder="1" applyAlignment="1">
      <alignment horizontal="center" vertical="center"/>
    </xf>
    <xf numFmtId="49" fontId="2" fillId="17" borderId="12" xfId="0" applyNumberFormat="1" applyFont="1" applyFill="1" applyBorder="1" applyAlignment="1">
      <alignment horizontal="center" vertical="center"/>
    </xf>
    <xf numFmtId="49" fontId="2" fillId="17" borderId="14" xfId="0" applyNumberFormat="1" applyFont="1" applyFill="1" applyBorder="1" applyAlignment="1">
      <alignment horizontal="center" vertical="center" wrapText="1"/>
    </xf>
    <xf numFmtId="49" fontId="2" fillId="17" borderId="21" xfId="0" applyNumberFormat="1" applyFont="1" applyFill="1" applyBorder="1" applyAlignment="1">
      <alignment horizontal="center" vertical="center" wrapText="1"/>
    </xf>
    <xf numFmtId="49" fontId="2" fillId="15" borderId="23" xfId="0" applyNumberFormat="1" applyFont="1" applyFill="1" applyBorder="1" applyAlignment="1">
      <alignment horizontal="center" vertical="center"/>
    </xf>
    <xf numFmtId="49" fontId="2" fillId="15" borderId="24" xfId="0" applyNumberFormat="1" applyFont="1" applyFill="1" applyBorder="1" applyAlignment="1">
      <alignment horizontal="center" vertical="center"/>
    </xf>
    <xf numFmtId="49" fontId="2" fillId="15" borderId="15" xfId="0" applyNumberFormat="1" applyFont="1" applyFill="1" applyBorder="1" applyAlignment="1">
      <alignment horizontal="center" vertical="center"/>
    </xf>
    <xf numFmtId="49" fontId="2" fillId="15" borderId="17" xfId="0" applyNumberFormat="1" applyFont="1" applyFill="1" applyBorder="1" applyAlignment="1">
      <alignment horizontal="center" vertical="center"/>
    </xf>
    <xf numFmtId="49" fontId="2" fillId="11" borderId="12" xfId="0" applyNumberFormat="1" applyFont="1" applyFill="1" applyBorder="1" applyAlignment="1">
      <alignment horizontal="center" vertical="center"/>
    </xf>
    <xf numFmtId="49" fontId="2" fillId="11" borderId="13" xfId="0" applyNumberFormat="1" applyFont="1" applyFill="1" applyBorder="1" applyAlignment="1">
      <alignment horizontal="center" vertical="center"/>
    </xf>
    <xf numFmtId="49" fontId="2" fillId="11" borderId="15" xfId="0" applyNumberFormat="1" applyFont="1" applyFill="1" applyBorder="1" applyAlignment="1">
      <alignment horizontal="center" vertical="center"/>
    </xf>
    <xf numFmtId="49" fontId="2" fillId="11" borderId="17" xfId="0" applyNumberFormat="1" applyFont="1" applyFill="1" applyBorder="1" applyAlignment="1">
      <alignment horizontal="center" vertical="center"/>
    </xf>
    <xf numFmtId="49" fontId="2" fillId="14" borderId="12" xfId="0" applyNumberFormat="1" applyFont="1" applyFill="1" applyBorder="1" applyAlignment="1">
      <alignment horizontal="center" vertical="center"/>
    </xf>
    <xf numFmtId="49" fontId="2" fillId="12" borderId="24" xfId="0" applyNumberFormat="1" applyFont="1" applyFill="1" applyBorder="1" applyAlignment="1">
      <alignment horizontal="center" vertical="center"/>
    </xf>
    <xf numFmtId="49" fontId="2" fillId="12" borderId="15" xfId="0" applyNumberFormat="1" applyFont="1" applyFill="1" applyBorder="1" applyAlignment="1">
      <alignment horizontal="center" vertical="center"/>
    </xf>
    <xf numFmtId="49" fontId="2" fillId="12" borderId="17" xfId="0" applyNumberFormat="1" applyFont="1" applyFill="1" applyBorder="1" applyAlignment="1">
      <alignment horizontal="center" vertical="center"/>
    </xf>
    <xf numFmtId="49" fontId="8" fillId="16" borderId="12" xfId="0" applyNumberFormat="1" applyFont="1" applyFill="1" applyBorder="1" applyAlignment="1">
      <alignment horizontal="center" vertical="center"/>
    </xf>
    <xf numFmtId="49" fontId="8" fillId="16" borderId="13" xfId="0" applyNumberFormat="1" applyFont="1" applyFill="1" applyBorder="1" applyAlignment="1">
      <alignment horizontal="center" vertical="center"/>
    </xf>
    <xf numFmtId="49" fontId="8" fillId="16" borderId="15" xfId="0" applyNumberFormat="1" applyFont="1" applyFill="1" applyBorder="1" applyAlignment="1">
      <alignment horizontal="center" vertical="center"/>
    </xf>
    <xf numFmtId="49" fontId="8" fillId="16" borderId="17" xfId="0" applyNumberFormat="1" applyFont="1" applyFill="1" applyBorder="1" applyAlignment="1">
      <alignment horizontal="center" vertical="center"/>
    </xf>
    <xf numFmtId="49" fontId="2" fillId="27" borderId="75" xfId="0" applyNumberFormat="1" applyFont="1" applyFill="1" applyBorder="1" applyAlignment="1">
      <alignment horizontal="center" vertical="center"/>
    </xf>
    <xf numFmtId="49" fontId="2" fillId="29" borderId="14" xfId="0" applyNumberFormat="1" applyFont="1" applyFill="1" applyBorder="1" applyAlignment="1">
      <alignment horizontal="center" vertical="center"/>
    </xf>
    <xf numFmtId="49" fontId="2" fillId="29" borderId="15" xfId="0" applyNumberFormat="1" applyFont="1" applyFill="1" applyBorder="1" applyAlignment="1">
      <alignment horizontal="center" vertical="center"/>
    </xf>
    <xf numFmtId="49" fontId="2" fillId="18" borderId="14" xfId="0" applyNumberFormat="1" applyFont="1" applyFill="1" applyBorder="1" applyAlignment="1">
      <alignment horizontal="center" vertical="center"/>
    </xf>
    <xf numFmtId="49" fontId="2" fillId="18" borderId="15" xfId="0" applyNumberFormat="1" applyFont="1" applyFill="1" applyBorder="1" applyAlignment="1">
      <alignment horizontal="center" vertical="center"/>
    </xf>
    <xf numFmtId="49" fontId="2" fillId="18" borderId="16" xfId="0" applyNumberFormat="1" applyFont="1" applyFill="1" applyBorder="1" applyAlignment="1">
      <alignment horizontal="center" vertical="center"/>
    </xf>
    <xf numFmtId="49" fontId="2" fillId="18" borderId="17" xfId="0" applyNumberFormat="1" applyFont="1" applyFill="1" applyBorder="1" applyAlignment="1">
      <alignment horizontal="center" vertical="center"/>
    </xf>
    <xf numFmtId="49" fontId="2" fillId="15" borderId="12" xfId="0" applyNumberFormat="1" applyFont="1" applyFill="1" applyBorder="1" applyAlignment="1">
      <alignment horizontal="center" vertical="center"/>
    </xf>
    <xf numFmtId="49" fontId="2" fillId="15" borderId="13" xfId="0" applyNumberFormat="1" applyFont="1" applyFill="1" applyBorder="1" applyAlignment="1">
      <alignment horizontal="center" vertical="center"/>
    </xf>
    <xf numFmtId="0" fontId="2" fillId="7" borderId="28" xfId="0" applyNumberFormat="1" applyFont="1" applyFill="1" applyBorder="1" applyAlignment="1">
      <alignment horizontal="center" vertical="center"/>
    </xf>
    <xf numFmtId="0" fontId="2" fillId="7" borderId="10" xfId="0" applyNumberFormat="1" applyFont="1" applyFill="1" applyBorder="1" applyAlignment="1">
      <alignment horizontal="center" vertical="center"/>
    </xf>
    <xf numFmtId="0" fontId="2" fillId="4" borderId="28" xfId="0" applyNumberFormat="1" applyFont="1" applyFill="1" applyBorder="1" applyAlignment="1">
      <alignment horizontal="center" vertical="center"/>
    </xf>
    <xf numFmtId="0" fontId="2" fillId="4" borderId="10" xfId="0" applyNumberFormat="1" applyFont="1" applyFill="1" applyBorder="1" applyAlignment="1">
      <alignment horizontal="center" vertical="center"/>
    </xf>
    <xf numFmtId="0" fontId="2" fillId="4" borderId="18" xfId="0" applyNumberFormat="1" applyFont="1" applyFill="1" applyBorder="1" applyAlignment="1">
      <alignment horizontal="center" vertical="center"/>
    </xf>
    <xf numFmtId="0" fontId="2" fillId="3" borderId="103" xfId="0" applyNumberFormat="1" applyFont="1" applyFill="1" applyBorder="1" applyAlignment="1">
      <alignment horizontal="center" vertical="center"/>
    </xf>
    <xf numFmtId="0" fontId="2" fillId="6" borderId="28" xfId="0" applyNumberFormat="1" applyFont="1" applyFill="1" applyBorder="1" applyAlignment="1">
      <alignment horizontal="center" vertical="center"/>
    </xf>
    <xf numFmtId="0" fontId="2" fillId="6" borderId="10" xfId="0" applyNumberFormat="1" applyFont="1" applyFill="1" applyBorder="1" applyAlignment="1">
      <alignment horizontal="center" vertical="center"/>
    </xf>
    <xf numFmtId="0" fontId="2" fillId="5" borderId="28" xfId="0" applyNumberFormat="1" applyFont="1" applyFill="1" applyBorder="1" applyAlignment="1">
      <alignment horizontal="center" vertical="center"/>
    </xf>
    <xf numFmtId="0" fontId="2" fillId="5" borderId="10" xfId="0" applyNumberFormat="1" applyFont="1" applyFill="1" applyBorder="1" applyAlignment="1">
      <alignment horizontal="center" vertical="center"/>
    </xf>
    <xf numFmtId="0" fontId="2" fillId="19" borderId="28" xfId="0" applyNumberFormat="1" applyFont="1" applyFill="1" applyBorder="1" applyAlignment="1">
      <alignment horizontal="center" vertical="center"/>
    </xf>
    <xf numFmtId="0" fontId="2" fillId="19" borderId="10" xfId="0" applyNumberFormat="1" applyFont="1" applyFill="1" applyBorder="1" applyAlignment="1">
      <alignment horizontal="center" vertical="center"/>
    </xf>
    <xf numFmtId="0" fontId="2" fillId="17" borderId="28" xfId="0" applyNumberFormat="1" applyFont="1" applyFill="1" applyBorder="1" applyAlignment="1">
      <alignment horizontal="center" vertical="center"/>
    </xf>
    <xf numFmtId="0" fontId="2" fillId="17" borderId="10" xfId="0" applyNumberFormat="1" applyFont="1" applyFill="1" applyBorder="1" applyAlignment="1">
      <alignment horizontal="center" vertical="center"/>
    </xf>
    <xf numFmtId="0" fontId="2" fillId="15" borderId="28" xfId="0" applyNumberFormat="1" applyFont="1" applyFill="1" applyBorder="1" applyAlignment="1">
      <alignment horizontal="center" vertical="center"/>
    </xf>
    <xf numFmtId="0" fontId="2" fillId="15" borderId="10" xfId="0" applyNumberFormat="1" applyFont="1" applyFill="1" applyBorder="1" applyAlignment="1">
      <alignment horizontal="center" vertical="center"/>
    </xf>
    <xf numFmtId="0" fontId="2" fillId="11" borderId="28" xfId="0" applyNumberFormat="1" applyFont="1" applyFill="1" applyBorder="1" applyAlignment="1">
      <alignment horizontal="center" vertical="center"/>
    </xf>
    <xf numFmtId="0" fontId="2" fillId="11" borderId="10" xfId="0" applyNumberFormat="1" applyFont="1" applyFill="1" applyBorder="1" applyAlignment="1">
      <alignment horizontal="center" vertical="center"/>
    </xf>
    <xf numFmtId="0" fontId="2" fillId="31" borderId="28" xfId="0" applyNumberFormat="1" applyFont="1" applyFill="1" applyBorder="1" applyAlignment="1">
      <alignment horizontal="center" vertical="center"/>
    </xf>
    <xf numFmtId="0" fontId="2" fillId="31" borderId="10" xfId="0" applyNumberFormat="1" applyFont="1" applyFill="1" applyBorder="1" applyAlignment="1">
      <alignment horizontal="center" vertical="center"/>
    </xf>
    <xf numFmtId="0" fontId="8" fillId="16" borderId="28" xfId="0" applyNumberFormat="1" applyFont="1" applyFill="1" applyBorder="1" applyAlignment="1">
      <alignment horizontal="center" vertical="center"/>
    </xf>
    <xf numFmtId="0" fontId="8" fillId="16" borderId="10" xfId="0" applyNumberFormat="1" applyFont="1" applyFill="1" applyBorder="1" applyAlignment="1">
      <alignment horizontal="center" vertical="center"/>
    </xf>
    <xf numFmtId="0" fontId="2" fillId="12" borderId="28" xfId="0" applyNumberFormat="1" applyFont="1" applyFill="1" applyBorder="1" applyAlignment="1">
      <alignment horizontal="center" vertical="center"/>
    </xf>
    <xf numFmtId="0" fontId="2" fillId="12" borderId="10" xfId="0" applyNumberFormat="1" applyFont="1" applyFill="1" applyBorder="1" applyAlignment="1">
      <alignment horizontal="center" vertical="center"/>
    </xf>
    <xf numFmtId="0" fontId="2" fillId="12" borderId="18" xfId="0" applyNumberFormat="1" applyFont="1" applyFill="1" applyBorder="1" applyAlignment="1">
      <alignment horizontal="center" vertical="center"/>
    </xf>
    <xf numFmtId="0" fontId="2" fillId="7" borderId="20" xfId="0" applyNumberFormat="1" applyFont="1" applyFill="1" applyBorder="1" applyAlignment="1">
      <alignment horizontal="center" vertical="center"/>
    </xf>
    <xf numFmtId="0" fontId="2" fillId="3" borderId="9" xfId="0" applyNumberFormat="1" applyFont="1" applyFill="1" applyBorder="1" applyAlignment="1">
      <alignment horizontal="center" vertical="center"/>
    </xf>
    <xf numFmtId="49" fontId="2" fillId="12" borderId="12" xfId="0" applyNumberFormat="1" applyFont="1" applyFill="1" applyBorder="1" applyAlignment="1">
      <alignment horizontal="center" vertical="center"/>
    </xf>
    <xf numFmtId="49" fontId="2" fillId="12" borderId="13"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49" fontId="2" fillId="27" borderId="38" xfId="0" applyNumberFormat="1" applyFont="1" applyFill="1" applyBorder="1" applyAlignment="1">
      <alignment horizontal="center" vertical="center"/>
    </xf>
    <xf numFmtId="0" fontId="2" fillId="3" borderId="38" xfId="0" applyNumberFormat="1" applyFont="1" applyFill="1" applyBorder="1" applyAlignment="1">
      <alignment horizontal="center" vertical="center"/>
    </xf>
    <xf numFmtId="0" fontId="2" fillId="29" borderId="122" xfId="0" applyNumberFormat="1" applyFont="1" applyFill="1" applyBorder="1" applyAlignment="1">
      <alignment horizontal="center" vertical="center"/>
    </xf>
    <xf numFmtId="0" fontId="2" fillId="19" borderId="76" xfId="0" applyNumberFormat="1" applyFont="1" applyFill="1" applyBorder="1" applyAlignment="1">
      <alignment horizontal="center" vertical="center"/>
    </xf>
    <xf numFmtId="0" fontId="2" fillId="18" borderId="77" xfId="0" applyNumberFormat="1" applyFont="1" applyFill="1" applyBorder="1" applyAlignment="1">
      <alignment horizontal="center" vertical="center"/>
    </xf>
    <xf numFmtId="0" fontId="2" fillId="18" borderId="78" xfId="0" applyNumberFormat="1" applyFont="1" applyFill="1" applyBorder="1" applyAlignment="1">
      <alignment horizontal="center" vertical="center"/>
    </xf>
    <xf numFmtId="0" fontId="2" fillId="17" borderId="76" xfId="0" applyNumberFormat="1" applyFont="1" applyFill="1" applyBorder="1" applyAlignment="1">
      <alignment horizontal="center" vertical="center"/>
    </xf>
    <xf numFmtId="0" fontId="2" fillId="15" borderId="76" xfId="0" applyNumberFormat="1" applyFont="1" applyFill="1" applyBorder="1" applyAlignment="1">
      <alignment horizontal="center" vertical="center"/>
    </xf>
    <xf numFmtId="0" fontId="2" fillId="12" borderId="76" xfId="0" applyNumberFormat="1" applyFont="1" applyFill="1" applyBorder="1" applyAlignment="1">
      <alignment horizontal="center" vertical="center"/>
    </xf>
    <xf numFmtId="0" fontId="9" fillId="7" borderId="28" xfId="0" applyNumberFormat="1" applyFont="1" applyFill="1" applyBorder="1" applyAlignment="1">
      <alignment horizontal="center" vertical="center"/>
    </xf>
    <xf numFmtId="0" fontId="9" fillId="7" borderId="19" xfId="0" applyNumberFormat="1" applyFont="1" applyFill="1" applyBorder="1" applyAlignment="1">
      <alignment horizontal="center" vertical="center"/>
    </xf>
    <xf numFmtId="0" fontId="9" fillId="7" borderId="9" xfId="0" applyNumberFormat="1" applyFont="1" applyFill="1" applyBorder="1" applyAlignment="1">
      <alignment horizontal="center" vertical="center"/>
    </xf>
    <xf numFmtId="0" fontId="9" fillId="4" borderId="8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9" fillId="6" borderId="8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9" fillId="5" borderId="80" xfId="0" applyNumberFormat="1" applyFont="1" applyFill="1" applyBorder="1" applyAlignment="1">
      <alignment horizontal="center" vertical="center"/>
    </xf>
    <xf numFmtId="0" fontId="9" fillId="5" borderId="0" xfId="0" applyNumberFormat="1" applyFont="1" applyFill="1" applyBorder="1" applyAlignment="1">
      <alignment horizontal="center" vertical="center"/>
    </xf>
    <xf numFmtId="0" fontId="9" fillId="19" borderId="28" xfId="0" applyNumberFormat="1" applyFont="1" applyFill="1" applyBorder="1" applyAlignment="1">
      <alignment horizontal="center" vertical="center"/>
    </xf>
    <xf numFmtId="0" fontId="9" fillId="19" borderId="19" xfId="0" applyNumberFormat="1" applyFont="1" applyFill="1" applyBorder="1" applyAlignment="1">
      <alignment horizontal="center" vertical="center"/>
    </xf>
    <xf numFmtId="0" fontId="9" fillId="19" borderId="9" xfId="0" applyNumberFormat="1" applyFont="1" applyFill="1" applyBorder="1" applyAlignment="1">
      <alignment horizontal="center" vertical="center"/>
    </xf>
    <xf numFmtId="0" fontId="9" fillId="17" borderId="28" xfId="0" applyNumberFormat="1" applyFont="1" applyFill="1" applyBorder="1" applyAlignment="1">
      <alignment horizontal="center" vertical="center"/>
    </xf>
    <xf numFmtId="0" fontId="9" fillId="17" borderId="19" xfId="0" applyNumberFormat="1" applyFont="1" applyFill="1" applyBorder="1" applyAlignment="1">
      <alignment horizontal="center" vertical="center"/>
    </xf>
    <xf numFmtId="0" fontId="9" fillId="17" borderId="9" xfId="0" applyNumberFormat="1" applyFont="1" applyFill="1" applyBorder="1" applyAlignment="1">
      <alignment horizontal="center" vertical="center"/>
    </xf>
    <xf numFmtId="0" fontId="9" fillId="15" borderId="28" xfId="0" applyNumberFormat="1" applyFont="1" applyFill="1" applyBorder="1" applyAlignment="1">
      <alignment horizontal="center" vertical="center"/>
    </xf>
    <xf numFmtId="0" fontId="9" fillId="15" borderId="19" xfId="0" applyNumberFormat="1" applyFont="1" applyFill="1" applyBorder="1" applyAlignment="1">
      <alignment horizontal="center" vertical="center"/>
    </xf>
    <xf numFmtId="0" fontId="9" fillId="15" borderId="9" xfId="0" applyNumberFormat="1" applyFont="1" applyFill="1" applyBorder="1" applyAlignment="1">
      <alignment horizontal="center" vertical="center"/>
    </xf>
    <xf numFmtId="0" fontId="9" fillId="11" borderId="80" xfId="0" applyNumberFormat="1" applyFont="1" applyFill="1" applyBorder="1" applyAlignment="1">
      <alignment horizontal="center" vertical="center"/>
    </xf>
    <xf numFmtId="0" fontId="9" fillId="11" borderId="0" xfId="0" applyNumberFormat="1" applyFont="1" applyFill="1" applyBorder="1" applyAlignment="1">
      <alignment horizontal="center" vertical="center"/>
    </xf>
    <xf numFmtId="0" fontId="9" fillId="14" borderId="8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9" fillId="12" borderId="80" xfId="0" applyNumberFormat="1" applyFont="1" applyFill="1" applyBorder="1" applyAlignment="1">
      <alignment horizontal="center" vertical="center"/>
    </xf>
    <xf numFmtId="0" fontId="9" fillId="12" borderId="0" xfId="0" applyNumberFormat="1" applyFont="1" applyFill="1" applyBorder="1" applyAlignment="1">
      <alignment horizontal="center" vertical="center"/>
    </xf>
    <xf numFmtId="0" fontId="10" fillId="16" borderId="80" xfId="0" applyNumberFormat="1" applyFont="1" applyFill="1" applyBorder="1" applyAlignment="1">
      <alignment horizontal="center" vertical="center"/>
    </xf>
    <xf numFmtId="0" fontId="10" fillId="16" borderId="0" xfId="0" applyNumberFormat="1" applyFont="1" applyFill="1" applyBorder="1" applyAlignment="1">
      <alignment horizontal="center" vertical="center"/>
    </xf>
    <xf numFmtId="0" fontId="9" fillId="27" borderId="103" xfId="0" applyNumberFormat="1" applyFont="1" applyFill="1" applyBorder="1" applyAlignment="1">
      <alignment horizontal="center" vertical="center"/>
    </xf>
    <xf numFmtId="0" fontId="9" fillId="29" borderId="28" xfId="0" applyNumberFormat="1" applyFont="1" applyFill="1" applyBorder="1" applyAlignment="1">
      <alignment horizontal="center" vertical="center"/>
    </xf>
    <xf numFmtId="0" fontId="9" fillId="29" borderId="19" xfId="0" applyNumberFormat="1" applyFont="1" applyFill="1" applyBorder="1" applyAlignment="1">
      <alignment horizontal="center" vertical="center"/>
    </xf>
    <xf numFmtId="0" fontId="9" fillId="29" borderId="9" xfId="0" applyNumberFormat="1" applyFont="1" applyFill="1" applyBorder="1" applyAlignment="1">
      <alignment horizontal="center" vertical="center"/>
    </xf>
    <xf numFmtId="0" fontId="9" fillId="18" borderId="19" xfId="0" applyNumberFormat="1" applyFont="1" applyFill="1" applyBorder="1" applyAlignment="1">
      <alignment horizontal="center" vertical="center"/>
    </xf>
    <xf numFmtId="0" fontId="9" fillId="18" borderId="9" xfId="0" applyNumberFormat="1" applyFont="1" applyFill="1" applyBorder="1" applyAlignment="1">
      <alignment horizontal="center" vertical="center"/>
    </xf>
    <xf numFmtId="0" fontId="9" fillId="12" borderId="28" xfId="0" applyNumberFormat="1" applyFont="1" applyFill="1" applyBorder="1" applyAlignment="1">
      <alignment horizontal="center" vertical="center"/>
    </xf>
    <xf numFmtId="0" fontId="2" fillId="3" borderId="21"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22"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39" xfId="0" applyFont="1" applyFill="1" applyBorder="1" applyAlignment="1">
      <alignment horizontal="center" vertical="center"/>
    </xf>
    <xf numFmtId="0" fontId="2" fillId="4" borderId="72" xfId="0" applyFont="1" applyFill="1" applyBorder="1" applyAlignment="1">
      <alignment horizontal="center" vertical="center"/>
    </xf>
    <xf numFmtId="0" fontId="2" fillId="4" borderId="42"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25"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26"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58"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16" xfId="0" applyFont="1" applyFill="1" applyBorder="1" applyAlignment="1">
      <alignment horizontal="center" vertical="center"/>
    </xf>
    <xf numFmtId="0" fontId="2" fillId="6" borderId="26"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5"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58" xfId="0" applyFont="1" applyFill="1" applyBorder="1" applyAlignment="1">
      <alignment horizontal="center" vertical="center"/>
    </xf>
    <xf numFmtId="0" fontId="2" fillId="6" borderId="22"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2" fillId="7" borderId="12"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26" xfId="0" applyFont="1" applyFill="1" applyBorder="1" applyAlignment="1">
      <alignment horizontal="center" vertical="center"/>
    </xf>
    <xf numFmtId="0" fontId="2" fillId="7" borderId="17" xfId="0" applyFont="1" applyFill="1" applyBorder="1" applyAlignment="1">
      <alignment horizontal="center" vertical="center"/>
    </xf>
    <xf numFmtId="0" fontId="2" fillId="7" borderId="103" xfId="0" applyFont="1" applyFill="1" applyBorder="1" applyAlignment="1">
      <alignment horizontal="center" vertical="center"/>
    </xf>
    <xf numFmtId="0" fontId="2" fillId="7" borderId="74" xfId="0" applyFont="1" applyFill="1" applyBorder="1" applyAlignment="1">
      <alignment horizontal="center" vertical="center"/>
    </xf>
    <xf numFmtId="0" fontId="2" fillId="7" borderId="91" xfId="0" applyFont="1" applyFill="1" applyBorder="1" applyAlignment="1">
      <alignment horizontal="center" vertical="center"/>
    </xf>
    <xf numFmtId="0" fontId="2" fillId="7" borderId="75" xfId="0" applyFont="1" applyFill="1" applyBorder="1" applyAlignment="1">
      <alignment horizontal="center" vertical="center"/>
    </xf>
    <xf numFmtId="0" fontId="2" fillId="17" borderId="103" xfId="0" applyFont="1" applyFill="1" applyBorder="1" applyAlignment="1">
      <alignment horizontal="center" vertical="center"/>
    </xf>
    <xf numFmtId="0" fontId="2" fillId="17" borderId="74" xfId="0" applyFont="1" applyFill="1" applyBorder="1" applyAlignment="1">
      <alignment horizontal="center" vertical="center"/>
    </xf>
    <xf numFmtId="0" fontId="2" fillId="17" borderId="91" xfId="0" applyFont="1" applyFill="1" applyBorder="1" applyAlignment="1">
      <alignment horizontal="center" vertical="center"/>
    </xf>
    <xf numFmtId="0" fontId="2" fillId="17" borderId="75" xfId="0" applyFont="1" applyFill="1" applyBorder="1" applyAlignment="1">
      <alignment horizontal="center" vertical="center"/>
    </xf>
    <xf numFmtId="0" fontId="2" fillId="17" borderId="12" xfId="0" applyFont="1" applyFill="1" applyBorder="1" applyAlignment="1">
      <alignment horizontal="center" vertical="center"/>
    </xf>
    <xf numFmtId="0" fontId="2" fillId="17" borderId="16" xfId="0" applyFont="1" applyFill="1" applyBorder="1" applyAlignment="1">
      <alignment horizontal="center" vertical="center"/>
    </xf>
    <xf numFmtId="0" fontId="2" fillId="17" borderId="26" xfId="0" applyFont="1" applyFill="1" applyBorder="1" applyAlignment="1">
      <alignment horizontal="center" vertical="center"/>
    </xf>
    <xf numFmtId="0" fontId="2" fillId="17" borderId="17"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25"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6"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39" xfId="0" applyFont="1" applyFill="1" applyBorder="1" applyAlignment="1">
      <alignment horizontal="center" vertical="center"/>
    </xf>
    <xf numFmtId="0" fontId="11" fillId="7" borderId="72" xfId="0" applyFont="1" applyFill="1" applyBorder="1" applyAlignment="1">
      <alignment horizontal="center" vertical="center"/>
    </xf>
    <xf numFmtId="0" fontId="12" fillId="17" borderId="12" xfId="0" applyFont="1" applyFill="1" applyBorder="1" applyAlignment="1">
      <alignment horizontal="center" vertical="center"/>
    </xf>
    <xf numFmtId="0" fontId="12" fillId="17" borderId="25" xfId="0" applyFont="1" applyFill="1" applyBorder="1" applyAlignment="1">
      <alignment horizontal="center" vertical="center"/>
    </xf>
    <xf numFmtId="0" fontId="12" fillId="17" borderId="13" xfId="0" applyFont="1" applyFill="1" applyBorder="1" applyAlignment="1">
      <alignment horizontal="center" vertical="center"/>
    </xf>
    <xf numFmtId="0" fontId="12" fillId="17" borderId="16" xfId="0" applyFont="1" applyFill="1" applyBorder="1" applyAlignment="1">
      <alignment horizontal="center" vertical="center"/>
    </xf>
    <xf numFmtId="0" fontId="12" fillId="17" borderId="26" xfId="0" applyFont="1" applyFill="1" applyBorder="1" applyAlignment="1">
      <alignment horizontal="center" vertical="center"/>
    </xf>
    <xf numFmtId="0" fontId="12" fillId="17" borderId="17" xfId="0" applyFont="1" applyFill="1" applyBorder="1" applyAlignment="1">
      <alignment horizontal="center" vertical="center"/>
    </xf>
    <xf numFmtId="0" fontId="12" fillId="17" borderId="39" xfId="0" applyFont="1" applyFill="1" applyBorder="1" applyAlignment="1">
      <alignment horizontal="center" vertical="center"/>
    </xf>
    <xf numFmtId="0" fontId="12" fillId="17" borderId="72" xfId="0" applyFont="1" applyFill="1" applyBorder="1" applyAlignment="1">
      <alignment horizontal="center" vertical="center"/>
    </xf>
    <xf numFmtId="0" fontId="12" fillId="17" borderId="42" xfId="0" applyFont="1" applyFill="1" applyBorder="1" applyAlignment="1">
      <alignment horizontal="center" vertical="center"/>
    </xf>
    <xf numFmtId="0" fontId="2" fillId="15" borderId="103" xfId="0" applyFont="1" applyFill="1" applyBorder="1" applyAlignment="1">
      <alignment horizontal="center" vertical="center"/>
    </xf>
    <xf numFmtId="0" fontId="2" fillId="15" borderId="12" xfId="0" applyFont="1" applyFill="1" applyBorder="1" applyAlignment="1">
      <alignment horizontal="center" vertical="center"/>
    </xf>
    <xf numFmtId="0" fontId="2" fillId="15" borderId="16" xfId="0" applyFont="1" applyFill="1" applyBorder="1" applyAlignment="1">
      <alignment horizontal="center" vertical="center"/>
    </xf>
    <xf numFmtId="0" fontId="2" fillId="15" borderId="26" xfId="0" applyFont="1" applyFill="1" applyBorder="1" applyAlignment="1">
      <alignment horizontal="center" vertical="center"/>
    </xf>
    <xf numFmtId="0" fontId="2" fillId="15" borderId="17" xfId="0" applyFont="1" applyFill="1" applyBorder="1" applyAlignment="1">
      <alignment horizontal="center" vertical="center"/>
    </xf>
    <xf numFmtId="0" fontId="2" fillId="15" borderId="74" xfId="0" applyFont="1" applyFill="1" applyBorder="1" applyAlignment="1">
      <alignment horizontal="center" vertical="center"/>
    </xf>
    <xf numFmtId="0" fontId="2" fillId="15" borderId="91" xfId="0" applyFont="1" applyFill="1" applyBorder="1" applyAlignment="1">
      <alignment horizontal="center" vertical="center"/>
    </xf>
    <xf numFmtId="0" fontId="2" fillId="15" borderId="75" xfId="0" applyFont="1" applyFill="1" applyBorder="1" applyAlignment="1">
      <alignment horizontal="center" vertical="center"/>
    </xf>
    <xf numFmtId="0" fontId="13" fillId="15" borderId="12" xfId="0" applyFont="1" applyFill="1" applyBorder="1" applyAlignment="1">
      <alignment horizontal="center" vertical="center"/>
    </xf>
    <xf numFmtId="0" fontId="13" fillId="15" borderId="25" xfId="0" applyFont="1" applyFill="1" applyBorder="1" applyAlignment="1">
      <alignment horizontal="center" vertical="center"/>
    </xf>
    <xf numFmtId="0" fontId="13" fillId="15" borderId="13" xfId="0" applyFont="1" applyFill="1" applyBorder="1" applyAlignment="1">
      <alignment horizontal="center" vertical="center"/>
    </xf>
    <xf numFmtId="0" fontId="13" fillId="15" borderId="16" xfId="0" applyFont="1" applyFill="1" applyBorder="1" applyAlignment="1">
      <alignment horizontal="center" vertical="center"/>
    </xf>
    <xf numFmtId="0" fontId="13" fillId="15" borderId="26" xfId="0" applyFont="1" applyFill="1" applyBorder="1" applyAlignment="1">
      <alignment horizontal="center" vertical="center"/>
    </xf>
    <xf numFmtId="0" fontId="13" fillId="15" borderId="17" xfId="0" applyFont="1" applyFill="1" applyBorder="1" applyAlignment="1">
      <alignment horizontal="center" vertical="center"/>
    </xf>
    <xf numFmtId="0" fontId="13" fillId="15" borderId="7" xfId="0" applyFont="1" applyFill="1" applyBorder="1" applyAlignment="1">
      <alignment horizontal="center" vertical="center"/>
    </xf>
    <xf numFmtId="0" fontId="13" fillId="15" borderId="39" xfId="0" applyFont="1" applyFill="1" applyBorder="1" applyAlignment="1">
      <alignment horizontal="center" vertical="center"/>
    </xf>
    <xf numFmtId="0" fontId="13" fillId="15" borderId="72" xfId="0" applyFont="1" applyFill="1" applyBorder="1" applyAlignment="1">
      <alignment horizontal="center" vertical="center"/>
    </xf>
    <xf numFmtId="0" fontId="13" fillId="15" borderId="42" xfId="0" applyFont="1" applyFill="1" applyBorder="1" applyAlignment="1">
      <alignment horizontal="center" vertical="center"/>
    </xf>
    <xf numFmtId="0" fontId="2" fillId="11" borderId="16" xfId="0" applyFont="1" applyFill="1" applyBorder="1" applyAlignment="1">
      <alignment horizontal="center" vertical="center"/>
    </xf>
    <xf numFmtId="0" fontId="2" fillId="11" borderId="26" xfId="0" applyFont="1" applyFill="1" applyBorder="1" applyAlignment="1">
      <alignment horizontal="center" vertical="center"/>
    </xf>
    <xf numFmtId="0" fontId="2" fillId="11" borderId="17" xfId="0" applyFont="1" applyFill="1" applyBorder="1" applyAlignment="1">
      <alignment horizontal="center" vertical="center"/>
    </xf>
    <xf numFmtId="0" fontId="2" fillId="14" borderId="16" xfId="0" applyFont="1" applyFill="1" applyBorder="1" applyAlignment="1">
      <alignment horizontal="center" vertical="center"/>
    </xf>
    <xf numFmtId="0" fontId="2" fillId="14" borderId="26" xfId="0" applyFont="1" applyFill="1" applyBorder="1" applyAlignment="1">
      <alignment horizontal="center" vertical="center"/>
    </xf>
    <xf numFmtId="0" fontId="2" fillId="14" borderId="17" xfId="0" applyFont="1" applyFill="1" applyBorder="1" applyAlignment="1">
      <alignment horizontal="center" vertical="center"/>
    </xf>
    <xf numFmtId="0" fontId="2" fillId="12" borderId="103" xfId="0" applyFont="1" applyFill="1" applyBorder="1" applyAlignment="1">
      <alignment horizontal="center" vertical="center"/>
    </xf>
    <xf numFmtId="0" fontId="2" fillId="12" borderId="12" xfId="0" applyFont="1" applyFill="1" applyBorder="1" applyAlignment="1">
      <alignment horizontal="center" vertical="center"/>
    </xf>
    <xf numFmtId="0" fontId="2" fillId="12" borderId="16" xfId="0" applyFont="1" applyFill="1" applyBorder="1" applyAlignment="1">
      <alignment horizontal="center" vertical="center"/>
    </xf>
    <xf numFmtId="0" fontId="2" fillId="12" borderId="26" xfId="0" applyFont="1" applyFill="1" applyBorder="1" applyAlignment="1">
      <alignment horizontal="center" vertical="center"/>
    </xf>
    <xf numFmtId="0" fontId="2" fillId="12" borderId="17" xfId="0" applyFont="1" applyFill="1" applyBorder="1" applyAlignment="1">
      <alignment horizontal="center" vertical="center"/>
    </xf>
    <xf numFmtId="0" fontId="2" fillId="12" borderId="74" xfId="0" applyFont="1" applyFill="1" applyBorder="1" applyAlignment="1">
      <alignment horizontal="center" vertical="center"/>
    </xf>
    <xf numFmtId="0" fontId="2" fillId="12" borderId="91" xfId="0" applyFont="1" applyFill="1" applyBorder="1" applyAlignment="1">
      <alignment horizontal="center" vertical="center"/>
    </xf>
    <xf numFmtId="0" fontId="2" fillId="12" borderId="75" xfId="0" applyFont="1" applyFill="1" applyBorder="1" applyAlignment="1">
      <alignment horizontal="center" vertical="center"/>
    </xf>
    <xf numFmtId="0" fontId="13" fillId="12" borderId="12" xfId="0" applyFont="1" applyFill="1" applyBorder="1" applyAlignment="1">
      <alignment horizontal="center" vertical="center"/>
    </xf>
    <xf numFmtId="0" fontId="13" fillId="12" borderId="25" xfId="0" applyFont="1" applyFill="1" applyBorder="1" applyAlignment="1">
      <alignment horizontal="center" vertical="center"/>
    </xf>
    <xf numFmtId="0" fontId="13" fillId="12" borderId="13" xfId="0" applyFont="1" applyFill="1" applyBorder="1" applyAlignment="1">
      <alignment horizontal="center" vertical="center"/>
    </xf>
    <xf numFmtId="0" fontId="13" fillId="12" borderId="16" xfId="0" applyFont="1" applyFill="1" applyBorder="1" applyAlignment="1">
      <alignment horizontal="center" vertical="center"/>
    </xf>
    <xf numFmtId="0" fontId="13" fillId="12" borderId="26" xfId="0" applyFont="1" applyFill="1" applyBorder="1" applyAlignment="1">
      <alignment horizontal="center" vertical="center"/>
    </xf>
    <xf numFmtId="0" fontId="13" fillId="12" borderId="17" xfId="0" applyFont="1" applyFill="1" applyBorder="1" applyAlignment="1">
      <alignment horizontal="center" vertical="center"/>
    </xf>
    <xf numFmtId="0" fontId="2" fillId="6" borderId="10" xfId="0" applyFont="1" applyFill="1" applyBorder="1" applyAlignment="1">
      <alignment horizontal="center" vertical="center"/>
    </xf>
    <xf numFmtId="0" fontId="13" fillId="12" borderId="7" xfId="0" applyFont="1" applyFill="1" applyBorder="1" applyAlignment="1">
      <alignment horizontal="center" vertical="center"/>
    </xf>
    <xf numFmtId="0" fontId="13" fillId="12" borderId="39" xfId="0" applyFont="1" applyFill="1" applyBorder="1" applyAlignment="1">
      <alignment horizontal="center" vertical="center"/>
    </xf>
    <xf numFmtId="0" fontId="13" fillId="12" borderId="72" xfId="0" applyFont="1" applyFill="1" applyBorder="1" applyAlignment="1">
      <alignment horizontal="center" vertical="center"/>
    </xf>
    <xf numFmtId="0" fontId="13" fillId="12" borderId="42" xfId="0" applyFont="1" applyFill="1" applyBorder="1" applyAlignment="1">
      <alignment horizontal="center" vertical="center"/>
    </xf>
    <xf numFmtId="0" fontId="8" fillId="16" borderId="58" xfId="0" applyFont="1" applyFill="1" applyBorder="1" applyAlignment="1">
      <alignment horizontal="center" vertical="center"/>
    </xf>
    <xf numFmtId="0" fontId="8" fillId="16" borderId="12" xfId="0" applyFont="1" applyFill="1" applyBorder="1" applyAlignment="1">
      <alignment horizontal="center" vertical="center"/>
    </xf>
    <xf numFmtId="0" fontId="8" fillId="16" borderId="25" xfId="0" applyFont="1" applyFill="1" applyBorder="1" applyAlignment="1">
      <alignment horizontal="center" vertical="center"/>
    </xf>
    <xf numFmtId="0" fontId="8" fillId="16" borderId="13" xfId="0" applyFont="1" applyFill="1" applyBorder="1" applyAlignment="1">
      <alignment horizontal="center" vertical="center"/>
    </xf>
    <xf numFmtId="0" fontId="8" fillId="16" borderId="16" xfId="0" applyFont="1" applyFill="1" applyBorder="1" applyAlignment="1">
      <alignment horizontal="center" vertical="center"/>
    </xf>
    <xf numFmtId="0" fontId="8" fillId="16" borderId="26" xfId="0" applyFont="1" applyFill="1" applyBorder="1" applyAlignment="1">
      <alignment horizontal="center" vertical="center"/>
    </xf>
    <xf numFmtId="0" fontId="8" fillId="16" borderId="17" xfId="0" applyFont="1" applyFill="1" applyBorder="1" applyAlignment="1">
      <alignment horizontal="center" vertical="center"/>
    </xf>
    <xf numFmtId="0" fontId="8" fillId="16" borderId="21" xfId="0" applyFont="1" applyFill="1" applyBorder="1" applyAlignment="1">
      <alignment horizontal="center" vertical="center"/>
    </xf>
    <xf numFmtId="0" fontId="8" fillId="16" borderId="22" xfId="0" applyFont="1" applyFill="1" applyBorder="1" applyAlignment="1">
      <alignment horizontal="center" vertical="center"/>
    </xf>
    <xf numFmtId="0" fontId="2" fillId="17" borderId="27" xfId="0" applyNumberFormat="1" applyFont="1" applyFill="1" applyBorder="1" applyAlignment="1">
      <alignment horizontal="center" vertical="center"/>
    </xf>
    <xf numFmtId="0" fontId="2" fillId="6" borderId="80" xfId="0" applyNumberFormat="1" applyFont="1" applyFill="1" applyBorder="1" applyAlignment="1">
      <alignment horizontal="center" vertical="center"/>
    </xf>
    <xf numFmtId="0" fontId="2" fillId="6" borderId="67" xfId="0" applyNumberFormat="1" applyFont="1" applyFill="1" applyBorder="1" applyAlignment="1">
      <alignment horizontal="center" vertical="center" wrapText="1"/>
    </xf>
    <xf numFmtId="0" fontId="2" fillId="12" borderId="67" xfId="0" applyNumberFormat="1" applyFont="1" applyFill="1" applyBorder="1" applyAlignment="1">
      <alignment horizontal="center" vertical="center"/>
    </xf>
    <xf numFmtId="0" fontId="2" fillId="12" borderId="68" xfId="0" applyNumberFormat="1" applyFont="1" applyFill="1" applyBorder="1" applyAlignment="1">
      <alignment horizontal="center" vertical="center"/>
    </xf>
    <xf numFmtId="49" fontId="8" fillId="32" borderId="14" xfId="0" applyNumberFormat="1" applyFont="1" applyFill="1" applyBorder="1" applyAlignment="1">
      <alignment horizontal="center" vertical="center"/>
    </xf>
    <xf numFmtId="49" fontId="8" fillId="32" borderId="16" xfId="0" applyNumberFormat="1" applyFont="1" applyFill="1" applyBorder="1" applyAlignment="1">
      <alignment horizontal="center" vertical="center"/>
    </xf>
    <xf numFmtId="0" fontId="11" fillId="8" borderId="26" xfId="0" applyFont="1" applyFill="1" applyBorder="1" applyAlignment="1">
      <alignment horizontal="center" vertical="center"/>
    </xf>
    <xf numFmtId="0" fontId="11" fillId="8" borderId="17" xfId="0" applyFont="1" applyFill="1" applyBorder="1" applyAlignment="1">
      <alignment horizontal="center" vertical="center"/>
    </xf>
    <xf numFmtId="0" fontId="11" fillId="8" borderId="72" xfId="0" applyFont="1" applyFill="1" applyBorder="1" applyAlignment="1">
      <alignment horizontal="center" vertical="center"/>
    </xf>
    <xf numFmtId="0" fontId="11" fillId="8" borderId="42" xfId="0" applyFont="1" applyFill="1" applyBorder="1" applyAlignment="1">
      <alignment horizontal="center" vertical="center"/>
    </xf>
    <xf numFmtId="0" fontId="2" fillId="11" borderId="12" xfId="0" applyFont="1" applyFill="1" applyBorder="1" applyAlignment="1">
      <alignment horizontal="center" vertical="center"/>
    </xf>
    <xf numFmtId="0" fontId="2" fillId="11" borderId="25" xfId="0" applyFont="1" applyFill="1" applyBorder="1" applyAlignment="1">
      <alignment horizontal="center" vertical="center"/>
    </xf>
    <xf numFmtId="0" fontId="2" fillId="11" borderId="13" xfId="0" applyFont="1" applyFill="1" applyBorder="1" applyAlignment="1">
      <alignment horizontal="center" vertical="center"/>
    </xf>
    <xf numFmtId="0" fontId="2" fillId="11" borderId="14" xfId="0" applyFont="1" applyFill="1" applyBorder="1" applyAlignment="1">
      <alignment horizontal="center" vertical="center"/>
    </xf>
    <xf numFmtId="0" fontId="2" fillId="11" borderId="11" xfId="0" applyFont="1" applyFill="1" applyBorder="1" applyAlignment="1">
      <alignment horizontal="center" vertical="center"/>
    </xf>
    <xf numFmtId="0" fontId="2" fillId="11" borderId="15" xfId="0" applyFont="1" applyFill="1" applyBorder="1" applyAlignment="1">
      <alignment horizontal="center" vertical="center"/>
    </xf>
    <xf numFmtId="0" fontId="2" fillId="11" borderId="21" xfId="0" applyFont="1" applyFill="1" applyBorder="1" applyAlignment="1">
      <alignment horizontal="center" vertical="center"/>
    </xf>
    <xf numFmtId="0" fontId="2" fillId="11" borderId="58" xfId="0" applyFont="1" applyFill="1" applyBorder="1" applyAlignment="1">
      <alignment horizontal="center" vertical="center"/>
    </xf>
    <xf numFmtId="0" fontId="2" fillId="11" borderId="22" xfId="0" applyFont="1" applyFill="1" applyBorder="1" applyAlignment="1">
      <alignment horizontal="center" vertical="center"/>
    </xf>
    <xf numFmtId="0" fontId="2" fillId="5" borderId="67" xfId="0" applyNumberFormat="1" applyFont="1" applyFill="1" applyBorder="1" applyAlignment="1">
      <alignment horizontal="center" vertical="center"/>
    </xf>
    <xf numFmtId="0" fontId="2" fillId="30" borderId="7" xfId="0" applyFont="1" applyFill="1" applyBorder="1" applyAlignment="1">
      <alignment horizontal="center" vertical="center"/>
    </xf>
    <xf numFmtId="0" fontId="2" fillId="30" borderId="8" xfId="0" applyFont="1" applyFill="1" applyBorder="1" applyAlignment="1">
      <alignment horizontal="center" vertical="center"/>
    </xf>
    <xf numFmtId="0" fontId="2" fillId="30" borderId="9" xfId="0" applyFont="1" applyFill="1" applyBorder="1" applyAlignment="1">
      <alignment horizontal="center" vertical="center"/>
    </xf>
    <xf numFmtId="0" fontId="2" fillId="3" borderId="103" xfId="0" applyFont="1" applyFill="1" applyBorder="1" applyAlignment="1">
      <alignment horizontal="center" vertical="center"/>
    </xf>
    <xf numFmtId="0" fontId="2" fillId="30" borderId="103" xfId="0" applyFont="1" applyFill="1" applyBorder="1" applyAlignment="1">
      <alignment horizontal="center" vertical="center"/>
    </xf>
    <xf numFmtId="0" fontId="2" fillId="19" borderId="7" xfId="0" applyFont="1" applyFill="1" applyBorder="1" applyAlignment="1">
      <alignment horizontal="center" vertical="center"/>
    </xf>
    <xf numFmtId="0" fontId="2" fillId="17" borderId="7" xfId="0" applyFont="1" applyFill="1" applyBorder="1" applyAlignment="1">
      <alignment horizontal="center" vertical="center"/>
    </xf>
    <xf numFmtId="0" fontId="2" fillId="15" borderId="7" xfId="0" applyFont="1" applyFill="1" applyBorder="1" applyAlignment="1">
      <alignment horizontal="center" vertical="center"/>
    </xf>
    <xf numFmtId="0" fontId="2" fillId="12" borderId="7" xfId="0" applyFont="1" applyFill="1" applyBorder="1" applyAlignment="1">
      <alignment horizontal="center" vertical="center"/>
    </xf>
    <xf numFmtId="49" fontId="2" fillId="0" borderId="0" xfId="0" applyNumberFormat="1" applyFont="1"/>
    <xf numFmtId="0" fontId="2" fillId="0" borderId="0" xfId="0" applyFont="1"/>
    <xf numFmtId="0" fontId="8" fillId="33" borderId="0" xfId="0" applyFont="1" applyFill="1"/>
    <xf numFmtId="49" fontId="2" fillId="27" borderId="17" xfId="0" applyNumberFormat="1" applyFont="1" applyFill="1" applyBorder="1" applyAlignment="1">
      <alignment horizontal="center" vertical="center"/>
    </xf>
    <xf numFmtId="49" fontId="2" fillId="3" borderId="20" xfId="0" applyNumberFormat="1" applyFont="1" applyFill="1" applyBorder="1" applyAlignment="1">
      <alignment horizontal="center" vertical="center"/>
    </xf>
    <xf numFmtId="49" fontId="2" fillId="18" borderId="116" xfId="0" applyNumberFormat="1" applyFont="1" applyFill="1" applyBorder="1" applyAlignment="1">
      <alignment horizontal="center" vertical="center"/>
    </xf>
    <xf numFmtId="49" fontId="2" fillId="18" borderId="129" xfId="0" applyNumberFormat="1" applyFont="1" applyFill="1" applyBorder="1" applyAlignment="1">
      <alignment horizontal="center" vertical="center"/>
    </xf>
    <xf numFmtId="49" fontId="2" fillId="18" borderId="59" xfId="0" applyNumberFormat="1" applyFont="1" applyFill="1" applyBorder="1" applyAlignment="1">
      <alignment horizontal="center" vertical="center"/>
    </xf>
    <xf numFmtId="49" fontId="2" fillId="18" borderId="58" xfId="0" applyNumberFormat="1" applyFont="1" applyFill="1" applyBorder="1" applyAlignment="1">
      <alignment horizontal="center" vertical="center"/>
    </xf>
    <xf numFmtId="49" fontId="2" fillId="18" borderId="101" xfId="0" applyNumberFormat="1" applyFont="1" applyFill="1" applyBorder="1" applyAlignment="1">
      <alignment horizontal="center" vertical="center"/>
    </xf>
    <xf numFmtId="49" fontId="2" fillId="18" borderId="21" xfId="0" applyNumberFormat="1" applyFont="1" applyFill="1" applyBorder="1" applyAlignment="1">
      <alignment horizontal="center" vertical="center"/>
    </xf>
    <xf numFmtId="49" fontId="2" fillId="18" borderId="22" xfId="0" applyNumberFormat="1" applyFont="1" applyFill="1" applyBorder="1" applyAlignment="1">
      <alignment horizontal="center" vertical="center"/>
    </xf>
    <xf numFmtId="0" fontId="9" fillId="18" borderId="8" xfId="0" applyNumberFormat="1" applyFont="1" applyFill="1" applyBorder="1" applyAlignment="1">
      <alignment horizontal="center" vertical="center"/>
    </xf>
    <xf numFmtId="0" fontId="2" fillId="18" borderId="116" xfId="0" applyNumberFormat="1" applyFont="1" applyFill="1" applyBorder="1" applyAlignment="1">
      <alignment horizontal="center" vertical="center"/>
    </xf>
    <xf numFmtId="49" fontId="2" fillId="27" borderId="28" xfId="0" applyNumberFormat="1" applyFont="1" applyFill="1" applyBorder="1" applyAlignment="1">
      <alignment horizontal="center" vertical="center"/>
    </xf>
    <xf numFmtId="49" fontId="2" fillId="27" borderId="18" xfId="0" applyNumberFormat="1" applyFont="1" applyFill="1" applyBorder="1" applyAlignment="1">
      <alignment horizontal="center" vertical="center"/>
    </xf>
    <xf numFmtId="49" fontId="2" fillId="27" borderId="13" xfId="0" applyNumberFormat="1" applyFont="1" applyFill="1" applyBorder="1" applyAlignment="1">
      <alignment horizontal="center" vertical="center"/>
    </xf>
    <xf numFmtId="0" fontId="9" fillId="27" borderId="28" xfId="0" applyNumberFormat="1" applyFont="1" applyFill="1" applyBorder="1" applyAlignment="1">
      <alignment horizontal="center" vertical="center"/>
    </xf>
    <xf numFmtId="0" fontId="9" fillId="27" borderId="18" xfId="0" applyNumberFormat="1" applyFont="1" applyFill="1" applyBorder="1" applyAlignment="1">
      <alignment horizontal="center" vertical="center"/>
    </xf>
    <xf numFmtId="0" fontId="2" fillId="27" borderId="28" xfId="0" applyNumberFormat="1" applyFont="1" applyFill="1" applyBorder="1" applyAlignment="1">
      <alignment horizontal="center" vertical="center"/>
    </xf>
    <xf numFmtId="0" fontId="2" fillId="27" borderId="18" xfId="0" applyNumberFormat="1" applyFont="1" applyFill="1" applyBorder="1" applyAlignment="1">
      <alignment horizontal="center" vertical="center"/>
    </xf>
    <xf numFmtId="0" fontId="2" fillId="3" borderId="18" xfId="0" applyFont="1" applyFill="1" applyBorder="1" applyAlignment="1">
      <alignment horizontal="center" vertical="center"/>
    </xf>
    <xf numFmtId="0" fontId="2" fillId="27" borderId="28" xfId="0" applyFont="1" applyFill="1" applyBorder="1" applyAlignment="1">
      <alignment horizontal="center" vertical="center"/>
    </xf>
    <xf numFmtId="0" fontId="2" fillId="27" borderId="12" xfId="0" applyFont="1" applyFill="1" applyBorder="1" applyAlignment="1">
      <alignment horizontal="center" vertical="center"/>
    </xf>
    <xf numFmtId="0" fontId="14" fillId="27" borderId="18" xfId="0" applyFont="1" applyFill="1" applyBorder="1" applyAlignment="1">
      <alignment horizontal="center" vertical="center"/>
    </xf>
    <xf numFmtId="0" fontId="14" fillId="27" borderId="16" xfId="0" applyFont="1" applyFill="1" applyBorder="1" applyAlignment="1">
      <alignment horizontal="center" vertical="center"/>
    </xf>
    <xf numFmtId="0" fontId="14" fillId="27" borderId="26" xfId="0" applyFont="1" applyFill="1" applyBorder="1" applyAlignment="1">
      <alignment horizontal="center" vertical="center"/>
    </xf>
    <xf numFmtId="49" fontId="2" fillId="14" borderId="67" xfId="0" applyNumberFormat="1" applyFont="1" applyFill="1" applyBorder="1" applyAlignment="1">
      <alignment horizontal="center" vertical="center" wrapText="1"/>
    </xf>
    <xf numFmtId="0" fontId="2" fillId="3" borderId="0" xfId="0" applyFont="1" applyFill="1" applyBorder="1" applyAlignment="1">
      <alignment horizontal="center" vertical="center"/>
    </xf>
    <xf numFmtId="0" fontId="2" fillId="3" borderId="34"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14" xfId="0" applyNumberFormat="1" applyFont="1" applyFill="1" applyBorder="1" applyAlignment="1">
      <alignment horizontal="center" vertical="center"/>
    </xf>
    <xf numFmtId="0" fontId="2" fillId="6" borderId="15" xfId="0" applyNumberFormat="1" applyFont="1" applyFill="1" applyBorder="1" applyAlignment="1">
      <alignment horizontal="center" vertical="center"/>
    </xf>
    <xf numFmtId="0" fontId="2" fillId="3" borderId="74" xfId="0" applyFont="1" applyFill="1" applyBorder="1" applyAlignment="1">
      <alignment vertical="center"/>
    </xf>
    <xf numFmtId="0" fontId="2" fillId="3" borderId="75" xfId="0" applyFont="1" applyFill="1" applyBorder="1" applyAlignment="1">
      <alignment vertical="center"/>
    </xf>
    <xf numFmtId="0" fontId="2" fillId="4" borderId="74" xfId="0" applyNumberFormat="1" applyFont="1" applyFill="1" applyBorder="1" applyAlignment="1">
      <alignment horizontal="center" vertical="center"/>
    </xf>
    <xf numFmtId="0" fontId="2" fillId="4" borderId="75" xfId="0" applyNumberFormat="1" applyFont="1" applyFill="1" applyBorder="1" applyAlignment="1">
      <alignment horizontal="center" vertical="center"/>
    </xf>
    <xf numFmtId="0" fontId="2" fillId="5" borderId="74" xfId="0" applyNumberFormat="1" applyFont="1" applyFill="1" applyBorder="1" applyAlignment="1">
      <alignment horizontal="center" vertical="center"/>
    </xf>
    <xf numFmtId="0" fontId="2" fillId="5" borderId="75" xfId="0" applyNumberFormat="1" applyFont="1" applyFill="1" applyBorder="1" applyAlignment="1">
      <alignment horizontal="center" vertical="center"/>
    </xf>
    <xf numFmtId="0" fontId="2" fillId="6" borderId="12" xfId="0" applyNumberFormat="1" applyFont="1" applyFill="1" applyBorder="1" applyAlignment="1">
      <alignment horizontal="center" vertical="center"/>
    </xf>
    <xf numFmtId="0" fontId="2" fillId="6" borderId="16" xfId="0" applyNumberFormat="1" applyFont="1" applyFill="1" applyBorder="1" applyAlignment="1">
      <alignment horizontal="center" vertical="center"/>
    </xf>
    <xf numFmtId="0" fontId="2" fillId="7" borderId="74" xfId="0" applyNumberFormat="1" applyFont="1" applyFill="1" applyBorder="1" applyAlignment="1">
      <alignment horizontal="center" vertical="center"/>
    </xf>
    <xf numFmtId="0" fontId="2" fillId="7" borderId="75" xfId="0" applyNumberFormat="1" applyFont="1" applyFill="1" applyBorder="1" applyAlignment="1">
      <alignment horizontal="center" vertical="center"/>
    </xf>
    <xf numFmtId="0" fontId="2" fillId="3" borderId="28" xfId="0" applyFont="1" applyFill="1" applyBorder="1" applyAlignment="1">
      <alignment horizontal="center" vertical="center"/>
    </xf>
    <xf numFmtId="0" fontId="2" fillId="3" borderId="10" xfId="0" applyFont="1" applyFill="1" applyBorder="1" applyAlignment="1">
      <alignment horizontal="center" vertical="center"/>
    </xf>
    <xf numFmtId="0" fontId="2" fillId="4" borderId="7" xfId="0" applyFont="1" applyFill="1" applyBorder="1" applyAlignment="1">
      <alignment vertical="center"/>
    </xf>
    <xf numFmtId="0" fontId="2" fillId="4" borderId="9" xfId="0" applyFont="1" applyFill="1" applyBorder="1" applyAlignment="1">
      <alignment vertical="center"/>
    </xf>
    <xf numFmtId="0" fontId="2" fillId="6" borderId="7" xfId="0" quotePrefix="1" applyFont="1" applyFill="1" applyBorder="1" applyAlignment="1">
      <alignment vertical="center"/>
    </xf>
    <xf numFmtId="0" fontId="2" fillId="6" borderId="8" xfId="0" quotePrefix="1" applyFont="1" applyFill="1" applyBorder="1" applyAlignment="1">
      <alignment vertical="center"/>
    </xf>
    <xf numFmtId="0" fontId="2" fillId="6" borderId="9" xfId="0" quotePrefix="1" applyFont="1" applyFill="1" applyBorder="1" applyAlignment="1">
      <alignment vertical="center"/>
    </xf>
    <xf numFmtId="0" fontId="2" fillId="5" borderId="7" xfId="0" applyFont="1" applyFill="1" applyBorder="1" applyAlignment="1">
      <alignment vertical="center"/>
    </xf>
    <xf numFmtId="0" fontId="2" fillId="5" borderId="9" xfId="0" applyFont="1" applyFill="1" applyBorder="1" applyAlignment="1">
      <alignment vertical="center"/>
    </xf>
    <xf numFmtId="0" fontId="2" fillId="5" borderId="8" xfId="0" applyFont="1" applyFill="1" applyBorder="1" applyAlignment="1">
      <alignment vertical="center"/>
    </xf>
    <xf numFmtId="0" fontId="2" fillId="7" borderId="7" xfId="0" applyFont="1" applyFill="1" applyBorder="1" applyAlignment="1">
      <alignment vertical="center"/>
    </xf>
    <xf numFmtId="0" fontId="2" fillId="7" borderId="8" xfId="0" applyFont="1" applyFill="1" applyBorder="1" applyAlignment="1">
      <alignment vertical="center"/>
    </xf>
    <xf numFmtId="0" fontId="2" fillId="14" borderId="7" xfId="0" applyFont="1" applyFill="1" applyBorder="1" applyAlignment="1">
      <alignment vertical="center" wrapText="1"/>
    </xf>
    <xf numFmtId="0" fontId="2" fillId="14" borderId="10" xfId="0" applyFont="1" applyFill="1" applyBorder="1" applyAlignment="1">
      <alignment horizontal="center" vertical="center" wrapText="1"/>
    </xf>
    <xf numFmtId="0" fontId="2" fillId="27" borderId="7" xfId="0" applyFont="1" applyFill="1" applyBorder="1" applyAlignment="1">
      <alignment vertical="center"/>
    </xf>
    <xf numFmtId="0" fontId="2" fillId="27" borderId="9" xfId="0" applyFont="1" applyFill="1" applyBorder="1" applyAlignment="1">
      <alignment vertical="center"/>
    </xf>
    <xf numFmtId="0" fontId="8" fillId="16" borderId="7" xfId="0" applyFont="1" applyFill="1" applyBorder="1" applyAlignment="1">
      <alignment vertical="center"/>
    </xf>
    <xf numFmtId="0" fontId="8" fillId="16" borderId="8" xfId="0" applyFont="1" applyFill="1" applyBorder="1" applyAlignment="1">
      <alignment vertical="center"/>
    </xf>
    <xf numFmtId="0" fontId="8" fillId="16" borderId="9" xfId="0" applyFont="1" applyFill="1" applyBorder="1" applyAlignment="1">
      <alignment vertical="center"/>
    </xf>
    <xf numFmtId="0" fontId="2" fillId="3" borderId="74" xfId="0" applyFont="1" applyFill="1" applyBorder="1" applyAlignment="1">
      <alignment horizontal="center" vertical="center"/>
    </xf>
    <xf numFmtId="0" fontId="2" fillId="3" borderId="94" xfId="0" applyFont="1" applyFill="1" applyBorder="1" applyAlignment="1">
      <alignment horizontal="center" vertical="center"/>
    </xf>
    <xf numFmtId="0" fontId="2" fillId="4" borderId="94" xfId="0" applyNumberFormat="1" applyFont="1" applyFill="1" applyBorder="1" applyAlignment="1">
      <alignment horizontal="center" vertical="center"/>
    </xf>
    <xf numFmtId="0" fontId="2" fillId="5" borderId="94" xfId="0" applyNumberFormat="1" applyFont="1" applyFill="1" applyBorder="1" applyAlignment="1">
      <alignment horizontal="center" vertical="center"/>
    </xf>
    <xf numFmtId="0" fontId="2" fillId="6" borderId="64" xfId="0" applyNumberFormat="1" applyFont="1" applyFill="1" applyBorder="1" applyAlignment="1">
      <alignment horizontal="center" vertical="center"/>
    </xf>
    <xf numFmtId="0" fontId="2" fillId="6" borderId="62" xfId="0" applyNumberFormat="1" applyFont="1" applyFill="1" applyBorder="1" applyAlignment="1">
      <alignment horizontal="center" vertical="center"/>
    </xf>
    <xf numFmtId="0" fontId="2" fillId="6" borderId="63" xfId="0" applyNumberFormat="1" applyFont="1" applyFill="1" applyBorder="1" applyAlignment="1">
      <alignment horizontal="center" vertical="center"/>
    </xf>
    <xf numFmtId="0" fontId="2" fillId="7" borderId="94" xfId="0" applyNumberFormat="1" applyFont="1" applyFill="1" applyBorder="1" applyAlignment="1">
      <alignment horizontal="center" vertical="center"/>
    </xf>
    <xf numFmtId="0" fontId="2" fillId="6" borderId="23" xfId="0" applyNumberFormat="1" applyFont="1" applyFill="1" applyBorder="1" applyAlignment="1">
      <alignment horizontal="center" vertical="center"/>
    </xf>
    <xf numFmtId="0" fontId="2" fillId="6" borderId="24" xfId="0" applyNumberFormat="1" applyFont="1" applyFill="1" applyBorder="1" applyAlignment="1">
      <alignment horizontal="center" vertical="center"/>
    </xf>
    <xf numFmtId="0" fontId="2" fillId="6" borderId="21" xfId="0" applyNumberFormat="1" applyFont="1" applyFill="1" applyBorder="1" applyAlignment="1">
      <alignment horizontal="center" vertical="center"/>
    </xf>
    <xf numFmtId="0" fontId="2" fillId="6" borderId="22" xfId="0" applyNumberFormat="1" applyFont="1" applyFill="1" applyBorder="1" applyAlignment="1">
      <alignment horizontal="center" vertical="center"/>
    </xf>
    <xf numFmtId="0" fontId="2" fillId="0" borderId="103" xfId="0" applyFont="1" applyBorder="1" applyAlignment="1">
      <alignment horizontal="center" vertical="center"/>
    </xf>
    <xf numFmtId="0" fontId="2" fillId="0" borderId="76" xfId="0" applyFont="1" applyBorder="1" applyAlignment="1">
      <alignment horizontal="center" vertical="center"/>
    </xf>
    <xf numFmtId="0" fontId="2" fillId="0" borderId="78" xfId="0" applyFont="1" applyBorder="1" applyAlignment="1">
      <alignment horizontal="center" vertical="center"/>
    </xf>
    <xf numFmtId="0" fontId="2" fillId="0" borderId="77" xfId="0" applyFont="1" applyBorder="1" applyAlignment="1">
      <alignment horizontal="center" vertical="center"/>
    </xf>
    <xf numFmtId="0" fontId="2" fillId="0" borderId="116" xfId="0" applyFont="1" applyBorder="1" applyAlignment="1">
      <alignment horizontal="center" vertical="center"/>
    </xf>
    <xf numFmtId="0" fontId="2" fillId="0" borderId="120" xfId="0" applyFont="1" applyBorder="1" applyAlignment="1">
      <alignment horizontal="center" vertical="center"/>
    </xf>
    <xf numFmtId="0" fontId="2" fillId="15" borderId="7" xfId="0" applyFont="1" applyFill="1" applyBorder="1" applyAlignment="1">
      <alignment vertical="center"/>
    </xf>
    <xf numFmtId="0" fontId="2" fillId="15" borderId="8" xfId="0" applyFont="1" applyFill="1" applyBorder="1" applyAlignment="1">
      <alignment vertical="center"/>
    </xf>
    <xf numFmtId="0" fontId="2" fillId="11" borderId="7" xfId="0" applyFont="1" applyFill="1" applyBorder="1" applyAlignment="1">
      <alignment vertical="center"/>
    </xf>
    <xf numFmtId="0" fontId="2" fillId="11" borderId="8" xfId="0" applyFont="1" applyFill="1" applyBorder="1" applyAlignment="1">
      <alignment vertical="center"/>
    </xf>
    <xf numFmtId="0" fontId="2" fillId="14" borderId="8" xfId="0" applyFont="1" applyFill="1" applyBorder="1" applyAlignment="1">
      <alignment vertical="center" wrapText="1"/>
    </xf>
    <xf numFmtId="0" fontId="2" fillId="14" borderId="9" xfId="0" applyFont="1" applyFill="1" applyBorder="1" applyAlignment="1">
      <alignment vertical="center" wrapText="1"/>
    </xf>
    <xf numFmtId="0" fontId="2" fillId="12" borderId="7" xfId="0" applyFont="1" applyFill="1" applyBorder="1" applyAlignment="1">
      <alignment vertical="center"/>
    </xf>
    <xf numFmtId="0" fontId="2" fillId="12" borderId="8" xfId="0" applyFont="1" applyFill="1" applyBorder="1" applyAlignment="1">
      <alignment vertical="center"/>
    </xf>
    <xf numFmtId="0" fontId="2" fillId="12" borderId="9" xfId="0" applyFont="1" applyFill="1" applyBorder="1" applyAlignment="1">
      <alignment vertical="center"/>
    </xf>
    <xf numFmtId="0" fontId="2" fillId="27" borderId="8" xfId="0" applyFont="1" applyFill="1" applyBorder="1" applyAlignment="1">
      <alignment vertical="center"/>
    </xf>
    <xf numFmtId="0" fontId="2" fillId="17" borderId="7" xfId="0" applyFont="1" applyFill="1" applyBorder="1" applyAlignment="1">
      <alignment vertical="center"/>
    </xf>
    <xf numFmtId="0" fontId="2" fillId="17" borderId="8" xfId="0" applyFont="1" applyFill="1" applyBorder="1" applyAlignment="1">
      <alignment vertical="center"/>
    </xf>
    <xf numFmtId="0" fontId="2" fillId="4" borderId="28" xfId="0" applyFont="1" applyFill="1" applyBorder="1" applyAlignment="1">
      <alignment horizontal="center" vertical="center"/>
    </xf>
    <xf numFmtId="0" fontId="2" fillId="6" borderId="10" xfId="0" quotePrefix="1" applyFont="1" applyFill="1" applyBorder="1" applyAlignment="1">
      <alignment horizontal="center" vertical="center"/>
    </xf>
    <xf numFmtId="0" fontId="2" fillId="5" borderId="10" xfId="0" applyFont="1" applyFill="1" applyBorder="1" applyAlignment="1">
      <alignment horizontal="center" vertical="center"/>
    </xf>
    <xf numFmtId="0" fontId="2" fillId="7" borderId="10" xfId="0" applyFont="1" applyFill="1" applyBorder="1" applyAlignment="1">
      <alignment horizontal="center" vertical="center"/>
    </xf>
    <xf numFmtId="0" fontId="8" fillId="16" borderId="10" xfId="0" applyFont="1" applyFill="1" applyBorder="1" applyAlignment="1">
      <alignment horizontal="center" vertical="center"/>
    </xf>
    <xf numFmtId="0" fontId="2" fillId="27" borderId="18" xfId="0" applyFont="1" applyFill="1" applyBorder="1" applyAlignment="1">
      <alignment horizontal="center" vertical="center"/>
    </xf>
    <xf numFmtId="0" fontId="2" fillId="0" borderId="39" xfId="0" applyFont="1" applyBorder="1" applyAlignment="1">
      <alignment horizontal="center" vertical="center"/>
    </xf>
    <xf numFmtId="0" fontId="2" fillId="0" borderId="72" xfId="0" applyFont="1" applyBorder="1" applyAlignment="1">
      <alignment horizontal="center" vertical="center"/>
    </xf>
    <xf numFmtId="0" fontId="2" fillId="0" borderId="42" xfId="0" applyFont="1" applyBorder="1" applyAlignment="1">
      <alignment horizontal="center" vertical="center"/>
    </xf>
    <xf numFmtId="0" fontId="2" fillId="0" borderId="65" xfId="0" applyFont="1" applyBorder="1" applyAlignment="1">
      <alignment horizontal="center" vertical="center"/>
    </xf>
    <xf numFmtId="0" fontId="2" fillId="0" borderId="66" xfId="0" applyFont="1" applyBorder="1" applyAlignment="1">
      <alignment horizontal="center" vertical="center"/>
    </xf>
    <xf numFmtId="0" fontId="2" fillId="0" borderId="67" xfId="0" applyFont="1" applyBorder="1" applyAlignment="1">
      <alignment horizontal="center" vertical="center"/>
    </xf>
    <xf numFmtId="0" fontId="2" fillId="0" borderId="68" xfId="0" applyFont="1" applyBorder="1" applyAlignment="1">
      <alignment horizontal="center" vertical="center"/>
    </xf>
    <xf numFmtId="0" fontId="2" fillId="0" borderId="80" xfId="0" applyFont="1" applyBorder="1" applyAlignment="1">
      <alignment horizontal="center" vertical="center"/>
    </xf>
    <xf numFmtId="0" fontId="2" fillId="17" borderId="38" xfId="0" applyFont="1" applyFill="1" applyBorder="1" applyAlignment="1">
      <alignment horizontal="center" vertical="center"/>
    </xf>
    <xf numFmtId="0" fontId="2" fillId="15" borderId="38" xfId="0" applyFont="1" applyFill="1" applyBorder="1" applyAlignment="1">
      <alignment horizontal="center" vertical="center"/>
    </xf>
    <xf numFmtId="0" fontId="2" fillId="12" borderId="38" xfId="0" applyFont="1" applyFill="1" applyBorder="1" applyAlignment="1">
      <alignment horizontal="center" vertical="center"/>
    </xf>
    <xf numFmtId="0" fontId="14" fillId="27" borderId="78" xfId="0" applyFont="1" applyFill="1" applyBorder="1" applyAlignment="1">
      <alignment horizontal="center" vertical="center"/>
    </xf>
    <xf numFmtId="0" fontId="2" fillId="7" borderId="9" xfId="0" applyFont="1" applyFill="1" applyBorder="1" applyAlignment="1">
      <alignment vertical="center"/>
    </xf>
    <xf numFmtId="0" fontId="2" fillId="17" borderId="9" xfId="0" applyFont="1" applyFill="1" applyBorder="1" applyAlignment="1">
      <alignment vertical="center"/>
    </xf>
    <xf numFmtId="0" fontId="2" fillId="15" borderId="9" xfId="0" applyFont="1" applyFill="1" applyBorder="1" applyAlignment="1">
      <alignment vertical="center"/>
    </xf>
    <xf numFmtId="0" fontId="2" fillId="11" borderId="9" xfId="0" applyFont="1" applyFill="1" applyBorder="1" applyAlignment="1">
      <alignment vertical="center"/>
    </xf>
    <xf numFmtId="0" fontId="2" fillId="5" borderId="14"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5" xfId="0" applyFont="1" applyFill="1" applyBorder="1" applyAlignment="1">
      <alignment horizontal="center" vertical="center"/>
    </xf>
    <xf numFmtId="0" fontId="2" fillId="7" borderId="23" xfId="0" applyFont="1" applyFill="1" applyBorder="1" applyAlignment="1">
      <alignment horizontal="center" vertical="center"/>
    </xf>
    <xf numFmtId="0" fontId="2" fillId="7" borderId="85"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11" xfId="0" applyFont="1" applyFill="1" applyBorder="1" applyAlignment="1">
      <alignment horizontal="center" vertical="center"/>
    </xf>
    <xf numFmtId="0" fontId="2" fillId="7" borderId="15" xfId="0" applyFont="1" applyFill="1" applyBorder="1" applyAlignment="1">
      <alignment horizontal="center" vertical="center"/>
    </xf>
    <xf numFmtId="0" fontId="2" fillId="27" borderId="14" xfId="0" applyFont="1" applyFill="1" applyBorder="1" applyAlignment="1">
      <alignment horizontal="center" vertical="center"/>
    </xf>
    <xf numFmtId="0" fontId="2" fillId="27" borderId="11" xfId="0" applyFont="1" applyFill="1" applyBorder="1" applyAlignment="1">
      <alignment horizontal="center" vertical="center"/>
    </xf>
    <xf numFmtId="0" fontId="2" fillId="27" borderId="15" xfId="0" applyFont="1" applyFill="1" applyBorder="1" applyAlignment="1">
      <alignment horizontal="center" vertical="center"/>
    </xf>
    <xf numFmtId="0" fontId="8" fillId="16" borderId="14" xfId="0" applyFont="1" applyFill="1" applyBorder="1" applyAlignment="1">
      <alignment horizontal="center" vertical="center"/>
    </xf>
    <xf numFmtId="0" fontId="8" fillId="16" borderId="11" xfId="0" applyFont="1" applyFill="1" applyBorder="1" applyAlignment="1">
      <alignment horizontal="center" vertical="center"/>
    </xf>
    <xf numFmtId="0" fontId="8" fillId="16" borderId="15" xfId="0" applyFont="1" applyFill="1" applyBorder="1" applyAlignment="1">
      <alignment horizontal="center" vertical="center"/>
    </xf>
    <xf numFmtId="0" fontId="2" fillId="14" borderId="12" xfId="0" applyFont="1" applyFill="1" applyBorder="1" applyAlignment="1">
      <alignment horizontal="center" vertical="center"/>
    </xf>
    <xf numFmtId="0" fontId="2" fillId="14" borderId="25" xfId="0" applyFont="1" applyFill="1" applyBorder="1" applyAlignment="1">
      <alignment horizontal="center" vertical="center"/>
    </xf>
    <xf numFmtId="0" fontId="2" fillId="14" borderId="13" xfId="0" applyFont="1" applyFill="1" applyBorder="1" applyAlignment="1">
      <alignment horizontal="center"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2" fillId="14" borderId="15" xfId="0" applyFont="1" applyFill="1" applyBorder="1" applyAlignment="1">
      <alignment horizontal="center" vertical="center"/>
    </xf>
    <xf numFmtId="0" fontId="2" fillId="14" borderId="21" xfId="0" applyFont="1" applyFill="1" applyBorder="1" applyAlignment="1">
      <alignment horizontal="center" vertical="center"/>
    </xf>
    <xf numFmtId="0" fontId="2" fillId="14" borderId="58" xfId="0" applyFont="1" applyFill="1" applyBorder="1" applyAlignment="1">
      <alignment horizontal="center" vertical="center"/>
    </xf>
    <xf numFmtId="0" fontId="2" fillId="14" borderId="22" xfId="0" applyFont="1" applyFill="1" applyBorder="1" applyAlignment="1">
      <alignment horizontal="center" vertical="center"/>
    </xf>
    <xf numFmtId="0" fontId="0" fillId="0" borderId="0" xfId="0" applyAlignment="1">
      <alignment horizontal="center"/>
    </xf>
    <xf numFmtId="0" fontId="0" fillId="0" borderId="0" xfId="0" applyFill="1" applyBorder="1" applyAlignment="1">
      <alignment horizontal="center"/>
    </xf>
    <xf numFmtId="0" fontId="2" fillId="3" borderId="35" xfId="0" applyFont="1" applyFill="1" applyBorder="1" applyAlignment="1">
      <alignment horizontal="center" vertical="center"/>
    </xf>
    <xf numFmtId="0" fontId="2" fillId="0" borderId="0" xfId="0" applyFont="1" applyFill="1" applyBorder="1" applyAlignment="1">
      <alignment horizontal="center" vertical="center"/>
    </xf>
    <xf numFmtId="0" fontId="0" fillId="11" borderId="7" xfId="0" applyFill="1" applyBorder="1" applyAlignment="1">
      <alignment horizontal="center" vertical="center" wrapText="1"/>
    </xf>
    <xf numFmtId="0" fontId="0" fillId="0" borderId="53" xfId="0" applyBorder="1" applyAlignment="1">
      <alignment horizontal="center" vertical="center"/>
    </xf>
    <xf numFmtId="0" fontId="0" fillId="0" borderId="55" xfId="0" applyBorder="1" applyAlignment="1">
      <alignment horizontal="center" vertical="center"/>
    </xf>
    <xf numFmtId="49" fontId="2" fillId="3" borderId="76" xfId="0" applyNumberFormat="1" applyFont="1" applyFill="1" applyBorder="1" applyAlignment="1">
      <alignment horizontal="center" vertical="center"/>
    </xf>
    <xf numFmtId="49" fontId="2" fillId="3" borderId="78" xfId="0" applyNumberFormat="1" applyFont="1" applyFill="1" applyBorder="1" applyAlignment="1">
      <alignment horizontal="center" vertical="center"/>
    </xf>
    <xf numFmtId="49" fontId="2" fillId="3" borderId="28" xfId="0" applyNumberFormat="1" applyFont="1" applyFill="1" applyBorder="1" applyAlignment="1">
      <alignment horizontal="center" vertical="center"/>
    </xf>
    <xf numFmtId="49" fontId="2" fillId="3" borderId="18" xfId="0" applyNumberFormat="1" applyFont="1" applyFill="1" applyBorder="1" applyAlignment="1">
      <alignment horizontal="center" vertical="center"/>
    </xf>
    <xf numFmtId="49" fontId="2" fillId="3" borderId="43" xfId="0" applyNumberFormat="1" applyFont="1" applyFill="1" applyBorder="1" applyAlignment="1">
      <alignment horizontal="center" vertical="center"/>
    </xf>
    <xf numFmtId="49" fontId="2" fillId="3" borderId="113" xfId="0" applyNumberFormat="1" applyFont="1" applyFill="1" applyBorder="1" applyAlignment="1">
      <alignment horizontal="center" vertical="center"/>
    </xf>
    <xf numFmtId="49" fontId="2" fillId="3" borderId="37" xfId="0" applyNumberFormat="1" applyFont="1" applyFill="1" applyBorder="1" applyAlignment="1">
      <alignment horizontal="center" vertical="center"/>
    </xf>
    <xf numFmtId="49" fontId="2" fillId="3" borderId="74" xfId="0" applyNumberFormat="1" applyFont="1" applyFill="1" applyBorder="1" applyAlignment="1">
      <alignment horizontal="center" vertical="center"/>
    </xf>
    <xf numFmtId="49" fontId="2" fillId="3" borderId="91" xfId="0" applyNumberFormat="1" applyFont="1" applyFill="1" applyBorder="1" applyAlignment="1">
      <alignment horizontal="center" vertical="center"/>
    </xf>
    <xf numFmtId="49" fontId="2" fillId="3" borderId="39" xfId="0" applyNumberFormat="1" applyFont="1" applyFill="1" applyBorder="1" applyAlignment="1">
      <alignment horizontal="center" vertical="center"/>
    </xf>
    <xf numFmtId="49" fontId="2" fillId="3" borderId="72" xfId="0" applyNumberFormat="1" applyFont="1" applyFill="1" applyBorder="1" applyAlignment="1">
      <alignment horizontal="center" vertical="center"/>
    </xf>
    <xf numFmtId="49" fontId="2" fillId="12" borderId="25" xfId="0" applyNumberFormat="1" applyFont="1" applyFill="1" applyBorder="1" applyAlignment="1">
      <alignment horizontal="center" vertical="center"/>
    </xf>
    <xf numFmtId="49" fontId="2" fillId="12" borderId="11" xfId="0" applyNumberFormat="1" applyFont="1" applyFill="1" applyBorder="1" applyAlignment="1">
      <alignment horizontal="center" vertical="center"/>
    </xf>
    <xf numFmtId="49" fontId="2" fillId="12" borderId="26" xfId="0" applyNumberFormat="1" applyFont="1" applyFill="1" applyBorder="1" applyAlignment="1">
      <alignment horizontal="center" vertical="center"/>
    </xf>
    <xf numFmtId="49" fontId="6" fillId="29" borderId="10" xfId="0" applyNumberFormat="1" applyFont="1" applyFill="1" applyBorder="1" applyAlignment="1">
      <alignment horizontal="center" vertical="center"/>
    </xf>
    <xf numFmtId="49" fontId="6" fillId="29" borderId="18" xfId="0" applyNumberFormat="1" applyFont="1" applyFill="1" applyBorder="1" applyAlignment="1">
      <alignment horizontal="center" vertical="center"/>
    </xf>
    <xf numFmtId="0" fontId="2" fillId="3" borderId="7" xfId="0" applyFont="1" applyFill="1" applyBorder="1" applyAlignment="1">
      <alignment horizontal="center" vertical="center"/>
    </xf>
    <xf numFmtId="49" fontId="6" fillId="29" borderId="12" xfId="0" applyNumberFormat="1" applyFont="1" applyFill="1" applyBorder="1" applyAlignment="1">
      <alignment horizontal="center" vertical="center"/>
    </xf>
    <xf numFmtId="49" fontId="6" fillId="29" borderId="25" xfId="0" applyNumberFormat="1" applyFont="1" applyFill="1" applyBorder="1" applyAlignment="1">
      <alignment horizontal="center" vertical="center"/>
    </xf>
    <xf numFmtId="49" fontId="6" fillId="29" borderId="64" xfId="0" applyNumberFormat="1" applyFont="1" applyFill="1" applyBorder="1" applyAlignment="1">
      <alignment horizontal="center" vertical="center"/>
    </xf>
    <xf numFmtId="49" fontId="6" fillId="29" borderId="14" xfId="0" applyNumberFormat="1" applyFont="1" applyFill="1" applyBorder="1" applyAlignment="1">
      <alignment horizontal="center" vertical="center"/>
    </xf>
    <xf numFmtId="49" fontId="6" fillId="29" borderId="11" xfId="0" applyNumberFormat="1" applyFont="1" applyFill="1" applyBorder="1" applyAlignment="1">
      <alignment horizontal="center" vertical="center"/>
    </xf>
    <xf numFmtId="49" fontId="6" fillId="29" borderId="62" xfId="0" applyNumberFormat="1" applyFont="1" applyFill="1" applyBorder="1" applyAlignment="1">
      <alignment horizontal="center" vertical="center"/>
    </xf>
    <xf numFmtId="49" fontId="6" fillId="29" borderId="16" xfId="0" applyNumberFormat="1" applyFont="1" applyFill="1" applyBorder="1" applyAlignment="1">
      <alignment horizontal="center" vertical="center"/>
    </xf>
    <xf numFmtId="49" fontId="6" fillId="29" borderId="26" xfId="0" applyNumberFormat="1" applyFont="1" applyFill="1" applyBorder="1" applyAlignment="1">
      <alignment horizontal="center" vertical="center"/>
    </xf>
    <xf numFmtId="49" fontId="6" fillId="29" borderId="63" xfId="0" applyNumberFormat="1" applyFont="1" applyFill="1" applyBorder="1" applyAlignment="1">
      <alignment horizontal="center" vertical="center"/>
    </xf>
    <xf numFmtId="49" fontId="2" fillId="27" borderId="12" xfId="0" applyNumberFormat="1" applyFont="1" applyFill="1" applyBorder="1" applyAlignment="1">
      <alignment horizontal="center" vertical="center"/>
    </xf>
    <xf numFmtId="49" fontId="2" fillId="27" borderId="25" xfId="0" applyNumberFormat="1" applyFont="1" applyFill="1" applyBorder="1" applyAlignment="1">
      <alignment horizontal="center" vertical="center"/>
    </xf>
    <xf numFmtId="49" fontId="2" fillId="27" borderId="16" xfId="0" applyNumberFormat="1" applyFont="1" applyFill="1" applyBorder="1" applyAlignment="1">
      <alignment horizontal="center" vertical="center"/>
    </xf>
    <xf numFmtId="49" fontId="2" fillId="27" borderId="26" xfId="0" applyNumberFormat="1" applyFont="1" applyFill="1" applyBorder="1" applyAlignment="1">
      <alignment horizontal="center" vertical="center"/>
    </xf>
    <xf numFmtId="49" fontId="2" fillId="27" borderId="7" xfId="0" applyNumberFormat="1" applyFont="1" applyFill="1" applyBorder="1" applyAlignment="1">
      <alignment horizontal="center" vertical="center"/>
    </xf>
    <xf numFmtId="0" fontId="11" fillId="7" borderId="7" xfId="0" applyFont="1" applyFill="1" applyBorder="1" applyAlignment="1">
      <alignment horizontal="center" vertical="center"/>
    </xf>
    <xf numFmtId="0" fontId="2" fillId="5" borderId="7" xfId="0" applyFont="1" applyFill="1" applyBorder="1" applyAlignment="1">
      <alignment horizontal="center" vertical="center"/>
    </xf>
    <xf numFmtId="0" fontId="2" fillId="7" borderId="9"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7" xfId="0" applyFont="1" applyFill="1" applyBorder="1" applyAlignment="1">
      <alignment horizontal="center" vertical="center"/>
    </xf>
    <xf numFmtId="0" fontId="2" fillId="17" borderId="10" xfId="0" applyFont="1" applyFill="1" applyBorder="1" applyAlignment="1">
      <alignment horizontal="center" vertical="center"/>
    </xf>
    <xf numFmtId="0" fontId="2" fillId="17" borderId="25" xfId="0" applyFont="1" applyFill="1" applyBorder="1" applyAlignment="1">
      <alignment horizontal="center" vertical="center"/>
    </xf>
    <xf numFmtId="0" fontId="2" fillId="17" borderId="13" xfId="0" applyFont="1" applyFill="1" applyBorder="1" applyAlignment="1">
      <alignment horizontal="center" vertical="center"/>
    </xf>
    <xf numFmtId="0" fontId="2" fillId="17" borderId="14" xfId="0" applyFont="1" applyFill="1" applyBorder="1" applyAlignment="1">
      <alignment horizontal="center" vertical="center"/>
    </xf>
    <xf numFmtId="0" fontId="2" fillId="17" borderId="11" xfId="0" applyFont="1" applyFill="1" applyBorder="1" applyAlignment="1">
      <alignment horizontal="center" vertical="center"/>
    </xf>
    <xf numFmtId="0" fontId="2" fillId="17" borderId="15" xfId="0" applyFont="1" applyFill="1" applyBorder="1" applyAlignment="1">
      <alignment horizontal="center" vertical="center"/>
    </xf>
    <xf numFmtId="0" fontId="12" fillId="17" borderId="7" xfId="0" applyFont="1" applyFill="1" applyBorder="1" applyAlignment="1">
      <alignment horizontal="center" vertical="center"/>
    </xf>
    <xf numFmtId="0" fontId="2" fillId="15" borderId="25" xfId="0" applyFont="1" applyFill="1" applyBorder="1" applyAlignment="1">
      <alignment horizontal="center" vertical="center"/>
    </xf>
    <xf numFmtId="0" fontId="2" fillId="15" borderId="13" xfId="0" applyFont="1" applyFill="1" applyBorder="1" applyAlignment="1">
      <alignment horizontal="center" vertical="center"/>
    </xf>
    <xf numFmtId="0" fontId="2" fillId="15" borderId="14" xfId="0" applyFont="1" applyFill="1" applyBorder="1" applyAlignment="1">
      <alignment horizontal="center" vertical="center"/>
    </xf>
    <xf numFmtId="0" fontId="2" fillId="15" borderId="11" xfId="0" applyFont="1" applyFill="1" applyBorder="1" applyAlignment="1">
      <alignment horizontal="center" vertical="center"/>
    </xf>
    <xf numFmtId="0" fontId="2" fillId="15" borderId="15" xfId="0" applyFont="1" applyFill="1" applyBorder="1" applyAlignment="1">
      <alignment horizontal="center" vertical="center"/>
    </xf>
    <xf numFmtId="0" fontId="2" fillId="15" borderId="10" xfId="0" applyFont="1" applyFill="1" applyBorder="1" applyAlignment="1">
      <alignment horizontal="center" vertical="center"/>
    </xf>
    <xf numFmtId="0" fontId="2" fillId="11" borderId="10" xfId="0" applyFont="1" applyFill="1" applyBorder="1" applyAlignment="1">
      <alignment horizontal="center" vertical="center"/>
    </xf>
    <xf numFmtId="0" fontId="2" fillId="0" borderId="0" xfId="0" applyFont="1" applyAlignment="1">
      <alignment horizontal="center"/>
    </xf>
    <xf numFmtId="0" fontId="2" fillId="12" borderId="10" xfId="0" applyFont="1" applyFill="1" applyBorder="1" applyAlignment="1">
      <alignment horizontal="center" vertical="center"/>
    </xf>
    <xf numFmtId="0" fontId="2" fillId="12" borderId="25" xfId="0" applyFont="1" applyFill="1" applyBorder="1" applyAlignment="1">
      <alignment horizontal="center" vertical="center"/>
    </xf>
    <xf numFmtId="0" fontId="2" fillId="12" borderId="13" xfId="0" applyFont="1" applyFill="1" applyBorder="1" applyAlignment="1">
      <alignment horizontal="center" vertical="center"/>
    </xf>
    <xf numFmtId="0" fontId="2" fillId="12" borderId="14" xfId="0" applyFont="1" applyFill="1" applyBorder="1" applyAlignment="1">
      <alignment horizontal="center" vertical="center"/>
    </xf>
    <xf numFmtId="0" fontId="2" fillId="12" borderId="11" xfId="0" applyFont="1" applyFill="1" applyBorder="1" applyAlignment="1">
      <alignment horizontal="center" vertical="center"/>
    </xf>
    <xf numFmtId="0" fontId="2" fillId="12" borderId="15" xfId="0" applyFont="1" applyFill="1" applyBorder="1" applyAlignment="1">
      <alignment horizontal="center" vertical="center"/>
    </xf>
    <xf numFmtId="0" fontId="2" fillId="27" borderId="25" xfId="0" applyFont="1" applyFill="1" applyBorder="1" applyAlignment="1">
      <alignment horizontal="center" vertical="center"/>
    </xf>
    <xf numFmtId="0" fontId="2" fillId="27" borderId="13" xfId="0" applyFont="1" applyFill="1" applyBorder="1" applyAlignment="1">
      <alignment horizontal="center" vertical="center"/>
    </xf>
    <xf numFmtId="0" fontId="2" fillId="27" borderId="16" xfId="0" applyFont="1" applyFill="1" applyBorder="1" applyAlignment="1">
      <alignment horizontal="center" vertical="center"/>
    </xf>
    <xf numFmtId="0" fontId="2" fillId="27" borderId="26" xfId="0" applyFont="1" applyFill="1" applyBorder="1" applyAlignment="1">
      <alignment horizontal="center" vertical="center"/>
    </xf>
    <xf numFmtId="0" fontId="2" fillId="27" borderId="17"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1"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4" xfId="0" applyFont="1" applyFill="1" applyBorder="1" applyAlignment="1">
      <alignment horizontal="center" vertical="center"/>
    </xf>
    <xf numFmtId="0" fontId="2" fillId="2" borderId="62" xfId="0" applyFont="1" applyFill="1" applyBorder="1" applyAlignment="1">
      <alignment horizontal="center" vertical="center"/>
    </xf>
    <xf numFmtId="49" fontId="2" fillId="4" borderId="36" xfId="0" applyNumberFormat="1" applyFont="1" applyFill="1" applyBorder="1" applyAlignment="1">
      <alignment horizontal="center" vertical="center"/>
    </xf>
    <xf numFmtId="49" fontId="2" fillId="4" borderId="130" xfId="0" applyNumberFormat="1" applyFont="1" applyFill="1" applyBorder="1" applyAlignment="1">
      <alignment horizontal="center" vertical="center"/>
    </xf>
    <xf numFmtId="49" fontId="2" fillId="5" borderId="36" xfId="0" applyNumberFormat="1" applyFont="1" applyFill="1" applyBorder="1" applyAlignment="1">
      <alignment horizontal="center" vertical="center"/>
    </xf>
    <xf numFmtId="49" fontId="2" fillId="5" borderId="130" xfId="0" applyNumberFormat="1" applyFont="1" applyFill="1" applyBorder="1" applyAlignment="1">
      <alignment horizontal="center" vertical="center"/>
    </xf>
    <xf numFmtId="49" fontId="2" fillId="6" borderId="1" xfId="0" applyNumberFormat="1" applyFont="1" applyFill="1" applyBorder="1" applyAlignment="1">
      <alignment horizontal="center" vertical="center"/>
    </xf>
    <xf numFmtId="49" fontId="2" fillId="6" borderId="81" xfId="0" applyNumberFormat="1" applyFont="1" applyFill="1" applyBorder="1" applyAlignment="1">
      <alignment horizontal="center" vertical="center"/>
    </xf>
    <xf numFmtId="49" fontId="2" fillId="7" borderId="94" xfId="0" applyNumberFormat="1" applyFont="1" applyFill="1" applyBorder="1" applyAlignment="1">
      <alignment horizontal="center" vertical="center"/>
    </xf>
    <xf numFmtId="49" fontId="2" fillId="7" borderId="37" xfId="0" applyNumberFormat="1" applyFont="1" applyFill="1" applyBorder="1" applyAlignment="1">
      <alignment horizontal="center" vertical="center"/>
    </xf>
    <xf numFmtId="49" fontId="2" fillId="6" borderId="114" xfId="0" applyNumberFormat="1" applyFont="1" applyFill="1" applyBorder="1" applyAlignment="1">
      <alignment horizontal="center" vertical="center"/>
    </xf>
    <xf numFmtId="49" fontId="2" fillId="6" borderId="34" xfId="0" applyNumberFormat="1" applyFont="1" applyFill="1" applyBorder="1" applyAlignment="1">
      <alignment horizontal="center" vertical="center"/>
    </xf>
    <xf numFmtId="49" fontId="2" fillId="6" borderId="108" xfId="0" applyNumberFormat="1" applyFont="1" applyFill="1" applyBorder="1" applyAlignment="1">
      <alignment horizontal="center" vertical="center"/>
    </xf>
    <xf numFmtId="49" fontId="2" fillId="6" borderId="0" xfId="0" applyNumberFormat="1" applyFont="1" applyFill="1" applyBorder="1" applyAlignment="1">
      <alignment horizontal="center" vertical="center"/>
    </xf>
    <xf numFmtId="0" fontId="0" fillId="0" borderId="0" xfId="0" applyFill="1" applyBorder="1" applyAlignment="1">
      <alignment horizontal="center"/>
    </xf>
    <xf numFmtId="0" fontId="2" fillId="2" borderId="30" xfId="0" applyFont="1" applyFill="1" applyBorder="1" applyAlignment="1">
      <alignment horizontal="center" vertical="center"/>
    </xf>
    <xf numFmtId="0" fontId="2" fillId="2" borderId="63" xfId="0"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6" borderId="82" xfId="0" applyNumberFormat="1" applyFont="1" applyFill="1" applyBorder="1" applyAlignment="1">
      <alignment horizontal="center" vertical="center"/>
    </xf>
    <xf numFmtId="49" fontId="2" fillId="6" borderId="5" xfId="0" applyNumberFormat="1" applyFont="1" applyFill="1" applyBorder="1" applyAlignment="1">
      <alignment horizontal="center" vertical="center"/>
    </xf>
    <xf numFmtId="49" fontId="2" fillId="6" borderId="83" xfId="0" applyNumberFormat="1" applyFont="1" applyFill="1" applyBorder="1" applyAlignment="1">
      <alignment horizontal="center" vertical="center"/>
    </xf>
    <xf numFmtId="49" fontId="2" fillId="7" borderId="36" xfId="0" applyNumberFormat="1" applyFont="1" applyFill="1" applyBorder="1" applyAlignment="1">
      <alignment horizontal="center" vertical="center"/>
    </xf>
    <xf numFmtId="49" fontId="2" fillId="7" borderId="130" xfId="0" applyNumberFormat="1" applyFont="1" applyFill="1" applyBorder="1" applyAlignment="1">
      <alignment horizontal="center" vertical="center"/>
    </xf>
    <xf numFmtId="49" fontId="2" fillId="6" borderId="40" xfId="0" applyNumberFormat="1" applyFont="1" applyFill="1" applyBorder="1" applyAlignment="1">
      <alignment horizontal="center" vertical="center"/>
    </xf>
    <xf numFmtId="49" fontId="2" fillId="6" borderId="35" xfId="0" applyNumberFormat="1" applyFont="1" applyFill="1" applyBorder="1" applyAlignment="1">
      <alignment horizontal="center" vertical="center"/>
    </xf>
    <xf numFmtId="49" fontId="2" fillId="5" borderId="94" xfId="0" applyNumberFormat="1" applyFont="1" applyFill="1" applyBorder="1" applyAlignment="1">
      <alignment horizontal="center" vertical="center"/>
    </xf>
    <xf numFmtId="49" fontId="2" fillId="5" borderId="37" xfId="0" applyNumberFormat="1" applyFont="1" applyFill="1" applyBorder="1" applyAlignment="1">
      <alignment horizontal="center" vertical="center"/>
    </xf>
    <xf numFmtId="49" fontId="2" fillId="4" borderId="94" xfId="0" applyNumberFormat="1" applyFont="1" applyFill="1" applyBorder="1" applyAlignment="1">
      <alignment horizontal="center" vertical="center"/>
    </xf>
    <xf numFmtId="49" fontId="2" fillId="4" borderId="37" xfId="0" applyNumberFormat="1" applyFont="1" applyFill="1" applyBorder="1" applyAlignment="1">
      <alignment horizontal="center" vertical="center"/>
    </xf>
    <xf numFmtId="0" fontId="2" fillId="3" borderId="35" xfId="0" applyFont="1" applyFill="1" applyBorder="1" applyAlignment="1">
      <alignment horizontal="center" vertical="center"/>
    </xf>
    <xf numFmtId="0" fontId="2" fillId="0" borderId="0" xfId="0" applyFont="1" applyFill="1" applyBorder="1" applyAlignment="1">
      <alignment horizontal="center" vertical="center"/>
    </xf>
    <xf numFmtId="0" fontId="0" fillId="6" borderId="8" xfId="0" applyFill="1" applyBorder="1" applyAlignment="1">
      <alignment horizontal="center" vertical="center" wrapText="1"/>
    </xf>
    <xf numFmtId="0" fontId="0" fillId="6" borderId="8" xfId="0" applyFill="1" applyBorder="1" applyAlignment="1">
      <alignment horizontal="center" vertical="center"/>
    </xf>
    <xf numFmtId="0" fontId="0" fillId="9" borderId="7" xfId="0" applyFill="1" applyBorder="1" applyAlignment="1">
      <alignment horizontal="center" vertical="center" wrapText="1"/>
    </xf>
    <xf numFmtId="0" fontId="0" fillId="9" borderId="8" xfId="0" applyFill="1" applyBorder="1" applyAlignment="1">
      <alignment horizontal="center" vertical="center" wrapText="1"/>
    </xf>
    <xf numFmtId="0" fontId="0" fillId="9" borderId="9"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9"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9" xfId="0" applyFill="1" applyBorder="1" applyAlignment="1">
      <alignment horizontal="center" vertical="center" wrapText="1"/>
    </xf>
    <xf numFmtId="0" fontId="0" fillId="17" borderId="52" xfId="0" applyFill="1" applyBorder="1" applyAlignment="1">
      <alignment horizontal="center" vertical="center"/>
    </xf>
    <xf numFmtId="0" fontId="0" fillId="11" borderId="7" xfId="0" applyFill="1" applyBorder="1" applyAlignment="1">
      <alignment horizontal="center" vertical="center" wrapText="1"/>
    </xf>
    <xf numFmtId="0" fontId="0" fillId="11" borderId="8" xfId="0" applyFill="1" applyBorder="1" applyAlignment="1">
      <alignment horizontal="center" vertical="center" wrapText="1"/>
    </xf>
    <xf numFmtId="0" fontId="0" fillId="11" borderId="9" xfId="0" applyFill="1" applyBorder="1" applyAlignment="1">
      <alignment horizontal="center" vertical="center" wrapText="1"/>
    </xf>
    <xf numFmtId="0" fontId="0" fillId="11" borderId="52" xfId="0" applyFill="1" applyBorder="1" applyAlignment="1">
      <alignment horizontal="center" vertical="center" wrapText="1"/>
    </xf>
    <xf numFmtId="0" fontId="0" fillId="11" borderId="54" xfId="0" applyFill="1" applyBorder="1" applyAlignment="1">
      <alignment horizontal="center" vertical="center" wrapText="1"/>
    </xf>
    <xf numFmtId="0" fontId="0" fillId="13" borderId="52" xfId="0" applyFill="1" applyBorder="1" applyAlignment="1">
      <alignment horizontal="center" vertical="center" wrapText="1"/>
    </xf>
    <xf numFmtId="0" fontId="0" fillId="14" borderId="52"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9"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xf numFmtId="0" fontId="0" fillId="15" borderId="19" xfId="0" applyFill="1" applyBorder="1" applyAlignment="1">
      <alignment horizontal="center" vertical="center" wrapText="1"/>
    </xf>
    <xf numFmtId="0" fontId="3" fillId="16" borderId="7" xfId="0" applyFont="1" applyFill="1" applyBorder="1" applyAlignment="1">
      <alignment horizontal="center" vertical="center" wrapText="1"/>
    </xf>
    <xf numFmtId="0" fontId="3" fillId="16" borderId="8" xfId="0" applyFont="1" applyFill="1" applyBorder="1" applyAlignment="1">
      <alignment horizontal="center" vertical="center" wrapText="1"/>
    </xf>
    <xf numFmtId="0" fontId="3" fillId="16" borderId="9" xfId="0" applyFont="1" applyFill="1" applyBorder="1" applyAlignment="1">
      <alignment horizontal="center" vertical="center" wrapText="1"/>
    </xf>
    <xf numFmtId="0" fontId="0" fillId="4" borderId="47" xfId="0" applyFill="1" applyBorder="1" applyAlignment="1">
      <alignment horizontal="center" vertical="center"/>
    </xf>
    <xf numFmtId="0" fontId="0" fillId="4" borderId="48" xfId="0" applyFill="1" applyBorder="1" applyAlignment="1">
      <alignment horizontal="center" vertical="center"/>
    </xf>
    <xf numFmtId="0" fontId="0" fillId="4" borderId="49" xfId="0" applyFill="1" applyBorder="1" applyAlignment="1">
      <alignment horizontal="center" vertical="center"/>
    </xf>
    <xf numFmtId="0" fontId="0" fillId="5" borderId="47" xfId="0" applyFill="1" applyBorder="1" applyAlignment="1">
      <alignment horizontal="center" vertical="center"/>
    </xf>
    <xf numFmtId="0" fontId="0" fillId="5" borderId="48" xfId="0" applyFill="1" applyBorder="1" applyAlignment="1">
      <alignment horizontal="center" vertical="center"/>
    </xf>
    <xf numFmtId="0" fontId="0" fillId="5" borderId="49" xfId="0" applyFill="1" applyBorder="1" applyAlignment="1">
      <alignment horizontal="center" vertical="center"/>
    </xf>
    <xf numFmtId="0" fontId="0" fillId="6" borderId="47" xfId="0" applyFill="1" applyBorder="1" applyAlignment="1">
      <alignment horizontal="center" vertical="center"/>
    </xf>
    <xf numFmtId="0" fontId="0" fillId="6" borderId="48" xfId="0" applyFill="1" applyBorder="1" applyAlignment="1">
      <alignment horizontal="center" vertical="center"/>
    </xf>
    <xf numFmtId="0" fontId="0" fillId="6" borderId="49" xfId="0" applyFill="1" applyBorder="1" applyAlignment="1">
      <alignment horizontal="center" vertical="center"/>
    </xf>
    <xf numFmtId="0" fontId="0" fillId="0" borderId="53"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5" xfId="0" applyBorder="1" applyAlignment="1">
      <alignment horizontal="center" vertical="center"/>
    </xf>
    <xf numFmtId="49" fontId="2" fillId="3" borderId="65" xfId="0" applyNumberFormat="1" applyFont="1" applyFill="1" applyBorder="1" applyAlignment="1">
      <alignment horizontal="center" vertical="center"/>
    </xf>
    <xf numFmtId="49" fontId="2" fillId="3" borderId="66" xfId="0" applyNumberFormat="1" applyFont="1" applyFill="1" applyBorder="1" applyAlignment="1">
      <alignment horizontal="center" vertical="center"/>
    </xf>
    <xf numFmtId="49" fontId="2" fillId="3" borderId="76" xfId="0" applyNumberFormat="1" applyFont="1" applyFill="1" applyBorder="1" applyAlignment="1">
      <alignment horizontal="center" vertical="center"/>
    </xf>
    <xf numFmtId="49" fontId="2" fillId="3" borderId="78" xfId="0" applyNumberFormat="1" applyFont="1" applyFill="1" applyBorder="1" applyAlignment="1">
      <alignment horizontal="center" vertical="center"/>
    </xf>
    <xf numFmtId="49" fontId="2" fillId="3" borderId="28" xfId="0" applyNumberFormat="1" applyFont="1" applyFill="1" applyBorder="1" applyAlignment="1">
      <alignment horizontal="center" vertical="center"/>
    </xf>
    <xf numFmtId="49" fontId="2" fillId="3" borderId="18" xfId="0" applyNumberFormat="1" applyFont="1" applyFill="1" applyBorder="1" applyAlignment="1">
      <alignment horizontal="center" vertical="center"/>
    </xf>
    <xf numFmtId="49" fontId="2" fillId="7" borderId="28" xfId="0" applyNumberFormat="1" applyFont="1" applyFill="1" applyBorder="1" applyAlignment="1">
      <alignment horizontal="center" vertical="center"/>
    </xf>
    <xf numFmtId="49" fontId="2" fillId="7" borderId="10" xfId="0" applyNumberFormat="1" applyFont="1" applyFill="1" applyBorder="1" applyAlignment="1">
      <alignment horizontal="center" vertical="center"/>
    </xf>
    <xf numFmtId="49" fontId="2" fillId="7" borderId="20" xfId="0" applyNumberFormat="1" applyFont="1" applyFill="1" applyBorder="1" applyAlignment="1">
      <alignment horizontal="center" vertical="center"/>
    </xf>
    <xf numFmtId="49" fontId="2" fillId="7" borderId="29" xfId="0" applyNumberFormat="1" applyFont="1" applyFill="1" applyBorder="1" applyAlignment="1">
      <alignment horizontal="center" vertical="center" wrapText="1"/>
    </xf>
    <xf numFmtId="49" fontId="2" fillId="7" borderId="25" xfId="0" applyNumberFormat="1" applyFont="1" applyFill="1" applyBorder="1" applyAlignment="1">
      <alignment horizontal="center" vertical="center" wrapText="1"/>
    </xf>
    <xf numFmtId="49" fontId="2" fillId="7" borderId="64" xfId="0" applyNumberFormat="1" applyFont="1" applyFill="1" applyBorder="1" applyAlignment="1">
      <alignment horizontal="center" vertical="center" wrapText="1"/>
    </xf>
    <xf numFmtId="49" fontId="2" fillId="7" borderId="27" xfId="0" applyNumberFormat="1" applyFont="1" applyFill="1" applyBorder="1" applyAlignment="1">
      <alignment horizontal="center" vertical="center" wrapText="1"/>
    </xf>
    <xf numFmtId="49" fontId="2" fillId="7" borderId="11" xfId="0" applyNumberFormat="1" applyFont="1" applyFill="1" applyBorder="1" applyAlignment="1">
      <alignment horizontal="center" vertical="center" wrapText="1"/>
    </xf>
    <xf numFmtId="49" fontId="2" fillId="7" borderId="62" xfId="0" applyNumberFormat="1" applyFont="1" applyFill="1" applyBorder="1" applyAlignment="1">
      <alignment horizontal="center" vertical="center" wrapText="1"/>
    </xf>
    <xf numFmtId="49" fontId="2" fillId="7" borderId="30" xfId="0" applyNumberFormat="1" applyFont="1" applyFill="1" applyBorder="1" applyAlignment="1">
      <alignment horizontal="center" vertical="center" wrapText="1"/>
    </xf>
    <xf numFmtId="49" fontId="2" fillId="7" borderId="26" xfId="0" applyNumberFormat="1" applyFont="1" applyFill="1" applyBorder="1" applyAlignment="1">
      <alignment horizontal="center" vertical="center" wrapText="1"/>
    </xf>
    <xf numFmtId="49" fontId="2" fillId="7" borderId="63" xfId="0" applyNumberFormat="1" applyFont="1" applyFill="1" applyBorder="1" applyAlignment="1">
      <alignment horizontal="center" vertical="center" wrapText="1"/>
    </xf>
    <xf numFmtId="49" fontId="2" fillId="3" borderId="127" xfId="0" applyNumberFormat="1" applyFont="1" applyFill="1" applyBorder="1" applyAlignment="1">
      <alignment horizontal="center" vertical="center"/>
    </xf>
    <xf numFmtId="49" fontId="2" fillId="3" borderId="73" xfId="0" applyNumberFormat="1" applyFont="1" applyFill="1" applyBorder="1" applyAlignment="1">
      <alignment horizontal="center" vertical="center"/>
    </xf>
    <xf numFmtId="49" fontId="2" fillId="3" borderId="123" xfId="0" applyNumberFormat="1" applyFont="1" applyFill="1" applyBorder="1" applyAlignment="1">
      <alignment horizontal="center" vertical="center"/>
    </xf>
    <xf numFmtId="49" fontId="2" fillId="3" borderId="59" xfId="0" applyNumberFormat="1" applyFont="1" applyFill="1" applyBorder="1" applyAlignment="1">
      <alignment horizontal="center" vertical="center"/>
    </xf>
    <xf numFmtId="49" fontId="2" fillId="3" borderId="58" xfId="0" applyNumberFormat="1" applyFont="1" applyFill="1" applyBorder="1" applyAlignment="1">
      <alignment horizontal="center" vertical="center"/>
    </xf>
    <xf numFmtId="49" fontId="2" fillId="3" borderId="101" xfId="0" applyNumberFormat="1" applyFont="1" applyFill="1" applyBorder="1" applyAlignment="1">
      <alignment horizontal="center" vertical="center"/>
    </xf>
    <xf numFmtId="49" fontId="2" fillId="3" borderId="28" xfId="0" applyNumberFormat="1" applyFont="1" applyFill="1" applyBorder="1" applyAlignment="1">
      <alignment horizontal="center" vertical="center" wrapText="1"/>
    </xf>
    <xf numFmtId="49" fontId="2" fillId="3" borderId="18" xfId="0" applyNumberFormat="1" applyFont="1" applyFill="1" applyBorder="1" applyAlignment="1">
      <alignment horizontal="center" vertical="center" wrapText="1"/>
    </xf>
    <xf numFmtId="49" fontId="2" fillId="3" borderId="92" xfId="0" applyNumberFormat="1" applyFont="1" applyFill="1" applyBorder="1" applyAlignment="1">
      <alignment horizontal="center" vertical="center"/>
    </xf>
    <xf numFmtId="49" fontId="2" fillId="3" borderId="93" xfId="0" applyNumberFormat="1" applyFont="1" applyFill="1" applyBorder="1" applyAlignment="1">
      <alignment horizontal="center" vertical="center"/>
    </xf>
    <xf numFmtId="49" fontId="2" fillId="3" borderId="124" xfId="0" applyNumberFormat="1" applyFont="1" applyFill="1" applyBorder="1" applyAlignment="1">
      <alignment horizontal="center" vertical="center"/>
    </xf>
    <xf numFmtId="49" fontId="2" fillId="3" borderId="125" xfId="0" applyNumberFormat="1" applyFont="1" applyFill="1" applyBorder="1" applyAlignment="1">
      <alignment horizontal="center" vertical="center"/>
    </xf>
    <xf numFmtId="49" fontId="2" fillId="3" borderId="126" xfId="0" applyNumberFormat="1" applyFont="1" applyFill="1" applyBorder="1" applyAlignment="1">
      <alignment horizontal="center" vertical="center"/>
    </xf>
    <xf numFmtId="49" fontId="2" fillId="3" borderId="104" xfId="0" applyNumberFormat="1" applyFont="1" applyFill="1" applyBorder="1" applyAlignment="1">
      <alignment horizontal="center" vertical="center"/>
    </xf>
    <xf numFmtId="49" fontId="2" fillId="3" borderId="105" xfId="0" applyNumberFormat="1" applyFont="1" applyFill="1" applyBorder="1" applyAlignment="1">
      <alignment horizontal="center" vertical="center"/>
    </xf>
    <xf numFmtId="49" fontId="2" fillId="3" borderId="109" xfId="0" applyNumberFormat="1" applyFont="1" applyFill="1" applyBorder="1" applyAlignment="1">
      <alignment horizontal="center" vertical="center"/>
    </xf>
    <xf numFmtId="49" fontId="2" fillId="3" borderId="106" xfId="0" applyNumberFormat="1" applyFont="1" applyFill="1" applyBorder="1" applyAlignment="1">
      <alignment horizontal="center" vertical="center"/>
    </xf>
    <xf numFmtId="49" fontId="2" fillId="3" borderId="109" xfId="0" applyNumberFormat="1"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3" borderId="43" xfId="0" applyNumberFormat="1" applyFont="1" applyFill="1" applyBorder="1" applyAlignment="1">
      <alignment horizontal="center" vertical="center"/>
    </xf>
    <xf numFmtId="49" fontId="2" fillId="3" borderId="113" xfId="0" applyNumberFormat="1" applyFont="1" applyFill="1" applyBorder="1" applyAlignment="1">
      <alignment horizontal="center" vertical="center"/>
    </xf>
    <xf numFmtId="49" fontId="2" fillId="3" borderId="115" xfId="0" applyNumberFormat="1" applyFont="1" applyFill="1" applyBorder="1" applyAlignment="1">
      <alignment horizontal="center" vertical="center"/>
    </xf>
    <xf numFmtId="49" fontId="2" fillId="3" borderId="36" xfId="0" applyNumberFormat="1" applyFont="1" applyFill="1" applyBorder="1" applyAlignment="1">
      <alignment horizontal="center" vertical="center"/>
    </xf>
    <xf numFmtId="49" fontId="2" fillId="3" borderId="37" xfId="0" applyNumberFormat="1" applyFont="1" applyFill="1" applyBorder="1" applyAlignment="1">
      <alignment horizontal="center" vertical="center"/>
    </xf>
    <xf numFmtId="49" fontId="2" fillId="13" borderId="28" xfId="0" applyNumberFormat="1" applyFont="1" applyFill="1" applyBorder="1" applyAlignment="1">
      <alignment horizontal="center" vertical="center" wrapText="1"/>
    </xf>
    <xf numFmtId="49" fontId="2" fillId="13" borderId="10" xfId="0" applyNumberFormat="1" applyFont="1" applyFill="1" applyBorder="1" applyAlignment="1">
      <alignment horizontal="center" vertical="center" wrapText="1"/>
    </xf>
    <xf numFmtId="49" fontId="2" fillId="13" borderId="20" xfId="0" applyNumberFormat="1" applyFont="1" applyFill="1" applyBorder="1" applyAlignment="1">
      <alignment horizontal="center" vertical="center" wrapText="1"/>
    </xf>
    <xf numFmtId="49" fontId="2" fillId="4" borderId="35" xfId="0" applyNumberFormat="1" applyFont="1" applyFill="1" applyBorder="1" applyAlignment="1">
      <alignment horizontal="center" vertical="center" wrapText="1"/>
    </xf>
    <xf numFmtId="49" fontId="2" fillId="4" borderId="0" xfId="0" applyNumberFormat="1" applyFont="1" applyFill="1" applyBorder="1" applyAlignment="1">
      <alignment horizontal="center" vertical="center" wrapText="1"/>
    </xf>
    <xf numFmtId="49" fontId="2" fillId="4" borderId="34" xfId="0" applyNumberFormat="1" applyFont="1" applyFill="1" applyBorder="1" applyAlignment="1">
      <alignment horizontal="center" vertical="center" wrapText="1"/>
    </xf>
    <xf numFmtId="49" fontId="2" fillId="6" borderId="19" xfId="0" applyNumberFormat="1" applyFont="1" applyFill="1" applyBorder="1" applyAlignment="1">
      <alignment horizontal="center" vertical="center" wrapText="1"/>
    </xf>
    <xf numFmtId="49" fontId="2" fillId="6" borderId="10" xfId="0" applyNumberFormat="1" applyFont="1" applyFill="1" applyBorder="1" applyAlignment="1">
      <alignment horizontal="center" vertical="center" wrapText="1"/>
    </xf>
    <xf numFmtId="49" fontId="2" fillId="6" borderId="20" xfId="0" applyNumberFormat="1" applyFont="1" applyFill="1" applyBorder="1" applyAlignment="1">
      <alignment horizontal="center" vertical="center" wrapText="1"/>
    </xf>
    <xf numFmtId="49" fontId="2" fillId="6" borderId="29" xfId="0" applyNumberFormat="1" applyFont="1" applyFill="1" applyBorder="1" applyAlignment="1">
      <alignment horizontal="center" vertical="center" wrapText="1"/>
    </xf>
    <xf numFmtId="49" fontId="2" fillId="6" borderId="25" xfId="0" applyNumberFormat="1" applyFont="1" applyFill="1" applyBorder="1" applyAlignment="1">
      <alignment horizontal="center" vertical="center" wrapText="1"/>
    </xf>
    <xf numFmtId="49" fontId="2" fillId="6" borderId="64" xfId="0" applyNumberFormat="1" applyFont="1" applyFill="1" applyBorder="1" applyAlignment="1">
      <alignment horizontal="center" vertical="center" wrapText="1"/>
    </xf>
    <xf numFmtId="49" fontId="2" fillId="6" borderId="27" xfId="0" applyNumberFormat="1" applyFont="1" applyFill="1" applyBorder="1" applyAlignment="1">
      <alignment horizontal="center" vertical="center" wrapText="1"/>
    </xf>
    <xf numFmtId="49" fontId="2" fillId="6" borderId="11" xfId="0" applyNumberFormat="1" applyFont="1" applyFill="1" applyBorder="1" applyAlignment="1">
      <alignment horizontal="center" vertical="center" wrapText="1"/>
    </xf>
    <xf numFmtId="49" fontId="2" fillId="6" borderId="62" xfId="0" applyNumberFormat="1" applyFont="1" applyFill="1" applyBorder="1" applyAlignment="1">
      <alignment horizontal="center" vertical="center" wrapText="1"/>
    </xf>
    <xf numFmtId="49" fontId="2" fillId="6" borderId="30" xfId="0" applyNumberFormat="1" applyFont="1" applyFill="1" applyBorder="1" applyAlignment="1">
      <alignment horizontal="center" vertical="center" wrapText="1"/>
    </xf>
    <xf numFmtId="49" fontId="2" fillId="6" borderId="26" xfId="0" applyNumberFormat="1" applyFont="1" applyFill="1" applyBorder="1" applyAlignment="1">
      <alignment horizontal="center" vertical="center" wrapText="1"/>
    </xf>
    <xf numFmtId="49" fontId="2" fillId="6" borderId="63" xfId="0" applyNumberFormat="1" applyFont="1" applyFill="1" applyBorder="1" applyAlignment="1">
      <alignment horizontal="center" vertical="center" wrapText="1"/>
    </xf>
    <xf numFmtId="49" fontId="2" fillId="10" borderId="19" xfId="0" applyNumberFormat="1" applyFont="1" applyFill="1" applyBorder="1" applyAlignment="1">
      <alignment horizontal="center" vertical="center" wrapText="1"/>
    </xf>
    <xf numFmtId="49" fontId="2" fillId="10" borderId="10" xfId="0" applyNumberFormat="1" applyFont="1" applyFill="1" applyBorder="1" applyAlignment="1">
      <alignment horizontal="center" vertical="center" wrapText="1"/>
    </xf>
    <xf numFmtId="49" fontId="2" fillId="10" borderId="20" xfId="0" applyNumberFormat="1" applyFont="1" applyFill="1" applyBorder="1" applyAlignment="1">
      <alignment horizontal="center" vertical="center" wrapText="1"/>
    </xf>
    <xf numFmtId="49" fontId="2" fillId="5" borderId="29" xfId="0" applyNumberFormat="1" applyFont="1" applyFill="1" applyBorder="1" applyAlignment="1">
      <alignment horizontal="center" vertical="center" wrapText="1"/>
    </xf>
    <xf numFmtId="49" fontId="2" fillId="5" borderId="25" xfId="0" applyNumberFormat="1" applyFont="1" applyFill="1" applyBorder="1" applyAlignment="1">
      <alignment horizontal="center" vertical="center" wrapText="1"/>
    </xf>
    <xf numFmtId="49" fontId="2" fillId="5" borderId="64" xfId="0" applyNumberFormat="1" applyFont="1" applyFill="1" applyBorder="1" applyAlignment="1">
      <alignment horizontal="center" vertical="center" wrapText="1"/>
    </xf>
    <xf numFmtId="49" fontId="2" fillId="5" borderId="27" xfId="0" applyNumberFormat="1" applyFont="1" applyFill="1" applyBorder="1" applyAlignment="1">
      <alignment horizontal="center" vertical="center" wrapText="1"/>
    </xf>
    <xf numFmtId="49" fontId="2" fillId="5" borderId="11" xfId="0" applyNumberFormat="1" applyFont="1" applyFill="1" applyBorder="1" applyAlignment="1">
      <alignment horizontal="center" vertical="center" wrapText="1"/>
    </xf>
    <xf numFmtId="49" fontId="2" fillId="5" borderId="62" xfId="0" applyNumberFormat="1" applyFont="1" applyFill="1" applyBorder="1" applyAlignment="1">
      <alignment horizontal="center" vertical="center" wrapText="1"/>
    </xf>
    <xf numFmtId="49" fontId="2" fillId="5" borderId="30" xfId="0" applyNumberFormat="1" applyFont="1" applyFill="1" applyBorder="1" applyAlignment="1">
      <alignment horizontal="center" vertical="center" wrapText="1"/>
    </xf>
    <xf numFmtId="49" fontId="2" fillId="5" borderId="26" xfId="0" applyNumberFormat="1" applyFont="1" applyFill="1" applyBorder="1" applyAlignment="1">
      <alignment horizontal="center" vertical="center" wrapText="1"/>
    </xf>
    <xf numFmtId="49" fontId="2" fillId="5" borderId="63" xfId="0" applyNumberFormat="1" applyFont="1" applyFill="1" applyBorder="1" applyAlignment="1">
      <alignment horizontal="center" vertical="center" wrapText="1"/>
    </xf>
    <xf numFmtId="49" fontId="2" fillId="19" borderId="29" xfId="0" applyNumberFormat="1" applyFont="1" applyFill="1" applyBorder="1" applyAlignment="1">
      <alignment horizontal="center" vertical="center" wrapText="1"/>
    </xf>
    <xf numFmtId="49" fontId="2" fillId="19" borderId="25" xfId="0" applyNumberFormat="1" applyFont="1" applyFill="1" applyBorder="1" applyAlignment="1">
      <alignment horizontal="center" vertical="center" wrapText="1"/>
    </xf>
    <xf numFmtId="49" fontId="2" fillId="19" borderId="64" xfId="0" applyNumberFormat="1" applyFont="1" applyFill="1" applyBorder="1" applyAlignment="1">
      <alignment horizontal="center" vertical="center" wrapText="1"/>
    </xf>
    <xf numFmtId="49" fontId="2" fillId="19" borderId="27" xfId="0" applyNumberFormat="1" applyFont="1" applyFill="1" applyBorder="1" applyAlignment="1">
      <alignment horizontal="center" vertical="center" wrapText="1"/>
    </xf>
    <xf numFmtId="49" fontId="2" fillId="19" borderId="11" xfId="0" applyNumberFormat="1" applyFont="1" applyFill="1" applyBorder="1" applyAlignment="1">
      <alignment horizontal="center" vertical="center" wrapText="1"/>
    </xf>
    <xf numFmtId="49" fontId="2" fillId="19" borderId="62" xfId="0" applyNumberFormat="1" applyFont="1" applyFill="1" applyBorder="1" applyAlignment="1">
      <alignment horizontal="center" vertical="center" wrapText="1"/>
    </xf>
    <xf numFmtId="49" fontId="2" fillId="19" borderId="30" xfId="0" applyNumberFormat="1" applyFont="1" applyFill="1" applyBorder="1" applyAlignment="1">
      <alignment horizontal="center" vertical="center" wrapText="1"/>
    </xf>
    <xf numFmtId="49" fontId="2" fillId="19" borderId="26" xfId="0" applyNumberFormat="1" applyFont="1" applyFill="1" applyBorder="1" applyAlignment="1">
      <alignment horizontal="center" vertical="center" wrapText="1"/>
    </xf>
    <xf numFmtId="49" fontId="2" fillId="19" borderId="63" xfId="0" applyNumberFormat="1" applyFont="1" applyFill="1" applyBorder="1" applyAlignment="1">
      <alignment horizontal="center" vertical="center" wrapText="1"/>
    </xf>
    <xf numFmtId="49" fontId="2" fillId="9" borderId="7" xfId="0" applyNumberFormat="1" applyFont="1" applyFill="1" applyBorder="1" applyAlignment="1">
      <alignment horizontal="center" vertical="center" wrapText="1"/>
    </xf>
    <xf numFmtId="49" fontId="2" fillId="9" borderId="8" xfId="0" applyNumberFormat="1" applyFont="1" applyFill="1" applyBorder="1" applyAlignment="1">
      <alignment horizontal="center" vertical="center" wrapText="1"/>
    </xf>
    <xf numFmtId="49" fontId="2" fillId="3" borderId="74" xfId="0" applyNumberFormat="1" applyFont="1" applyFill="1" applyBorder="1" applyAlignment="1">
      <alignment horizontal="center" vertical="center"/>
    </xf>
    <xf numFmtId="49" fontId="2" fillId="3" borderId="91" xfId="0" applyNumberFormat="1" applyFont="1" applyFill="1" applyBorder="1" applyAlignment="1">
      <alignment horizontal="center" vertical="center"/>
    </xf>
    <xf numFmtId="49" fontId="2" fillId="3" borderId="75" xfId="0" applyNumberFormat="1" applyFont="1" applyFill="1" applyBorder="1" applyAlignment="1">
      <alignment horizontal="center" vertical="center"/>
    </xf>
    <xf numFmtId="49" fontId="2" fillId="3" borderId="39" xfId="0" applyNumberFormat="1" applyFont="1" applyFill="1" applyBorder="1" applyAlignment="1">
      <alignment horizontal="center" vertical="center"/>
    </xf>
    <xf numFmtId="49" fontId="2" fillId="3" borderId="72" xfId="0" applyNumberFormat="1" applyFont="1" applyFill="1" applyBorder="1" applyAlignment="1">
      <alignment horizontal="center" vertical="center"/>
    </xf>
    <xf numFmtId="49" fontId="2" fillId="3" borderId="42" xfId="0" applyNumberFormat="1" applyFont="1" applyFill="1" applyBorder="1" applyAlignment="1">
      <alignment horizontal="center" vertical="center"/>
    </xf>
    <xf numFmtId="49" fontId="2" fillId="17" borderId="7" xfId="0" applyNumberFormat="1" applyFont="1" applyFill="1" applyBorder="1" applyAlignment="1">
      <alignment horizontal="center" vertical="center" wrapText="1"/>
    </xf>
    <xf numFmtId="49" fontId="2" fillId="17" borderId="8" xfId="0" applyNumberFormat="1" applyFont="1" applyFill="1" applyBorder="1" applyAlignment="1">
      <alignment horizontal="center" vertical="center" wrapText="1"/>
    </xf>
    <xf numFmtId="49" fontId="2" fillId="17" borderId="35" xfId="0" applyNumberFormat="1" applyFont="1" applyFill="1" applyBorder="1" applyAlignment="1">
      <alignment horizontal="center" vertical="center" wrapText="1"/>
    </xf>
    <xf numFmtId="49" fontId="2" fillId="17" borderId="0" xfId="0" applyNumberFormat="1" applyFont="1" applyFill="1" applyBorder="1" applyAlignment="1">
      <alignment horizontal="center" vertical="center" wrapText="1"/>
    </xf>
    <xf numFmtId="49" fontId="2" fillId="17" borderId="34" xfId="0" applyNumberFormat="1" applyFont="1" applyFill="1" applyBorder="1" applyAlignment="1">
      <alignment horizontal="center" vertical="center" wrapText="1"/>
    </xf>
    <xf numFmtId="49" fontId="2" fillId="27" borderId="37" xfId="0" applyNumberFormat="1" applyFont="1" applyFill="1" applyBorder="1" applyAlignment="1">
      <alignment horizontal="center" vertical="center"/>
    </xf>
    <xf numFmtId="49" fontId="2" fillId="28" borderId="37" xfId="0" applyNumberFormat="1" applyFont="1" applyFill="1" applyBorder="1" applyAlignment="1">
      <alignment horizontal="center" vertical="center" wrapText="1"/>
    </xf>
    <xf numFmtId="49" fontId="2" fillId="12" borderId="28" xfId="0" applyNumberFormat="1" applyFont="1" applyFill="1" applyBorder="1" applyAlignment="1">
      <alignment horizontal="center" vertical="center" wrapText="1"/>
    </xf>
    <xf numFmtId="49" fontId="2" fillId="12" borderId="10" xfId="0" applyNumberFormat="1" applyFont="1" applyFill="1" applyBorder="1" applyAlignment="1">
      <alignment horizontal="center" vertical="center" wrapText="1"/>
    </xf>
    <xf numFmtId="49" fontId="2" fillId="12" borderId="20" xfId="0" applyNumberFormat="1" applyFont="1" applyFill="1" applyBorder="1" applyAlignment="1">
      <alignment horizontal="center" vertical="center" wrapText="1"/>
    </xf>
    <xf numFmtId="49" fontId="2" fillId="12" borderId="29" xfId="0" applyNumberFormat="1" applyFont="1" applyFill="1" applyBorder="1" applyAlignment="1">
      <alignment horizontal="center" vertical="center"/>
    </xf>
    <xf numFmtId="49" fontId="2" fillId="12" borderId="25" xfId="0" applyNumberFormat="1" applyFont="1" applyFill="1" applyBorder="1" applyAlignment="1">
      <alignment horizontal="center" vertical="center"/>
    </xf>
    <xf numFmtId="49" fontId="2" fillId="12" borderId="64" xfId="0" applyNumberFormat="1" applyFont="1" applyFill="1" applyBorder="1" applyAlignment="1">
      <alignment horizontal="center" vertical="center"/>
    </xf>
    <xf numFmtId="49" fontId="2" fillId="12" borderId="27" xfId="0" applyNumberFormat="1" applyFont="1" applyFill="1" applyBorder="1" applyAlignment="1">
      <alignment horizontal="center" vertical="center"/>
    </xf>
    <xf numFmtId="49" fontId="2" fillId="12" borderId="11" xfId="0" applyNumberFormat="1" applyFont="1" applyFill="1" applyBorder="1" applyAlignment="1">
      <alignment horizontal="center" vertical="center"/>
    </xf>
    <xf numFmtId="49" fontId="2" fillId="12" borderId="62" xfId="0" applyNumberFormat="1" applyFont="1" applyFill="1" applyBorder="1" applyAlignment="1">
      <alignment horizontal="center" vertical="center"/>
    </xf>
    <xf numFmtId="49" fontId="2" fillId="12" borderId="30" xfId="0" applyNumberFormat="1" applyFont="1" applyFill="1" applyBorder="1" applyAlignment="1">
      <alignment horizontal="center" vertical="center"/>
    </xf>
    <xf numFmtId="49" fontId="2" fillId="12" borderId="26" xfId="0" applyNumberFormat="1" applyFont="1" applyFill="1" applyBorder="1" applyAlignment="1">
      <alignment horizontal="center" vertical="center"/>
    </xf>
    <xf numFmtId="49" fontId="2" fillId="12" borderId="63" xfId="0" applyNumberFormat="1" applyFont="1" applyFill="1" applyBorder="1" applyAlignment="1">
      <alignment horizontal="center" vertical="center"/>
    </xf>
    <xf numFmtId="49" fontId="7" fillId="16" borderId="28" xfId="0" applyNumberFormat="1" applyFont="1" applyFill="1" applyBorder="1" applyAlignment="1">
      <alignment horizontal="center" vertical="center" wrapText="1"/>
    </xf>
    <xf numFmtId="49" fontId="7" fillId="16" borderId="10" xfId="0" applyNumberFormat="1" applyFont="1" applyFill="1" applyBorder="1" applyAlignment="1">
      <alignment horizontal="center" vertical="center" wrapText="1"/>
    </xf>
    <xf numFmtId="49" fontId="7" fillId="16" borderId="20" xfId="0" applyNumberFormat="1" applyFont="1" applyFill="1" applyBorder="1" applyAlignment="1">
      <alignment horizontal="center" vertical="center" wrapText="1"/>
    </xf>
    <xf numFmtId="49" fontId="8" fillId="16" borderId="35" xfId="0" applyNumberFormat="1" applyFont="1" applyFill="1" applyBorder="1" applyAlignment="1">
      <alignment horizontal="center" vertical="center" wrapText="1"/>
    </xf>
    <xf numFmtId="49" fontId="8" fillId="16" borderId="0" xfId="0" applyNumberFormat="1" applyFont="1" applyFill="1" applyBorder="1" applyAlignment="1">
      <alignment horizontal="center" vertical="center" wrapText="1"/>
    </xf>
    <xf numFmtId="49" fontId="8" fillId="16" borderId="34" xfId="0" applyNumberFormat="1" applyFont="1" applyFill="1" applyBorder="1" applyAlignment="1">
      <alignment horizontal="center" vertical="center" wrapText="1"/>
    </xf>
    <xf numFmtId="49" fontId="6" fillId="29" borderId="28" xfId="0" applyNumberFormat="1" applyFont="1" applyFill="1" applyBorder="1" applyAlignment="1">
      <alignment horizontal="center" vertical="center" wrapText="1"/>
    </xf>
    <xf numFmtId="49" fontId="6" fillId="29" borderId="10" xfId="0" applyNumberFormat="1" applyFont="1" applyFill="1" applyBorder="1" applyAlignment="1">
      <alignment horizontal="center" vertical="center"/>
    </xf>
    <xf numFmtId="49" fontId="6" fillId="29" borderId="18" xfId="0" applyNumberFormat="1" applyFont="1" applyFill="1" applyBorder="1" applyAlignment="1">
      <alignment horizontal="center" vertical="center"/>
    </xf>
    <xf numFmtId="49" fontId="2" fillId="15" borderId="28" xfId="0" applyNumberFormat="1" applyFont="1" applyFill="1" applyBorder="1" applyAlignment="1">
      <alignment horizontal="center" vertical="center" wrapText="1"/>
    </xf>
    <xf numFmtId="49" fontId="2" fillId="15" borderId="10" xfId="0" applyNumberFormat="1" applyFont="1" applyFill="1" applyBorder="1" applyAlignment="1">
      <alignment horizontal="center" vertical="center" wrapText="1"/>
    </xf>
    <xf numFmtId="49" fontId="2" fillId="15" borderId="20" xfId="0" applyNumberFormat="1" applyFont="1" applyFill="1" applyBorder="1" applyAlignment="1">
      <alignment horizontal="center" vertical="center" wrapText="1"/>
    </xf>
    <xf numFmtId="49" fontId="2" fillId="15" borderId="29" xfId="0" applyNumberFormat="1" applyFont="1" applyFill="1" applyBorder="1" applyAlignment="1">
      <alignment horizontal="center" vertical="center" wrapText="1"/>
    </xf>
    <xf numFmtId="49" fontId="2" fillId="15" borderId="25" xfId="0" applyNumberFormat="1" applyFont="1" applyFill="1" applyBorder="1" applyAlignment="1">
      <alignment horizontal="center" vertical="center" wrapText="1"/>
    </xf>
    <xf numFmtId="49" fontId="2" fillId="15" borderId="64" xfId="0" applyNumberFormat="1" applyFont="1" applyFill="1" applyBorder="1" applyAlignment="1">
      <alignment horizontal="center" vertical="center" wrapText="1"/>
    </xf>
    <xf numFmtId="49" fontId="2" fillId="15" borderId="27" xfId="0" applyNumberFormat="1" applyFont="1" applyFill="1" applyBorder="1" applyAlignment="1">
      <alignment horizontal="center" vertical="center" wrapText="1"/>
    </xf>
    <xf numFmtId="49" fontId="2" fillId="15" borderId="11" xfId="0" applyNumberFormat="1" applyFont="1" applyFill="1" applyBorder="1" applyAlignment="1">
      <alignment horizontal="center" vertical="center" wrapText="1"/>
    </xf>
    <xf numFmtId="49" fontId="2" fillId="15" borderId="62" xfId="0" applyNumberFormat="1" applyFont="1" applyFill="1" applyBorder="1" applyAlignment="1">
      <alignment horizontal="center" vertical="center" wrapText="1"/>
    </xf>
    <xf numFmtId="49" fontId="2" fillId="15" borderId="30" xfId="0" applyNumberFormat="1" applyFont="1" applyFill="1" applyBorder="1" applyAlignment="1">
      <alignment horizontal="center" vertical="center" wrapText="1"/>
    </xf>
    <xf numFmtId="49" fontId="2" fillId="15" borderId="26" xfId="0" applyNumberFormat="1" applyFont="1" applyFill="1" applyBorder="1" applyAlignment="1">
      <alignment horizontal="center" vertical="center" wrapText="1"/>
    </xf>
    <xf numFmtId="49" fontId="2" fillId="15" borderId="63" xfId="0" applyNumberFormat="1" applyFont="1" applyFill="1" applyBorder="1" applyAlignment="1">
      <alignment horizontal="center" vertical="center" wrapText="1"/>
    </xf>
    <xf numFmtId="49" fontId="2" fillId="11" borderId="28" xfId="0" applyNumberFormat="1" applyFont="1" applyFill="1" applyBorder="1" applyAlignment="1">
      <alignment horizontal="center" vertical="center" wrapText="1"/>
    </xf>
    <xf numFmtId="49" fontId="2" fillId="11" borderId="10" xfId="0" applyNumberFormat="1" applyFont="1" applyFill="1" applyBorder="1" applyAlignment="1">
      <alignment horizontal="center" vertical="center" wrapText="1"/>
    </xf>
    <xf numFmtId="49" fontId="2" fillId="11" borderId="20" xfId="0" applyNumberFormat="1" applyFont="1" applyFill="1" applyBorder="1" applyAlignment="1">
      <alignment horizontal="center" vertical="center" wrapText="1"/>
    </xf>
    <xf numFmtId="49" fontId="2" fillId="11" borderId="29" xfId="0" applyNumberFormat="1" applyFont="1" applyFill="1" applyBorder="1" applyAlignment="1">
      <alignment horizontal="center" vertical="center" wrapText="1"/>
    </xf>
    <xf numFmtId="49" fontId="2" fillId="11" borderId="25" xfId="0" applyNumberFormat="1" applyFont="1" applyFill="1" applyBorder="1" applyAlignment="1">
      <alignment horizontal="center" vertical="center" wrapText="1"/>
    </xf>
    <xf numFmtId="49" fontId="2" fillId="11" borderId="64" xfId="0" applyNumberFormat="1" applyFont="1" applyFill="1" applyBorder="1" applyAlignment="1">
      <alignment horizontal="center" vertical="center" wrapText="1"/>
    </xf>
    <xf numFmtId="49" fontId="2" fillId="11" borderId="27" xfId="0" applyNumberFormat="1" applyFont="1" applyFill="1" applyBorder="1" applyAlignment="1">
      <alignment horizontal="center" vertical="center" wrapText="1"/>
    </xf>
    <xf numFmtId="49" fontId="2" fillId="11" borderId="11" xfId="0" applyNumberFormat="1" applyFont="1" applyFill="1" applyBorder="1" applyAlignment="1">
      <alignment horizontal="center" vertical="center" wrapText="1"/>
    </xf>
    <xf numFmtId="49" fontId="2" fillId="11" borderId="62" xfId="0" applyNumberFormat="1" applyFont="1" applyFill="1" applyBorder="1" applyAlignment="1">
      <alignment horizontal="center" vertical="center" wrapText="1"/>
    </xf>
    <xf numFmtId="49" fontId="2" fillId="11" borderId="30" xfId="0" applyNumberFormat="1" applyFont="1" applyFill="1" applyBorder="1" applyAlignment="1">
      <alignment horizontal="center" vertical="center" wrapText="1"/>
    </xf>
    <xf numFmtId="49" fontId="2" fillId="11" borderId="26" xfId="0" applyNumberFormat="1" applyFont="1" applyFill="1" applyBorder="1" applyAlignment="1">
      <alignment horizontal="center" vertical="center" wrapText="1"/>
    </xf>
    <xf numFmtId="49" fontId="2" fillId="11" borderId="63" xfId="0" applyNumberFormat="1" applyFont="1" applyFill="1" applyBorder="1" applyAlignment="1">
      <alignment horizontal="center" vertical="center" wrapText="1"/>
    </xf>
    <xf numFmtId="49" fontId="2" fillId="14" borderId="28" xfId="0" applyNumberFormat="1" applyFont="1" applyFill="1" applyBorder="1" applyAlignment="1">
      <alignment horizontal="center" vertical="center" wrapText="1"/>
    </xf>
    <xf numFmtId="49" fontId="2" fillId="14" borderId="10" xfId="0" applyNumberFormat="1" applyFont="1" applyFill="1" applyBorder="1" applyAlignment="1">
      <alignment horizontal="center" vertical="center" wrapText="1"/>
    </xf>
    <xf numFmtId="49" fontId="2" fillId="14" borderId="20" xfId="0" applyNumberFormat="1" applyFont="1" applyFill="1" applyBorder="1" applyAlignment="1">
      <alignment horizontal="center" vertical="center" wrapText="1"/>
    </xf>
    <xf numFmtId="49" fontId="2" fillId="14" borderId="29" xfId="0" applyNumberFormat="1" applyFont="1" applyFill="1" applyBorder="1" applyAlignment="1">
      <alignment horizontal="center" vertical="center" wrapText="1"/>
    </xf>
    <xf numFmtId="49" fontId="2" fillId="14" borderId="25" xfId="0" applyNumberFormat="1" applyFont="1" applyFill="1" applyBorder="1" applyAlignment="1">
      <alignment horizontal="center" vertical="center" wrapText="1"/>
    </xf>
    <xf numFmtId="49" fontId="2" fillId="14" borderId="64" xfId="0" applyNumberFormat="1" applyFont="1" applyFill="1" applyBorder="1" applyAlignment="1">
      <alignment horizontal="center" vertical="center" wrapText="1"/>
    </xf>
    <xf numFmtId="49" fontId="2" fillId="14" borderId="27" xfId="0" applyNumberFormat="1" applyFont="1" applyFill="1" applyBorder="1" applyAlignment="1">
      <alignment horizontal="center" vertical="center" wrapText="1"/>
    </xf>
    <xf numFmtId="49" fontId="2" fillId="14" borderId="11" xfId="0" applyNumberFormat="1" applyFont="1" applyFill="1" applyBorder="1" applyAlignment="1">
      <alignment horizontal="center" vertical="center" wrapText="1"/>
    </xf>
    <xf numFmtId="49" fontId="2" fillId="14" borderId="62" xfId="0" applyNumberFormat="1" applyFont="1" applyFill="1" applyBorder="1" applyAlignment="1">
      <alignment horizontal="center" vertical="center" wrapText="1"/>
    </xf>
    <xf numFmtId="49" fontId="2" fillId="14" borderId="30" xfId="0" applyNumberFormat="1" applyFont="1" applyFill="1" applyBorder="1" applyAlignment="1">
      <alignment horizontal="center" vertical="center" wrapText="1"/>
    </xf>
    <xf numFmtId="49" fontId="2" fillId="14" borderId="26" xfId="0" applyNumberFormat="1" applyFont="1" applyFill="1" applyBorder="1" applyAlignment="1">
      <alignment horizontal="center" vertical="center" wrapText="1"/>
    </xf>
    <xf numFmtId="49" fontId="2" fillId="14" borderId="63" xfId="0" applyNumberFormat="1"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49" fontId="6" fillId="29" borderId="12" xfId="0" applyNumberFormat="1" applyFont="1" applyFill="1" applyBorder="1" applyAlignment="1">
      <alignment horizontal="center" vertical="center"/>
    </xf>
    <xf numFmtId="49" fontId="6" fillId="29" borderId="25" xfId="0" applyNumberFormat="1" applyFont="1" applyFill="1" applyBorder="1" applyAlignment="1">
      <alignment horizontal="center" vertical="center"/>
    </xf>
    <xf numFmtId="49" fontId="6" fillId="29" borderId="64" xfId="0" applyNumberFormat="1" applyFont="1" applyFill="1" applyBorder="1" applyAlignment="1">
      <alignment horizontal="center" vertical="center"/>
    </xf>
    <xf numFmtId="49" fontId="6" fillId="29" borderId="14" xfId="0" applyNumberFormat="1" applyFont="1" applyFill="1" applyBorder="1" applyAlignment="1">
      <alignment horizontal="center" vertical="center"/>
    </xf>
    <xf numFmtId="49" fontId="6" fillId="29" borderId="11" xfId="0" applyNumberFormat="1" applyFont="1" applyFill="1" applyBorder="1" applyAlignment="1">
      <alignment horizontal="center" vertical="center"/>
    </xf>
    <xf numFmtId="49" fontId="6" fillId="29" borderId="62" xfId="0" applyNumberFormat="1" applyFont="1" applyFill="1" applyBorder="1" applyAlignment="1">
      <alignment horizontal="center" vertical="center"/>
    </xf>
    <xf numFmtId="49" fontId="6" fillId="29" borderId="16" xfId="0" applyNumberFormat="1" applyFont="1" applyFill="1" applyBorder="1" applyAlignment="1">
      <alignment horizontal="center" vertical="center"/>
    </xf>
    <xf numFmtId="49" fontId="6" fillId="29" borderId="26" xfId="0" applyNumberFormat="1" applyFont="1" applyFill="1" applyBorder="1" applyAlignment="1">
      <alignment horizontal="center" vertical="center"/>
    </xf>
    <xf numFmtId="49" fontId="6" fillId="29" borderId="63" xfId="0" applyNumberFormat="1" applyFont="1" applyFill="1" applyBorder="1" applyAlignment="1">
      <alignment horizontal="center" vertical="center"/>
    </xf>
    <xf numFmtId="49" fontId="2" fillId="18" borderId="1" xfId="0" applyNumberFormat="1" applyFont="1" applyFill="1" applyBorder="1" applyAlignment="1">
      <alignment horizontal="center" vertical="center"/>
    </xf>
    <xf numFmtId="49" fontId="2" fillId="18" borderId="35" xfId="0" applyNumberFormat="1" applyFont="1" applyFill="1" applyBorder="1" applyAlignment="1">
      <alignment horizontal="center" vertical="center"/>
    </xf>
    <xf numFmtId="49" fontId="2" fillId="18" borderId="2" xfId="0" applyNumberFormat="1" applyFont="1" applyFill="1" applyBorder="1" applyAlignment="1">
      <alignment horizontal="center" vertical="center"/>
    </xf>
    <xf numFmtId="49" fontId="2" fillId="18" borderId="3" xfId="0" applyNumberFormat="1" applyFont="1" applyFill="1" applyBorder="1" applyAlignment="1">
      <alignment horizontal="center" vertical="center"/>
    </xf>
    <xf numFmtId="49" fontId="2" fillId="18" borderId="0" xfId="0" applyNumberFormat="1" applyFont="1" applyFill="1" applyBorder="1" applyAlignment="1">
      <alignment horizontal="center" vertical="center"/>
    </xf>
    <xf numFmtId="49" fontId="2" fillId="18" borderId="4" xfId="0" applyNumberFormat="1" applyFont="1" applyFill="1" applyBorder="1" applyAlignment="1">
      <alignment horizontal="center" vertical="center"/>
    </xf>
    <xf numFmtId="49" fontId="2" fillId="18" borderId="5" xfId="0" applyNumberFormat="1" applyFont="1" applyFill="1" applyBorder="1" applyAlignment="1">
      <alignment horizontal="center" vertical="center"/>
    </xf>
    <xf numFmtId="49" fontId="2" fillId="18" borderId="34" xfId="0" applyNumberFormat="1" applyFont="1" applyFill="1" applyBorder="1" applyAlignment="1">
      <alignment horizontal="center" vertical="center"/>
    </xf>
    <xf numFmtId="49" fontId="2" fillId="18" borderId="6" xfId="0" applyNumberFormat="1" applyFont="1" applyFill="1" applyBorder="1" applyAlignment="1">
      <alignment horizontal="center" vertical="center"/>
    </xf>
    <xf numFmtId="49" fontId="0" fillId="0" borderId="0" xfId="0" applyNumberFormat="1" applyAlignment="1">
      <alignment horizontal="center" vertical="center"/>
    </xf>
    <xf numFmtId="49" fontId="2" fillId="18" borderId="8" xfId="0" applyNumberFormat="1" applyFont="1" applyFill="1" applyBorder="1" applyAlignment="1">
      <alignment horizontal="center" vertical="center"/>
    </xf>
    <xf numFmtId="49" fontId="2" fillId="18" borderId="7" xfId="0" applyNumberFormat="1" applyFont="1" applyFill="1" applyBorder="1" applyAlignment="1">
      <alignment horizontal="center" vertical="center"/>
    </xf>
    <xf numFmtId="49" fontId="2" fillId="18" borderId="9" xfId="0" applyNumberFormat="1" applyFont="1" applyFill="1" applyBorder="1" applyAlignment="1">
      <alignment horizontal="center" vertical="center"/>
    </xf>
    <xf numFmtId="49" fontId="2" fillId="27" borderId="12" xfId="0" applyNumberFormat="1" applyFont="1" applyFill="1" applyBorder="1" applyAlignment="1">
      <alignment horizontal="center" vertical="center"/>
    </xf>
    <xf numFmtId="49" fontId="2" fillId="27" borderId="25" xfId="0" applyNumberFormat="1" applyFont="1" applyFill="1" applyBorder="1" applyAlignment="1">
      <alignment horizontal="center" vertical="center"/>
    </xf>
    <xf numFmtId="49" fontId="2" fillId="27" borderId="64" xfId="0" applyNumberFormat="1" applyFont="1" applyFill="1" applyBorder="1" applyAlignment="1">
      <alignment horizontal="center" vertical="center"/>
    </xf>
    <xf numFmtId="49" fontId="2" fillId="27" borderId="16" xfId="0" applyNumberFormat="1" applyFont="1" applyFill="1" applyBorder="1" applyAlignment="1">
      <alignment horizontal="center" vertical="center"/>
    </xf>
    <xf numFmtId="49" fontId="2" fillId="27" borderId="26" xfId="0" applyNumberFormat="1" applyFont="1" applyFill="1" applyBorder="1" applyAlignment="1">
      <alignment horizontal="center" vertical="center"/>
    </xf>
    <xf numFmtId="49" fontId="2" fillId="27" borderId="63" xfId="0" applyNumberFormat="1" applyFont="1" applyFill="1" applyBorder="1" applyAlignment="1">
      <alignment horizontal="center" vertical="center"/>
    </xf>
    <xf numFmtId="49" fontId="2" fillId="27" borderId="7" xfId="0" applyNumberFormat="1" applyFont="1" applyFill="1" applyBorder="1" applyAlignment="1">
      <alignment horizontal="center" vertical="center"/>
    </xf>
    <xf numFmtId="49" fontId="2" fillId="27" borderId="9" xfId="0" applyNumberFormat="1" applyFont="1" applyFill="1" applyBorder="1" applyAlignment="1">
      <alignment horizontal="center" vertical="center"/>
    </xf>
    <xf numFmtId="0" fontId="11" fillId="7" borderId="7" xfId="0" applyFont="1" applyFill="1" applyBorder="1" applyAlignment="1">
      <alignment horizontal="center" vertical="center"/>
    </xf>
    <xf numFmtId="0" fontId="11" fillId="7" borderId="9"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35"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0" xfId="0" applyFont="1" applyFill="1" applyBorder="1" applyAlignment="1">
      <alignment horizontal="center" vertical="center"/>
    </xf>
    <xf numFmtId="0" fontId="2" fillId="7" borderId="4"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7" xfId="0" quotePrefix="1" applyFont="1" applyFill="1" applyBorder="1" applyAlignment="1">
      <alignment horizontal="center" vertical="center"/>
    </xf>
    <xf numFmtId="0" fontId="2" fillId="6" borderId="8" xfId="0" quotePrefix="1" applyFont="1" applyFill="1" applyBorder="1" applyAlignment="1">
      <alignment horizontal="center" vertical="center"/>
    </xf>
    <xf numFmtId="0" fontId="2" fillId="6" borderId="9" xfId="0" quotePrefix="1"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35"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34" xfId="0" applyFont="1" applyFill="1" applyBorder="1" applyAlignment="1">
      <alignment horizontal="center" vertical="center"/>
    </xf>
    <xf numFmtId="0" fontId="2" fillId="6"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35"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34"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3" borderId="31" xfId="0" applyFont="1" applyFill="1" applyBorder="1" applyAlignment="1">
      <alignment horizontal="center" vertical="center"/>
    </xf>
    <xf numFmtId="0" fontId="2" fillId="3" borderId="65" xfId="0" applyFont="1" applyFill="1" applyBorder="1" applyAlignment="1">
      <alignment horizontal="center" vertical="center"/>
    </xf>
    <xf numFmtId="0" fontId="2" fillId="3" borderId="76" xfId="0" applyFont="1" applyFill="1" applyBorder="1" applyAlignment="1">
      <alignment horizontal="center" vertical="center"/>
    </xf>
    <xf numFmtId="0" fontId="2" fillId="3" borderId="79" xfId="0" applyFont="1" applyFill="1" applyBorder="1" applyAlignment="1">
      <alignment horizontal="center" vertical="center"/>
    </xf>
    <xf numFmtId="0" fontId="2" fillId="3" borderId="80" xfId="0" applyFont="1" applyFill="1" applyBorder="1" applyAlignment="1">
      <alignment horizontal="center" vertical="center"/>
    </xf>
    <xf numFmtId="0" fontId="2" fillId="3" borderId="120"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28" xfId="0" applyFont="1" applyFill="1" applyBorder="1" applyAlignment="1">
      <alignment horizontal="center" vertical="center" wrapText="1"/>
    </xf>
    <xf numFmtId="0" fontId="2" fillId="4" borderId="68" xfId="0" applyFont="1" applyFill="1" applyBorder="1" applyAlignment="1">
      <alignment horizontal="center" vertical="center"/>
    </xf>
    <xf numFmtId="0" fontId="2" fillId="4" borderId="116"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14" borderId="28" xfId="0" applyFont="1" applyFill="1" applyBorder="1" applyAlignment="1">
      <alignment horizontal="center" vertical="center"/>
    </xf>
    <xf numFmtId="0" fontId="2" fillId="14" borderId="20" xfId="0" applyFont="1" applyFill="1" applyBorder="1" applyAlignment="1">
      <alignment horizontal="center" vertical="center"/>
    </xf>
    <xf numFmtId="0" fontId="2" fillId="14" borderId="10" xfId="0" applyFont="1" applyFill="1" applyBorder="1" applyAlignment="1">
      <alignment horizontal="center" vertical="center"/>
    </xf>
    <xf numFmtId="0" fontId="2" fillId="14" borderId="12" xfId="0" applyFont="1" applyFill="1" applyBorder="1" applyAlignment="1">
      <alignment horizontal="center" vertical="center" wrapText="1"/>
    </xf>
    <xf numFmtId="0" fontId="2" fillId="14" borderId="25"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2" fillId="14" borderId="21" xfId="0" applyFont="1" applyFill="1" applyBorder="1" applyAlignment="1">
      <alignment horizontal="center" vertical="center" wrapText="1"/>
    </xf>
    <xf numFmtId="0" fontId="2" fillId="14" borderId="58" xfId="0" applyFont="1" applyFill="1" applyBorder="1" applyAlignment="1">
      <alignment horizontal="center" vertical="center" wrapText="1"/>
    </xf>
    <xf numFmtId="0" fontId="2" fillId="14" borderId="22" xfId="0" applyFont="1" applyFill="1" applyBorder="1" applyAlignment="1">
      <alignment horizontal="center" vertical="center" wrapText="1"/>
    </xf>
    <xf numFmtId="0" fontId="2" fillId="17" borderId="28" xfId="0" applyFont="1" applyFill="1" applyBorder="1" applyAlignment="1">
      <alignment horizontal="center" vertical="center"/>
    </xf>
    <xf numFmtId="0" fontId="2" fillId="17" borderId="18" xfId="0" applyFont="1" applyFill="1" applyBorder="1" applyAlignment="1">
      <alignment horizontal="center" vertical="center"/>
    </xf>
    <xf numFmtId="0" fontId="2" fillId="17" borderId="10" xfId="0" applyFont="1" applyFill="1" applyBorder="1" applyAlignment="1">
      <alignment horizontal="center" vertical="center"/>
    </xf>
    <xf numFmtId="0" fontId="2" fillId="17" borderId="20" xfId="0" applyFont="1" applyFill="1" applyBorder="1" applyAlignment="1">
      <alignment horizontal="center" vertical="center"/>
    </xf>
    <xf numFmtId="0" fontId="2" fillId="17" borderId="12" xfId="0" applyFont="1" applyFill="1" applyBorder="1" applyAlignment="1">
      <alignment horizontal="center" vertical="center" wrapText="1"/>
    </xf>
    <xf numFmtId="0" fontId="2" fillId="17" borderId="25" xfId="0" applyFont="1" applyFill="1" applyBorder="1" applyAlignment="1">
      <alignment horizontal="center" vertical="center"/>
    </xf>
    <xf numFmtId="0" fontId="2" fillId="17" borderId="13" xfId="0" applyFont="1" applyFill="1" applyBorder="1" applyAlignment="1">
      <alignment horizontal="center" vertical="center"/>
    </xf>
    <xf numFmtId="0" fontId="2" fillId="17" borderId="14" xfId="0" applyFont="1" applyFill="1" applyBorder="1" applyAlignment="1">
      <alignment horizontal="center" vertical="center"/>
    </xf>
    <xf numFmtId="0" fontId="2" fillId="17" borderId="11" xfId="0" applyFont="1" applyFill="1" applyBorder="1" applyAlignment="1">
      <alignment horizontal="center" vertical="center"/>
    </xf>
    <xf numFmtId="0" fontId="2" fillId="17" borderId="15" xfId="0" applyFont="1" applyFill="1" applyBorder="1" applyAlignment="1">
      <alignment horizontal="center" vertical="center"/>
    </xf>
    <xf numFmtId="0" fontId="2" fillId="17" borderId="21" xfId="0" applyFont="1" applyFill="1" applyBorder="1" applyAlignment="1">
      <alignment horizontal="center" vertical="center"/>
    </xf>
    <xf numFmtId="0" fontId="2" fillId="17" borderId="58" xfId="0" applyFont="1" applyFill="1" applyBorder="1" applyAlignment="1">
      <alignment horizontal="center" vertical="center"/>
    </xf>
    <xf numFmtId="0" fontId="2" fillId="17" borderId="22" xfId="0" applyFont="1" applyFill="1" applyBorder="1" applyAlignment="1">
      <alignment horizontal="center" vertical="center"/>
    </xf>
    <xf numFmtId="0" fontId="12" fillId="17" borderId="7" xfId="0" applyFont="1" applyFill="1" applyBorder="1" applyAlignment="1">
      <alignment horizontal="center" vertical="center"/>
    </xf>
    <xf numFmtId="0" fontId="12" fillId="17" borderId="9" xfId="0" applyFont="1" applyFill="1" applyBorder="1" applyAlignment="1">
      <alignment horizontal="center" vertical="center"/>
    </xf>
    <xf numFmtId="0" fontId="2" fillId="15" borderId="28" xfId="0" applyFont="1" applyFill="1" applyBorder="1" applyAlignment="1">
      <alignment horizontal="center" vertical="center"/>
    </xf>
    <xf numFmtId="0" fontId="2" fillId="15" borderId="18" xfId="0" applyFont="1" applyFill="1" applyBorder="1" applyAlignment="1">
      <alignment horizontal="center" vertical="center"/>
    </xf>
    <xf numFmtId="0" fontId="13" fillId="15" borderId="28" xfId="0" applyFont="1" applyFill="1" applyBorder="1" applyAlignment="1">
      <alignment horizontal="center" vertical="center"/>
    </xf>
    <xf numFmtId="0" fontId="13" fillId="15" borderId="18" xfId="0" applyFont="1" applyFill="1" applyBorder="1" applyAlignment="1">
      <alignment horizontal="center" vertical="center"/>
    </xf>
    <xf numFmtId="0" fontId="2" fillId="15" borderId="12" xfId="0" applyFont="1" applyFill="1" applyBorder="1" applyAlignment="1">
      <alignment horizontal="center" vertical="center" wrapText="1"/>
    </xf>
    <xf numFmtId="0" fontId="2" fillId="15" borderId="25" xfId="0" applyFont="1" applyFill="1" applyBorder="1" applyAlignment="1">
      <alignment horizontal="center" vertical="center"/>
    </xf>
    <xf numFmtId="0" fontId="2" fillId="15" borderId="13" xfId="0" applyFont="1" applyFill="1" applyBorder="1" applyAlignment="1">
      <alignment horizontal="center" vertical="center"/>
    </xf>
    <xf numFmtId="0" fontId="2" fillId="15" borderId="14" xfId="0" applyFont="1" applyFill="1" applyBorder="1" applyAlignment="1">
      <alignment horizontal="center" vertical="center"/>
    </xf>
    <xf numFmtId="0" fontId="2" fillId="15" borderId="11" xfId="0" applyFont="1" applyFill="1" applyBorder="1" applyAlignment="1">
      <alignment horizontal="center" vertical="center"/>
    </xf>
    <xf numFmtId="0" fontId="2" fillId="15" borderId="15" xfId="0" applyFont="1" applyFill="1" applyBorder="1" applyAlignment="1">
      <alignment horizontal="center" vertical="center"/>
    </xf>
    <xf numFmtId="0" fontId="2" fillId="15" borderId="21" xfId="0" applyFont="1" applyFill="1" applyBorder="1" applyAlignment="1">
      <alignment horizontal="center" vertical="center"/>
    </xf>
    <xf numFmtId="0" fontId="2" fillId="15" borderId="58" xfId="0" applyFont="1" applyFill="1" applyBorder="1" applyAlignment="1">
      <alignment horizontal="center" vertical="center"/>
    </xf>
    <xf numFmtId="0" fontId="2" fillId="15" borderId="22" xfId="0" applyFont="1" applyFill="1" applyBorder="1" applyAlignment="1">
      <alignment horizontal="center" vertical="center"/>
    </xf>
    <xf numFmtId="0" fontId="2" fillId="15" borderId="10" xfId="0" applyFont="1" applyFill="1" applyBorder="1" applyAlignment="1">
      <alignment horizontal="center" vertical="center"/>
    </xf>
    <xf numFmtId="0" fontId="2" fillId="15" borderId="20" xfId="0" applyFont="1" applyFill="1" applyBorder="1" applyAlignment="1">
      <alignment horizontal="center" vertical="center"/>
    </xf>
    <xf numFmtId="0" fontId="2" fillId="11" borderId="28" xfId="0" applyFont="1" applyFill="1" applyBorder="1" applyAlignment="1">
      <alignment horizontal="center" vertical="center"/>
    </xf>
    <xf numFmtId="0" fontId="2" fillId="11" borderId="18" xfId="0" applyFont="1" applyFill="1" applyBorder="1" applyAlignment="1">
      <alignment horizontal="center" vertical="center"/>
    </xf>
    <xf numFmtId="0" fontId="2" fillId="11" borderId="10" xfId="0" applyFont="1" applyFill="1" applyBorder="1" applyAlignment="1">
      <alignment horizontal="center" vertical="center"/>
    </xf>
    <xf numFmtId="0" fontId="2" fillId="11" borderId="20" xfId="0" applyFont="1" applyFill="1" applyBorder="1" applyAlignment="1">
      <alignment horizontal="center" vertical="center"/>
    </xf>
    <xf numFmtId="0" fontId="2" fillId="11" borderId="12"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4" xfId="0" applyFont="1" applyFill="1" applyBorder="1" applyAlignment="1">
      <alignment horizontal="center" vertical="center" wrapText="1"/>
    </xf>
    <xf numFmtId="0" fontId="2" fillId="11" borderId="11"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2" fillId="11" borderId="21" xfId="0" applyFont="1" applyFill="1" applyBorder="1" applyAlignment="1">
      <alignment horizontal="center" vertical="center" wrapText="1"/>
    </xf>
    <xf numFmtId="0" fontId="2" fillId="11" borderId="58" xfId="0" applyFont="1" applyFill="1" applyBorder="1" applyAlignment="1">
      <alignment horizontal="center" vertical="center" wrapText="1"/>
    </xf>
    <xf numFmtId="0" fontId="2" fillId="11" borderId="22"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4" borderId="9" xfId="0" applyFont="1" applyFill="1" applyBorder="1" applyAlignment="1">
      <alignment horizontal="center" vertical="center"/>
    </xf>
    <xf numFmtId="0" fontId="2" fillId="0" borderId="0" xfId="0" applyFont="1" applyAlignment="1">
      <alignment horizontal="center"/>
    </xf>
    <xf numFmtId="0" fontId="2" fillId="12" borderId="28" xfId="0" applyFont="1" applyFill="1" applyBorder="1" applyAlignment="1">
      <alignment horizontal="center" vertical="center"/>
    </xf>
    <xf numFmtId="0" fontId="2" fillId="12" borderId="18" xfId="0" applyFont="1" applyFill="1" applyBorder="1" applyAlignment="1">
      <alignment horizontal="center" vertical="center"/>
    </xf>
    <xf numFmtId="0" fontId="13" fillId="12" borderId="28" xfId="0" applyFont="1" applyFill="1" applyBorder="1" applyAlignment="1">
      <alignment horizontal="center" vertical="center"/>
    </xf>
    <xf numFmtId="0" fontId="13" fillId="12" borderId="18" xfId="0" applyFont="1" applyFill="1" applyBorder="1" applyAlignment="1">
      <alignment horizontal="center" vertical="center"/>
    </xf>
    <xf numFmtId="0" fontId="2" fillId="12" borderId="10" xfId="0" applyFont="1" applyFill="1" applyBorder="1" applyAlignment="1">
      <alignment horizontal="center" vertical="center"/>
    </xf>
    <xf numFmtId="0" fontId="2" fillId="12" borderId="20" xfId="0" applyFont="1" applyFill="1" applyBorder="1" applyAlignment="1">
      <alignment horizontal="center" vertical="center"/>
    </xf>
    <xf numFmtId="0" fontId="2" fillId="12" borderId="12" xfId="0" applyFont="1" applyFill="1" applyBorder="1" applyAlignment="1">
      <alignment horizontal="center" vertical="center" wrapText="1"/>
    </xf>
    <xf numFmtId="0" fontId="2" fillId="12" borderId="25" xfId="0" applyFont="1" applyFill="1" applyBorder="1" applyAlignment="1">
      <alignment horizontal="center" vertical="center"/>
    </xf>
    <xf numFmtId="0" fontId="2" fillId="12" borderId="13" xfId="0" applyFont="1" applyFill="1" applyBorder="1" applyAlignment="1">
      <alignment horizontal="center" vertical="center"/>
    </xf>
    <xf numFmtId="0" fontId="2" fillId="12" borderId="14" xfId="0" applyFont="1" applyFill="1" applyBorder="1" applyAlignment="1">
      <alignment horizontal="center" vertical="center"/>
    </xf>
    <xf numFmtId="0" fontId="2" fillId="12" borderId="11" xfId="0" applyFont="1" applyFill="1" applyBorder="1" applyAlignment="1">
      <alignment horizontal="center" vertical="center"/>
    </xf>
    <xf numFmtId="0" fontId="2" fillId="12" borderId="15" xfId="0" applyFont="1" applyFill="1" applyBorder="1" applyAlignment="1">
      <alignment horizontal="center" vertical="center"/>
    </xf>
    <xf numFmtId="0" fontId="2" fillId="12" borderId="21" xfId="0" applyFont="1" applyFill="1" applyBorder="1" applyAlignment="1">
      <alignment horizontal="center" vertical="center"/>
    </xf>
    <xf numFmtId="0" fontId="2" fillId="12" borderId="58" xfId="0" applyFont="1" applyFill="1" applyBorder="1" applyAlignment="1">
      <alignment horizontal="center" vertical="center"/>
    </xf>
    <xf numFmtId="0" fontId="2" fillId="12" borderId="22" xfId="0" applyFont="1" applyFill="1" applyBorder="1" applyAlignment="1">
      <alignment horizontal="center" vertical="center"/>
    </xf>
    <xf numFmtId="0" fontId="8" fillId="16" borderId="28" xfId="0" applyFont="1" applyFill="1" applyBorder="1" applyAlignment="1">
      <alignment horizontal="center" vertical="center"/>
    </xf>
    <xf numFmtId="0" fontId="8" fillId="16" borderId="18" xfId="0" applyFont="1" applyFill="1" applyBorder="1" applyAlignment="1">
      <alignment horizontal="center" vertical="center"/>
    </xf>
    <xf numFmtId="0" fontId="8" fillId="16" borderId="20"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16" borderId="1" xfId="0" applyFont="1" applyFill="1" applyBorder="1" applyAlignment="1">
      <alignment horizontal="center" vertical="center" wrapText="1"/>
    </xf>
    <xf numFmtId="0" fontId="8" fillId="16" borderId="35" xfId="0" applyFont="1" applyFill="1" applyBorder="1" applyAlignment="1">
      <alignment horizontal="center" vertical="center"/>
    </xf>
    <xf numFmtId="0" fontId="8" fillId="16" borderId="2" xfId="0" applyFont="1" applyFill="1" applyBorder="1" applyAlignment="1">
      <alignment horizontal="center" vertical="center"/>
    </xf>
    <xf numFmtId="0" fontId="8" fillId="16" borderId="3" xfId="0" applyFont="1" applyFill="1" applyBorder="1" applyAlignment="1">
      <alignment horizontal="center" vertical="center"/>
    </xf>
    <xf numFmtId="0" fontId="8" fillId="16" borderId="0" xfId="0" applyFont="1" applyFill="1" applyBorder="1" applyAlignment="1">
      <alignment horizontal="center" vertical="center"/>
    </xf>
    <xf numFmtId="0" fontId="8" fillId="16" borderId="4" xfId="0" applyFont="1" applyFill="1" applyBorder="1" applyAlignment="1">
      <alignment horizontal="center" vertical="center"/>
    </xf>
    <xf numFmtId="0" fontId="2" fillId="27" borderId="12" xfId="0" applyFont="1" applyFill="1" applyBorder="1" applyAlignment="1">
      <alignment horizontal="center" vertical="center" wrapText="1"/>
    </xf>
    <xf numFmtId="0" fontId="2" fillId="27" borderId="25" xfId="0" applyFont="1" applyFill="1" applyBorder="1" applyAlignment="1">
      <alignment horizontal="center" vertical="center"/>
    </xf>
    <xf numFmtId="0" fontId="2" fillId="27" borderId="13" xfId="0" applyFont="1" applyFill="1" applyBorder="1" applyAlignment="1">
      <alignment horizontal="center" vertical="center"/>
    </xf>
    <xf numFmtId="0" fontId="2" fillId="27" borderId="16" xfId="0" applyFont="1" applyFill="1" applyBorder="1" applyAlignment="1">
      <alignment horizontal="center" vertical="center"/>
    </xf>
    <xf numFmtId="0" fontId="2" fillId="27" borderId="26" xfId="0" applyFont="1" applyFill="1" applyBorder="1" applyAlignment="1">
      <alignment horizontal="center" vertical="center"/>
    </xf>
    <xf numFmtId="0" fontId="2" fillId="27" borderId="17" xfId="0" applyFont="1" applyFill="1" applyBorder="1" applyAlignment="1">
      <alignment horizontal="center" vertical="center"/>
    </xf>
    <xf numFmtId="0" fontId="2" fillId="27" borderId="7" xfId="0" applyFont="1" applyFill="1" applyBorder="1" applyAlignment="1">
      <alignment horizontal="center" vertical="center"/>
    </xf>
    <xf numFmtId="0" fontId="2" fillId="27" borderId="9"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27" borderId="2" xfId="0" applyFont="1" applyFill="1" applyBorder="1" applyAlignment="1">
      <alignment horizontal="center" wrapText="1"/>
    </xf>
    <xf numFmtId="0" fontId="2" fillId="27" borderId="6" xfId="0" applyFont="1" applyFill="1" applyBorder="1" applyAlignment="1">
      <alignment horizontal="center" wrapText="1"/>
    </xf>
    <xf numFmtId="0" fontId="2" fillId="15" borderId="76" xfId="0" applyFont="1" applyFill="1" applyBorder="1" applyAlignment="1">
      <alignment horizontal="center" vertical="center" wrapText="1"/>
    </xf>
    <xf numFmtId="0" fontId="2" fillId="15" borderId="78" xfId="0" applyFont="1" applyFill="1" applyBorder="1" applyAlignment="1">
      <alignment horizontal="center" vertical="center"/>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1" borderId="6"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6" xfId="0" applyFont="1" applyFill="1" applyBorder="1" applyAlignment="1">
      <alignment horizontal="center" vertical="center"/>
    </xf>
    <xf numFmtId="0" fontId="2" fillId="17" borderId="76" xfId="0" applyFont="1" applyFill="1" applyBorder="1" applyAlignment="1">
      <alignment horizontal="center" vertical="center" wrapText="1"/>
    </xf>
    <xf numFmtId="0" fontId="2" fillId="17" borderId="78" xfId="0" applyFont="1" applyFill="1" applyBorder="1" applyAlignment="1">
      <alignment horizontal="center" vertical="center"/>
    </xf>
    <xf numFmtId="0" fontId="8" fillId="16" borderId="2" xfId="0" applyFont="1" applyFill="1" applyBorder="1" applyAlignment="1">
      <alignment horizontal="center" vertical="center" wrapText="1"/>
    </xf>
    <xf numFmtId="0" fontId="8" fillId="16" borderId="4" xfId="0" applyFont="1" applyFill="1" applyBorder="1" applyAlignment="1">
      <alignment horizontal="center" vertical="center" wrapText="1"/>
    </xf>
    <xf numFmtId="0" fontId="8" fillId="1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12" borderId="76" xfId="0" applyFont="1" applyFill="1" applyBorder="1" applyAlignment="1">
      <alignment horizontal="center" vertical="center" wrapText="1"/>
    </xf>
    <xf numFmtId="0" fontId="2" fillId="12" borderId="78" xfId="0" applyFont="1" applyFill="1" applyBorder="1" applyAlignment="1">
      <alignment horizontal="center" vertical="center"/>
    </xf>
    <xf numFmtId="0" fontId="2" fillId="14" borderId="2"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14" borderId="6" xfId="0" applyFont="1" applyFill="1" applyBorder="1" applyAlignment="1">
      <alignment horizontal="center" vertic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9DFFF"/>
      <color rgb="FF6699FF"/>
      <color rgb="FFFF7C8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A5DD1-8D89-47DD-9981-7AA0450A2788}">
  <dimension ref="A1:R44"/>
  <sheetViews>
    <sheetView workbookViewId="0">
      <selection activeCell="N5" sqref="N5"/>
    </sheetView>
  </sheetViews>
  <sheetFormatPr baseColWidth="10" defaultColWidth="11.42578125" defaultRowHeight="15" x14ac:dyDescent="0.25"/>
  <cols>
    <col min="1" max="1" width="14" customWidth="1"/>
    <col min="2" max="2" width="7" bestFit="1" customWidth="1"/>
    <col min="3" max="3" width="5" customWidth="1"/>
    <col min="4" max="4" width="4.7109375" customWidth="1"/>
    <col min="5" max="5" width="17.28515625" bestFit="1" customWidth="1"/>
    <col min="7" max="7" width="3.28515625" bestFit="1" customWidth="1"/>
    <col min="8" max="8" width="6.7109375" customWidth="1"/>
    <col min="9" max="9" width="14.28515625" bestFit="1" customWidth="1"/>
    <col min="10" max="10" width="6.28515625" customWidth="1"/>
    <col min="11" max="11" width="14.42578125" customWidth="1"/>
    <col min="12" max="13" width="13.28515625" customWidth="1"/>
    <col min="14" max="14" width="12.140625" bestFit="1" customWidth="1"/>
    <col min="15" max="15" width="10.28515625" customWidth="1"/>
    <col min="16" max="17" width="15" bestFit="1" customWidth="1"/>
  </cols>
  <sheetData>
    <row r="1" spans="2:17" ht="15.75" thickBot="1" x14ac:dyDescent="0.3"/>
    <row r="2" spans="2:17" ht="15.75" thickBot="1" x14ac:dyDescent="0.3">
      <c r="B2" s="71"/>
      <c r="C2" s="755" t="s">
        <v>0</v>
      </c>
      <c r="D2" s="757"/>
      <c r="E2" s="709" t="s">
        <v>1</v>
      </c>
      <c r="F2" s="709"/>
      <c r="G2" s="688" t="s">
        <v>2</v>
      </c>
      <c r="H2" s="755" t="s">
        <v>3</v>
      </c>
      <c r="I2" s="756"/>
      <c r="J2" s="789" t="s">
        <v>4</v>
      </c>
      <c r="K2" s="789"/>
      <c r="L2" s="610" t="s">
        <v>5</v>
      </c>
      <c r="M2" s="611" t="s">
        <v>6</v>
      </c>
      <c r="N2" s="581" t="s">
        <v>7</v>
      </c>
      <c r="O2" s="582" t="s">
        <v>8</v>
      </c>
      <c r="P2" s="790"/>
      <c r="Q2" s="790"/>
    </row>
    <row r="3" spans="2:17" ht="15.75" thickBot="1" x14ac:dyDescent="0.3">
      <c r="B3" s="709">
        <v>1</v>
      </c>
      <c r="C3" s="72">
        <v>1</v>
      </c>
      <c r="D3" s="73" t="s">
        <v>9</v>
      </c>
      <c r="E3" s="728" t="s">
        <v>10</v>
      </c>
      <c r="F3" s="728" t="s">
        <v>11</v>
      </c>
      <c r="G3" s="688" t="s">
        <v>2</v>
      </c>
      <c r="H3" s="762" t="s">
        <v>12</v>
      </c>
      <c r="I3" s="763"/>
      <c r="J3" s="787" t="s">
        <v>13</v>
      </c>
      <c r="K3" s="788"/>
      <c r="L3" s="583" t="str">
        <f>_xlfn.CONCAT(BIN2HEX(MID(H3,1,4)),BIN2HEX(MID(H3,6,4)),BIN2HEX(MID(H3,11,4)))</f>
        <v>000</v>
      </c>
      <c r="M3" s="612" t="str">
        <f>_xlfn.CONCAT(BIN2HEX(MID(J3,1,4)),BIN2HEX(MID(J3,6,4)),BIN2HEX(MID(J3,11,4)))</f>
        <v>3FF</v>
      </c>
      <c r="N3" s="583">
        <f>HEX2DEC(L3)</f>
        <v>0</v>
      </c>
      <c r="O3" s="584">
        <f>HEX2DEC(M3)</f>
        <v>1023</v>
      </c>
      <c r="P3" s="65"/>
      <c r="Q3" s="65"/>
    </row>
    <row r="4" spans="2:17" ht="15.75" thickBot="1" x14ac:dyDescent="0.3">
      <c r="B4" s="541">
        <v>2</v>
      </c>
      <c r="C4" s="758">
        <v>1</v>
      </c>
      <c r="D4" s="760" t="s">
        <v>9</v>
      </c>
      <c r="E4" s="725" t="s">
        <v>14</v>
      </c>
      <c r="F4" s="725" t="s">
        <v>15</v>
      </c>
      <c r="G4" s="575" t="s">
        <v>2</v>
      </c>
      <c r="H4" s="764" t="s">
        <v>16</v>
      </c>
      <c r="I4" s="765"/>
      <c r="J4" s="785" t="s">
        <v>17</v>
      </c>
      <c r="K4" s="786"/>
      <c r="L4" s="585" t="str">
        <f t="shared" ref="L4:L9" si="0">_xlfn.CONCAT(BIN2HEX(MID(H4,1,4)),BIN2HEX(MID(H4,6,4)),BIN2HEX(MID(H4,11,4)))</f>
        <v>400</v>
      </c>
      <c r="M4" s="613" t="str">
        <f t="shared" ref="M4:M9" si="1">_xlfn.CONCAT(BIN2HEX(MID(J4,1,4)),BIN2HEX(MID(J4,6,4)),BIN2HEX(MID(J4,11,4)))</f>
        <v>5FF</v>
      </c>
      <c r="N4" s="585">
        <f t="shared" ref="N4:O9" si="2">HEX2DEC(L4)</f>
        <v>1024</v>
      </c>
      <c r="O4" s="586">
        <f t="shared" si="2"/>
        <v>1535</v>
      </c>
      <c r="P4" s="65"/>
      <c r="Q4" s="65"/>
    </row>
    <row r="5" spans="2:17" x14ac:dyDescent="0.25">
      <c r="B5" s="591">
        <v>3</v>
      </c>
      <c r="C5" s="759"/>
      <c r="D5" s="761"/>
      <c r="E5" s="578" t="s">
        <v>18</v>
      </c>
      <c r="F5" s="578" t="s">
        <v>15</v>
      </c>
      <c r="G5" s="575" t="s">
        <v>2</v>
      </c>
      <c r="H5" s="766" t="s">
        <v>19</v>
      </c>
      <c r="I5" s="767"/>
      <c r="J5" s="783" t="s">
        <v>20</v>
      </c>
      <c r="K5" s="784"/>
      <c r="L5" s="587" t="str">
        <f t="shared" si="0"/>
        <v>600</v>
      </c>
      <c r="M5" s="614" t="str">
        <f t="shared" si="1"/>
        <v>7FF</v>
      </c>
      <c r="N5" s="618">
        <f t="shared" si="2"/>
        <v>1536</v>
      </c>
      <c r="O5" s="619">
        <f t="shared" si="2"/>
        <v>2047</v>
      </c>
      <c r="P5" s="65"/>
      <c r="Q5" s="65"/>
    </row>
    <row r="6" spans="2:17" x14ac:dyDescent="0.25">
      <c r="B6" s="592">
        <v>4</v>
      </c>
      <c r="C6" s="759">
        <v>1</v>
      </c>
      <c r="D6" s="761" t="s">
        <v>9</v>
      </c>
      <c r="E6" s="503" t="s">
        <v>21</v>
      </c>
      <c r="F6" s="503" t="s">
        <v>15</v>
      </c>
      <c r="G6" s="575" t="s">
        <v>2</v>
      </c>
      <c r="H6" s="777" t="s">
        <v>22</v>
      </c>
      <c r="I6" s="778"/>
      <c r="J6" s="772" t="s">
        <v>23</v>
      </c>
      <c r="K6" s="773"/>
      <c r="L6" s="579" t="str">
        <f t="shared" si="0"/>
        <v>800</v>
      </c>
      <c r="M6" s="615" t="str">
        <f t="shared" si="1"/>
        <v>9FF</v>
      </c>
      <c r="N6" s="579">
        <f t="shared" si="2"/>
        <v>2048</v>
      </c>
      <c r="O6" s="580">
        <f t="shared" si="2"/>
        <v>2559</v>
      </c>
      <c r="P6" s="65"/>
      <c r="Q6" s="65"/>
    </row>
    <row r="7" spans="2:17" x14ac:dyDescent="0.25">
      <c r="B7" s="592">
        <v>5</v>
      </c>
      <c r="C7" s="759"/>
      <c r="D7" s="761"/>
      <c r="E7" s="503" t="s">
        <v>24</v>
      </c>
      <c r="F7" s="503" t="s">
        <v>15</v>
      </c>
      <c r="G7" s="575" t="s">
        <v>2</v>
      </c>
      <c r="H7" s="777" t="s">
        <v>25</v>
      </c>
      <c r="I7" s="778"/>
      <c r="J7" s="772" t="s">
        <v>26</v>
      </c>
      <c r="K7" s="773"/>
      <c r="L7" s="579" t="str">
        <f t="shared" si="0"/>
        <v>A00</v>
      </c>
      <c r="M7" s="615" t="str">
        <f t="shared" si="1"/>
        <v>BFF</v>
      </c>
      <c r="N7" s="579">
        <f t="shared" si="2"/>
        <v>2560</v>
      </c>
      <c r="O7" s="580">
        <f t="shared" si="2"/>
        <v>3071</v>
      </c>
      <c r="P7" s="65"/>
      <c r="Q7" s="65"/>
    </row>
    <row r="8" spans="2:17" ht="15.75" thickBot="1" x14ac:dyDescent="0.3">
      <c r="B8" s="568">
        <v>6</v>
      </c>
      <c r="C8" s="759">
        <v>1</v>
      </c>
      <c r="D8" s="761" t="s">
        <v>9</v>
      </c>
      <c r="E8" s="577" t="s">
        <v>27</v>
      </c>
      <c r="F8" s="577" t="s">
        <v>15</v>
      </c>
      <c r="G8" s="575" t="s">
        <v>2</v>
      </c>
      <c r="H8" s="779" t="s">
        <v>28</v>
      </c>
      <c r="I8" s="780"/>
      <c r="J8" s="770" t="s">
        <v>29</v>
      </c>
      <c r="K8" s="771"/>
      <c r="L8" s="588" t="str">
        <f t="shared" si="0"/>
        <v>C00</v>
      </c>
      <c r="M8" s="616" t="str">
        <f t="shared" si="1"/>
        <v>DFF</v>
      </c>
      <c r="N8" s="620">
        <f t="shared" si="2"/>
        <v>3072</v>
      </c>
      <c r="O8" s="621">
        <f t="shared" si="2"/>
        <v>3583</v>
      </c>
      <c r="P8" s="65"/>
      <c r="Q8" s="65"/>
    </row>
    <row r="9" spans="2:17" ht="15.75" thickBot="1" x14ac:dyDescent="0.3">
      <c r="B9" s="727">
        <v>7</v>
      </c>
      <c r="C9" s="775"/>
      <c r="D9" s="776"/>
      <c r="E9" s="726" t="s">
        <v>30</v>
      </c>
      <c r="F9" s="726" t="s">
        <v>15</v>
      </c>
      <c r="G9" s="576" t="s">
        <v>2</v>
      </c>
      <c r="H9" s="781" t="s">
        <v>31</v>
      </c>
      <c r="I9" s="782"/>
      <c r="J9" s="768" t="s">
        <v>32</v>
      </c>
      <c r="K9" s="769"/>
      <c r="L9" s="589" t="str">
        <f t="shared" si="0"/>
        <v>E00</v>
      </c>
      <c r="M9" s="617" t="str">
        <f t="shared" si="1"/>
        <v>FFF</v>
      </c>
      <c r="N9" s="589">
        <f t="shared" si="2"/>
        <v>3584</v>
      </c>
      <c r="O9" s="590">
        <f t="shared" si="2"/>
        <v>4095</v>
      </c>
      <c r="P9" s="65"/>
      <c r="Q9" s="65"/>
    </row>
    <row r="20" spans="1:18" x14ac:dyDescent="0.25">
      <c r="B20" s="11"/>
      <c r="C20" s="774"/>
      <c r="D20" s="774"/>
      <c r="E20" s="11"/>
    </row>
    <row r="22" spans="1:18" x14ac:dyDescent="0.25">
      <c r="A22" s="11"/>
      <c r="B22" s="11"/>
      <c r="C22" s="11"/>
      <c r="D22" s="11"/>
      <c r="E22" s="11"/>
      <c r="F22" s="11"/>
      <c r="G22" s="11"/>
      <c r="H22" s="11"/>
      <c r="I22" s="11"/>
      <c r="J22" s="11"/>
      <c r="K22" s="11"/>
      <c r="L22" s="11"/>
      <c r="M22" s="11"/>
      <c r="N22" s="11"/>
      <c r="O22" s="11"/>
      <c r="P22" s="11"/>
      <c r="Q22" s="11"/>
      <c r="R22" s="11"/>
    </row>
    <row r="23" spans="1:18" x14ac:dyDescent="0.25">
      <c r="A23" s="11"/>
      <c r="B23" s="11"/>
      <c r="C23" s="11"/>
      <c r="D23" s="11"/>
      <c r="E23" s="11"/>
      <c r="F23" s="11"/>
      <c r="G23" s="11"/>
      <c r="H23" s="11"/>
      <c r="I23" s="11"/>
      <c r="J23" s="11"/>
      <c r="K23" s="11"/>
      <c r="L23" s="11"/>
      <c r="M23" s="11"/>
      <c r="N23" s="11"/>
      <c r="O23" s="11"/>
      <c r="P23" s="11"/>
      <c r="Q23" s="11"/>
      <c r="R23" s="11"/>
    </row>
    <row r="24" spans="1:18" x14ac:dyDescent="0.25">
      <c r="A24" s="11"/>
      <c r="B24" s="11"/>
      <c r="C24" s="11"/>
      <c r="D24" s="11"/>
      <c r="E24" s="11"/>
      <c r="F24" s="11"/>
      <c r="G24" s="11"/>
      <c r="H24" s="11"/>
      <c r="I24" s="11"/>
      <c r="J24" s="11"/>
      <c r="K24" s="11"/>
      <c r="L24" s="11"/>
      <c r="M24" s="11"/>
      <c r="N24" s="11"/>
      <c r="O24" s="11"/>
      <c r="P24" s="11"/>
      <c r="Q24" s="11"/>
      <c r="R24" s="11"/>
    </row>
    <row r="25" spans="1:18" x14ac:dyDescent="0.25">
      <c r="A25" s="11"/>
      <c r="B25" s="11"/>
      <c r="C25" s="11"/>
      <c r="D25" s="11"/>
      <c r="E25" s="11"/>
      <c r="F25" s="11"/>
      <c r="G25" s="11"/>
      <c r="H25" s="11"/>
      <c r="I25" s="11"/>
      <c r="J25" s="11"/>
      <c r="K25" s="11"/>
      <c r="L25" s="11"/>
      <c r="M25" s="11"/>
      <c r="N25" s="11"/>
      <c r="O25" s="11"/>
      <c r="P25" s="11"/>
      <c r="Q25" s="11"/>
      <c r="R25" s="11"/>
    </row>
    <row r="26" spans="1:18" x14ac:dyDescent="0.25">
      <c r="A26" s="11"/>
      <c r="B26" s="11"/>
      <c r="C26" s="11"/>
      <c r="D26" s="11"/>
      <c r="E26" s="70"/>
      <c r="F26" s="12"/>
      <c r="G26" s="63"/>
      <c r="H26" s="69"/>
      <c r="I26" s="69"/>
      <c r="J26" s="69"/>
      <c r="K26" s="69"/>
      <c r="L26" s="68"/>
      <c r="M26" s="69"/>
      <c r="N26" s="68"/>
      <c r="O26" s="68"/>
      <c r="P26" s="12"/>
      <c r="Q26" s="12"/>
      <c r="R26" s="11"/>
    </row>
    <row r="27" spans="1:18" x14ac:dyDescent="0.25">
      <c r="A27" s="11"/>
      <c r="B27" s="11"/>
      <c r="C27" s="11"/>
      <c r="D27" s="11"/>
      <c r="E27" s="12"/>
      <c r="F27" s="12"/>
      <c r="G27" s="63"/>
      <c r="H27" s="69"/>
      <c r="I27" s="69"/>
      <c r="J27" s="69"/>
      <c r="K27" s="69"/>
      <c r="L27" s="68"/>
      <c r="M27" s="69"/>
      <c r="N27" s="68"/>
      <c r="O27" s="68"/>
      <c r="P27" s="12"/>
      <c r="Q27" s="12"/>
      <c r="R27" s="11"/>
    </row>
    <row r="28" spans="1:18" x14ac:dyDescent="0.25">
      <c r="A28" s="11"/>
      <c r="B28" s="11"/>
      <c r="C28" s="11"/>
      <c r="D28" s="11"/>
      <c r="E28" s="12"/>
      <c r="F28" s="12"/>
      <c r="G28" s="63"/>
      <c r="H28" s="69"/>
      <c r="I28" s="69"/>
      <c r="J28" s="69"/>
      <c r="K28" s="69"/>
      <c r="L28" s="68"/>
      <c r="M28" s="69"/>
      <c r="N28" s="68"/>
      <c r="O28" s="68"/>
      <c r="P28" s="12"/>
      <c r="Q28" s="12"/>
      <c r="R28" s="11"/>
    </row>
    <row r="29" spans="1:18" x14ac:dyDescent="0.25">
      <c r="A29" s="11"/>
      <c r="B29" s="11"/>
      <c r="C29" s="11"/>
      <c r="D29" s="11"/>
      <c r="E29" s="12"/>
      <c r="F29" s="12"/>
      <c r="G29" s="63"/>
      <c r="H29" s="69"/>
      <c r="I29" s="69"/>
      <c r="J29" s="69"/>
      <c r="K29" s="69"/>
      <c r="L29" s="68"/>
      <c r="M29" s="69"/>
      <c r="N29" s="68"/>
      <c r="O29" s="68"/>
      <c r="P29" s="12"/>
      <c r="Q29" s="12"/>
      <c r="R29" s="11"/>
    </row>
    <row r="30" spans="1:18" x14ac:dyDescent="0.25">
      <c r="A30" s="11"/>
      <c r="B30" s="11"/>
      <c r="C30" s="11"/>
      <c r="D30" s="11"/>
      <c r="E30" s="12"/>
      <c r="F30" s="12"/>
      <c r="G30" s="63"/>
      <c r="H30" s="69"/>
      <c r="I30" s="69"/>
      <c r="J30" s="69"/>
      <c r="K30" s="69"/>
      <c r="L30" s="68"/>
      <c r="M30" s="69"/>
      <c r="N30" s="68"/>
      <c r="O30" s="68"/>
      <c r="P30" s="12"/>
      <c r="Q30" s="12"/>
      <c r="R30" s="11"/>
    </row>
    <row r="31" spans="1:18" x14ac:dyDescent="0.25">
      <c r="A31" s="11"/>
      <c r="B31" s="11"/>
      <c r="C31" s="11"/>
      <c r="D31" s="11"/>
      <c r="E31" s="12"/>
      <c r="F31" s="12"/>
      <c r="G31" s="63"/>
      <c r="H31" s="69"/>
      <c r="I31" s="69"/>
      <c r="J31" s="69"/>
      <c r="K31" s="69"/>
      <c r="L31" s="68"/>
      <c r="M31" s="69"/>
      <c r="N31" s="68"/>
      <c r="O31" s="68"/>
      <c r="P31" s="12"/>
      <c r="Q31" s="12"/>
      <c r="R31" s="11"/>
    </row>
    <row r="32" spans="1:18" x14ac:dyDescent="0.25">
      <c r="A32" s="11"/>
      <c r="B32" s="11"/>
      <c r="C32" s="11"/>
      <c r="D32" s="11"/>
      <c r="E32" s="12"/>
      <c r="F32" s="12"/>
      <c r="G32" s="63"/>
      <c r="H32" s="69"/>
      <c r="I32" s="69"/>
      <c r="J32" s="69"/>
      <c r="K32" s="69"/>
      <c r="L32" s="68"/>
      <c r="M32" s="69"/>
      <c r="N32" s="68"/>
      <c r="O32" s="68"/>
      <c r="P32" s="12"/>
      <c r="Q32" s="12"/>
      <c r="R32" s="11"/>
    </row>
    <row r="33" spans="1:18" x14ac:dyDescent="0.25">
      <c r="A33" s="11"/>
      <c r="B33" s="11"/>
      <c r="C33" s="11"/>
      <c r="D33" s="11"/>
      <c r="E33" s="12"/>
      <c r="F33" s="12"/>
      <c r="G33" s="63"/>
      <c r="H33" s="69"/>
      <c r="I33" s="69"/>
      <c r="J33" s="69"/>
      <c r="K33" s="69"/>
      <c r="L33" s="68"/>
      <c r="M33" s="69"/>
      <c r="N33" s="68"/>
      <c r="O33" s="68"/>
      <c r="P33" s="12"/>
      <c r="Q33" s="12"/>
      <c r="R33" s="11"/>
    </row>
    <row r="34" spans="1:18" x14ac:dyDescent="0.25">
      <c r="A34" s="11"/>
      <c r="B34" s="11"/>
      <c r="C34" s="11"/>
      <c r="D34" s="11"/>
      <c r="E34" s="12"/>
      <c r="F34" s="12"/>
      <c r="G34" s="63"/>
      <c r="H34" s="69"/>
      <c r="I34" s="69"/>
      <c r="J34" s="69"/>
      <c r="K34" s="69"/>
      <c r="L34" s="68"/>
      <c r="M34" s="69"/>
      <c r="N34" s="68"/>
      <c r="O34" s="68"/>
      <c r="P34" s="12"/>
      <c r="Q34" s="12"/>
      <c r="R34" s="11"/>
    </row>
    <row r="35" spans="1:18" x14ac:dyDescent="0.25">
      <c r="A35" s="11"/>
      <c r="B35" s="11"/>
      <c r="C35" s="11"/>
      <c r="D35" s="11"/>
      <c r="E35" s="64"/>
      <c r="F35" s="687"/>
      <c r="G35" s="63"/>
      <c r="H35" s="65"/>
      <c r="I35" s="65"/>
      <c r="J35" s="65"/>
      <c r="K35" s="65"/>
      <c r="L35" s="689"/>
      <c r="M35" s="65"/>
      <c r="N35" s="689"/>
      <c r="O35" s="689"/>
      <c r="P35" s="12"/>
      <c r="Q35" s="12"/>
      <c r="R35" s="11"/>
    </row>
    <row r="36" spans="1:18" x14ac:dyDescent="0.25">
      <c r="A36" s="11"/>
      <c r="B36" s="11"/>
      <c r="C36" s="11"/>
      <c r="D36" s="11"/>
      <c r="E36" s="64"/>
      <c r="F36" s="687"/>
      <c r="G36" s="63"/>
      <c r="H36" s="65"/>
      <c r="I36" s="65"/>
      <c r="J36" s="65"/>
      <c r="K36" s="65"/>
      <c r="L36" s="689"/>
      <c r="M36" s="65"/>
      <c r="N36" s="689"/>
      <c r="O36" s="689"/>
      <c r="P36" s="12"/>
      <c r="Q36" s="12"/>
      <c r="R36" s="11"/>
    </row>
    <row r="37" spans="1:18" x14ac:dyDescent="0.25">
      <c r="A37" s="11"/>
      <c r="B37" s="11"/>
      <c r="C37" s="11"/>
      <c r="D37" s="11"/>
      <c r="E37" s="64"/>
      <c r="F37" s="687"/>
      <c r="G37" s="63"/>
      <c r="H37" s="65"/>
      <c r="I37" s="65"/>
      <c r="J37" s="65"/>
      <c r="K37" s="65"/>
      <c r="L37" s="689"/>
      <c r="M37" s="65"/>
      <c r="N37" s="689"/>
      <c r="O37" s="689"/>
      <c r="P37" s="12"/>
      <c r="Q37" s="12"/>
      <c r="R37" s="11"/>
    </row>
    <row r="38" spans="1:18" x14ac:dyDescent="0.25">
      <c r="A38" s="11"/>
      <c r="B38" s="11"/>
      <c r="C38" s="11"/>
      <c r="D38" s="11"/>
      <c r="E38" s="64"/>
      <c r="F38" s="687"/>
      <c r="G38" s="63"/>
      <c r="H38" s="65"/>
      <c r="I38" s="65"/>
      <c r="J38" s="65"/>
      <c r="K38" s="65"/>
      <c r="L38" s="689"/>
      <c r="M38" s="65"/>
      <c r="N38" s="689"/>
      <c r="O38" s="689"/>
      <c r="P38" s="12"/>
      <c r="Q38" s="12"/>
      <c r="R38" s="11"/>
    </row>
    <row r="39" spans="1:18" x14ac:dyDescent="0.25">
      <c r="A39" s="11"/>
      <c r="B39" s="11"/>
      <c r="C39" s="11"/>
      <c r="D39" s="11"/>
      <c r="E39" s="64"/>
      <c r="F39" s="687"/>
      <c r="G39" s="63"/>
      <c r="H39" s="65"/>
      <c r="I39" s="65"/>
      <c r="J39" s="65"/>
      <c r="K39" s="65"/>
      <c r="L39" s="689"/>
      <c r="M39" s="65"/>
      <c r="N39" s="689"/>
      <c r="O39" s="689"/>
      <c r="P39" s="12"/>
      <c r="Q39" s="12"/>
      <c r="R39" s="11"/>
    </row>
    <row r="40" spans="1:18" x14ac:dyDescent="0.25">
      <c r="A40" s="11"/>
      <c r="B40" s="11"/>
      <c r="C40" s="11"/>
      <c r="D40" s="11"/>
      <c r="E40" s="12"/>
      <c r="F40" s="12"/>
      <c r="G40" s="63"/>
      <c r="H40" s="69"/>
      <c r="I40" s="69"/>
      <c r="J40" s="69"/>
      <c r="K40" s="69"/>
      <c r="L40" s="68"/>
      <c r="M40" s="69"/>
      <c r="N40" s="68"/>
      <c r="O40" s="68"/>
      <c r="P40" s="12"/>
      <c r="Q40" s="12"/>
      <c r="R40" s="11"/>
    </row>
    <row r="41" spans="1:18" x14ac:dyDescent="0.25">
      <c r="A41" s="11"/>
      <c r="B41" s="11"/>
      <c r="C41" s="11"/>
      <c r="D41" s="11"/>
      <c r="E41" s="12"/>
      <c r="F41" s="12"/>
      <c r="G41" s="63"/>
      <c r="H41" s="69"/>
      <c r="I41" s="69"/>
      <c r="J41" s="69"/>
      <c r="K41" s="69"/>
      <c r="L41" s="68"/>
      <c r="M41" s="69"/>
      <c r="N41" s="68"/>
      <c r="O41" s="68"/>
      <c r="P41" s="12"/>
      <c r="Q41" s="12"/>
      <c r="R41" s="11"/>
    </row>
    <row r="42" spans="1:18" x14ac:dyDescent="0.25">
      <c r="A42" s="11"/>
      <c r="B42" s="11"/>
      <c r="C42" s="66"/>
      <c r="D42" s="66"/>
      <c r="E42" s="12"/>
      <c r="F42" s="66"/>
      <c r="G42" s="63"/>
      <c r="H42" s="67"/>
      <c r="I42" s="11"/>
      <c r="J42" s="11"/>
      <c r="K42" s="11"/>
      <c r="L42" s="689"/>
      <c r="M42" s="11"/>
      <c r="N42" s="11"/>
      <c r="O42" s="11"/>
      <c r="P42" s="11"/>
      <c r="Q42" s="11"/>
      <c r="R42" s="11"/>
    </row>
    <row r="43" spans="1:18" x14ac:dyDescent="0.25">
      <c r="A43" s="11"/>
      <c r="B43" s="11"/>
      <c r="C43" s="11"/>
      <c r="D43" s="11"/>
      <c r="E43" s="11"/>
      <c r="F43" s="11"/>
      <c r="G43" s="11"/>
      <c r="H43" s="11"/>
      <c r="I43" s="11"/>
      <c r="J43" s="11"/>
      <c r="K43" s="11"/>
      <c r="L43" s="11"/>
      <c r="M43" s="11"/>
      <c r="N43" s="11"/>
      <c r="O43" s="11"/>
      <c r="P43" s="11"/>
      <c r="Q43" s="11"/>
      <c r="R43" s="11"/>
    </row>
    <row r="44" spans="1:18" x14ac:dyDescent="0.25">
      <c r="A44" s="11"/>
      <c r="B44" s="11"/>
      <c r="C44" s="11"/>
      <c r="D44" s="11"/>
      <c r="E44" s="11"/>
      <c r="F44" s="11"/>
      <c r="G44" s="11"/>
      <c r="H44" s="11"/>
      <c r="I44" s="11"/>
      <c r="J44" s="11"/>
      <c r="K44" s="11"/>
      <c r="L44" s="11"/>
      <c r="M44" s="11"/>
      <c r="N44" s="11"/>
      <c r="O44" s="11"/>
      <c r="P44" s="11"/>
      <c r="Q44" s="11"/>
      <c r="R44" s="11"/>
    </row>
  </sheetData>
  <mergeCells count="25">
    <mergeCell ref="J5:K5"/>
    <mergeCell ref="J4:K4"/>
    <mergeCell ref="J3:K3"/>
    <mergeCell ref="J2:K2"/>
    <mergeCell ref="P2:Q2"/>
    <mergeCell ref="J9:K9"/>
    <mergeCell ref="J8:K8"/>
    <mergeCell ref="J7:K7"/>
    <mergeCell ref="J6:K6"/>
    <mergeCell ref="C20:D20"/>
    <mergeCell ref="C8:C9"/>
    <mergeCell ref="D8:D9"/>
    <mergeCell ref="H6:I6"/>
    <mergeCell ref="H7:I7"/>
    <mergeCell ref="H8:I8"/>
    <mergeCell ref="H9:I9"/>
    <mergeCell ref="H2:I2"/>
    <mergeCell ref="C2:D2"/>
    <mergeCell ref="C4:C5"/>
    <mergeCell ref="D4:D5"/>
    <mergeCell ref="C6:C7"/>
    <mergeCell ref="D6:D7"/>
    <mergeCell ref="H3:I3"/>
    <mergeCell ref="H4:I4"/>
    <mergeCell ref="H5:I5"/>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CCC16-87B0-48FA-A177-489EBE7F1018}">
  <dimension ref="B1:E55"/>
  <sheetViews>
    <sheetView topLeftCell="A13" workbookViewId="0">
      <selection activeCell="D46" sqref="D46"/>
    </sheetView>
  </sheetViews>
  <sheetFormatPr baseColWidth="10" defaultColWidth="11.42578125" defaultRowHeight="15" x14ac:dyDescent="0.25"/>
  <cols>
    <col min="4" max="4" width="16.42578125" customWidth="1"/>
    <col min="5" max="5" width="11.42578125" style="13"/>
  </cols>
  <sheetData>
    <row r="1" spans="2:5" ht="15.75" thickBot="1" x14ac:dyDescent="0.3">
      <c r="E1" s="686"/>
    </row>
    <row r="2" spans="2:5" ht="15.75" thickBot="1" x14ac:dyDescent="0.3">
      <c r="B2" s="14" t="s">
        <v>33</v>
      </c>
      <c r="C2" s="15" t="s">
        <v>34</v>
      </c>
      <c r="D2" s="26" t="s">
        <v>35</v>
      </c>
      <c r="E2" s="34" t="s">
        <v>36</v>
      </c>
    </row>
    <row r="3" spans="2:5" ht="14.45" customHeight="1" x14ac:dyDescent="0.25">
      <c r="B3" s="4" t="s">
        <v>37</v>
      </c>
      <c r="C3" s="1" t="s">
        <v>38</v>
      </c>
      <c r="D3" s="793" t="s">
        <v>39</v>
      </c>
      <c r="E3" s="816">
        <v>1</v>
      </c>
    </row>
    <row r="4" spans="2:5" ht="14.45" customHeight="1" x14ac:dyDescent="0.25">
      <c r="B4" s="5" t="s">
        <v>40</v>
      </c>
      <c r="C4" s="2" t="s">
        <v>38</v>
      </c>
      <c r="D4" s="794"/>
      <c r="E4" s="817"/>
    </row>
    <row r="5" spans="2:5" ht="14.45" customHeight="1" x14ac:dyDescent="0.25">
      <c r="B5" s="5" t="s">
        <v>41</v>
      </c>
      <c r="C5" s="2" t="s">
        <v>38</v>
      </c>
      <c r="D5" s="794"/>
      <c r="E5" s="817"/>
    </row>
    <row r="6" spans="2:5" ht="14.45" customHeight="1" thickBot="1" x14ac:dyDescent="0.3">
      <c r="B6" s="6" t="s">
        <v>42</v>
      </c>
      <c r="C6" s="3" t="s">
        <v>38</v>
      </c>
      <c r="D6" s="795"/>
      <c r="E6" s="818"/>
    </row>
    <row r="7" spans="2:5" ht="14.45" customHeight="1" x14ac:dyDescent="0.25">
      <c r="B7" s="9" t="s">
        <v>43</v>
      </c>
      <c r="C7" s="10" t="s">
        <v>38</v>
      </c>
      <c r="D7" s="796" t="s">
        <v>44</v>
      </c>
      <c r="E7" s="819">
        <v>3</v>
      </c>
    </row>
    <row r="8" spans="2:5" ht="14.45" customHeight="1" x14ac:dyDescent="0.25">
      <c r="B8" s="5" t="s">
        <v>45</v>
      </c>
      <c r="C8" s="2" t="s">
        <v>38</v>
      </c>
      <c r="D8" s="796"/>
      <c r="E8" s="820"/>
    </row>
    <row r="9" spans="2:5" ht="14.45" customHeight="1" x14ac:dyDescent="0.25">
      <c r="B9" s="5" t="s">
        <v>46</v>
      </c>
      <c r="C9" s="2" t="s">
        <v>38</v>
      </c>
      <c r="D9" s="796"/>
      <c r="E9" s="820"/>
    </row>
    <row r="10" spans="2:5" ht="14.45" customHeight="1" x14ac:dyDescent="0.25">
      <c r="B10" s="5" t="s">
        <v>47</v>
      </c>
      <c r="C10" s="2" t="s">
        <v>38</v>
      </c>
      <c r="D10" s="796"/>
      <c r="E10" s="820"/>
    </row>
    <row r="11" spans="2:5" ht="14.45" customHeight="1" x14ac:dyDescent="0.25">
      <c r="B11" s="5" t="s">
        <v>48</v>
      </c>
      <c r="C11" s="2" t="s">
        <v>38</v>
      </c>
      <c r="D11" s="796"/>
      <c r="E11" s="820"/>
    </row>
    <row r="12" spans="2:5" ht="15" customHeight="1" thickBot="1" x14ac:dyDescent="0.3">
      <c r="B12" s="6" t="s">
        <v>49</v>
      </c>
      <c r="C12" s="3" t="s">
        <v>38</v>
      </c>
      <c r="D12" s="797"/>
      <c r="E12" s="821"/>
    </row>
    <row r="13" spans="2:5" x14ac:dyDescent="0.25">
      <c r="B13" s="9" t="s">
        <v>50</v>
      </c>
      <c r="C13" s="10" t="s">
        <v>38</v>
      </c>
      <c r="D13" s="791" t="s">
        <v>51</v>
      </c>
      <c r="E13" s="822">
        <v>2</v>
      </c>
    </row>
    <row r="14" spans="2:5" x14ac:dyDescent="0.25">
      <c r="B14" s="5" t="s">
        <v>52</v>
      </c>
      <c r="C14" s="2" t="s">
        <v>38</v>
      </c>
      <c r="D14" s="792"/>
      <c r="E14" s="823"/>
    </row>
    <row r="15" spans="2:5" x14ac:dyDescent="0.25">
      <c r="B15" s="5" t="s">
        <v>53</v>
      </c>
      <c r="C15" s="2" t="s">
        <v>38</v>
      </c>
      <c r="D15" s="792"/>
      <c r="E15" s="823"/>
    </row>
    <row r="16" spans="2:5" x14ac:dyDescent="0.25">
      <c r="B16" s="5" t="s">
        <v>54</v>
      </c>
      <c r="C16" s="2" t="s">
        <v>38</v>
      </c>
      <c r="D16" s="792"/>
      <c r="E16" s="823"/>
    </row>
    <row r="17" spans="2:5" x14ac:dyDescent="0.25">
      <c r="B17" s="5" t="s">
        <v>55</v>
      </c>
      <c r="C17" s="2" t="s">
        <v>38</v>
      </c>
      <c r="D17" s="792"/>
      <c r="E17" s="823"/>
    </row>
    <row r="18" spans="2:5" x14ac:dyDescent="0.25">
      <c r="B18" s="5" t="s">
        <v>56</v>
      </c>
      <c r="C18" s="2" t="s">
        <v>38</v>
      </c>
      <c r="D18" s="792"/>
      <c r="E18" s="823"/>
    </row>
    <row r="19" spans="2:5" x14ac:dyDescent="0.25">
      <c r="B19" s="5" t="s">
        <v>57</v>
      </c>
      <c r="C19" s="2" t="s">
        <v>38</v>
      </c>
      <c r="D19" s="792"/>
      <c r="E19" s="823"/>
    </row>
    <row r="20" spans="2:5" ht="15.75" thickBot="1" x14ac:dyDescent="0.3">
      <c r="B20" s="7" t="s">
        <v>58</v>
      </c>
      <c r="C20" s="8" t="s">
        <v>38</v>
      </c>
      <c r="D20" s="792"/>
      <c r="E20" s="824"/>
    </row>
    <row r="21" spans="2:5" ht="30" x14ac:dyDescent="0.25">
      <c r="B21" s="27" t="s">
        <v>59</v>
      </c>
      <c r="C21" s="28" t="s">
        <v>38</v>
      </c>
      <c r="D21" s="31" t="s">
        <v>60</v>
      </c>
      <c r="E21" s="28">
        <v>4</v>
      </c>
    </row>
    <row r="22" spans="2:5" x14ac:dyDescent="0.25">
      <c r="B22" s="29" t="s">
        <v>61</v>
      </c>
      <c r="C22" s="691" t="s">
        <v>38</v>
      </c>
      <c r="D22" s="807" t="s">
        <v>62</v>
      </c>
      <c r="E22" s="825">
        <v>8</v>
      </c>
    </row>
    <row r="23" spans="2:5" x14ac:dyDescent="0.25">
      <c r="B23" s="29" t="s">
        <v>63</v>
      </c>
      <c r="C23" s="691" t="s">
        <v>38</v>
      </c>
      <c r="D23" s="807"/>
      <c r="E23" s="825"/>
    </row>
    <row r="24" spans="2:5" x14ac:dyDescent="0.25">
      <c r="B24" s="29" t="s">
        <v>64</v>
      </c>
      <c r="C24" s="691" t="s">
        <v>38</v>
      </c>
      <c r="D24" s="806" t="s">
        <v>60</v>
      </c>
      <c r="E24" s="825">
        <v>4</v>
      </c>
    </row>
    <row r="25" spans="2:5" x14ac:dyDescent="0.25">
      <c r="B25" s="29" t="s">
        <v>65</v>
      </c>
      <c r="C25" s="691" t="s">
        <v>38</v>
      </c>
      <c r="D25" s="806"/>
      <c r="E25" s="825"/>
    </row>
    <row r="26" spans="2:5" x14ac:dyDescent="0.25">
      <c r="B26" s="29" t="s">
        <v>66</v>
      </c>
      <c r="C26" s="691" t="s">
        <v>38</v>
      </c>
      <c r="D26" s="806"/>
      <c r="E26" s="825"/>
    </row>
    <row r="27" spans="2:5" x14ac:dyDescent="0.25">
      <c r="B27" s="29" t="s">
        <v>67</v>
      </c>
      <c r="C27" s="691" t="s">
        <v>38</v>
      </c>
      <c r="D27" s="800" t="s">
        <v>68</v>
      </c>
      <c r="E27" s="825">
        <v>5</v>
      </c>
    </row>
    <row r="28" spans="2:5" x14ac:dyDescent="0.25">
      <c r="B28" s="29" t="s">
        <v>69</v>
      </c>
      <c r="C28" s="691" t="s">
        <v>38</v>
      </c>
      <c r="D28" s="800"/>
      <c r="E28" s="825"/>
    </row>
    <row r="29" spans="2:5" x14ac:dyDescent="0.25">
      <c r="B29" s="29" t="s">
        <v>70</v>
      </c>
      <c r="C29" s="691" t="s">
        <v>38</v>
      </c>
      <c r="D29" s="800"/>
      <c r="E29" s="825"/>
    </row>
    <row r="30" spans="2:5" x14ac:dyDescent="0.25">
      <c r="B30" s="29" t="s">
        <v>71</v>
      </c>
      <c r="C30" s="691" t="s">
        <v>38</v>
      </c>
      <c r="D30" s="804" t="s">
        <v>72</v>
      </c>
      <c r="E30" s="825">
        <v>7</v>
      </c>
    </row>
    <row r="31" spans="2:5" ht="15.75" thickBot="1" x14ac:dyDescent="0.3">
      <c r="B31" s="30" t="s">
        <v>73</v>
      </c>
      <c r="C31" s="692" t="s">
        <v>38</v>
      </c>
      <c r="D31" s="805"/>
      <c r="E31" s="829"/>
    </row>
    <row r="32" spans="2:5" x14ac:dyDescent="0.25">
      <c r="B32" s="9" t="s">
        <v>74</v>
      </c>
      <c r="C32" s="10" t="s">
        <v>38</v>
      </c>
      <c r="D32" s="810" t="s">
        <v>75</v>
      </c>
      <c r="E32" s="826">
        <v>6</v>
      </c>
    </row>
    <row r="33" spans="2:5" x14ac:dyDescent="0.25">
      <c r="B33" s="5" t="s">
        <v>76</v>
      </c>
      <c r="C33" s="2" t="s">
        <v>38</v>
      </c>
      <c r="D33" s="811"/>
      <c r="E33" s="827"/>
    </row>
    <row r="34" spans="2:5" ht="15.75" thickBot="1" x14ac:dyDescent="0.3">
      <c r="B34" s="5" t="s">
        <v>77</v>
      </c>
      <c r="C34" s="2" t="s">
        <v>38</v>
      </c>
      <c r="D34" s="812"/>
      <c r="E34" s="828"/>
    </row>
    <row r="35" spans="2:5" x14ac:dyDescent="0.25">
      <c r="B35" s="5" t="s">
        <v>78</v>
      </c>
      <c r="C35" s="2" t="s">
        <v>38</v>
      </c>
      <c r="D35" s="808" t="s">
        <v>62</v>
      </c>
      <c r="E35" s="826">
        <v>8</v>
      </c>
    </row>
    <row r="36" spans="2:5" ht="15.75" thickBot="1" x14ac:dyDescent="0.3">
      <c r="B36" s="7" t="s">
        <v>79</v>
      </c>
      <c r="C36" s="8" t="s">
        <v>38</v>
      </c>
      <c r="D36" s="809"/>
      <c r="E36" s="828"/>
    </row>
    <row r="37" spans="2:5" x14ac:dyDescent="0.25">
      <c r="B37" s="4" t="s">
        <v>80</v>
      </c>
      <c r="C37" s="1" t="s">
        <v>38</v>
      </c>
      <c r="D37" s="801" t="s">
        <v>72</v>
      </c>
      <c r="E37" s="827">
        <v>7</v>
      </c>
    </row>
    <row r="38" spans="2:5" x14ac:dyDescent="0.25">
      <c r="B38" s="5" t="s">
        <v>81</v>
      </c>
      <c r="C38" s="2" t="s">
        <v>38</v>
      </c>
      <c r="D38" s="802"/>
      <c r="E38" s="827"/>
    </row>
    <row r="39" spans="2:5" ht="15.75" thickBot="1" x14ac:dyDescent="0.3">
      <c r="B39" s="6" t="s">
        <v>82</v>
      </c>
      <c r="C39" s="3" t="s">
        <v>38</v>
      </c>
      <c r="D39" s="803"/>
      <c r="E39" s="827"/>
    </row>
    <row r="40" spans="2:5" x14ac:dyDescent="0.25">
      <c r="B40" s="9" t="s">
        <v>83</v>
      </c>
      <c r="C40" s="10" t="s">
        <v>38</v>
      </c>
      <c r="D40" s="813" t="s">
        <v>84</v>
      </c>
      <c r="E40" s="826">
        <v>10</v>
      </c>
    </row>
    <row r="41" spans="2:5" x14ac:dyDescent="0.25">
      <c r="B41" s="5" t="s">
        <v>85</v>
      </c>
      <c r="C41" s="2" t="s">
        <v>38</v>
      </c>
      <c r="D41" s="814"/>
      <c r="E41" s="827"/>
    </row>
    <row r="42" spans="2:5" x14ac:dyDescent="0.25">
      <c r="B42" s="5" t="s">
        <v>86</v>
      </c>
      <c r="C42" s="2" t="s">
        <v>38</v>
      </c>
      <c r="D42" s="814"/>
      <c r="E42" s="827"/>
    </row>
    <row r="43" spans="2:5" x14ac:dyDescent="0.25">
      <c r="B43" s="5" t="s">
        <v>87</v>
      </c>
      <c r="C43" s="2" t="s">
        <v>38</v>
      </c>
      <c r="D43" s="814"/>
      <c r="E43" s="827"/>
    </row>
    <row r="44" spans="2:5" x14ac:dyDescent="0.25">
      <c r="B44" s="5" t="s">
        <v>88</v>
      </c>
      <c r="C44" s="2" t="s">
        <v>38</v>
      </c>
      <c r="D44" s="814"/>
      <c r="E44" s="827"/>
    </row>
    <row r="45" spans="2:5" ht="15.75" thickBot="1" x14ac:dyDescent="0.3">
      <c r="B45" s="7" t="s">
        <v>89</v>
      </c>
      <c r="C45" s="8" t="s">
        <v>38</v>
      </c>
      <c r="D45" s="815"/>
      <c r="E45" s="828"/>
    </row>
    <row r="46" spans="2:5" ht="45.75" thickBot="1" x14ac:dyDescent="0.3">
      <c r="B46" s="17" t="s">
        <v>90</v>
      </c>
      <c r="C46" s="18" t="s">
        <v>38</v>
      </c>
      <c r="D46" s="690" t="s">
        <v>72</v>
      </c>
      <c r="E46" s="33">
        <v>7</v>
      </c>
    </row>
    <row r="47" spans="2:5" x14ac:dyDescent="0.25">
      <c r="B47" s="9" t="s">
        <v>91</v>
      </c>
      <c r="C47" s="10" t="s">
        <v>38</v>
      </c>
      <c r="D47" s="798" t="s">
        <v>92</v>
      </c>
      <c r="E47" s="826">
        <v>9</v>
      </c>
    </row>
    <row r="48" spans="2:5" ht="15.75" thickBot="1" x14ac:dyDescent="0.3">
      <c r="B48" s="6" t="s">
        <v>93</v>
      </c>
      <c r="C48" s="3" t="s">
        <v>38</v>
      </c>
      <c r="D48" s="799"/>
      <c r="E48" s="828"/>
    </row>
    <row r="49" spans="2:5" x14ac:dyDescent="0.25">
      <c r="B49" s="17" t="s">
        <v>94</v>
      </c>
      <c r="C49" s="19" t="s">
        <v>38</v>
      </c>
      <c r="D49" s="23" t="s">
        <v>14</v>
      </c>
      <c r="E49" s="826">
        <v>11</v>
      </c>
    </row>
    <row r="50" spans="2:5" x14ac:dyDescent="0.25">
      <c r="B50" s="16" t="s">
        <v>94</v>
      </c>
      <c r="C50" s="22" t="s">
        <v>38</v>
      </c>
      <c r="D50" s="24" t="s">
        <v>95</v>
      </c>
      <c r="E50" s="827"/>
    </row>
    <row r="51" spans="2:5" x14ac:dyDescent="0.25">
      <c r="B51" s="16" t="s">
        <v>94</v>
      </c>
      <c r="C51" s="22" t="s">
        <v>38</v>
      </c>
      <c r="D51" s="24" t="s">
        <v>96</v>
      </c>
      <c r="E51" s="827"/>
    </row>
    <row r="52" spans="2:5" x14ac:dyDescent="0.25">
      <c r="B52" s="16" t="s">
        <v>94</v>
      </c>
      <c r="C52" s="22" t="s">
        <v>38</v>
      </c>
      <c r="D52" s="24" t="s">
        <v>97</v>
      </c>
      <c r="E52" s="827"/>
    </row>
    <row r="53" spans="2:5" ht="15.75" thickBot="1" x14ac:dyDescent="0.3">
      <c r="B53" s="20" t="s">
        <v>94</v>
      </c>
      <c r="C53" s="21" t="s">
        <v>38</v>
      </c>
      <c r="D53" s="25" t="s">
        <v>98</v>
      </c>
      <c r="E53" s="828"/>
    </row>
    <row r="54" spans="2:5" x14ac:dyDescent="0.25">
      <c r="C54" s="686"/>
      <c r="E54" s="686"/>
    </row>
    <row r="55" spans="2:5" x14ac:dyDescent="0.25">
      <c r="C55" s="686"/>
      <c r="E55" s="686"/>
    </row>
  </sheetData>
  <mergeCells count="25">
    <mergeCell ref="E40:E45"/>
    <mergeCell ref="E47:E48"/>
    <mergeCell ref="E49:E53"/>
    <mergeCell ref="E27:E29"/>
    <mergeCell ref="E30:E31"/>
    <mergeCell ref="E32:E34"/>
    <mergeCell ref="E35:E36"/>
    <mergeCell ref="E37:E39"/>
    <mergeCell ref="E3:E6"/>
    <mergeCell ref="E7:E12"/>
    <mergeCell ref="E13:E20"/>
    <mergeCell ref="E22:E23"/>
    <mergeCell ref="E24:E26"/>
    <mergeCell ref="D13:D20"/>
    <mergeCell ref="D3:D6"/>
    <mergeCell ref="D7:D12"/>
    <mergeCell ref="D47:D48"/>
    <mergeCell ref="D27:D29"/>
    <mergeCell ref="D37:D39"/>
    <mergeCell ref="D30:D31"/>
    <mergeCell ref="D24:D26"/>
    <mergeCell ref="D22:D23"/>
    <mergeCell ref="D35:D36"/>
    <mergeCell ref="D32:D34"/>
    <mergeCell ref="D40:D45"/>
  </mergeCells>
  <conditionalFormatting sqref="C3:C48 C50:C52">
    <cfRule type="cellIs" dxfId="6" priority="3" operator="equal">
      <formula>"Y"</formula>
    </cfRule>
    <cfRule type="cellIs" dxfId="5" priority="4" operator="equal">
      <formula>"N"</formula>
    </cfRule>
  </conditionalFormatting>
  <conditionalFormatting sqref="C49:C53">
    <cfRule type="cellIs" dxfId="4" priority="1" operator="equal">
      <formula>"Y"</formula>
    </cfRule>
    <cfRule type="cellIs" dxfId="3" priority="2" operator="equal">
      <formula>"N"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F0EE9-6341-4119-8E72-AF622547B29B}">
  <dimension ref="B1:U235"/>
  <sheetViews>
    <sheetView topLeftCell="A45" zoomScale="85" zoomScaleNormal="85" workbookViewId="0">
      <selection activeCell="D88" sqref="D88"/>
    </sheetView>
  </sheetViews>
  <sheetFormatPr baseColWidth="10" defaultColWidth="11.42578125" defaultRowHeight="15" x14ac:dyDescent="0.25"/>
  <cols>
    <col min="1" max="1" width="5.5703125" customWidth="1"/>
    <col min="2" max="2" width="35.85546875" bestFit="1" customWidth="1"/>
    <col min="3" max="3" width="5.85546875" style="13" bestFit="1" customWidth="1"/>
    <col min="4" max="4" width="115.42578125" bestFit="1" customWidth="1"/>
    <col min="5" max="5" width="14.140625" bestFit="1" customWidth="1"/>
    <col min="6" max="6" width="34.7109375" bestFit="1" customWidth="1"/>
    <col min="7" max="7" width="11.42578125" customWidth="1"/>
    <col min="8" max="8" width="22" bestFit="1" customWidth="1"/>
    <col min="9" max="9" width="18.42578125" bestFit="1" customWidth="1"/>
    <col min="10" max="10" width="27.85546875" bestFit="1" customWidth="1"/>
    <col min="11" max="11" width="22.28515625" bestFit="1" customWidth="1"/>
    <col min="12" max="12" width="11.42578125" style="125"/>
    <col min="13" max="13" width="23.7109375" style="125" customWidth="1"/>
    <col min="14" max="14" width="41.7109375" bestFit="1" customWidth="1"/>
    <col min="21" max="21" width="19.28515625" bestFit="1" customWidth="1"/>
  </cols>
  <sheetData>
    <row r="1" spans="2:21" ht="15.75" thickBot="1" x14ac:dyDescent="0.3">
      <c r="C1" s="686"/>
      <c r="N1">
        <v>1.1010000010101E+29</v>
      </c>
    </row>
    <row r="2" spans="2:21" ht="15.75" thickBot="1" x14ac:dyDescent="0.3">
      <c r="B2" s="834" t="s">
        <v>99</v>
      </c>
      <c r="C2" s="832" t="s">
        <v>100</v>
      </c>
      <c r="D2" s="830" t="s">
        <v>101</v>
      </c>
      <c r="E2" s="856" t="s">
        <v>33</v>
      </c>
      <c r="F2" s="861" t="s">
        <v>102</v>
      </c>
      <c r="G2" s="862"/>
      <c r="H2" s="862"/>
      <c r="I2" s="862"/>
      <c r="J2" s="863"/>
      <c r="K2" s="863"/>
      <c r="L2" s="864"/>
      <c r="M2" s="865" t="s">
        <v>103</v>
      </c>
      <c r="N2" s="854" t="s">
        <v>104</v>
      </c>
      <c r="O2" s="848" t="s">
        <v>105</v>
      </c>
      <c r="P2" s="849"/>
      <c r="Q2" s="849"/>
      <c r="R2" s="849"/>
      <c r="S2" s="849"/>
      <c r="T2" s="850"/>
      <c r="U2" s="983" t="s">
        <v>106</v>
      </c>
    </row>
    <row r="3" spans="2:21" ht="15.75" thickBot="1" x14ac:dyDescent="0.3">
      <c r="B3" s="835"/>
      <c r="C3" s="833"/>
      <c r="D3" s="831"/>
      <c r="E3" s="857"/>
      <c r="F3" s="200" t="s">
        <v>107</v>
      </c>
      <c r="G3" s="201" t="s">
        <v>108</v>
      </c>
      <c r="H3" s="201" t="s">
        <v>109</v>
      </c>
      <c r="I3" s="202" t="s">
        <v>94</v>
      </c>
      <c r="J3" s="858" t="s">
        <v>110</v>
      </c>
      <c r="K3" s="859"/>
      <c r="L3" s="860"/>
      <c r="M3" s="866"/>
      <c r="N3" s="855"/>
      <c r="O3" s="851"/>
      <c r="P3" s="852"/>
      <c r="Q3" s="852"/>
      <c r="R3" s="852"/>
      <c r="S3" s="852"/>
      <c r="T3" s="853"/>
      <c r="U3" s="984"/>
    </row>
    <row r="4" spans="2:21" ht="14.45" customHeight="1" x14ac:dyDescent="0.25">
      <c r="B4" s="836" t="s">
        <v>111</v>
      </c>
      <c r="C4" s="693">
        <v>0</v>
      </c>
      <c r="D4" s="126" t="s">
        <v>112</v>
      </c>
      <c r="E4" s="127" t="s">
        <v>113</v>
      </c>
      <c r="F4" s="90" t="s">
        <v>16</v>
      </c>
      <c r="G4" s="35" t="s">
        <v>114</v>
      </c>
      <c r="H4" s="35" t="s">
        <v>115</v>
      </c>
      <c r="I4" s="36"/>
      <c r="J4" s="275"/>
      <c r="K4" s="203" t="s">
        <v>116</v>
      </c>
      <c r="L4" s="276" t="s">
        <v>117</v>
      </c>
      <c r="M4" s="365" t="str">
        <f>_xlfn.CONCAT(BIN2HEX(MID(N4,1,8),2),BIN2HEX(MID(N4,9,8),2),BIN2HEX(MID(N4,17,8),2),BIN2HEX(MID(N4,25,8),2))</f>
        <v>40006513</v>
      </c>
      <c r="N4" s="326" t="str">
        <f xml:space="preserve"> _xlfn.CONCAT(MID(F4,1,4),MID(F4,6,4),MID(F4,11,4),G4,K4,H4,L4)</f>
        <v>01000000000000000110010100010011</v>
      </c>
      <c r="O4" s="839" t="s">
        <v>118</v>
      </c>
      <c r="P4" s="840"/>
      <c r="Q4" s="840"/>
      <c r="R4" s="840"/>
      <c r="S4" s="840"/>
      <c r="T4" s="841"/>
      <c r="U4" s="538">
        <f>LEN(N4)</f>
        <v>32</v>
      </c>
    </row>
    <row r="5" spans="2:21" x14ac:dyDescent="0.25">
      <c r="B5" s="837"/>
      <c r="C5" s="248">
        <v>1</v>
      </c>
      <c r="D5" s="32" t="s">
        <v>119</v>
      </c>
      <c r="E5" s="129" t="s">
        <v>120</v>
      </c>
      <c r="F5" s="91" t="s">
        <v>121</v>
      </c>
      <c r="G5" s="37" t="s">
        <v>115</v>
      </c>
      <c r="H5" s="37" t="s">
        <v>114</v>
      </c>
      <c r="I5" s="38"/>
      <c r="J5" s="91"/>
      <c r="K5" s="37" t="s">
        <v>122</v>
      </c>
      <c r="L5" s="277" t="s">
        <v>123</v>
      </c>
      <c r="M5" s="366" t="str">
        <f t="shared" ref="M5:M68" si="0">_xlfn.CONCAT(BIN2HEX(MID(N5,1,8),2),BIN2HEX(MID(N5,9,8),2),BIN2HEX(MID(N5,17,8),2),BIN2HEX(MID(N5,25,8),2))</f>
        <v>34151073</v>
      </c>
      <c r="N5" s="327" t="str">
        <f>_xlfn.CONCAT(MID(F5,1,4),MID(F5,6,4),MID(F5,11,4),G5,K5,H5,L5)</f>
        <v>00110100000101010001000001110011</v>
      </c>
      <c r="O5" s="842"/>
      <c r="P5" s="843"/>
      <c r="Q5" s="843"/>
      <c r="R5" s="843"/>
      <c r="S5" s="843"/>
      <c r="T5" s="844"/>
      <c r="U5" s="539">
        <f t="shared" ref="U5:U68" si="1">LEN(N5)</f>
        <v>32</v>
      </c>
    </row>
    <row r="6" spans="2:21" x14ac:dyDescent="0.25">
      <c r="B6" s="837"/>
      <c r="C6" s="248">
        <v>2</v>
      </c>
      <c r="D6" s="32" t="s">
        <v>124</v>
      </c>
      <c r="E6" s="129" t="s">
        <v>113</v>
      </c>
      <c r="F6" s="91" t="s">
        <v>31</v>
      </c>
      <c r="G6" s="37" t="s">
        <v>114</v>
      </c>
      <c r="H6" s="37" t="s">
        <v>125</v>
      </c>
      <c r="I6" s="38"/>
      <c r="J6" s="91"/>
      <c r="K6" s="37" t="s">
        <v>116</v>
      </c>
      <c r="L6" s="277" t="s">
        <v>117</v>
      </c>
      <c r="M6" s="366" t="str">
        <f>_xlfn.CONCAT(BIN2HEX(MID(N6,1,8),2),BIN2HEX(MID(N6,9,8),2),BIN2HEX(MID(N6,17,8),2),BIN2HEX(MID(N6,25,8),2))</f>
        <v>E0006113</v>
      </c>
      <c r="N6" s="327" t="str">
        <f>_xlfn.CONCAT(MID(F6,1,4),MID(F6,6,4),MID(F6,11,4),G6,K6,H6,L6)</f>
        <v>11100000000000000110000100010011</v>
      </c>
      <c r="O6" s="842"/>
      <c r="P6" s="843"/>
      <c r="Q6" s="843"/>
      <c r="R6" s="843"/>
      <c r="S6" s="843"/>
      <c r="T6" s="844"/>
      <c r="U6" s="539">
        <f t="shared" si="1"/>
        <v>32</v>
      </c>
    </row>
    <row r="7" spans="2:21" x14ac:dyDescent="0.25">
      <c r="B7" s="837"/>
      <c r="C7" s="248">
        <v>3</v>
      </c>
      <c r="D7" s="32" t="s">
        <v>112</v>
      </c>
      <c r="E7" s="129" t="s">
        <v>113</v>
      </c>
      <c r="F7" s="91" t="s">
        <v>19</v>
      </c>
      <c r="G7" s="37" t="s">
        <v>114</v>
      </c>
      <c r="H7" s="37" t="s">
        <v>115</v>
      </c>
      <c r="I7" s="38"/>
      <c r="J7" s="91"/>
      <c r="K7" s="37" t="s">
        <v>116</v>
      </c>
      <c r="L7" s="277" t="s">
        <v>117</v>
      </c>
      <c r="M7" s="366" t="str">
        <f t="shared" si="0"/>
        <v>60006513</v>
      </c>
      <c r="N7" s="327" t="str">
        <f>_xlfn.CONCAT(MID(F7,1,4),MID(F7,6,4),MID(F7,11,4),G7,K7,H7,L7)</f>
        <v>01100000000000000110010100010011</v>
      </c>
      <c r="O7" s="842"/>
      <c r="P7" s="843"/>
      <c r="Q7" s="843"/>
      <c r="R7" s="843"/>
      <c r="S7" s="843"/>
      <c r="T7" s="844"/>
      <c r="U7" s="539">
        <f t="shared" si="1"/>
        <v>32</v>
      </c>
    </row>
    <row r="8" spans="2:21" x14ac:dyDescent="0.25">
      <c r="B8" s="837"/>
      <c r="C8" s="248">
        <v>4</v>
      </c>
      <c r="D8" s="32" t="s">
        <v>126</v>
      </c>
      <c r="E8" s="129" t="s">
        <v>120</v>
      </c>
      <c r="F8" s="91" t="s">
        <v>127</v>
      </c>
      <c r="G8" s="37" t="s">
        <v>115</v>
      </c>
      <c r="H8" s="37" t="s">
        <v>114</v>
      </c>
      <c r="I8" s="38"/>
      <c r="J8" s="91"/>
      <c r="K8" s="37" t="s">
        <v>122</v>
      </c>
      <c r="L8" s="277" t="s">
        <v>123</v>
      </c>
      <c r="M8" s="366" t="str">
        <f t="shared" si="0"/>
        <v>30751073</v>
      </c>
      <c r="N8" s="327" t="str">
        <f t="shared" ref="N8" si="2">_xlfn.CONCAT(MID(F8,1,4),MID(F8,6,4),MID(F8,11,4),G8,K8,H8,L8)</f>
        <v>00110000011101010001000001110011</v>
      </c>
      <c r="O8" s="842"/>
      <c r="P8" s="843"/>
      <c r="Q8" s="843"/>
      <c r="R8" s="843"/>
      <c r="S8" s="843"/>
      <c r="T8" s="844"/>
      <c r="U8" s="539">
        <f t="shared" si="1"/>
        <v>32</v>
      </c>
    </row>
    <row r="9" spans="2:21" x14ac:dyDescent="0.25">
      <c r="B9" s="837"/>
      <c r="C9" s="248">
        <v>5</v>
      </c>
      <c r="D9" s="32" t="s">
        <v>112</v>
      </c>
      <c r="E9" s="129" t="s">
        <v>113</v>
      </c>
      <c r="F9" s="91" t="s">
        <v>22</v>
      </c>
      <c r="G9" s="37" t="s">
        <v>114</v>
      </c>
      <c r="H9" s="37" t="s">
        <v>115</v>
      </c>
      <c r="I9" s="38"/>
      <c r="J9" s="91"/>
      <c r="K9" s="37" t="s">
        <v>116</v>
      </c>
      <c r="L9" s="277" t="s">
        <v>117</v>
      </c>
      <c r="M9" s="366" t="str">
        <f t="shared" si="0"/>
        <v>80006513</v>
      </c>
      <c r="N9" s="327" t="str">
        <f t="shared" ref="N9:N68" si="3" xml:space="preserve"> _xlfn.CONCAT(MID(F9,1,4),MID(F9,6,4),MID(F9,11,4),G9,K9,H9,L9)</f>
        <v>10000000000000000110010100010011</v>
      </c>
      <c r="O9" s="842"/>
      <c r="P9" s="843"/>
      <c r="Q9" s="843"/>
      <c r="R9" s="843"/>
      <c r="S9" s="843"/>
      <c r="T9" s="844"/>
      <c r="U9" s="539">
        <f t="shared" si="1"/>
        <v>32</v>
      </c>
    </row>
    <row r="10" spans="2:21" x14ac:dyDescent="0.25">
      <c r="B10" s="837"/>
      <c r="C10" s="248">
        <v>6</v>
      </c>
      <c r="D10" s="32" t="s">
        <v>128</v>
      </c>
      <c r="E10" s="129" t="s">
        <v>120</v>
      </c>
      <c r="F10" s="91" t="s">
        <v>129</v>
      </c>
      <c r="G10" s="37" t="s">
        <v>115</v>
      </c>
      <c r="H10" s="37" t="s">
        <v>114</v>
      </c>
      <c r="I10" s="38"/>
      <c r="J10" s="91"/>
      <c r="K10" s="37" t="s">
        <v>122</v>
      </c>
      <c r="L10" s="277" t="s">
        <v>123</v>
      </c>
      <c r="M10" s="366" t="str">
        <f t="shared" si="0"/>
        <v>30851073</v>
      </c>
      <c r="N10" s="327" t="str">
        <f t="shared" si="3"/>
        <v>00110000100001010001000001110011</v>
      </c>
      <c r="O10" s="842"/>
      <c r="P10" s="843"/>
      <c r="Q10" s="843"/>
      <c r="R10" s="843"/>
      <c r="S10" s="843"/>
      <c r="T10" s="844"/>
      <c r="U10" s="539">
        <f t="shared" si="1"/>
        <v>32</v>
      </c>
    </row>
    <row r="11" spans="2:21" x14ac:dyDescent="0.25">
      <c r="B11" s="837"/>
      <c r="C11" s="248">
        <v>7</v>
      </c>
      <c r="D11" s="32" t="s">
        <v>112</v>
      </c>
      <c r="E11" s="129" t="s">
        <v>113</v>
      </c>
      <c r="F11" s="91" t="s">
        <v>25</v>
      </c>
      <c r="G11" s="37" t="s">
        <v>114</v>
      </c>
      <c r="H11" s="37" t="s">
        <v>115</v>
      </c>
      <c r="I11" s="38"/>
      <c r="J11" s="91"/>
      <c r="K11" s="37" t="s">
        <v>116</v>
      </c>
      <c r="L11" s="277" t="s">
        <v>117</v>
      </c>
      <c r="M11" s="366" t="str">
        <f t="shared" si="0"/>
        <v>A0006513</v>
      </c>
      <c r="N11" s="327" t="str">
        <f t="shared" si="3"/>
        <v>10100000000000000110010100010011</v>
      </c>
      <c r="O11" s="842"/>
      <c r="P11" s="843"/>
      <c r="Q11" s="843"/>
      <c r="R11" s="843"/>
      <c r="S11" s="843"/>
      <c r="T11" s="844"/>
      <c r="U11" s="539">
        <f t="shared" si="1"/>
        <v>32</v>
      </c>
    </row>
    <row r="12" spans="2:21" x14ac:dyDescent="0.25">
      <c r="B12" s="837"/>
      <c r="C12" s="248">
        <v>8</v>
      </c>
      <c r="D12" s="32" t="s">
        <v>130</v>
      </c>
      <c r="E12" s="129" t="s">
        <v>120</v>
      </c>
      <c r="F12" s="91" t="s">
        <v>131</v>
      </c>
      <c r="G12" s="37" t="s">
        <v>115</v>
      </c>
      <c r="H12" s="37" t="s">
        <v>114</v>
      </c>
      <c r="I12" s="38"/>
      <c r="J12" s="91"/>
      <c r="K12" s="37" t="s">
        <v>122</v>
      </c>
      <c r="L12" s="277" t="s">
        <v>123</v>
      </c>
      <c r="M12" s="366" t="str">
        <f t="shared" si="0"/>
        <v>30951073</v>
      </c>
      <c r="N12" s="327" t="str">
        <f t="shared" si="3"/>
        <v>00110000100101010001000001110011</v>
      </c>
      <c r="O12" s="842"/>
      <c r="P12" s="843"/>
      <c r="Q12" s="843"/>
      <c r="R12" s="843"/>
      <c r="S12" s="843"/>
      <c r="T12" s="844"/>
      <c r="U12" s="539">
        <f t="shared" si="1"/>
        <v>32</v>
      </c>
    </row>
    <row r="13" spans="2:21" x14ac:dyDescent="0.25">
      <c r="B13" s="837"/>
      <c r="C13" s="248">
        <v>9</v>
      </c>
      <c r="D13" s="32" t="s">
        <v>112</v>
      </c>
      <c r="E13" s="129" t="s">
        <v>113</v>
      </c>
      <c r="F13" s="91" t="s">
        <v>28</v>
      </c>
      <c r="G13" s="37" t="s">
        <v>114</v>
      </c>
      <c r="H13" s="37" t="s">
        <v>115</v>
      </c>
      <c r="I13" s="38"/>
      <c r="J13" s="91"/>
      <c r="K13" s="37" t="s">
        <v>116</v>
      </c>
      <c r="L13" s="277" t="s">
        <v>117</v>
      </c>
      <c r="M13" s="366" t="str">
        <f t="shared" si="0"/>
        <v>C0006513</v>
      </c>
      <c r="N13" s="327" t="str">
        <f t="shared" si="3"/>
        <v>11000000000000000110010100010011</v>
      </c>
      <c r="O13" s="842"/>
      <c r="P13" s="843"/>
      <c r="Q13" s="843"/>
      <c r="R13" s="843"/>
      <c r="S13" s="843"/>
      <c r="T13" s="844"/>
      <c r="U13" s="539">
        <f t="shared" si="1"/>
        <v>32</v>
      </c>
    </row>
    <row r="14" spans="2:21" ht="15.75" thickBot="1" x14ac:dyDescent="0.3">
      <c r="B14" s="838"/>
      <c r="C14" s="249">
        <v>10</v>
      </c>
      <c r="D14" s="130" t="s">
        <v>132</v>
      </c>
      <c r="E14" s="131" t="s">
        <v>120</v>
      </c>
      <c r="F14" s="92" t="s">
        <v>133</v>
      </c>
      <c r="G14" s="93" t="s">
        <v>115</v>
      </c>
      <c r="H14" s="93" t="s">
        <v>114</v>
      </c>
      <c r="I14" s="94"/>
      <c r="J14" s="92"/>
      <c r="K14" s="93" t="s">
        <v>122</v>
      </c>
      <c r="L14" s="278" t="s">
        <v>123</v>
      </c>
      <c r="M14" s="367" t="str">
        <f t="shared" si="0"/>
        <v>30A51073</v>
      </c>
      <c r="N14" s="351" t="str">
        <f xml:space="preserve"> _xlfn.CONCAT(MID(F14,1,4),MID(F14,6,4),MID(F14,11,4),G14,K14,H14,L14)</f>
        <v>00110000101001010001000001110011</v>
      </c>
      <c r="O14" s="845"/>
      <c r="P14" s="846"/>
      <c r="Q14" s="846"/>
      <c r="R14" s="846"/>
      <c r="S14" s="846"/>
      <c r="T14" s="847"/>
      <c r="U14" s="540">
        <f t="shared" si="1"/>
        <v>32</v>
      </c>
    </row>
    <row r="15" spans="2:21" ht="15" customHeight="1" x14ac:dyDescent="0.25">
      <c r="B15" s="911" t="s">
        <v>134</v>
      </c>
      <c r="C15" s="250">
        <v>0</v>
      </c>
      <c r="D15" s="86" t="s">
        <v>135</v>
      </c>
      <c r="E15" s="132" t="s">
        <v>37</v>
      </c>
      <c r="F15" s="95" t="s">
        <v>136</v>
      </c>
      <c r="G15" s="39"/>
      <c r="H15" s="39" t="s">
        <v>137</v>
      </c>
      <c r="I15" s="40"/>
      <c r="J15" s="279"/>
      <c r="K15" s="96"/>
      <c r="L15" s="280" t="s">
        <v>138</v>
      </c>
      <c r="M15" s="368" t="str">
        <f t="shared" si="0"/>
        <v>C9435597</v>
      </c>
      <c r="N15" s="328" t="str">
        <f>_xlfn.CONCAT(MID(F15,1,4),MID(F15,6,4),MID(F15,11,4),MID(F15,16,4),MID(F15,21,4),H15,L15)</f>
        <v>11001001010000110101010110010111</v>
      </c>
      <c r="O15" s="875" t="s">
        <v>139</v>
      </c>
      <c r="P15" s="875"/>
      <c r="Q15" s="875"/>
      <c r="R15" s="875"/>
      <c r="S15" s="875"/>
      <c r="T15" s="875"/>
      <c r="U15" s="538">
        <f t="shared" si="1"/>
        <v>32</v>
      </c>
    </row>
    <row r="16" spans="2:21" x14ac:dyDescent="0.25">
      <c r="B16" s="912"/>
      <c r="C16" s="251">
        <v>1</v>
      </c>
      <c r="D16" s="87" t="s">
        <v>140</v>
      </c>
      <c r="E16" s="133" t="s">
        <v>40</v>
      </c>
      <c r="F16" s="97" t="s">
        <v>141</v>
      </c>
      <c r="G16" s="41"/>
      <c r="H16" s="41" t="s">
        <v>142</v>
      </c>
      <c r="I16" s="42"/>
      <c r="J16" s="281"/>
      <c r="K16" s="89"/>
      <c r="L16" s="282" t="s">
        <v>143</v>
      </c>
      <c r="M16" s="368" t="str">
        <f t="shared" si="0"/>
        <v>EC947637</v>
      </c>
      <c r="N16" s="329" t="str">
        <f t="shared" ref="N16:N17" si="4">_xlfn.CONCAT(MID(F16,1,4),MID(F16,6,4),MID(F16,11,4),MID(F16,16,4),MID(F16,21,4),H16,L16)</f>
        <v>11101100100101000111011000110111</v>
      </c>
      <c r="O16" s="876"/>
      <c r="P16" s="876"/>
      <c r="Q16" s="876"/>
      <c r="R16" s="876"/>
      <c r="S16" s="876"/>
      <c r="T16" s="876"/>
      <c r="U16" s="539">
        <f t="shared" si="1"/>
        <v>32</v>
      </c>
    </row>
    <row r="17" spans="2:21" x14ac:dyDescent="0.25">
      <c r="B17" s="912"/>
      <c r="C17" s="251">
        <v>2</v>
      </c>
      <c r="D17" s="87" t="s">
        <v>144</v>
      </c>
      <c r="E17" s="133" t="s">
        <v>41</v>
      </c>
      <c r="F17" s="97" t="s">
        <v>145</v>
      </c>
      <c r="G17" s="41"/>
      <c r="H17" s="41" t="s">
        <v>146</v>
      </c>
      <c r="I17" s="42"/>
      <c r="J17" s="281"/>
      <c r="K17" s="89"/>
      <c r="L17" s="282" t="s">
        <v>147</v>
      </c>
      <c r="M17" s="368" t="str">
        <f t="shared" si="0"/>
        <v>004006EF</v>
      </c>
      <c r="N17" s="329" t="str">
        <f t="shared" si="4"/>
        <v>00000000010000000000011011101111</v>
      </c>
      <c r="O17" s="876"/>
      <c r="P17" s="876"/>
      <c r="Q17" s="876"/>
      <c r="R17" s="876"/>
      <c r="S17" s="876"/>
      <c r="T17" s="876"/>
      <c r="U17" s="539">
        <f t="shared" si="1"/>
        <v>32</v>
      </c>
    </row>
    <row r="18" spans="2:21" ht="15.75" thickBot="1" x14ac:dyDescent="0.3">
      <c r="B18" s="912"/>
      <c r="C18" s="252">
        <v>3</v>
      </c>
      <c r="D18" s="88" t="s">
        <v>148</v>
      </c>
      <c r="E18" s="134" t="s">
        <v>42</v>
      </c>
      <c r="F18" s="98" t="s">
        <v>149</v>
      </c>
      <c r="G18" s="99" t="s">
        <v>146</v>
      </c>
      <c r="H18" s="99" t="s">
        <v>150</v>
      </c>
      <c r="I18" s="100"/>
      <c r="J18" s="283"/>
      <c r="K18" s="101" t="s">
        <v>151</v>
      </c>
      <c r="L18" s="284" t="s">
        <v>152</v>
      </c>
      <c r="M18" s="369" t="str">
        <f>_xlfn.CONCAT(BIN2HEX(MID(N18,1,8),2),BIN2HEX(MID(N18,9,8),2),BIN2HEX(MID(N18,17,8),2),BIN2HEX(MID(N18,25,8),2))</f>
        <v>00468767</v>
      </c>
      <c r="N18" s="330" t="str">
        <f xml:space="preserve"> _xlfn.CONCAT(MID(F18,1,4),MID(F18,6,4),MID(F18,11,4),G18,K18,H18,L18)</f>
        <v>00000000010001101000011101100111</v>
      </c>
      <c r="O18" s="877"/>
      <c r="P18" s="877"/>
      <c r="Q18" s="877"/>
      <c r="R18" s="877"/>
      <c r="S18" s="877"/>
      <c r="T18" s="877"/>
      <c r="U18" s="540">
        <f t="shared" si="1"/>
        <v>32</v>
      </c>
    </row>
    <row r="19" spans="2:21" ht="15.75" thickBot="1" x14ac:dyDescent="0.3">
      <c r="B19" s="199" t="s">
        <v>99</v>
      </c>
      <c r="C19" s="699" t="s">
        <v>100</v>
      </c>
      <c r="D19" s="197" t="s">
        <v>101</v>
      </c>
      <c r="E19" s="699" t="s">
        <v>33</v>
      </c>
      <c r="F19" s="700" t="s">
        <v>153</v>
      </c>
      <c r="G19" s="701" t="s">
        <v>108</v>
      </c>
      <c r="H19" s="701" t="s">
        <v>109</v>
      </c>
      <c r="I19" s="198" t="s">
        <v>154</v>
      </c>
      <c r="J19" s="913" t="s">
        <v>110</v>
      </c>
      <c r="K19" s="914"/>
      <c r="L19" s="915"/>
      <c r="M19" s="331" t="s">
        <v>103</v>
      </c>
      <c r="N19" s="352"/>
      <c r="O19" s="871" t="s">
        <v>105</v>
      </c>
      <c r="P19" s="871"/>
      <c r="Q19" s="871"/>
      <c r="R19" s="871"/>
      <c r="S19" s="871"/>
      <c r="T19" s="871"/>
      <c r="U19" s="541"/>
    </row>
    <row r="20" spans="2:21" x14ac:dyDescent="0.25">
      <c r="B20" s="878" t="s">
        <v>51</v>
      </c>
      <c r="C20" s="253">
        <v>0</v>
      </c>
      <c r="D20" s="518" t="str">
        <f>_xlfn.CONCAT("Escribe en el registro ",BIN2DEC(H20)," un dato inmediato (se hace dato Or 0) [",BIN2HEX(MID(F20,1,4)),BIN2HEX(MID(F20,6,4)),BIN2HEX(MID(F20,11,4)),"]")</f>
        <v>Escribe en el registro 11 un dato inmediato (se hace dato Or 0) [DC0]</v>
      </c>
      <c r="E20" s="136" t="s">
        <v>65</v>
      </c>
      <c r="F20" s="76" t="s">
        <v>155</v>
      </c>
      <c r="G20" s="77" t="s">
        <v>114</v>
      </c>
      <c r="H20" s="77" t="s">
        <v>137</v>
      </c>
      <c r="I20" s="78"/>
      <c r="J20" s="285"/>
      <c r="K20" s="77" t="s">
        <v>116</v>
      </c>
      <c r="L20" s="286" t="s">
        <v>117</v>
      </c>
      <c r="M20" s="370" t="str">
        <f t="shared" si="0"/>
        <v>DC006593</v>
      </c>
      <c r="N20" s="332" t="str">
        <f t="shared" si="3"/>
        <v>11011100000000000110010110010011</v>
      </c>
      <c r="O20" s="881" t="s">
        <v>156</v>
      </c>
      <c r="P20" s="882"/>
      <c r="Q20" s="882"/>
      <c r="R20" s="882"/>
      <c r="S20" s="882"/>
      <c r="T20" s="883"/>
      <c r="U20" s="538">
        <f t="shared" si="1"/>
        <v>32</v>
      </c>
    </row>
    <row r="21" spans="2:21" x14ac:dyDescent="0.25">
      <c r="B21" s="879"/>
      <c r="C21" s="248">
        <v>1</v>
      </c>
      <c r="D21" s="518" t="str">
        <f t="shared" ref="D21:D24" si="5">_xlfn.CONCAT("Escribe en el registro ",BIN2DEC(H21)," un dato inmediato (se hace dato Or 0) [",BIN2HEX(MID(F21,1,4)),BIN2HEX(MID(F21,6,4)),BIN2HEX(MID(F21,11,4)),"]")</f>
        <v>Escribe en el registro 12 un dato inmediato (se hace dato Or 0) [39F]</v>
      </c>
      <c r="E21" s="137" t="s">
        <v>65</v>
      </c>
      <c r="F21" s="75" t="s">
        <v>157</v>
      </c>
      <c r="G21" s="43" t="s">
        <v>114</v>
      </c>
      <c r="H21" s="43" t="s">
        <v>142</v>
      </c>
      <c r="I21" s="79"/>
      <c r="J21" s="74"/>
      <c r="K21" s="43" t="s">
        <v>116</v>
      </c>
      <c r="L21" s="287" t="s">
        <v>117</v>
      </c>
      <c r="M21" s="370" t="str">
        <f t="shared" si="0"/>
        <v>39F06613</v>
      </c>
      <c r="N21" s="333" t="str">
        <f t="shared" si="3"/>
        <v>00111001111100000110011000010011</v>
      </c>
      <c r="O21" s="884"/>
      <c r="P21" s="885"/>
      <c r="Q21" s="885"/>
      <c r="R21" s="885"/>
      <c r="S21" s="885"/>
      <c r="T21" s="886"/>
      <c r="U21" s="539">
        <f t="shared" si="1"/>
        <v>32</v>
      </c>
    </row>
    <row r="22" spans="2:21" x14ac:dyDescent="0.25">
      <c r="B22" s="879"/>
      <c r="C22" s="248">
        <v>2</v>
      </c>
      <c r="D22" s="518" t="str">
        <f t="shared" si="5"/>
        <v>Escribe en el registro 13 un dato inmediato (se hace dato Or 0) [F30]</v>
      </c>
      <c r="E22" s="137" t="s">
        <v>65</v>
      </c>
      <c r="F22" s="75" t="s">
        <v>158</v>
      </c>
      <c r="G22" s="43" t="s">
        <v>114</v>
      </c>
      <c r="H22" s="43" t="s">
        <v>146</v>
      </c>
      <c r="I22" s="79"/>
      <c r="J22" s="74"/>
      <c r="K22" s="43" t="s">
        <v>116</v>
      </c>
      <c r="L22" s="287" t="s">
        <v>117</v>
      </c>
      <c r="M22" s="370" t="str">
        <f t="shared" si="0"/>
        <v>F3006693</v>
      </c>
      <c r="N22" s="333" t="str">
        <f t="shared" si="3"/>
        <v>11110011000000000110011010010011</v>
      </c>
      <c r="O22" s="884"/>
      <c r="P22" s="885"/>
      <c r="Q22" s="885"/>
      <c r="R22" s="885"/>
      <c r="S22" s="885"/>
      <c r="T22" s="886"/>
      <c r="U22" s="539">
        <f t="shared" si="1"/>
        <v>32</v>
      </c>
    </row>
    <row r="23" spans="2:21" x14ac:dyDescent="0.25">
      <c r="B23" s="879"/>
      <c r="C23" s="248">
        <v>3</v>
      </c>
      <c r="D23" s="518" t="str">
        <f t="shared" si="5"/>
        <v>Escribe en el registro 14 un dato inmediato (se hace dato Or 0) [991]</v>
      </c>
      <c r="E23" s="137" t="s">
        <v>65</v>
      </c>
      <c r="F23" s="75" t="s">
        <v>159</v>
      </c>
      <c r="G23" s="43" t="s">
        <v>114</v>
      </c>
      <c r="H23" s="43" t="s">
        <v>150</v>
      </c>
      <c r="I23" s="79"/>
      <c r="J23" s="74"/>
      <c r="K23" s="43" t="s">
        <v>116</v>
      </c>
      <c r="L23" s="287" t="s">
        <v>117</v>
      </c>
      <c r="M23" s="370" t="str">
        <f t="shared" si="0"/>
        <v>99106713</v>
      </c>
      <c r="N23" s="333" t="str">
        <f t="shared" si="3"/>
        <v>10011001000100000110011100010011</v>
      </c>
      <c r="O23" s="884"/>
      <c r="P23" s="885"/>
      <c r="Q23" s="885"/>
      <c r="R23" s="885"/>
      <c r="S23" s="885"/>
      <c r="T23" s="886"/>
      <c r="U23" s="539">
        <f t="shared" si="1"/>
        <v>32</v>
      </c>
    </row>
    <row r="24" spans="2:21" x14ac:dyDescent="0.25">
      <c r="B24" s="879"/>
      <c r="C24" s="248">
        <v>4</v>
      </c>
      <c r="D24" s="518" t="str">
        <f t="shared" si="5"/>
        <v>Escribe en el registro 15 un dato inmediato (se hace dato Or 0) [D36]</v>
      </c>
      <c r="E24" s="137" t="s">
        <v>65</v>
      </c>
      <c r="F24" s="75" t="s">
        <v>160</v>
      </c>
      <c r="G24" s="43" t="s">
        <v>114</v>
      </c>
      <c r="H24" s="43" t="s">
        <v>161</v>
      </c>
      <c r="I24" s="79"/>
      <c r="J24" s="74"/>
      <c r="K24" s="43" t="s">
        <v>116</v>
      </c>
      <c r="L24" s="287" t="s">
        <v>117</v>
      </c>
      <c r="M24" s="370" t="str">
        <f t="shared" si="0"/>
        <v>D3606793</v>
      </c>
      <c r="N24" s="333" t="str">
        <f t="shared" si="3"/>
        <v>11010011011000000110011110010011</v>
      </c>
      <c r="O24" s="884"/>
      <c r="P24" s="885"/>
      <c r="Q24" s="885"/>
      <c r="R24" s="885"/>
      <c r="S24" s="885"/>
      <c r="T24" s="886"/>
      <c r="U24" s="539">
        <f t="shared" si="1"/>
        <v>32</v>
      </c>
    </row>
    <row r="25" spans="2:21" x14ac:dyDescent="0.25">
      <c r="B25" s="879"/>
      <c r="C25" s="248">
        <v>5</v>
      </c>
      <c r="D25" s="519" t="str">
        <f>_xlfn.CONCAT("Escribe en memoria en direccion 0x",BIN2HEX(MID(F25,1,4)),BIN2HEX(MID(F25,6,4)),BIN2HEX(MID(F25,11,4))," el dato del registro ",BIN2DEC(I25)," (7:0)")</f>
        <v>Escribe en memoria en direccion 0x040 el dato del registro 11 (7:0)</v>
      </c>
      <c r="E25" s="137" t="s">
        <v>56</v>
      </c>
      <c r="F25" s="74" t="s">
        <v>162</v>
      </c>
      <c r="G25" s="43" t="s">
        <v>114</v>
      </c>
      <c r="H25" s="43"/>
      <c r="I25" s="79" t="s">
        <v>137</v>
      </c>
      <c r="J25" s="74"/>
      <c r="K25" s="43" t="s">
        <v>151</v>
      </c>
      <c r="L25" s="287" t="s">
        <v>163</v>
      </c>
      <c r="M25" s="370" t="str">
        <f t="shared" si="0"/>
        <v>040005A3</v>
      </c>
      <c r="N25" s="333" t="str">
        <f xml:space="preserve"> _xlfn.CONCAT(MID(F25,1,4),MID(F25,6,4),MID(F25,11,4),G25,K25,I25,L25)</f>
        <v>00000100000000000000010110100011</v>
      </c>
      <c r="O25" s="884"/>
      <c r="P25" s="885"/>
      <c r="Q25" s="885"/>
      <c r="R25" s="885"/>
      <c r="S25" s="885"/>
      <c r="T25" s="886"/>
      <c r="U25" s="539">
        <f t="shared" si="1"/>
        <v>32</v>
      </c>
    </row>
    <row r="26" spans="2:21" x14ac:dyDescent="0.25">
      <c r="B26" s="879"/>
      <c r="C26" s="248">
        <v>6</v>
      </c>
      <c r="D26" s="519" t="str">
        <f>_xlfn.CONCAT("Escribe en memoria en direccion 0x",BIN2HEX(MID(F26,1,4)),BIN2HEX(MID(F26,6,4)),BIN2HEX(MID(F26,11,4))," el dato del registro ",BIN2DEC(I26)," (15:0)")</f>
        <v>Escribe en memoria en direccion 0x041 el dato del registro 12 (15:0)</v>
      </c>
      <c r="E26" s="137" t="s">
        <v>57</v>
      </c>
      <c r="F26" s="74" t="s">
        <v>164</v>
      </c>
      <c r="G26" s="43" t="s">
        <v>114</v>
      </c>
      <c r="H26" s="43"/>
      <c r="I26" s="79" t="s">
        <v>142</v>
      </c>
      <c r="J26" s="74"/>
      <c r="K26" s="43" t="s">
        <v>122</v>
      </c>
      <c r="L26" s="287" t="s">
        <v>163</v>
      </c>
      <c r="M26" s="370" t="str">
        <f t="shared" si="0"/>
        <v>04101623</v>
      </c>
      <c r="N26" s="333" t="str">
        <f t="shared" ref="N26:N29" si="6" xml:space="preserve"> _xlfn.CONCAT(MID(F26,1,4),MID(F26,6,4),MID(F26,11,4),G26,K26,I26,L26)</f>
        <v>00000100000100000001011000100011</v>
      </c>
      <c r="O26" s="884"/>
      <c r="P26" s="885"/>
      <c r="Q26" s="885"/>
      <c r="R26" s="885"/>
      <c r="S26" s="885"/>
      <c r="T26" s="886"/>
      <c r="U26" s="539">
        <f t="shared" si="1"/>
        <v>32</v>
      </c>
    </row>
    <row r="27" spans="2:21" x14ac:dyDescent="0.25">
      <c r="B27" s="879"/>
      <c r="C27" s="248">
        <v>7</v>
      </c>
      <c r="D27" s="519" t="str">
        <f>_xlfn.CONCAT("Escribe en memoria en direccion 0x",BIN2HEX(MID(F27,1,4)),BIN2HEX(MID(F27,6,4)),BIN2HEX(MID(F27,11,4))," el dato del registro ",BIN2DEC(I27)," (Completito)")</f>
        <v>Escribe en memoria en direccion 0x042 el dato del registro 13 (Completito)</v>
      </c>
      <c r="E27" s="137" t="s">
        <v>58</v>
      </c>
      <c r="F27" s="74" t="s">
        <v>165</v>
      </c>
      <c r="G27" s="43" t="s">
        <v>114</v>
      </c>
      <c r="H27" s="43"/>
      <c r="I27" s="79" t="s">
        <v>146</v>
      </c>
      <c r="J27" s="74"/>
      <c r="K27" s="43" t="s">
        <v>166</v>
      </c>
      <c r="L27" s="287" t="s">
        <v>163</v>
      </c>
      <c r="M27" s="370" t="str">
        <f t="shared" si="0"/>
        <v>042026A3</v>
      </c>
      <c r="N27" s="333" t="str">
        <f t="shared" si="6"/>
        <v>00000100001000000010011010100011</v>
      </c>
      <c r="O27" s="884"/>
      <c r="P27" s="885"/>
      <c r="Q27" s="885"/>
      <c r="R27" s="885"/>
      <c r="S27" s="885"/>
      <c r="T27" s="886"/>
      <c r="U27" s="539">
        <f t="shared" si="1"/>
        <v>32</v>
      </c>
    </row>
    <row r="28" spans="2:21" x14ac:dyDescent="0.25">
      <c r="B28" s="879"/>
      <c r="C28" s="248">
        <v>8</v>
      </c>
      <c r="D28" s="519" t="str">
        <f>_xlfn.CONCAT("Escribe en memoria en direccion 0x",BIN2HEX(MID(F28,1,4)),BIN2HEX(MID(F28,6,4)),BIN2HEX(MID(F28,11,4))," el dato del registro ",BIN2DEC(I28)," (7:0) msb = '0'")</f>
        <v>Escribe en memoria en direccion 0x043 el dato del registro 14 (7:0) msb = '0'</v>
      </c>
      <c r="E28" s="137" t="s">
        <v>56</v>
      </c>
      <c r="F28" s="74" t="s">
        <v>167</v>
      </c>
      <c r="G28" s="43" t="s">
        <v>114</v>
      </c>
      <c r="H28" s="43"/>
      <c r="I28" s="79" t="s">
        <v>150</v>
      </c>
      <c r="J28" s="74"/>
      <c r="K28" s="43" t="s">
        <v>151</v>
      </c>
      <c r="L28" s="287" t="s">
        <v>163</v>
      </c>
      <c r="M28" s="370" t="str">
        <f t="shared" si="0"/>
        <v>04300723</v>
      </c>
      <c r="N28" s="333" t="str">
        <f t="shared" si="6"/>
        <v>00000100001100000000011100100011</v>
      </c>
      <c r="O28" s="884"/>
      <c r="P28" s="885"/>
      <c r="Q28" s="885"/>
      <c r="R28" s="885"/>
      <c r="S28" s="885"/>
      <c r="T28" s="886"/>
      <c r="U28" s="539">
        <f t="shared" si="1"/>
        <v>32</v>
      </c>
    </row>
    <row r="29" spans="2:21" x14ac:dyDescent="0.25">
      <c r="B29" s="879"/>
      <c r="C29" s="248">
        <v>9</v>
      </c>
      <c r="D29" s="519" t="str">
        <f>_xlfn.CONCAT("Escribe en memoria en direccion 0x",BIN2HEX(MID(F29,1,4)),BIN2HEX(MID(F29,6,4)),BIN2HEX(MID(F29,11,4))," el dato del registro ",BIN2DEC(I29)," (15:0) msb = '0'")</f>
        <v>Escribe en memoria en direccion 0x044 el dato del registro 15 (15:0) msb = '0'</v>
      </c>
      <c r="E29" s="137" t="s">
        <v>57</v>
      </c>
      <c r="F29" s="74" t="s">
        <v>168</v>
      </c>
      <c r="G29" s="43" t="s">
        <v>114</v>
      </c>
      <c r="H29" s="43"/>
      <c r="I29" s="79" t="s">
        <v>161</v>
      </c>
      <c r="J29" s="74"/>
      <c r="K29" s="43" t="s">
        <v>122</v>
      </c>
      <c r="L29" s="287" t="s">
        <v>163</v>
      </c>
      <c r="M29" s="370" t="str">
        <f t="shared" si="0"/>
        <v>044017A3</v>
      </c>
      <c r="N29" s="333" t="str">
        <f t="shared" si="6"/>
        <v>00000100010000000001011110100011</v>
      </c>
      <c r="O29" s="884"/>
      <c r="P29" s="885"/>
      <c r="Q29" s="885"/>
      <c r="R29" s="885"/>
      <c r="S29" s="885"/>
      <c r="T29" s="886"/>
      <c r="U29" s="539">
        <f t="shared" si="1"/>
        <v>32</v>
      </c>
    </row>
    <row r="30" spans="2:21" x14ac:dyDescent="0.25">
      <c r="B30" s="879"/>
      <c r="C30" s="248">
        <v>10</v>
      </c>
      <c r="D30" s="519" t="str">
        <f>_xlfn.CONCAT("Escribe en el registro ",BIN2DEC(H30)," el dato de la memoria en direccion 0x",BIN2HEX(MID(F30,1,4)),BIN2HEX(MID(F30,6,4)),BIN2HEX(MID(F30,11,4)))</f>
        <v>Escribe en el registro 14 el dato de la memoria en direccion 0x040</v>
      </c>
      <c r="E30" s="137" t="s">
        <v>50</v>
      </c>
      <c r="F30" s="74" t="s">
        <v>162</v>
      </c>
      <c r="G30" s="43" t="s">
        <v>114</v>
      </c>
      <c r="H30" s="43" t="s">
        <v>150</v>
      </c>
      <c r="I30" s="79"/>
      <c r="J30" s="74"/>
      <c r="K30" s="43" t="s">
        <v>151</v>
      </c>
      <c r="L30" s="287" t="s">
        <v>169</v>
      </c>
      <c r="M30" s="370" t="str">
        <f t="shared" si="0"/>
        <v>04000703</v>
      </c>
      <c r="N30" s="333" t="str">
        <f t="shared" si="3"/>
        <v>00000100000000000000011100000011</v>
      </c>
      <c r="O30" s="884"/>
      <c r="P30" s="885"/>
      <c r="Q30" s="885"/>
      <c r="R30" s="885"/>
      <c r="S30" s="885"/>
      <c r="T30" s="886"/>
      <c r="U30" s="539">
        <f t="shared" si="1"/>
        <v>32</v>
      </c>
    </row>
    <row r="31" spans="2:21" x14ac:dyDescent="0.25">
      <c r="B31" s="879"/>
      <c r="C31" s="248">
        <v>11</v>
      </c>
      <c r="D31" s="519" t="str">
        <f t="shared" ref="D31:D34" si="7">_xlfn.CONCAT("Escribe en el registro ",BIN2DEC(H31)," el dato de la memoria en direccion 0x",BIN2HEX(MID(F31,1,4)),BIN2HEX(MID(F31,6,4)),BIN2HEX(MID(F31,11,4)))</f>
        <v>Escribe en el registro 15 el dato de la memoria en direccion 0x041</v>
      </c>
      <c r="E31" s="137" t="s">
        <v>52</v>
      </c>
      <c r="F31" s="74" t="s">
        <v>164</v>
      </c>
      <c r="G31" s="43" t="s">
        <v>114</v>
      </c>
      <c r="H31" s="43" t="s">
        <v>161</v>
      </c>
      <c r="I31" s="79"/>
      <c r="J31" s="74"/>
      <c r="K31" s="43" t="s">
        <v>122</v>
      </c>
      <c r="L31" s="287" t="s">
        <v>169</v>
      </c>
      <c r="M31" s="370" t="str">
        <f t="shared" si="0"/>
        <v>04101783</v>
      </c>
      <c r="N31" s="333" t="str">
        <f t="shared" si="3"/>
        <v>00000100000100000001011110000011</v>
      </c>
      <c r="O31" s="884"/>
      <c r="P31" s="885"/>
      <c r="Q31" s="885"/>
      <c r="R31" s="885"/>
      <c r="S31" s="885"/>
      <c r="T31" s="886"/>
      <c r="U31" s="539">
        <f t="shared" si="1"/>
        <v>32</v>
      </c>
    </row>
    <row r="32" spans="2:21" x14ac:dyDescent="0.25">
      <c r="B32" s="879"/>
      <c r="C32" s="248">
        <v>12</v>
      </c>
      <c r="D32" s="519" t="str">
        <f t="shared" si="7"/>
        <v>Escribe en el registro 13 el dato de la memoria en direccion 0x042</v>
      </c>
      <c r="E32" s="137" t="s">
        <v>53</v>
      </c>
      <c r="F32" s="74" t="s">
        <v>165</v>
      </c>
      <c r="G32" s="43" t="s">
        <v>114</v>
      </c>
      <c r="H32" s="43" t="s">
        <v>146</v>
      </c>
      <c r="I32" s="79"/>
      <c r="J32" s="74"/>
      <c r="K32" s="43" t="s">
        <v>166</v>
      </c>
      <c r="L32" s="287" t="s">
        <v>169</v>
      </c>
      <c r="M32" s="370" t="str">
        <f t="shared" si="0"/>
        <v>04202683</v>
      </c>
      <c r="N32" s="333" t="str">
        <f t="shared" si="3"/>
        <v>00000100001000000010011010000011</v>
      </c>
      <c r="O32" s="884"/>
      <c r="P32" s="885"/>
      <c r="Q32" s="885"/>
      <c r="R32" s="885"/>
      <c r="S32" s="885"/>
      <c r="T32" s="886"/>
      <c r="U32" s="539">
        <f t="shared" si="1"/>
        <v>32</v>
      </c>
    </row>
    <row r="33" spans="2:21" ht="17.25" customHeight="1" x14ac:dyDescent="0.25">
      <c r="B33" s="879"/>
      <c r="C33" s="248">
        <v>13</v>
      </c>
      <c r="D33" s="519" t="str">
        <f t="shared" si="7"/>
        <v>Escribe en el registro 11 el dato de la memoria en direccion 0x043</v>
      </c>
      <c r="E33" s="137" t="s">
        <v>54</v>
      </c>
      <c r="F33" s="74" t="s">
        <v>167</v>
      </c>
      <c r="G33" s="43" t="s">
        <v>114</v>
      </c>
      <c r="H33" s="43" t="s">
        <v>137</v>
      </c>
      <c r="I33" s="79"/>
      <c r="J33" s="74"/>
      <c r="K33" s="43" t="s">
        <v>170</v>
      </c>
      <c r="L33" s="287" t="s">
        <v>169</v>
      </c>
      <c r="M33" s="370" t="str">
        <f t="shared" si="0"/>
        <v>04304583</v>
      </c>
      <c r="N33" s="333" t="str">
        <f t="shared" si="3"/>
        <v>00000100001100000100010110000011</v>
      </c>
      <c r="O33" s="884"/>
      <c r="P33" s="885"/>
      <c r="Q33" s="885"/>
      <c r="R33" s="885"/>
      <c r="S33" s="885"/>
      <c r="T33" s="886"/>
      <c r="U33" s="539">
        <f t="shared" si="1"/>
        <v>32</v>
      </c>
    </row>
    <row r="34" spans="2:21" ht="15.75" thickBot="1" x14ac:dyDescent="0.3">
      <c r="B34" s="880"/>
      <c r="C34" s="249">
        <v>14</v>
      </c>
      <c r="D34" s="519" t="str">
        <f t="shared" si="7"/>
        <v>Escribe en el registro 12 el dato de la memoria en direccion 0x044</v>
      </c>
      <c r="E34" s="138" t="s">
        <v>55</v>
      </c>
      <c r="F34" s="189" t="s">
        <v>168</v>
      </c>
      <c r="G34" s="190" t="s">
        <v>114</v>
      </c>
      <c r="H34" s="190" t="s">
        <v>142</v>
      </c>
      <c r="I34" s="191"/>
      <c r="J34" s="189"/>
      <c r="K34" s="190" t="s">
        <v>171</v>
      </c>
      <c r="L34" s="288" t="s">
        <v>169</v>
      </c>
      <c r="M34" s="371" t="str">
        <f t="shared" si="0"/>
        <v>04405603</v>
      </c>
      <c r="N34" s="333" t="str">
        <f t="shared" si="3"/>
        <v>00000100010000000101011000000011</v>
      </c>
      <c r="O34" s="887"/>
      <c r="P34" s="888"/>
      <c r="Q34" s="888"/>
      <c r="R34" s="888"/>
      <c r="S34" s="888"/>
      <c r="T34" s="889"/>
      <c r="U34" s="540">
        <f t="shared" si="1"/>
        <v>32</v>
      </c>
    </row>
    <row r="35" spans="2:21" ht="15.75" thickBot="1" x14ac:dyDescent="0.3">
      <c r="B35" s="199" t="s">
        <v>99</v>
      </c>
      <c r="C35" s="699" t="s">
        <v>100</v>
      </c>
      <c r="D35" s="197" t="s">
        <v>101</v>
      </c>
      <c r="E35" s="699" t="s">
        <v>33</v>
      </c>
      <c r="F35" s="700" t="s">
        <v>172</v>
      </c>
      <c r="G35" s="701" t="s">
        <v>108</v>
      </c>
      <c r="H35" s="701" t="s">
        <v>173</v>
      </c>
      <c r="I35" s="198" t="s">
        <v>154</v>
      </c>
      <c r="J35" s="913" t="s">
        <v>110</v>
      </c>
      <c r="K35" s="914"/>
      <c r="L35" s="915"/>
      <c r="M35" s="331" t="s">
        <v>103</v>
      </c>
      <c r="N35" s="331"/>
      <c r="O35" s="871" t="s">
        <v>105</v>
      </c>
      <c r="P35" s="871"/>
      <c r="Q35" s="871"/>
      <c r="R35" s="871"/>
      <c r="S35" s="871"/>
      <c r="T35" s="871"/>
      <c r="U35" s="541"/>
    </row>
    <row r="36" spans="2:21" x14ac:dyDescent="0.25">
      <c r="B36" s="890" t="s">
        <v>44</v>
      </c>
      <c r="C36" s="253">
        <v>0</v>
      </c>
      <c r="D36" s="192" t="s">
        <v>174</v>
      </c>
      <c r="E36" s="193" t="s">
        <v>65</v>
      </c>
      <c r="F36" s="194" t="s">
        <v>175</v>
      </c>
      <c r="G36" s="195" t="s">
        <v>114</v>
      </c>
      <c r="H36" s="195" t="s">
        <v>137</v>
      </c>
      <c r="I36" s="196"/>
      <c r="J36" s="194"/>
      <c r="K36" s="195" t="s">
        <v>116</v>
      </c>
      <c r="L36" s="289" t="s">
        <v>117</v>
      </c>
      <c r="M36" s="372" t="str">
        <f t="shared" si="0"/>
        <v>45606593</v>
      </c>
      <c r="N36" s="334" t="str">
        <f t="shared" si="3"/>
        <v>01000101011000000110010110010011</v>
      </c>
      <c r="O36" s="893" t="s">
        <v>176</v>
      </c>
      <c r="P36" s="894"/>
      <c r="Q36" s="894"/>
      <c r="R36" s="894"/>
      <c r="S36" s="894"/>
      <c r="T36" s="895"/>
      <c r="U36" s="538">
        <f t="shared" si="1"/>
        <v>32</v>
      </c>
    </row>
    <row r="37" spans="2:21" x14ac:dyDescent="0.25">
      <c r="B37" s="891"/>
      <c r="C37" s="248">
        <v>1</v>
      </c>
      <c r="D37" s="139" t="s">
        <v>177</v>
      </c>
      <c r="E37" s="140" t="s">
        <v>65</v>
      </c>
      <c r="F37" s="102" t="s">
        <v>175</v>
      </c>
      <c r="G37" s="44" t="s">
        <v>114</v>
      </c>
      <c r="H37" s="44" t="s">
        <v>142</v>
      </c>
      <c r="I37" s="45"/>
      <c r="J37" s="102"/>
      <c r="K37" s="44" t="s">
        <v>116</v>
      </c>
      <c r="L37" s="290" t="s">
        <v>117</v>
      </c>
      <c r="M37" s="372" t="str">
        <f t="shared" si="0"/>
        <v>45606613</v>
      </c>
      <c r="N37" s="335" t="str">
        <f t="shared" si="3"/>
        <v>01000101011000000110011000010011</v>
      </c>
      <c r="O37" s="896"/>
      <c r="P37" s="897"/>
      <c r="Q37" s="897"/>
      <c r="R37" s="897"/>
      <c r="S37" s="897"/>
      <c r="T37" s="898"/>
      <c r="U37" s="539">
        <f t="shared" si="1"/>
        <v>32</v>
      </c>
    </row>
    <row r="38" spans="2:21" x14ac:dyDescent="0.25">
      <c r="B38" s="891"/>
      <c r="C38" s="248">
        <v>2</v>
      </c>
      <c r="D38" s="139" t="s">
        <v>178</v>
      </c>
      <c r="E38" s="140" t="s">
        <v>65</v>
      </c>
      <c r="F38" s="102" t="s">
        <v>179</v>
      </c>
      <c r="G38" s="44" t="s">
        <v>114</v>
      </c>
      <c r="H38" s="44" t="s">
        <v>146</v>
      </c>
      <c r="I38" s="45"/>
      <c r="J38" s="102"/>
      <c r="K38" s="44" t="s">
        <v>116</v>
      </c>
      <c r="L38" s="290" t="s">
        <v>117</v>
      </c>
      <c r="M38" s="372" t="str">
        <f t="shared" si="0"/>
        <v>3A906693</v>
      </c>
      <c r="N38" s="335" t="str">
        <f t="shared" si="3"/>
        <v>00111010100100000110011010010011</v>
      </c>
      <c r="O38" s="896"/>
      <c r="P38" s="897"/>
      <c r="Q38" s="897"/>
      <c r="R38" s="897"/>
      <c r="S38" s="897"/>
      <c r="T38" s="898"/>
      <c r="U38" s="539">
        <f t="shared" si="1"/>
        <v>32</v>
      </c>
    </row>
    <row r="39" spans="2:21" x14ac:dyDescent="0.25">
      <c r="B39" s="891"/>
      <c r="C39" s="248">
        <v>3</v>
      </c>
      <c r="D39" s="139" t="s">
        <v>180</v>
      </c>
      <c r="E39" s="140" t="s">
        <v>65</v>
      </c>
      <c r="F39" s="102" t="s">
        <v>181</v>
      </c>
      <c r="G39" s="44" t="s">
        <v>114</v>
      </c>
      <c r="H39" s="44" t="s">
        <v>150</v>
      </c>
      <c r="I39" s="45"/>
      <c r="J39" s="102"/>
      <c r="K39" s="44" t="s">
        <v>116</v>
      </c>
      <c r="L39" s="290" t="s">
        <v>117</v>
      </c>
      <c r="M39" s="372" t="str">
        <f t="shared" si="0"/>
        <v>C5606713</v>
      </c>
      <c r="N39" s="335" t="str">
        <f t="shared" si="3"/>
        <v>11000101011000000110011100010011</v>
      </c>
      <c r="O39" s="896"/>
      <c r="P39" s="897"/>
      <c r="Q39" s="897"/>
      <c r="R39" s="897"/>
      <c r="S39" s="897"/>
      <c r="T39" s="898"/>
      <c r="U39" s="539">
        <f t="shared" si="1"/>
        <v>32</v>
      </c>
    </row>
    <row r="40" spans="2:21" x14ac:dyDescent="0.25">
      <c r="B40" s="891"/>
      <c r="C40" s="248">
        <v>4</v>
      </c>
      <c r="D40" s="537" t="str">
        <f>_xlfn.CONCAT("Se compara el dato en registros ",BIN2DEC(G40)," con registros ",BIN2DEC(I40),", se saltan ",BIN2DEC(_xlfn.CONCAT(H40))," posiciones")</f>
        <v>Se compara el dato en registros 11 con registros 12, se saltan 2 posiciones</v>
      </c>
      <c r="E40" s="140" t="s">
        <v>43</v>
      </c>
      <c r="F40" s="102" t="s">
        <v>182</v>
      </c>
      <c r="G40" s="44" t="s">
        <v>137</v>
      </c>
      <c r="H40" s="44" t="s">
        <v>125</v>
      </c>
      <c r="I40" s="45" t="s">
        <v>142</v>
      </c>
      <c r="J40" s="102"/>
      <c r="K40" s="44" t="s">
        <v>151</v>
      </c>
      <c r="L40" s="290" t="s">
        <v>183</v>
      </c>
      <c r="M40" s="372" t="str">
        <f t="shared" si="0"/>
        <v>00C58163</v>
      </c>
      <c r="N40" s="335" t="str">
        <f>_xlfn.CONCAT(F40,I40,G40,K40,H40,L40)</f>
        <v>00000000110001011000000101100011</v>
      </c>
      <c r="O40" s="896"/>
      <c r="P40" s="897"/>
      <c r="Q40" s="897"/>
      <c r="R40" s="897"/>
      <c r="S40" s="897"/>
      <c r="T40" s="898"/>
      <c r="U40" s="539">
        <f t="shared" si="1"/>
        <v>32</v>
      </c>
    </row>
    <row r="41" spans="2:21" x14ac:dyDescent="0.25">
      <c r="B41" s="891"/>
      <c r="C41" s="248">
        <v>5</v>
      </c>
      <c r="D41" s="537" t="str">
        <f t="shared" ref="D41:D45" si="8">_xlfn.CONCAT("Se compara el dato en registros ",BIN2DEC(G41)," con registros ",BIN2DEC(I41),", se saltan ",BIN2DEC(_xlfn.CONCAT(H41))," posiciones")</f>
        <v>Se compara el dato en registros 11 con registros 14, se saltan 2 posiciones</v>
      </c>
      <c r="E41" s="140" t="s">
        <v>45</v>
      </c>
      <c r="F41" s="102" t="s">
        <v>182</v>
      </c>
      <c r="G41" s="44" t="s">
        <v>137</v>
      </c>
      <c r="H41" s="44" t="s">
        <v>125</v>
      </c>
      <c r="I41" s="45" t="s">
        <v>150</v>
      </c>
      <c r="J41" s="102"/>
      <c r="K41" s="44" t="s">
        <v>122</v>
      </c>
      <c r="L41" s="290" t="s">
        <v>183</v>
      </c>
      <c r="M41" s="372" t="str">
        <f t="shared" si="0"/>
        <v>00E59163</v>
      </c>
      <c r="N41" s="335" t="str">
        <f t="shared" ref="N41:N45" si="9">_xlfn.CONCAT(F41,I41,G41,K41,H41,L41)</f>
        <v>00000000111001011001000101100011</v>
      </c>
      <c r="O41" s="896"/>
      <c r="P41" s="897"/>
      <c r="Q41" s="897"/>
      <c r="R41" s="897"/>
      <c r="S41" s="897"/>
      <c r="T41" s="898"/>
      <c r="U41" s="539">
        <f t="shared" si="1"/>
        <v>32</v>
      </c>
    </row>
    <row r="42" spans="2:21" x14ac:dyDescent="0.25">
      <c r="B42" s="891"/>
      <c r="C42" s="248">
        <v>6</v>
      </c>
      <c r="D42" s="537" t="str">
        <f t="shared" si="8"/>
        <v>Se compara el dato en registros 12 con registros 14, se saltan 2 posiciones</v>
      </c>
      <c r="E42" s="140" t="s">
        <v>46</v>
      </c>
      <c r="F42" s="102" t="s">
        <v>182</v>
      </c>
      <c r="G42" s="44" t="s">
        <v>142</v>
      </c>
      <c r="H42" s="44" t="s">
        <v>125</v>
      </c>
      <c r="I42" s="45" t="s">
        <v>150</v>
      </c>
      <c r="J42" s="102"/>
      <c r="K42" s="44" t="s">
        <v>170</v>
      </c>
      <c r="L42" s="290" t="s">
        <v>183</v>
      </c>
      <c r="M42" s="372" t="str">
        <f t="shared" si="0"/>
        <v>00E64163</v>
      </c>
      <c r="N42" s="335" t="str">
        <f t="shared" si="9"/>
        <v>00000000111001100100000101100011</v>
      </c>
      <c r="O42" s="896"/>
      <c r="P42" s="897"/>
      <c r="Q42" s="897"/>
      <c r="R42" s="897"/>
      <c r="S42" s="897"/>
      <c r="T42" s="898"/>
      <c r="U42" s="539">
        <f t="shared" si="1"/>
        <v>32</v>
      </c>
    </row>
    <row r="43" spans="2:21" x14ac:dyDescent="0.25">
      <c r="B43" s="891"/>
      <c r="C43" s="248">
        <v>7</v>
      </c>
      <c r="D43" s="537" t="str">
        <f t="shared" si="8"/>
        <v>Se compara el dato en registros 14 con registros 13, se saltan 2 posiciones</v>
      </c>
      <c r="E43" s="140" t="s">
        <v>47</v>
      </c>
      <c r="F43" s="102" t="s">
        <v>182</v>
      </c>
      <c r="G43" s="44" t="s">
        <v>150</v>
      </c>
      <c r="H43" s="44" t="s">
        <v>125</v>
      </c>
      <c r="I43" s="45" t="s">
        <v>146</v>
      </c>
      <c r="J43" s="102"/>
      <c r="K43" s="44" t="s">
        <v>171</v>
      </c>
      <c r="L43" s="290" t="s">
        <v>183</v>
      </c>
      <c r="M43" s="372" t="str">
        <f t="shared" si="0"/>
        <v>00D75163</v>
      </c>
      <c r="N43" s="335" t="str">
        <f t="shared" si="9"/>
        <v>00000000110101110101000101100011</v>
      </c>
      <c r="O43" s="896"/>
      <c r="P43" s="897"/>
      <c r="Q43" s="897"/>
      <c r="R43" s="897"/>
      <c r="S43" s="897"/>
      <c r="T43" s="898"/>
      <c r="U43" s="539">
        <f t="shared" si="1"/>
        <v>32</v>
      </c>
    </row>
    <row r="44" spans="2:21" x14ac:dyDescent="0.25">
      <c r="B44" s="891"/>
      <c r="C44" s="248">
        <v>8</v>
      </c>
      <c r="D44" s="537" t="str">
        <f t="shared" si="8"/>
        <v>Se compara el dato en registros 11 con registros 14, se saltan 2 posiciones</v>
      </c>
      <c r="E44" s="140" t="s">
        <v>48</v>
      </c>
      <c r="F44" s="102" t="s">
        <v>182</v>
      </c>
      <c r="G44" s="44" t="s">
        <v>137</v>
      </c>
      <c r="H44" s="44" t="s">
        <v>125</v>
      </c>
      <c r="I44" s="45" t="s">
        <v>150</v>
      </c>
      <c r="J44" s="102"/>
      <c r="K44" s="44" t="s">
        <v>116</v>
      </c>
      <c r="L44" s="290" t="s">
        <v>183</v>
      </c>
      <c r="M44" s="372" t="str">
        <f t="shared" si="0"/>
        <v>00E5E163</v>
      </c>
      <c r="N44" s="335" t="str">
        <f t="shared" si="9"/>
        <v>00000000111001011110000101100011</v>
      </c>
      <c r="O44" s="896"/>
      <c r="P44" s="897"/>
      <c r="Q44" s="897"/>
      <c r="R44" s="897"/>
      <c r="S44" s="897"/>
      <c r="T44" s="898"/>
      <c r="U44" s="539">
        <f t="shared" si="1"/>
        <v>32</v>
      </c>
    </row>
    <row r="45" spans="2:21" ht="15.75" thickBot="1" x14ac:dyDescent="0.3">
      <c r="B45" s="892"/>
      <c r="C45" s="249">
        <v>9</v>
      </c>
      <c r="D45" s="537" t="str">
        <f t="shared" si="8"/>
        <v>Se compara el dato en registros 11 con registros 13, se saltan 2 posiciones</v>
      </c>
      <c r="E45" s="141" t="s">
        <v>49</v>
      </c>
      <c r="F45" s="103" t="s">
        <v>182</v>
      </c>
      <c r="G45" s="104" t="s">
        <v>137</v>
      </c>
      <c r="H45" s="104" t="s">
        <v>125</v>
      </c>
      <c r="I45" s="105" t="s">
        <v>146</v>
      </c>
      <c r="J45" s="103"/>
      <c r="K45" s="104" t="s">
        <v>184</v>
      </c>
      <c r="L45" s="291" t="s">
        <v>183</v>
      </c>
      <c r="M45" s="373" t="str">
        <f t="shared" si="0"/>
        <v>00D5F163</v>
      </c>
      <c r="N45" s="335" t="str">
        <f t="shared" si="9"/>
        <v>00000000110101011111000101100011</v>
      </c>
      <c r="O45" s="899"/>
      <c r="P45" s="900"/>
      <c r="Q45" s="900"/>
      <c r="R45" s="900"/>
      <c r="S45" s="900"/>
      <c r="T45" s="901"/>
      <c r="U45" s="540">
        <f t="shared" si="1"/>
        <v>32</v>
      </c>
    </row>
    <row r="46" spans="2:21" x14ac:dyDescent="0.25">
      <c r="B46" s="872" t="s">
        <v>60</v>
      </c>
      <c r="C46" s="693">
        <v>0</v>
      </c>
      <c r="D46" s="142" t="s">
        <v>174</v>
      </c>
      <c r="E46" s="143" t="s">
        <v>65</v>
      </c>
      <c r="F46" s="204" t="s">
        <v>185</v>
      </c>
      <c r="G46" s="46" t="s">
        <v>114</v>
      </c>
      <c r="H46" s="46" t="s">
        <v>137</v>
      </c>
      <c r="I46" s="80"/>
      <c r="J46" s="292"/>
      <c r="K46" s="46" t="s">
        <v>116</v>
      </c>
      <c r="L46" s="293" t="s">
        <v>117</v>
      </c>
      <c r="M46" s="374" t="str">
        <f t="shared" si="0"/>
        <v>F0506593</v>
      </c>
      <c r="N46" s="336" t="str">
        <f t="shared" si="3"/>
        <v>11110000010100000110010110010011</v>
      </c>
      <c r="O46" s="902" t="s">
        <v>186</v>
      </c>
      <c r="P46" s="903"/>
      <c r="Q46" s="903"/>
      <c r="R46" s="903"/>
      <c r="S46" s="903"/>
      <c r="T46" s="904"/>
      <c r="U46" s="538">
        <f t="shared" si="1"/>
        <v>32</v>
      </c>
    </row>
    <row r="47" spans="2:21" x14ac:dyDescent="0.25">
      <c r="B47" s="873"/>
      <c r="C47" s="248">
        <v>1</v>
      </c>
      <c r="D47" s="144" t="s">
        <v>177</v>
      </c>
      <c r="E47" s="145" t="s">
        <v>65</v>
      </c>
      <c r="F47" s="205" t="s">
        <v>187</v>
      </c>
      <c r="G47" s="47" t="s">
        <v>114</v>
      </c>
      <c r="H47" s="47" t="s">
        <v>142</v>
      </c>
      <c r="I47" s="81"/>
      <c r="J47" s="294"/>
      <c r="K47" s="47" t="s">
        <v>116</v>
      </c>
      <c r="L47" s="295" t="s">
        <v>117</v>
      </c>
      <c r="M47" s="375" t="str">
        <f t="shared" si="0"/>
        <v>0FA06613</v>
      </c>
      <c r="N47" s="337" t="str">
        <f t="shared" si="3"/>
        <v>00001111101000000110011000010011</v>
      </c>
      <c r="O47" s="905"/>
      <c r="P47" s="906"/>
      <c r="Q47" s="906"/>
      <c r="R47" s="906"/>
      <c r="S47" s="906"/>
      <c r="T47" s="907"/>
      <c r="U47" s="539">
        <f t="shared" si="1"/>
        <v>32</v>
      </c>
    </row>
    <row r="48" spans="2:21" x14ac:dyDescent="0.25">
      <c r="B48" s="873"/>
      <c r="C48" s="248">
        <v>2</v>
      </c>
      <c r="D48" s="144" t="s">
        <v>178</v>
      </c>
      <c r="E48" s="145" t="s">
        <v>65</v>
      </c>
      <c r="F48" s="205" t="s">
        <v>188</v>
      </c>
      <c r="G48" s="47" t="s">
        <v>114</v>
      </c>
      <c r="H48" s="47" t="s">
        <v>146</v>
      </c>
      <c r="I48" s="81"/>
      <c r="J48" s="294"/>
      <c r="K48" s="47" t="s">
        <v>116</v>
      </c>
      <c r="L48" s="295" t="s">
        <v>117</v>
      </c>
      <c r="M48" s="375" t="str">
        <f t="shared" si="0"/>
        <v>E3906693</v>
      </c>
      <c r="N48" s="337" t="str">
        <f t="shared" si="3"/>
        <v>11100011100100000110011010010011</v>
      </c>
      <c r="O48" s="905"/>
      <c r="P48" s="906"/>
      <c r="Q48" s="906"/>
      <c r="R48" s="906"/>
      <c r="S48" s="906"/>
      <c r="T48" s="907"/>
      <c r="U48" s="539">
        <f t="shared" si="1"/>
        <v>32</v>
      </c>
    </row>
    <row r="49" spans="2:21" x14ac:dyDescent="0.25">
      <c r="B49" s="873"/>
      <c r="C49" s="248">
        <v>3</v>
      </c>
      <c r="D49" s="144" t="s">
        <v>180</v>
      </c>
      <c r="E49" s="145" t="s">
        <v>65</v>
      </c>
      <c r="F49" s="205" t="s">
        <v>189</v>
      </c>
      <c r="G49" s="47" t="s">
        <v>114</v>
      </c>
      <c r="H49" s="47" t="s">
        <v>150</v>
      </c>
      <c r="I49" s="81"/>
      <c r="J49" s="294"/>
      <c r="K49" s="47" t="s">
        <v>116</v>
      </c>
      <c r="L49" s="295" t="s">
        <v>117</v>
      </c>
      <c r="M49" s="375" t="str">
        <f t="shared" si="0"/>
        <v>1C606713</v>
      </c>
      <c r="N49" s="337" t="str">
        <f t="shared" si="3"/>
        <v>00011100011000000110011100010011</v>
      </c>
      <c r="O49" s="905"/>
      <c r="P49" s="906"/>
      <c r="Q49" s="906"/>
      <c r="R49" s="906"/>
      <c r="S49" s="906"/>
      <c r="T49" s="907"/>
      <c r="U49" s="539">
        <f t="shared" si="1"/>
        <v>32</v>
      </c>
    </row>
    <row r="50" spans="2:21" x14ac:dyDescent="0.25">
      <c r="B50" s="873"/>
      <c r="C50" s="248">
        <v>4</v>
      </c>
      <c r="D50" s="144" t="s">
        <v>190</v>
      </c>
      <c r="E50" s="145" t="s">
        <v>59</v>
      </c>
      <c r="F50" s="522" t="s">
        <v>191</v>
      </c>
      <c r="G50" s="47" t="s">
        <v>137</v>
      </c>
      <c r="H50" s="47" t="s">
        <v>161</v>
      </c>
      <c r="I50" s="47"/>
      <c r="J50" s="294"/>
      <c r="K50" s="47" t="s">
        <v>151</v>
      </c>
      <c r="L50" s="295" t="s">
        <v>117</v>
      </c>
      <c r="M50" s="375" t="str">
        <f t="shared" si="0"/>
        <v>6E558793</v>
      </c>
      <c r="N50" s="337" t="str">
        <f xml:space="preserve"> _xlfn.CONCAT(MID(F50,1,4),MID(F50,6,4),MID(F50,11,4),G50,K50,H50,L50)</f>
        <v>01101110010101011000011110010011</v>
      </c>
      <c r="O50" s="905"/>
      <c r="P50" s="906"/>
      <c r="Q50" s="906"/>
      <c r="R50" s="906"/>
      <c r="S50" s="906"/>
      <c r="T50" s="907"/>
      <c r="U50" s="539">
        <f t="shared" si="1"/>
        <v>32</v>
      </c>
    </row>
    <row r="51" spans="2:21" x14ac:dyDescent="0.25">
      <c r="B51" s="873"/>
      <c r="C51" s="248">
        <v>5</v>
      </c>
      <c r="D51" s="144" t="s">
        <v>192</v>
      </c>
      <c r="E51" s="145" t="s">
        <v>64</v>
      </c>
      <c r="F51" s="522" t="s">
        <v>193</v>
      </c>
      <c r="G51" s="47" t="s">
        <v>142</v>
      </c>
      <c r="H51" s="47" t="s">
        <v>194</v>
      </c>
      <c r="I51" s="47"/>
      <c r="J51" s="294"/>
      <c r="K51" s="47" t="s">
        <v>170</v>
      </c>
      <c r="L51" s="295" t="s">
        <v>117</v>
      </c>
      <c r="M51" s="375" t="str">
        <f t="shared" si="0"/>
        <v>EF364813</v>
      </c>
      <c r="N51" s="337" t="str">
        <f xml:space="preserve"> _xlfn.CONCAT(MID(F51,1,4),MID(F51,6,4),MID(F51,11,4),G51,K51,H51,L51)</f>
        <v>11101111001101100100100000010011</v>
      </c>
      <c r="O51" s="905"/>
      <c r="P51" s="906"/>
      <c r="Q51" s="906"/>
      <c r="R51" s="906"/>
      <c r="S51" s="906"/>
      <c r="T51" s="907"/>
      <c r="U51" s="539">
        <f t="shared" si="1"/>
        <v>32</v>
      </c>
    </row>
    <row r="52" spans="2:21" x14ac:dyDescent="0.25">
      <c r="B52" s="873"/>
      <c r="C52" s="248">
        <v>6</v>
      </c>
      <c r="D52" s="144" t="s">
        <v>195</v>
      </c>
      <c r="E52" s="145" t="s">
        <v>65</v>
      </c>
      <c r="F52" s="522" t="s">
        <v>196</v>
      </c>
      <c r="G52" s="47" t="s">
        <v>146</v>
      </c>
      <c r="H52" s="47" t="s">
        <v>197</v>
      </c>
      <c r="I52" s="47"/>
      <c r="J52" s="294"/>
      <c r="K52" s="47" t="s">
        <v>116</v>
      </c>
      <c r="L52" s="295" t="s">
        <v>117</v>
      </c>
      <c r="M52" s="375" t="str">
        <f t="shared" si="0"/>
        <v>3D36E893</v>
      </c>
      <c r="N52" s="337" t="str">
        <f xml:space="preserve"> _xlfn.CONCAT(MID(F52,1,4),MID(F52,6,4),MID(F52,11,4),G52,K52,H52,L52)</f>
        <v>00111101001101101110100010010011</v>
      </c>
      <c r="O52" s="905"/>
      <c r="P52" s="906"/>
      <c r="Q52" s="906"/>
      <c r="R52" s="906"/>
      <c r="S52" s="906"/>
      <c r="T52" s="907"/>
      <c r="U52" s="539">
        <f t="shared" si="1"/>
        <v>32</v>
      </c>
    </row>
    <row r="53" spans="2:21" ht="15.75" thickBot="1" x14ac:dyDescent="0.3">
      <c r="B53" s="874"/>
      <c r="C53" s="249">
        <v>7</v>
      </c>
      <c r="D53" s="146" t="s">
        <v>198</v>
      </c>
      <c r="E53" s="147" t="s">
        <v>66</v>
      </c>
      <c r="F53" s="523" t="s">
        <v>199</v>
      </c>
      <c r="G53" s="106" t="s">
        <v>150</v>
      </c>
      <c r="H53" s="106" t="s">
        <v>200</v>
      </c>
      <c r="I53" s="106"/>
      <c r="J53" s="296"/>
      <c r="K53" s="106" t="s">
        <v>184</v>
      </c>
      <c r="L53" s="297" t="s">
        <v>117</v>
      </c>
      <c r="M53" s="376" t="str">
        <f t="shared" si="0"/>
        <v>5CF77913</v>
      </c>
      <c r="N53" s="337" t="str">
        <f xml:space="preserve"> _xlfn.CONCAT(MID(F53,1,4),MID(F53,6,4),MID(F53,11,4),G53,K53,H53,L53)</f>
        <v>01011100111101110111100100010011</v>
      </c>
      <c r="O53" s="908"/>
      <c r="P53" s="909"/>
      <c r="Q53" s="909"/>
      <c r="R53" s="909"/>
      <c r="S53" s="909"/>
      <c r="T53" s="910"/>
      <c r="U53" s="540">
        <f t="shared" si="1"/>
        <v>32</v>
      </c>
    </row>
    <row r="54" spans="2:21" ht="15.75" thickBot="1" x14ac:dyDescent="0.3">
      <c r="B54" s="199" t="s">
        <v>99</v>
      </c>
      <c r="C54" s="197" t="s">
        <v>100</v>
      </c>
      <c r="D54" s="199" t="s">
        <v>101</v>
      </c>
      <c r="E54" s="699" t="s">
        <v>33</v>
      </c>
      <c r="F54" s="702" t="s">
        <v>201</v>
      </c>
      <c r="G54" s="703" t="s">
        <v>108</v>
      </c>
      <c r="H54" s="703" t="s">
        <v>109</v>
      </c>
      <c r="I54" s="213" t="s">
        <v>202</v>
      </c>
      <c r="J54" s="916" t="s">
        <v>110</v>
      </c>
      <c r="K54" s="917"/>
      <c r="L54" s="918"/>
      <c r="M54" s="355" t="s">
        <v>103</v>
      </c>
      <c r="N54" s="331"/>
      <c r="O54" s="871" t="s">
        <v>105</v>
      </c>
      <c r="P54" s="871"/>
      <c r="Q54" s="871"/>
      <c r="R54" s="871"/>
      <c r="S54" s="871"/>
      <c r="T54" s="871"/>
      <c r="U54" s="541"/>
    </row>
    <row r="55" spans="2:21" x14ac:dyDescent="0.25">
      <c r="B55" s="919" t="s">
        <v>203</v>
      </c>
      <c r="C55" s="693">
        <v>0</v>
      </c>
      <c r="D55" s="148" t="s">
        <v>174</v>
      </c>
      <c r="E55" s="149" t="s">
        <v>65</v>
      </c>
      <c r="F55" s="206" t="s">
        <v>204</v>
      </c>
      <c r="G55" s="48" t="s">
        <v>114</v>
      </c>
      <c r="H55" s="48" t="s">
        <v>137</v>
      </c>
      <c r="I55" s="263"/>
      <c r="J55" s="298"/>
      <c r="K55" s="48" t="s">
        <v>116</v>
      </c>
      <c r="L55" s="184" t="s">
        <v>117</v>
      </c>
      <c r="M55" s="377" t="str">
        <f t="shared" si="0"/>
        <v>31E06593</v>
      </c>
      <c r="N55" s="338" t="str">
        <f t="shared" si="3"/>
        <v>00110001111000000110010110010011</v>
      </c>
      <c r="O55" s="921" t="s">
        <v>205</v>
      </c>
      <c r="P55" s="921"/>
      <c r="Q55" s="921"/>
      <c r="R55" s="921"/>
      <c r="S55" s="921"/>
      <c r="T55" s="921"/>
      <c r="U55" s="538">
        <f t="shared" si="1"/>
        <v>32</v>
      </c>
    </row>
    <row r="56" spans="2:21" x14ac:dyDescent="0.25">
      <c r="B56" s="920"/>
      <c r="C56" s="248">
        <v>1</v>
      </c>
      <c r="D56" s="150" t="s">
        <v>177</v>
      </c>
      <c r="E56" s="151" t="s">
        <v>65</v>
      </c>
      <c r="F56" s="207" t="s">
        <v>206</v>
      </c>
      <c r="G56" s="49" t="s">
        <v>114</v>
      </c>
      <c r="H56" s="49" t="s">
        <v>142</v>
      </c>
      <c r="I56" s="82"/>
      <c r="J56" s="107"/>
      <c r="K56" s="49" t="s">
        <v>116</v>
      </c>
      <c r="L56" s="185" t="s">
        <v>117</v>
      </c>
      <c r="M56" s="378" t="str">
        <f t="shared" si="0"/>
        <v>F0C06613</v>
      </c>
      <c r="N56" s="339" t="str">
        <f t="shared" si="3"/>
        <v>11110000110000000110011000010011</v>
      </c>
      <c r="O56" s="922"/>
      <c r="P56" s="922"/>
      <c r="Q56" s="922"/>
      <c r="R56" s="922"/>
      <c r="S56" s="922"/>
      <c r="T56" s="922"/>
      <c r="U56" s="539">
        <f t="shared" si="1"/>
        <v>32</v>
      </c>
    </row>
    <row r="57" spans="2:21" x14ac:dyDescent="0.25">
      <c r="B57" s="920"/>
      <c r="C57" s="248">
        <v>2</v>
      </c>
      <c r="D57" s="150" t="s">
        <v>178</v>
      </c>
      <c r="E57" s="151" t="s">
        <v>65</v>
      </c>
      <c r="F57" s="207" t="s">
        <v>207</v>
      </c>
      <c r="G57" s="49" t="s">
        <v>114</v>
      </c>
      <c r="H57" s="49" t="s">
        <v>146</v>
      </c>
      <c r="I57" s="82"/>
      <c r="J57" s="107"/>
      <c r="K57" s="49" t="s">
        <v>116</v>
      </c>
      <c r="L57" s="185" t="s">
        <v>117</v>
      </c>
      <c r="M57" s="378" t="str">
        <f t="shared" si="0"/>
        <v>56906693</v>
      </c>
      <c r="N57" s="339" t="str">
        <f t="shared" si="3"/>
        <v>01010110100100000110011010010011</v>
      </c>
      <c r="O57" s="922"/>
      <c r="P57" s="922"/>
      <c r="Q57" s="922"/>
      <c r="R57" s="922"/>
      <c r="S57" s="922"/>
      <c r="T57" s="922"/>
      <c r="U57" s="539">
        <f t="shared" si="1"/>
        <v>32</v>
      </c>
    </row>
    <row r="58" spans="2:21" x14ac:dyDescent="0.25">
      <c r="B58" s="920"/>
      <c r="C58" s="248">
        <v>3</v>
      </c>
      <c r="D58" s="517" t="str">
        <f>_xlfn.CONCAT("Se hace un shift logico a la izquierda ",BIN2DEC(I58), " veces del registro ",BIN2DEC(G58)," y se guarda en el registro ",BIN2DEC(H58))</f>
        <v>Se hace un shift logico a la izquierda 7 veces del registro 11 y se guarda en el registro 14</v>
      </c>
      <c r="E58" s="151" t="s">
        <v>67</v>
      </c>
      <c r="F58" s="107"/>
      <c r="G58" s="49" t="s">
        <v>137</v>
      </c>
      <c r="H58" s="49" t="s">
        <v>150</v>
      </c>
      <c r="I58" s="82" t="s">
        <v>208</v>
      </c>
      <c r="J58" s="299" t="s">
        <v>209</v>
      </c>
      <c r="K58" s="49" t="s">
        <v>122</v>
      </c>
      <c r="L58" s="185" t="s">
        <v>117</v>
      </c>
      <c r="M58" s="378" t="str">
        <f t="shared" si="0"/>
        <v>00759713</v>
      </c>
      <c r="N58" s="339" t="str">
        <f>_xlfn.CONCAT(J58,I58,G58,K58,H58,L58)</f>
        <v>00000000011101011001011100010011</v>
      </c>
      <c r="O58" s="922"/>
      <c r="P58" s="922"/>
      <c r="Q58" s="922"/>
      <c r="R58" s="922"/>
      <c r="S58" s="922"/>
      <c r="T58" s="922"/>
      <c r="U58" s="539">
        <f t="shared" si="1"/>
        <v>32</v>
      </c>
    </row>
    <row r="59" spans="2:21" x14ac:dyDescent="0.25">
      <c r="B59" s="920"/>
      <c r="C59" s="248">
        <v>4</v>
      </c>
      <c r="D59" s="517" t="str">
        <f>_xlfn.CONCAT("Se hace un shift logico a la derecha ",BIN2DEC(I59), " veces del registro ",BIN2DEC(G59)," y se guarda en el registro ",BIN2DEC(H59))</f>
        <v>Se hace un shift logico a la derecha 6 veces del registro 12 y se guarda en el registro 15</v>
      </c>
      <c r="E59" s="151" t="s">
        <v>69</v>
      </c>
      <c r="F59" s="107"/>
      <c r="G59" s="49" t="s">
        <v>142</v>
      </c>
      <c r="H59" s="49" t="s">
        <v>161</v>
      </c>
      <c r="I59" s="82" t="s">
        <v>210</v>
      </c>
      <c r="J59" s="299" t="s">
        <v>209</v>
      </c>
      <c r="K59" s="49" t="s">
        <v>171</v>
      </c>
      <c r="L59" s="185" t="s">
        <v>117</v>
      </c>
      <c r="M59" s="378" t="str">
        <f t="shared" si="0"/>
        <v>00665793</v>
      </c>
      <c r="N59" s="339" t="str">
        <f t="shared" ref="N59:N60" si="10">_xlfn.CONCAT(J59,I59,G59,K59,H59,L59)</f>
        <v>00000000011001100101011110010011</v>
      </c>
      <c r="O59" s="922"/>
      <c r="P59" s="922"/>
      <c r="Q59" s="922"/>
      <c r="R59" s="922"/>
      <c r="S59" s="922"/>
      <c r="T59" s="922"/>
      <c r="U59" s="539">
        <f t="shared" si="1"/>
        <v>32</v>
      </c>
    </row>
    <row r="60" spans="2:21" ht="15.75" thickBot="1" x14ac:dyDescent="0.3">
      <c r="B60" s="920"/>
      <c r="C60" s="249">
        <v>5</v>
      </c>
      <c r="D60" s="517" t="str">
        <f>_xlfn.CONCAT("Se hace un shift aritmetico a la derecha ",BIN2DEC(I60), " veces del registro ",BIN2DEC(G60)," y se guarda en el registro ",BIN2DEC(H60))</f>
        <v>Se hace un shift aritmetico a la derecha 5 veces del registro 13 y se guarda en el registro 16</v>
      </c>
      <c r="E60" s="152" t="s">
        <v>70</v>
      </c>
      <c r="F60" s="217"/>
      <c r="G60" s="218" t="s">
        <v>146</v>
      </c>
      <c r="H60" s="218" t="s">
        <v>194</v>
      </c>
      <c r="I60" s="271" t="s">
        <v>211</v>
      </c>
      <c r="J60" s="300" t="s">
        <v>212</v>
      </c>
      <c r="K60" s="218" t="s">
        <v>171</v>
      </c>
      <c r="L60" s="219" t="s">
        <v>117</v>
      </c>
      <c r="M60" s="379" t="str">
        <f t="shared" si="0"/>
        <v>4056D813</v>
      </c>
      <c r="N60" s="339" t="str">
        <f t="shared" si="10"/>
        <v>01000000010101101101100000010011</v>
      </c>
      <c r="O60" s="923"/>
      <c r="P60" s="923"/>
      <c r="Q60" s="923"/>
      <c r="R60" s="923"/>
      <c r="S60" s="923"/>
      <c r="T60" s="923"/>
      <c r="U60" s="540">
        <f t="shared" si="1"/>
        <v>32</v>
      </c>
    </row>
    <row r="61" spans="2:21" ht="15.75" thickBot="1" x14ac:dyDescent="0.3">
      <c r="B61" s="199" t="s">
        <v>99</v>
      </c>
      <c r="C61" s="197" t="s">
        <v>100</v>
      </c>
      <c r="D61" s="199" t="s">
        <v>101</v>
      </c>
      <c r="E61" s="699" t="s">
        <v>33</v>
      </c>
      <c r="F61" s="700" t="s">
        <v>201</v>
      </c>
      <c r="G61" s="701" t="s">
        <v>108</v>
      </c>
      <c r="H61" s="701" t="s">
        <v>109</v>
      </c>
      <c r="I61" s="198" t="s">
        <v>154</v>
      </c>
      <c r="J61" s="913" t="s">
        <v>110</v>
      </c>
      <c r="K61" s="914"/>
      <c r="L61" s="915"/>
      <c r="M61" s="355" t="s">
        <v>103</v>
      </c>
      <c r="N61" s="331"/>
      <c r="O61" s="871" t="s">
        <v>105</v>
      </c>
      <c r="P61" s="871"/>
      <c r="Q61" s="871"/>
      <c r="R61" s="871"/>
      <c r="S61" s="871"/>
      <c r="T61" s="871"/>
      <c r="U61" s="541"/>
    </row>
    <row r="62" spans="2:21" x14ac:dyDescent="0.25">
      <c r="B62" s="947" t="s">
        <v>75</v>
      </c>
      <c r="C62" s="693">
        <v>0</v>
      </c>
      <c r="D62" s="153" t="s">
        <v>174</v>
      </c>
      <c r="E62" s="154" t="s">
        <v>65</v>
      </c>
      <c r="F62" s="214" t="s">
        <v>213</v>
      </c>
      <c r="G62" s="215" t="s">
        <v>114</v>
      </c>
      <c r="H62" s="215" t="s">
        <v>137</v>
      </c>
      <c r="I62" s="216"/>
      <c r="J62" s="301"/>
      <c r="K62" s="215" t="s">
        <v>116</v>
      </c>
      <c r="L62" s="302" t="s">
        <v>117</v>
      </c>
      <c r="M62" s="380" t="str">
        <f t="shared" si="0"/>
        <v>0F606593</v>
      </c>
      <c r="N62" s="340" t="str">
        <f t="shared" si="3"/>
        <v>00001111011000000110010110010011</v>
      </c>
      <c r="O62" s="950" t="s">
        <v>214</v>
      </c>
      <c r="P62" s="951"/>
      <c r="Q62" s="951"/>
      <c r="R62" s="951"/>
      <c r="S62" s="951"/>
      <c r="T62" s="952"/>
      <c r="U62" s="538">
        <f t="shared" si="1"/>
        <v>32</v>
      </c>
    </row>
    <row r="63" spans="2:21" x14ac:dyDescent="0.25">
      <c r="B63" s="948"/>
      <c r="C63" s="248">
        <v>1</v>
      </c>
      <c r="D63" s="155" t="s">
        <v>177</v>
      </c>
      <c r="E63" s="156" t="s">
        <v>65</v>
      </c>
      <c r="F63" s="208" t="s">
        <v>32</v>
      </c>
      <c r="G63" s="50" t="s">
        <v>114</v>
      </c>
      <c r="H63" s="50" t="s">
        <v>142</v>
      </c>
      <c r="I63" s="83"/>
      <c r="J63" s="108"/>
      <c r="K63" s="50" t="s">
        <v>116</v>
      </c>
      <c r="L63" s="303" t="s">
        <v>117</v>
      </c>
      <c r="M63" s="381" t="str">
        <f t="shared" si="0"/>
        <v>FFF06613</v>
      </c>
      <c r="N63" s="341" t="str">
        <f t="shared" si="3"/>
        <v>11111111111100000110011000010011</v>
      </c>
      <c r="O63" s="953"/>
      <c r="P63" s="954"/>
      <c r="Q63" s="954"/>
      <c r="R63" s="954"/>
      <c r="S63" s="954"/>
      <c r="T63" s="955"/>
      <c r="U63" s="539">
        <f t="shared" si="1"/>
        <v>32</v>
      </c>
    </row>
    <row r="64" spans="2:21" x14ac:dyDescent="0.25">
      <c r="B64" s="948"/>
      <c r="C64" s="248">
        <v>2</v>
      </c>
      <c r="D64" s="155" t="s">
        <v>178</v>
      </c>
      <c r="E64" s="156" t="s">
        <v>65</v>
      </c>
      <c r="F64" s="108" t="s">
        <v>215</v>
      </c>
      <c r="G64" s="50" t="s">
        <v>114</v>
      </c>
      <c r="H64" s="50" t="s">
        <v>146</v>
      </c>
      <c r="I64" s="83"/>
      <c r="J64" s="108"/>
      <c r="K64" s="50" t="s">
        <v>116</v>
      </c>
      <c r="L64" s="303" t="s">
        <v>117</v>
      </c>
      <c r="M64" s="381" t="str">
        <f t="shared" si="0"/>
        <v>00806693</v>
      </c>
      <c r="N64" s="341" t="str">
        <f t="shared" si="3"/>
        <v>00000000100000000110011010010011</v>
      </c>
      <c r="O64" s="953"/>
      <c r="P64" s="954"/>
      <c r="Q64" s="954"/>
      <c r="R64" s="954"/>
      <c r="S64" s="954"/>
      <c r="T64" s="955"/>
      <c r="U64" s="539">
        <f t="shared" si="1"/>
        <v>32</v>
      </c>
    </row>
    <row r="65" spans="2:21" x14ac:dyDescent="0.25">
      <c r="B65" s="948"/>
      <c r="C65" s="248">
        <v>3</v>
      </c>
      <c r="D65" s="155"/>
      <c r="E65" s="156" t="s">
        <v>74</v>
      </c>
      <c r="F65" s="108"/>
      <c r="G65" s="50" t="s">
        <v>137</v>
      </c>
      <c r="H65" s="50" t="s">
        <v>150</v>
      </c>
      <c r="I65" s="83" t="s">
        <v>146</v>
      </c>
      <c r="J65" s="108" t="s">
        <v>182</v>
      </c>
      <c r="K65" s="50" t="s">
        <v>122</v>
      </c>
      <c r="L65" s="303" t="s">
        <v>216</v>
      </c>
      <c r="M65" s="381" t="str">
        <f t="shared" si="0"/>
        <v>00D59733</v>
      </c>
      <c r="N65" s="341" t="str">
        <f>_xlfn.CONCAT(J65,I65,G65,K65,H65,L65)</f>
        <v>00000000110101011001011100110011</v>
      </c>
      <c r="O65" s="953"/>
      <c r="P65" s="954"/>
      <c r="Q65" s="954"/>
      <c r="R65" s="954"/>
      <c r="S65" s="954"/>
      <c r="T65" s="955"/>
      <c r="U65" s="539">
        <f t="shared" si="1"/>
        <v>32</v>
      </c>
    </row>
    <row r="66" spans="2:21" x14ac:dyDescent="0.25">
      <c r="B66" s="948"/>
      <c r="C66" s="248">
        <v>4</v>
      </c>
      <c r="D66" s="155"/>
      <c r="E66" s="156" t="s">
        <v>76</v>
      </c>
      <c r="F66" s="108"/>
      <c r="G66" s="50" t="s">
        <v>150</v>
      </c>
      <c r="H66" s="50" t="s">
        <v>161</v>
      </c>
      <c r="I66" s="83" t="s">
        <v>146</v>
      </c>
      <c r="J66" s="108" t="s">
        <v>182</v>
      </c>
      <c r="K66" s="50" t="s">
        <v>171</v>
      </c>
      <c r="L66" s="303" t="s">
        <v>216</v>
      </c>
      <c r="M66" s="381" t="str">
        <f t="shared" si="0"/>
        <v>00D757B3</v>
      </c>
      <c r="N66" s="341" t="str">
        <f t="shared" ref="N66:N67" si="11">_xlfn.CONCAT(J66,I66,G66,K66,H66,L66)</f>
        <v>00000000110101110101011110110011</v>
      </c>
      <c r="O66" s="953"/>
      <c r="P66" s="954"/>
      <c r="Q66" s="954"/>
      <c r="R66" s="954"/>
      <c r="S66" s="954"/>
      <c r="T66" s="955"/>
      <c r="U66" s="539">
        <f t="shared" si="1"/>
        <v>32</v>
      </c>
    </row>
    <row r="67" spans="2:21" ht="15.75" thickBot="1" x14ac:dyDescent="0.3">
      <c r="B67" s="949"/>
      <c r="C67" s="249">
        <v>5</v>
      </c>
      <c r="D67" s="157"/>
      <c r="E67" s="158" t="s">
        <v>77</v>
      </c>
      <c r="F67" s="109"/>
      <c r="G67" s="110" t="s">
        <v>142</v>
      </c>
      <c r="H67" s="110" t="s">
        <v>194</v>
      </c>
      <c r="I67" s="111" t="s">
        <v>146</v>
      </c>
      <c r="J67" s="109" t="s">
        <v>217</v>
      </c>
      <c r="K67" s="110" t="s">
        <v>171</v>
      </c>
      <c r="L67" s="304" t="s">
        <v>216</v>
      </c>
      <c r="M67" s="382" t="str">
        <f t="shared" si="0"/>
        <v>40D65833</v>
      </c>
      <c r="N67" s="341" t="str">
        <f t="shared" si="11"/>
        <v>01000000110101100101100000110011</v>
      </c>
      <c r="O67" s="956"/>
      <c r="P67" s="957"/>
      <c r="Q67" s="957"/>
      <c r="R67" s="957"/>
      <c r="S67" s="957"/>
      <c r="T67" s="958"/>
      <c r="U67" s="540">
        <f t="shared" si="1"/>
        <v>32</v>
      </c>
    </row>
    <row r="68" spans="2:21" x14ac:dyDescent="0.25">
      <c r="B68" s="959" t="s">
        <v>72</v>
      </c>
      <c r="C68" s="693">
        <v>0</v>
      </c>
      <c r="D68" s="159" t="s">
        <v>174</v>
      </c>
      <c r="E68" s="160" t="s">
        <v>65</v>
      </c>
      <c r="F68" s="209" t="s">
        <v>218</v>
      </c>
      <c r="G68" s="51" t="s">
        <v>114</v>
      </c>
      <c r="H68" s="51" t="s">
        <v>137</v>
      </c>
      <c r="I68" s="52"/>
      <c r="J68" s="305"/>
      <c r="K68" s="51" t="s">
        <v>116</v>
      </c>
      <c r="L68" s="306" t="s">
        <v>117</v>
      </c>
      <c r="M68" s="383" t="str">
        <f t="shared" si="0"/>
        <v>60C06593</v>
      </c>
      <c r="N68" s="342" t="str">
        <f t="shared" si="3"/>
        <v>01100000110000000110010110010011</v>
      </c>
      <c r="O68" s="962" t="s">
        <v>219</v>
      </c>
      <c r="P68" s="963"/>
      <c r="Q68" s="963"/>
      <c r="R68" s="963"/>
      <c r="S68" s="963"/>
      <c r="T68" s="964"/>
      <c r="U68" s="538">
        <f t="shared" si="1"/>
        <v>32</v>
      </c>
    </row>
    <row r="69" spans="2:21" x14ac:dyDescent="0.25">
      <c r="B69" s="960"/>
      <c r="C69" s="248">
        <v>1</v>
      </c>
      <c r="D69" s="161" t="s">
        <v>177</v>
      </c>
      <c r="E69" s="162" t="s">
        <v>65</v>
      </c>
      <c r="F69" s="210" t="s">
        <v>220</v>
      </c>
      <c r="G69" s="53" t="s">
        <v>114</v>
      </c>
      <c r="H69" s="53" t="s">
        <v>142</v>
      </c>
      <c r="I69" s="54"/>
      <c r="J69" s="112"/>
      <c r="K69" s="53" t="s">
        <v>116</v>
      </c>
      <c r="L69" s="307" t="s">
        <v>117</v>
      </c>
      <c r="M69" s="383" t="str">
        <f t="shared" ref="M69:M124" si="12">_xlfn.CONCAT(BIN2HEX(MID(N69,1,8),2),BIN2HEX(MID(N69,9,8),2),BIN2HEX(MID(N69,17,8),2),BIN2HEX(MID(N69,25,8),2))</f>
        <v>06F06613</v>
      </c>
      <c r="N69" s="343" t="str">
        <f t="shared" ref="N69:N111" si="13" xml:space="preserve"> _xlfn.CONCAT(MID(F69,1,4),MID(F69,6,4),MID(F69,11,4),G69,K69,H69,L69)</f>
        <v>00000110111100000110011000010011</v>
      </c>
      <c r="O69" s="965"/>
      <c r="P69" s="966"/>
      <c r="Q69" s="966"/>
      <c r="R69" s="966"/>
      <c r="S69" s="966"/>
      <c r="T69" s="967"/>
      <c r="U69" s="539">
        <f t="shared" ref="U69:U126" si="14">LEN(N69)</f>
        <v>32</v>
      </c>
    </row>
    <row r="70" spans="2:21" x14ac:dyDescent="0.25">
      <c r="B70" s="960"/>
      <c r="C70" s="248">
        <v>2</v>
      </c>
      <c r="D70" s="161" t="s">
        <v>178</v>
      </c>
      <c r="E70" s="162" t="s">
        <v>65</v>
      </c>
      <c r="F70" s="210" t="s">
        <v>221</v>
      </c>
      <c r="G70" s="53" t="s">
        <v>114</v>
      </c>
      <c r="H70" s="53" t="s">
        <v>146</v>
      </c>
      <c r="I70" s="54"/>
      <c r="J70" s="112"/>
      <c r="K70" s="53" t="s">
        <v>116</v>
      </c>
      <c r="L70" s="307" t="s">
        <v>117</v>
      </c>
      <c r="M70" s="383" t="str">
        <f t="shared" si="12"/>
        <v>9AC06693</v>
      </c>
      <c r="N70" s="343" t="str">
        <f t="shared" si="13"/>
        <v>10011010110000000110011010010011</v>
      </c>
      <c r="O70" s="965"/>
      <c r="P70" s="966"/>
      <c r="Q70" s="966"/>
      <c r="R70" s="966"/>
      <c r="S70" s="966"/>
      <c r="T70" s="967"/>
      <c r="U70" s="539">
        <f t="shared" si="14"/>
        <v>32</v>
      </c>
    </row>
    <row r="71" spans="2:21" x14ac:dyDescent="0.25">
      <c r="B71" s="960"/>
      <c r="C71" s="248">
        <v>3</v>
      </c>
      <c r="D71" s="161" t="s">
        <v>180</v>
      </c>
      <c r="E71" s="163" t="s">
        <v>65</v>
      </c>
      <c r="F71" s="210" t="s">
        <v>222</v>
      </c>
      <c r="G71" s="53" t="s">
        <v>114</v>
      </c>
      <c r="H71" s="53" t="s">
        <v>150</v>
      </c>
      <c r="I71" s="54"/>
      <c r="J71" s="112"/>
      <c r="K71" s="53" t="s">
        <v>116</v>
      </c>
      <c r="L71" s="307" t="s">
        <v>117</v>
      </c>
      <c r="M71" s="383" t="str">
        <f t="shared" si="12"/>
        <v>1DD06713</v>
      </c>
      <c r="N71" s="343" t="str">
        <f t="shared" si="13"/>
        <v>00011101110100000110011100010011</v>
      </c>
      <c r="O71" s="965"/>
      <c r="P71" s="966"/>
      <c r="Q71" s="966"/>
      <c r="R71" s="966"/>
      <c r="S71" s="966"/>
      <c r="T71" s="967"/>
      <c r="U71" s="539">
        <f t="shared" si="14"/>
        <v>32</v>
      </c>
    </row>
    <row r="72" spans="2:21" x14ac:dyDescent="0.25">
      <c r="B72" s="960"/>
      <c r="C72" s="248">
        <v>4</v>
      </c>
      <c r="D72" s="161" t="s">
        <v>223</v>
      </c>
      <c r="E72" s="164" t="s">
        <v>71</v>
      </c>
      <c r="F72" s="112"/>
      <c r="G72" s="222" t="s">
        <v>142</v>
      </c>
      <c r="H72" s="53" t="s">
        <v>161</v>
      </c>
      <c r="I72" s="224" t="s">
        <v>137</v>
      </c>
      <c r="J72" s="112" t="s">
        <v>182</v>
      </c>
      <c r="K72" s="53" t="s">
        <v>151</v>
      </c>
      <c r="L72" s="307" t="s">
        <v>216</v>
      </c>
      <c r="M72" s="383" t="str">
        <f>_xlfn.CONCAT(BIN2HEX(MID(N72,1,8),2),BIN2HEX(MID(N72,9,8),2),BIN2HEX(MID(N72,17,8),2),BIN2HEX(MID(N72,25,8),2))</f>
        <v>00B607B3</v>
      </c>
      <c r="N72" s="343" t="str">
        <f>_xlfn.CONCAT(J72,I72,G72,K72,H72,L72)</f>
        <v>00000000101101100000011110110011</v>
      </c>
      <c r="O72" s="965"/>
      <c r="P72" s="966"/>
      <c r="Q72" s="966"/>
      <c r="R72" s="966"/>
      <c r="S72" s="966"/>
      <c r="T72" s="967"/>
      <c r="U72" s="539">
        <f t="shared" si="14"/>
        <v>32</v>
      </c>
    </row>
    <row r="73" spans="2:21" x14ac:dyDescent="0.25">
      <c r="B73" s="960"/>
      <c r="C73" s="248">
        <v>5</v>
      </c>
      <c r="D73" s="161" t="s">
        <v>224</v>
      </c>
      <c r="E73" s="164" t="s">
        <v>73</v>
      </c>
      <c r="F73" s="112"/>
      <c r="G73" s="222" t="s">
        <v>150</v>
      </c>
      <c r="H73" s="53" t="s">
        <v>194</v>
      </c>
      <c r="I73" s="224" t="s">
        <v>146</v>
      </c>
      <c r="J73" s="112" t="s">
        <v>217</v>
      </c>
      <c r="K73" s="53" t="s">
        <v>151</v>
      </c>
      <c r="L73" s="307" t="s">
        <v>216</v>
      </c>
      <c r="M73" s="383" t="str">
        <f t="shared" si="12"/>
        <v>40D70833</v>
      </c>
      <c r="N73" s="343" t="str">
        <f t="shared" ref="N73:N83" si="15">_xlfn.CONCAT(J73,I73,G73,K73,H73,L73)</f>
        <v>01000000110101110000100000110011</v>
      </c>
      <c r="O73" s="965"/>
      <c r="P73" s="966"/>
      <c r="Q73" s="966"/>
      <c r="R73" s="966"/>
      <c r="S73" s="966"/>
      <c r="T73" s="967"/>
      <c r="U73" s="539">
        <f t="shared" si="14"/>
        <v>32</v>
      </c>
    </row>
    <row r="74" spans="2:21" x14ac:dyDescent="0.25">
      <c r="B74" s="960"/>
      <c r="C74" s="248">
        <v>6</v>
      </c>
      <c r="D74" s="161" t="s">
        <v>225</v>
      </c>
      <c r="E74" s="164" t="s">
        <v>80</v>
      </c>
      <c r="F74" s="112"/>
      <c r="G74" s="222" t="s">
        <v>142</v>
      </c>
      <c r="H74" s="53" t="s">
        <v>197</v>
      </c>
      <c r="I74" s="224" t="s">
        <v>161</v>
      </c>
      <c r="J74" s="112" t="s">
        <v>182</v>
      </c>
      <c r="K74" s="53" t="s">
        <v>170</v>
      </c>
      <c r="L74" s="307" t="s">
        <v>216</v>
      </c>
      <c r="M74" s="383" t="str">
        <f t="shared" si="12"/>
        <v>00F648B3</v>
      </c>
      <c r="N74" s="343" t="str">
        <f t="shared" si="15"/>
        <v>00000000111101100100100010110011</v>
      </c>
      <c r="O74" s="965"/>
      <c r="P74" s="966"/>
      <c r="Q74" s="966"/>
      <c r="R74" s="966"/>
      <c r="S74" s="966"/>
      <c r="T74" s="967"/>
      <c r="U74" s="539">
        <f t="shared" si="14"/>
        <v>32</v>
      </c>
    </row>
    <row r="75" spans="2:21" x14ac:dyDescent="0.25">
      <c r="B75" s="960"/>
      <c r="C75" s="248">
        <v>7</v>
      </c>
      <c r="D75" s="161" t="s">
        <v>226</v>
      </c>
      <c r="E75" s="164" t="s">
        <v>81</v>
      </c>
      <c r="F75" s="112"/>
      <c r="G75" s="222" t="s">
        <v>146</v>
      </c>
      <c r="H75" s="53" t="s">
        <v>200</v>
      </c>
      <c r="I75" s="224" t="s">
        <v>142</v>
      </c>
      <c r="J75" s="112" t="s">
        <v>182</v>
      </c>
      <c r="K75" s="53" t="s">
        <v>116</v>
      </c>
      <c r="L75" s="307" t="s">
        <v>216</v>
      </c>
      <c r="M75" s="383" t="str">
        <f t="shared" si="12"/>
        <v>00C6E933</v>
      </c>
      <c r="N75" s="343" t="str">
        <f t="shared" si="15"/>
        <v>00000000110001101110100100110011</v>
      </c>
      <c r="O75" s="965"/>
      <c r="P75" s="966"/>
      <c r="Q75" s="966"/>
      <c r="R75" s="966"/>
      <c r="S75" s="966"/>
      <c r="T75" s="967"/>
      <c r="U75" s="539">
        <f t="shared" si="14"/>
        <v>32</v>
      </c>
    </row>
    <row r="76" spans="2:21" x14ac:dyDescent="0.25">
      <c r="B76" s="960"/>
      <c r="C76" s="248">
        <v>8</v>
      </c>
      <c r="D76" s="161" t="s">
        <v>227</v>
      </c>
      <c r="E76" s="164" t="s">
        <v>82</v>
      </c>
      <c r="F76" s="112"/>
      <c r="G76" s="222" t="s">
        <v>194</v>
      </c>
      <c r="H76" s="53" t="s">
        <v>228</v>
      </c>
      <c r="I76" s="224" t="s">
        <v>146</v>
      </c>
      <c r="J76" s="112" t="s">
        <v>182</v>
      </c>
      <c r="K76" s="53" t="s">
        <v>184</v>
      </c>
      <c r="L76" s="307" t="s">
        <v>216</v>
      </c>
      <c r="M76" s="383" t="str">
        <f t="shared" si="12"/>
        <v>00D879B3</v>
      </c>
      <c r="N76" s="343" t="str">
        <f t="shared" si="15"/>
        <v>00000000110110000111100110110011</v>
      </c>
      <c r="O76" s="965"/>
      <c r="P76" s="966"/>
      <c r="Q76" s="966"/>
      <c r="R76" s="966"/>
      <c r="S76" s="966"/>
      <c r="T76" s="967"/>
      <c r="U76" s="539">
        <f t="shared" si="14"/>
        <v>32</v>
      </c>
    </row>
    <row r="77" spans="2:21" x14ac:dyDescent="0.25">
      <c r="B77" s="960"/>
      <c r="C77" s="248">
        <v>9</v>
      </c>
      <c r="D77" s="161" t="s">
        <v>229</v>
      </c>
      <c r="E77" s="164" t="s">
        <v>90</v>
      </c>
      <c r="F77" s="112"/>
      <c r="G77" s="222" t="s">
        <v>200</v>
      </c>
      <c r="H77" s="53" t="s">
        <v>230</v>
      </c>
      <c r="I77" s="224" t="s">
        <v>150</v>
      </c>
      <c r="J77" s="112" t="s">
        <v>231</v>
      </c>
      <c r="K77" s="53" t="s">
        <v>151</v>
      </c>
      <c r="L77" s="307" t="s">
        <v>216</v>
      </c>
      <c r="M77" s="383" t="str">
        <f t="shared" si="12"/>
        <v>02E90A33</v>
      </c>
      <c r="N77" s="343" t="str">
        <f t="shared" si="15"/>
        <v>00000010111010010000101000110011</v>
      </c>
      <c r="O77" s="965"/>
      <c r="P77" s="966"/>
      <c r="Q77" s="966"/>
      <c r="R77" s="966"/>
      <c r="S77" s="966"/>
      <c r="T77" s="967"/>
      <c r="U77" s="539">
        <f t="shared" si="14"/>
        <v>32</v>
      </c>
    </row>
    <row r="78" spans="2:21" x14ac:dyDescent="0.25">
      <c r="B78" s="960"/>
      <c r="C78" s="248">
        <v>10</v>
      </c>
      <c r="D78" s="161" t="s">
        <v>223</v>
      </c>
      <c r="E78" s="165" t="s">
        <v>71</v>
      </c>
      <c r="F78" s="112"/>
      <c r="G78" s="222" t="s">
        <v>137</v>
      </c>
      <c r="H78" s="53" t="s">
        <v>232</v>
      </c>
      <c r="I78" s="224" t="s">
        <v>142</v>
      </c>
      <c r="J78" s="112" t="s">
        <v>182</v>
      </c>
      <c r="K78" s="53" t="s">
        <v>151</v>
      </c>
      <c r="L78" s="307" t="s">
        <v>216</v>
      </c>
      <c r="M78" s="383" t="str">
        <f t="shared" si="12"/>
        <v>00C58AB3</v>
      </c>
      <c r="N78" s="343" t="str">
        <f t="shared" si="15"/>
        <v>00000000110001011000101010110011</v>
      </c>
      <c r="O78" s="965"/>
      <c r="P78" s="966"/>
      <c r="Q78" s="966"/>
      <c r="R78" s="966"/>
      <c r="S78" s="966"/>
      <c r="T78" s="967"/>
      <c r="U78" s="539">
        <f t="shared" si="14"/>
        <v>32</v>
      </c>
    </row>
    <row r="79" spans="2:21" x14ac:dyDescent="0.25">
      <c r="B79" s="960"/>
      <c r="C79" s="248">
        <v>11</v>
      </c>
      <c r="D79" s="161" t="s">
        <v>224</v>
      </c>
      <c r="E79" s="165" t="s">
        <v>73</v>
      </c>
      <c r="F79" s="112"/>
      <c r="G79" s="222" t="s">
        <v>232</v>
      </c>
      <c r="H79" s="53" t="s">
        <v>233</v>
      </c>
      <c r="I79" s="224" t="s">
        <v>194</v>
      </c>
      <c r="J79" s="112" t="s">
        <v>217</v>
      </c>
      <c r="K79" s="53" t="s">
        <v>151</v>
      </c>
      <c r="L79" s="307" t="s">
        <v>216</v>
      </c>
      <c r="M79" s="383" t="str">
        <f t="shared" si="12"/>
        <v>410A8B33</v>
      </c>
      <c r="N79" s="343" t="str">
        <f t="shared" si="15"/>
        <v>01000001000010101000101100110011</v>
      </c>
      <c r="O79" s="965"/>
      <c r="P79" s="966"/>
      <c r="Q79" s="966"/>
      <c r="R79" s="966"/>
      <c r="S79" s="966"/>
      <c r="T79" s="967"/>
      <c r="U79" s="539">
        <f t="shared" si="14"/>
        <v>32</v>
      </c>
    </row>
    <row r="80" spans="2:21" x14ac:dyDescent="0.25">
      <c r="B80" s="960"/>
      <c r="C80" s="248">
        <v>12</v>
      </c>
      <c r="D80" s="161" t="s">
        <v>225</v>
      </c>
      <c r="E80" s="165" t="s">
        <v>80</v>
      </c>
      <c r="F80" s="112"/>
      <c r="G80" s="222" t="s">
        <v>200</v>
      </c>
      <c r="H80" s="53" t="s">
        <v>234</v>
      </c>
      <c r="I80" s="224" t="s">
        <v>232</v>
      </c>
      <c r="J80" s="112" t="s">
        <v>182</v>
      </c>
      <c r="K80" s="53" t="s">
        <v>170</v>
      </c>
      <c r="L80" s="307" t="s">
        <v>216</v>
      </c>
      <c r="M80" s="383" t="str">
        <f t="shared" si="12"/>
        <v>01594BB3</v>
      </c>
      <c r="N80" s="343" t="str">
        <f t="shared" si="15"/>
        <v>00000001010110010100101110110011</v>
      </c>
      <c r="O80" s="965"/>
      <c r="P80" s="966"/>
      <c r="Q80" s="966"/>
      <c r="R80" s="966"/>
      <c r="S80" s="966"/>
      <c r="T80" s="967"/>
      <c r="U80" s="539">
        <f t="shared" si="14"/>
        <v>32</v>
      </c>
    </row>
    <row r="81" spans="2:21" x14ac:dyDescent="0.25">
      <c r="B81" s="960"/>
      <c r="C81" s="248">
        <v>13</v>
      </c>
      <c r="D81" s="161" t="s">
        <v>226</v>
      </c>
      <c r="E81" s="165" t="s">
        <v>81</v>
      </c>
      <c r="F81" s="112"/>
      <c r="G81" s="222" t="s">
        <v>161</v>
      </c>
      <c r="H81" s="53" t="s">
        <v>235</v>
      </c>
      <c r="I81" s="224" t="s">
        <v>161</v>
      </c>
      <c r="J81" s="112" t="s">
        <v>182</v>
      </c>
      <c r="K81" s="53" t="s">
        <v>116</v>
      </c>
      <c r="L81" s="307" t="s">
        <v>216</v>
      </c>
      <c r="M81" s="383" t="str">
        <f t="shared" si="12"/>
        <v>00F7EC33</v>
      </c>
      <c r="N81" s="343" t="str">
        <f t="shared" si="15"/>
        <v>00000000111101111110110000110011</v>
      </c>
      <c r="O81" s="965"/>
      <c r="P81" s="966"/>
      <c r="Q81" s="966"/>
      <c r="R81" s="966"/>
      <c r="S81" s="966"/>
      <c r="T81" s="967"/>
      <c r="U81" s="539">
        <f t="shared" si="14"/>
        <v>32</v>
      </c>
    </row>
    <row r="82" spans="2:21" x14ac:dyDescent="0.25">
      <c r="B82" s="960"/>
      <c r="C82" s="248">
        <v>14</v>
      </c>
      <c r="D82" s="161" t="s">
        <v>227</v>
      </c>
      <c r="E82" s="165" t="s">
        <v>82</v>
      </c>
      <c r="F82" s="112"/>
      <c r="G82" s="222" t="s">
        <v>235</v>
      </c>
      <c r="H82" s="53" t="s">
        <v>236</v>
      </c>
      <c r="I82" s="224" t="s">
        <v>235</v>
      </c>
      <c r="J82" s="112" t="s">
        <v>182</v>
      </c>
      <c r="K82" s="53" t="s">
        <v>184</v>
      </c>
      <c r="L82" s="307" t="s">
        <v>216</v>
      </c>
      <c r="M82" s="383" t="str">
        <f t="shared" si="12"/>
        <v>018C7CB3</v>
      </c>
      <c r="N82" s="343" t="str">
        <f t="shared" si="15"/>
        <v>00000001100011000111110010110011</v>
      </c>
      <c r="O82" s="965"/>
      <c r="P82" s="966"/>
      <c r="Q82" s="966"/>
      <c r="R82" s="966"/>
      <c r="S82" s="966"/>
      <c r="T82" s="967"/>
      <c r="U82" s="539">
        <f t="shared" si="14"/>
        <v>32</v>
      </c>
    </row>
    <row r="83" spans="2:21" ht="15.75" thickBot="1" x14ac:dyDescent="0.3">
      <c r="B83" s="961"/>
      <c r="C83" s="249">
        <v>15</v>
      </c>
      <c r="D83" s="161" t="s">
        <v>229</v>
      </c>
      <c r="E83" s="166" t="s">
        <v>90</v>
      </c>
      <c r="F83" s="113"/>
      <c r="G83" s="223" t="s">
        <v>234</v>
      </c>
      <c r="H83" s="114" t="s">
        <v>237</v>
      </c>
      <c r="I83" s="225" t="s">
        <v>197</v>
      </c>
      <c r="J83" s="113" t="s">
        <v>231</v>
      </c>
      <c r="K83" s="114" t="s">
        <v>151</v>
      </c>
      <c r="L83" s="308" t="s">
        <v>216</v>
      </c>
      <c r="M83" s="384" t="str">
        <f t="shared" si="12"/>
        <v>031B8D33</v>
      </c>
      <c r="N83" s="343" t="str">
        <f t="shared" si="15"/>
        <v>00000011000110111000110100110011</v>
      </c>
      <c r="O83" s="968"/>
      <c r="P83" s="969"/>
      <c r="Q83" s="969"/>
      <c r="R83" s="969"/>
      <c r="S83" s="969"/>
      <c r="T83" s="970"/>
      <c r="U83" s="540">
        <f t="shared" si="14"/>
        <v>32</v>
      </c>
    </row>
    <row r="84" spans="2:21" ht="15.75" thickBot="1" x14ac:dyDescent="0.3">
      <c r="B84" s="199" t="s">
        <v>99</v>
      </c>
      <c r="C84" s="197" t="s">
        <v>100</v>
      </c>
      <c r="D84" s="199" t="s">
        <v>101</v>
      </c>
      <c r="E84" s="699" t="s">
        <v>33</v>
      </c>
      <c r="F84" s="702" t="s">
        <v>201</v>
      </c>
      <c r="G84" s="703" t="s">
        <v>108</v>
      </c>
      <c r="H84" s="703" t="s">
        <v>109</v>
      </c>
      <c r="I84" s="213" t="s">
        <v>154</v>
      </c>
      <c r="J84" s="916" t="s">
        <v>110</v>
      </c>
      <c r="K84" s="917"/>
      <c r="L84" s="918"/>
      <c r="M84" s="331" t="s">
        <v>103</v>
      </c>
      <c r="N84" s="331"/>
      <c r="O84" s="871" t="s">
        <v>105</v>
      </c>
      <c r="P84" s="871"/>
      <c r="Q84" s="871"/>
      <c r="R84" s="871"/>
      <c r="S84" s="871"/>
      <c r="T84" s="871"/>
      <c r="U84" s="541"/>
    </row>
    <row r="85" spans="2:21" x14ac:dyDescent="0.25">
      <c r="B85" s="971" t="s">
        <v>62</v>
      </c>
      <c r="C85" s="693">
        <v>0</v>
      </c>
      <c r="D85" s="167" t="s">
        <v>174</v>
      </c>
      <c r="E85" s="168" t="s">
        <v>65</v>
      </c>
      <c r="F85" s="211" t="s">
        <v>238</v>
      </c>
      <c r="G85" s="55" t="s">
        <v>114</v>
      </c>
      <c r="H85" s="55" t="s">
        <v>137</v>
      </c>
      <c r="I85" s="272"/>
      <c r="J85" s="309"/>
      <c r="K85" s="55" t="s">
        <v>116</v>
      </c>
      <c r="L85" s="186" t="s">
        <v>117</v>
      </c>
      <c r="M85" s="385" t="str">
        <f t="shared" si="12"/>
        <v>F0B06593</v>
      </c>
      <c r="N85" s="344" t="str">
        <f t="shared" si="13"/>
        <v>11110000101100000110010110010011</v>
      </c>
      <c r="O85" s="974" t="s">
        <v>239</v>
      </c>
      <c r="P85" s="975"/>
      <c r="Q85" s="975"/>
      <c r="R85" s="975"/>
      <c r="S85" s="975"/>
      <c r="T85" s="976"/>
      <c r="U85" s="538">
        <f t="shared" si="14"/>
        <v>32</v>
      </c>
    </row>
    <row r="86" spans="2:21" x14ac:dyDescent="0.25">
      <c r="B86" s="972"/>
      <c r="C86" s="248">
        <v>1</v>
      </c>
      <c r="D86" s="169" t="s">
        <v>177</v>
      </c>
      <c r="E86" s="170" t="s">
        <v>65</v>
      </c>
      <c r="F86" s="212" t="s">
        <v>240</v>
      </c>
      <c r="G86" s="56" t="s">
        <v>114</v>
      </c>
      <c r="H86" s="56" t="s">
        <v>142</v>
      </c>
      <c r="I86" s="273"/>
      <c r="J86" s="115"/>
      <c r="K86" s="56" t="s">
        <v>116</v>
      </c>
      <c r="L86" s="187" t="s">
        <v>117</v>
      </c>
      <c r="M86" s="385" t="str">
        <f t="shared" si="12"/>
        <v>DAF06613</v>
      </c>
      <c r="N86" s="345" t="str">
        <f xml:space="preserve"> _xlfn.CONCAT(MID(F86,1,4),MID(F86,6,4),MID(F86,11,4),G86,K86,H86,L86)</f>
        <v>11011010111100000110011000010011</v>
      </c>
      <c r="O86" s="977"/>
      <c r="P86" s="978"/>
      <c r="Q86" s="978"/>
      <c r="R86" s="978"/>
      <c r="S86" s="978"/>
      <c r="T86" s="979"/>
      <c r="U86" s="539">
        <f t="shared" si="14"/>
        <v>32</v>
      </c>
    </row>
    <row r="87" spans="2:21" x14ac:dyDescent="0.25">
      <c r="B87" s="972"/>
      <c r="C87" s="248">
        <v>2</v>
      </c>
      <c r="D87" s="169" t="s">
        <v>178</v>
      </c>
      <c r="E87" s="170" t="s">
        <v>65</v>
      </c>
      <c r="F87" s="212" t="s">
        <v>241</v>
      </c>
      <c r="G87" s="56" t="s">
        <v>114</v>
      </c>
      <c r="H87" s="56" t="s">
        <v>146</v>
      </c>
      <c r="I87" s="273"/>
      <c r="J87" s="115"/>
      <c r="K87" s="56" t="s">
        <v>116</v>
      </c>
      <c r="L87" s="187" t="s">
        <v>117</v>
      </c>
      <c r="M87" s="385" t="str">
        <f t="shared" si="12"/>
        <v>16306693</v>
      </c>
      <c r="N87" s="345" t="str">
        <f t="shared" si="13"/>
        <v>00010110001100000110011010010011</v>
      </c>
      <c r="O87" s="977"/>
      <c r="P87" s="978"/>
      <c r="Q87" s="978"/>
      <c r="R87" s="978"/>
      <c r="S87" s="978"/>
      <c r="T87" s="979"/>
      <c r="U87" s="539">
        <f t="shared" si="14"/>
        <v>32</v>
      </c>
    </row>
    <row r="88" spans="2:21" ht="30" x14ac:dyDescent="0.25">
      <c r="B88" s="972"/>
      <c r="C88" s="248">
        <v>3</v>
      </c>
      <c r="D88" s="574" t="s">
        <v>242</v>
      </c>
      <c r="E88" s="171" t="s">
        <v>61</v>
      </c>
      <c r="F88" s="115" t="s">
        <v>243</v>
      </c>
      <c r="G88" s="56" t="s">
        <v>137</v>
      </c>
      <c r="H88" s="56" t="s">
        <v>150</v>
      </c>
      <c r="I88" s="273"/>
      <c r="J88" s="115"/>
      <c r="K88" s="56" t="s">
        <v>166</v>
      </c>
      <c r="L88" s="187" t="s">
        <v>117</v>
      </c>
      <c r="M88" s="385" t="str">
        <f t="shared" si="12"/>
        <v>F4C5A713</v>
      </c>
      <c r="N88" s="345" t="str">
        <f t="shared" si="13"/>
        <v>11110100110001011010011100010011</v>
      </c>
      <c r="O88" s="977"/>
      <c r="P88" s="978"/>
      <c r="Q88" s="978"/>
      <c r="R88" s="978"/>
      <c r="S88" s="978"/>
      <c r="T88" s="979"/>
      <c r="U88" s="539">
        <f t="shared" si="14"/>
        <v>32</v>
      </c>
    </row>
    <row r="89" spans="2:21" ht="30" x14ac:dyDescent="0.25">
      <c r="B89" s="972"/>
      <c r="C89" s="248">
        <v>4</v>
      </c>
      <c r="D89" s="574" t="s">
        <v>244</v>
      </c>
      <c r="E89" s="171" t="s">
        <v>63</v>
      </c>
      <c r="F89" s="115" t="s">
        <v>245</v>
      </c>
      <c r="G89" s="56" t="s">
        <v>142</v>
      </c>
      <c r="H89" s="56" t="s">
        <v>161</v>
      </c>
      <c r="I89" s="273"/>
      <c r="J89" s="115"/>
      <c r="K89" s="56" t="s">
        <v>246</v>
      </c>
      <c r="L89" s="187" t="s">
        <v>117</v>
      </c>
      <c r="M89" s="385" t="str">
        <f t="shared" si="12"/>
        <v>FAF63793</v>
      </c>
      <c r="N89" s="345" t="str">
        <f t="shared" si="13"/>
        <v>11111010111101100011011110010011</v>
      </c>
      <c r="O89" s="977"/>
      <c r="P89" s="978"/>
      <c r="Q89" s="978"/>
      <c r="R89" s="978"/>
      <c r="S89" s="978"/>
      <c r="T89" s="979"/>
      <c r="U89" s="539">
        <f t="shared" si="14"/>
        <v>32</v>
      </c>
    </row>
    <row r="90" spans="2:21" x14ac:dyDescent="0.25">
      <c r="B90" s="972"/>
      <c r="C90" s="248">
        <v>5</v>
      </c>
      <c r="D90" s="169" t="s">
        <v>247</v>
      </c>
      <c r="E90" s="171" t="s">
        <v>78</v>
      </c>
      <c r="F90" s="115"/>
      <c r="G90" s="56" t="s">
        <v>146</v>
      </c>
      <c r="H90" s="56" t="s">
        <v>194</v>
      </c>
      <c r="I90" s="273" t="s">
        <v>142</v>
      </c>
      <c r="J90" s="115" t="s">
        <v>182</v>
      </c>
      <c r="K90" s="56" t="s">
        <v>166</v>
      </c>
      <c r="L90" s="187" t="s">
        <v>216</v>
      </c>
      <c r="M90" s="385" t="str">
        <f t="shared" si="12"/>
        <v>00C6A833</v>
      </c>
      <c r="N90" s="345" t="str">
        <f>_xlfn.CONCAT(J90,I90,G90,K90,H90,L90)</f>
        <v>00000000110001101010100000110011</v>
      </c>
      <c r="O90" s="977"/>
      <c r="P90" s="978"/>
      <c r="Q90" s="978"/>
      <c r="R90" s="978"/>
      <c r="S90" s="978"/>
      <c r="T90" s="979"/>
      <c r="U90" s="539">
        <f t="shared" si="14"/>
        <v>32</v>
      </c>
    </row>
    <row r="91" spans="2:21" ht="15.75" thickBot="1" x14ac:dyDescent="0.3">
      <c r="B91" s="973"/>
      <c r="C91" s="694">
        <v>6</v>
      </c>
      <c r="D91" s="169" t="s">
        <v>248</v>
      </c>
      <c r="E91" s="172" t="s">
        <v>79</v>
      </c>
      <c r="F91" s="116"/>
      <c r="G91" s="117" t="s">
        <v>146</v>
      </c>
      <c r="H91" s="117" t="s">
        <v>197</v>
      </c>
      <c r="I91" s="274" t="s">
        <v>142</v>
      </c>
      <c r="J91" s="116" t="s">
        <v>182</v>
      </c>
      <c r="K91" s="117" t="s">
        <v>246</v>
      </c>
      <c r="L91" s="188" t="s">
        <v>216</v>
      </c>
      <c r="M91" s="386" t="str">
        <f t="shared" si="12"/>
        <v>00C6B8B3</v>
      </c>
      <c r="N91" s="345" t="str">
        <f>_xlfn.CONCAT(J91,I91,G91,K91,H91,L91)</f>
        <v>00000000110001101011100010110011</v>
      </c>
      <c r="O91" s="980"/>
      <c r="P91" s="981"/>
      <c r="Q91" s="981"/>
      <c r="R91" s="981"/>
      <c r="S91" s="981"/>
      <c r="T91" s="982"/>
      <c r="U91" s="540">
        <f t="shared" si="14"/>
        <v>32</v>
      </c>
    </row>
    <row r="92" spans="2:21" ht="15.75" thickBot="1" x14ac:dyDescent="0.3">
      <c r="B92" s="199" t="s">
        <v>99</v>
      </c>
      <c r="C92" s="254" t="s">
        <v>100</v>
      </c>
      <c r="D92" s="199" t="s">
        <v>101</v>
      </c>
      <c r="E92" s="699" t="s">
        <v>33</v>
      </c>
      <c r="F92" s="702" t="s">
        <v>249</v>
      </c>
      <c r="G92" s="703" t="s">
        <v>108</v>
      </c>
      <c r="H92" s="703" t="s">
        <v>109</v>
      </c>
      <c r="I92" s="213" t="s">
        <v>154</v>
      </c>
      <c r="J92" s="913" t="s">
        <v>110</v>
      </c>
      <c r="K92" s="914"/>
      <c r="L92" s="915"/>
      <c r="M92" s="331" t="s">
        <v>103</v>
      </c>
      <c r="N92" s="331"/>
      <c r="O92" s="925" t="s">
        <v>105</v>
      </c>
      <c r="P92" s="925"/>
      <c r="Q92" s="925"/>
      <c r="R92" s="925"/>
      <c r="S92" s="925"/>
      <c r="T92" s="925"/>
      <c r="U92" s="541"/>
    </row>
    <row r="93" spans="2:21" x14ac:dyDescent="0.25">
      <c r="B93" s="926" t="s">
        <v>92</v>
      </c>
      <c r="C93" s="693">
        <v>0</v>
      </c>
      <c r="D93" s="173" t="s">
        <v>174</v>
      </c>
      <c r="E93" s="174" t="s">
        <v>250</v>
      </c>
      <c r="F93" s="353" t="s">
        <v>251</v>
      </c>
      <c r="G93" s="704" t="s">
        <v>114</v>
      </c>
      <c r="H93" s="704" t="s">
        <v>137</v>
      </c>
      <c r="I93" s="354"/>
      <c r="J93" s="237"/>
      <c r="K93" s="239" t="s">
        <v>116</v>
      </c>
      <c r="L93" s="310" t="s">
        <v>117</v>
      </c>
      <c r="M93" s="387" t="str">
        <f t="shared" si="12"/>
        <v>00C06593</v>
      </c>
      <c r="N93" s="348" t="str">
        <f t="shared" si="13"/>
        <v>00000000110000000110010110010011</v>
      </c>
      <c r="O93" s="929" t="s">
        <v>252</v>
      </c>
      <c r="P93" s="930"/>
      <c r="Q93" s="930"/>
      <c r="R93" s="930"/>
      <c r="S93" s="930"/>
      <c r="T93" s="931"/>
      <c r="U93" s="538">
        <f t="shared" si="14"/>
        <v>32</v>
      </c>
    </row>
    <row r="94" spans="2:21" x14ac:dyDescent="0.25">
      <c r="B94" s="927"/>
      <c r="C94" s="248">
        <v>1</v>
      </c>
      <c r="D94" s="520" t="str">
        <f>_xlfn.CONCAT("Hace push del dato en Registro ",BIN2DEC(I94))</f>
        <v>Hace push del dato en Registro 11</v>
      </c>
      <c r="E94" s="175" t="s">
        <v>91</v>
      </c>
      <c r="F94" s="118" t="s">
        <v>253</v>
      </c>
      <c r="G94" s="705"/>
      <c r="H94" s="705"/>
      <c r="I94" s="311" t="s">
        <v>137</v>
      </c>
      <c r="J94" s="118" t="s">
        <v>254</v>
      </c>
      <c r="K94" s="705" t="s">
        <v>116</v>
      </c>
      <c r="L94" s="311" t="s">
        <v>255</v>
      </c>
      <c r="M94" s="387" t="str">
        <f t="shared" si="12"/>
        <v>0000C22E</v>
      </c>
      <c r="N94" s="349" t="str">
        <f>_xlfn.CONCAT(J94,K94,F94,I94,L94)</f>
        <v>00000000000000001100001000101110</v>
      </c>
      <c r="O94" s="932"/>
      <c r="P94" s="933"/>
      <c r="Q94" s="933"/>
      <c r="R94" s="933"/>
      <c r="S94" s="933"/>
      <c r="T94" s="934"/>
      <c r="U94" s="539">
        <f t="shared" si="14"/>
        <v>32</v>
      </c>
    </row>
    <row r="95" spans="2:21" ht="15.75" thickBot="1" x14ac:dyDescent="0.3">
      <c r="B95" s="928"/>
      <c r="C95" s="249">
        <v>2</v>
      </c>
      <c r="D95" s="521" t="str">
        <f>_xlfn.CONCAT("Hace pop del dato especificado por el SP y lo guarda en el registro ",BIN2DEC(H95))</f>
        <v>Hace pop del dato especificado por el SP y lo guarda en el registro 12</v>
      </c>
      <c r="E95" s="176" t="s">
        <v>93</v>
      </c>
      <c r="F95" s="119" t="s">
        <v>256</v>
      </c>
      <c r="G95" s="706"/>
      <c r="H95" s="706" t="s">
        <v>142</v>
      </c>
      <c r="I95" s="312"/>
      <c r="J95" s="119" t="s">
        <v>254</v>
      </c>
      <c r="K95" s="706" t="s">
        <v>166</v>
      </c>
      <c r="L95" s="312" t="s">
        <v>255</v>
      </c>
      <c r="M95" s="388" t="str">
        <f t="shared" si="12"/>
        <v>00004612</v>
      </c>
      <c r="N95" s="350" t="str">
        <f>_xlfn.CONCAT(J95,K95,MID(F95,1,1),H95,MID(F95,3,5),L95)</f>
        <v>00000000000000000100011000010010</v>
      </c>
      <c r="O95" s="935"/>
      <c r="P95" s="936"/>
      <c r="Q95" s="936"/>
      <c r="R95" s="936"/>
      <c r="S95" s="936"/>
      <c r="T95" s="937"/>
      <c r="U95" s="540">
        <f t="shared" si="14"/>
        <v>32</v>
      </c>
    </row>
    <row r="96" spans="2:21" ht="15.75" thickBot="1" x14ac:dyDescent="0.3">
      <c r="B96" s="199" t="s">
        <v>99</v>
      </c>
      <c r="C96" s="197" t="s">
        <v>100</v>
      </c>
      <c r="D96" s="199" t="s">
        <v>101</v>
      </c>
      <c r="E96" s="699" t="s">
        <v>33</v>
      </c>
      <c r="F96" s="700" t="s">
        <v>257</v>
      </c>
      <c r="G96" s="701" t="s">
        <v>108</v>
      </c>
      <c r="H96" s="701" t="s">
        <v>109</v>
      </c>
      <c r="I96" s="198" t="s">
        <v>258</v>
      </c>
      <c r="J96" s="913" t="s">
        <v>110</v>
      </c>
      <c r="K96" s="914"/>
      <c r="L96" s="915"/>
      <c r="M96" s="331" t="s">
        <v>103</v>
      </c>
      <c r="N96" s="331"/>
      <c r="O96" s="871" t="s">
        <v>105</v>
      </c>
      <c r="P96" s="871"/>
      <c r="Q96" s="871"/>
      <c r="R96" s="871"/>
      <c r="S96" s="871"/>
      <c r="T96" s="871"/>
      <c r="U96" s="541"/>
    </row>
    <row r="97" spans="2:21" x14ac:dyDescent="0.25">
      <c r="B97" s="938" t="s">
        <v>84</v>
      </c>
      <c r="C97" s="693">
        <v>0</v>
      </c>
      <c r="D97" s="177" t="s">
        <v>174</v>
      </c>
      <c r="E97" s="178" t="s">
        <v>250</v>
      </c>
      <c r="F97" s="220" t="s">
        <v>259</v>
      </c>
      <c r="G97" s="57" t="s">
        <v>114</v>
      </c>
      <c r="H97" s="57" t="s">
        <v>137</v>
      </c>
      <c r="I97" s="58"/>
      <c r="J97" s="313"/>
      <c r="K97" s="57" t="s">
        <v>116</v>
      </c>
      <c r="L97" s="314" t="s">
        <v>117</v>
      </c>
      <c r="M97" s="389" t="str">
        <f t="shared" si="12"/>
        <v>9D106593</v>
      </c>
      <c r="N97" s="346" t="str">
        <f t="shared" si="13"/>
        <v>10011101000100000110010110010011</v>
      </c>
      <c r="O97" s="941" t="s">
        <v>260</v>
      </c>
      <c r="P97" s="941"/>
      <c r="Q97" s="941"/>
      <c r="R97" s="941"/>
      <c r="S97" s="941"/>
      <c r="T97" s="941"/>
      <c r="U97" s="538">
        <f t="shared" si="14"/>
        <v>32</v>
      </c>
    </row>
    <row r="98" spans="2:21" x14ac:dyDescent="0.25">
      <c r="B98" s="939"/>
      <c r="C98" s="248">
        <v>1</v>
      </c>
      <c r="D98" s="179" t="s">
        <v>177</v>
      </c>
      <c r="E98" s="180" t="s">
        <v>250</v>
      </c>
      <c r="F98" s="221" t="s">
        <v>261</v>
      </c>
      <c r="G98" s="59" t="s">
        <v>114</v>
      </c>
      <c r="H98" s="59" t="s">
        <v>142</v>
      </c>
      <c r="I98" s="60"/>
      <c r="J98" s="120"/>
      <c r="K98" s="59" t="s">
        <v>116</v>
      </c>
      <c r="L98" s="315" t="s">
        <v>117</v>
      </c>
      <c r="M98" s="389" t="str">
        <f t="shared" si="12"/>
        <v>46306613</v>
      </c>
      <c r="N98" s="347" t="str">
        <f t="shared" si="13"/>
        <v>01000110001100000110011000010011</v>
      </c>
      <c r="O98" s="942"/>
      <c r="P98" s="942"/>
      <c r="Q98" s="942"/>
      <c r="R98" s="942"/>
      <c r="S98" s="942"/>
      <c r="T98" s="942"/>
      <c r="U98" s="539">
        <f t="shared" si="14"/>
        <v>32</v>
      </c>
    </row>
    <row r="99" spans="2:21" x14ac:dyDescent="0.25">
      <c r="B99" s="939"/>
      <c r="C99" s="248">
        <v>2</v>
      </c>
      <c r="D99" s="179" t="s">
        <v>178</v>
      </c>
      <c r="E99" s="180" t="s">
        <v>250</v>
      </c>
      <c r="F99" s="221" t="s">
        <v>262</v>
      </c>
      <c r="G99" s="59" t="s">
        <v>114</v>
      </c>
      <c r="H99" s="59" t="s">
        <v>146</v>
      </c>
      <c r="I99" s="60"/>
      <c r="J99" s="120"/>
      <c r="K99" s="59" t="s">
        <v>116</v>
      </c>
      <c r="L99" s="315" t="s">
        <v>117</v>
      </c>
      <c r="M99" s="389" t="str">
        <f t="shared" si="12"/>
        <v>0D706693</v>
      </c>
      <c r="N99" s="347" t="str">
        <f t="shared" si="13"/>
        <v>00001101011100000110011010010011</v>
      </c>
      <c r="O99" s="942"/>
      <c r="P99" s="942"/>
      <c r="Q99" s="942"/>
      <c r="R99" s="942"/>
      <c r="S99" s="942"/>
      <c r="T99" s="942"/>
      <c r="U99" s="539">
        <f t="shared" si="14"/>
        <v>32</v>
      </c>
    </row>
    <row r="100" spans="2:21" x14ac:dyDescent="0.25">
      <c r="B100" s="939"/>
      <c r="C100" s="248">
        <v>3</v>
      </c>
      <c r="D100" s="179" t="s">
        <v>180</v>
      </c>
      <c r="E100" s="180" t="s">
        <v>250</v>
      </c>
      <c r="F100" s="221" t="s">
        <v>263</v>
      </c>
      <c r="G100" s="59" t="s">
        <v>114</v>
      </c>
      <c r="H100" s="59" t="s">
        <v>150</v>
      </c>
      <c r="I100" s="60"/>
      <c r="J100" s="120"/>
      <c r="K100" s="59" t="s">
        <v>116</v>
      </c>
      <c r="L100" s="315" t="s">
        <v>117</v>
      </c>
      <c r="M100" s="389" t="str">
        <f t="shared" si="12"/>
        <v>F0A06713</v>
      </c>
      <c r="N100" s="347" t="str">
        <f t="shared" si="13"/>
        <v>11110000101000000110011100010011</v>
      </c>
      <c r="O100" s="942"/>
      <c r="P100" s="942"/>
      <c r="Q100" s="942"/>
      <c r="R100" s="942"/>
      <c r="S100" s="942"/>
      <c r="T100" s="942"/>
      <c r="U100" s="539">
        <f t="shared" si="14"/>
        <v>32</v>
      </c>
    </row>
    <row r="101" spans="2:21" x14ac:dyDescent="0.25">
      <c r="B101" s="939"/>
      <c r="C101" s="248">
        <v>4</v>
      </c>
      <c r="D101" s="179" t="s">
        <v>264</v>
      </c>
      <c r="E101" s="180" t="s">
        <v>83</v>
      </c>
      <c r="F101" s="120" t="s">
        <v>265</v>
      </c>
      <c r="G101" s="59" t="s">
        <v>137</v>
      </c>
      <c r="H101" s="59" t="s">
        <v>161</v>
      </c>
      <c r="I101" s="60"/>
      <c r="J101" s="120"/>
      <c r="K101" s="59" t="s">
        <v>122</v>
      </c>
      <c r="L101" s="315" t="s">
        <v>123</v>
      </c>
      <c r="M101" s="389" t="str">
        <f t="shared" si="12"/>
        <v>301597F3</v>
      </c>
      <c r="N101" s="347" t="str">
        <f t="shared" si="13"/>
        <v>00110000000101011001011111110011</v>
      </c>
      <c r="O101" s="942"/>
      <c r="P101" s="942"/>
      <c r="Q101" s="942"/>
      <c r="R101" s="942"/>
      <c r="S101" s="942"/>
      <c r="T101" s="942"/>
      <c r="U101" s="539">
        <f t="shared" si="14"/>
        <v>32</v>
      </c>
    </row>
    <row r="102" spans="2:21" x14ac:dyDescent="0.25">
      <c r="B102" s="939"/>
      <c r="C102" s="248">
        <v>5</v>
      </c>
      <c r="D102" s="179" t="s">
        <v>266</v>
      </c>
      <c r="E102" s="180" t="s">
        <v>85</v>
      </c>
      <c r="F102" s="120" t="s">
        <v>267</v>
      </c>
      <c r="G102" s="59" t="s">
        <v>142</v>
      </c>
      <c r="H102" s="59" t="s">
        <v>194</v>
      </c>
      <c r="I102" s="60"/>
      <c r="J102" s="120"/>
      <c r="K102" s="59" t="s">
        <v>166</v>
      </c>
      <c r="L102" s="315" t="s">
        <v>123</v>
      </c>
      <c r="M102" s="389" t="str">
        <f t="shared" si="12"/>
        <v>30062873</v>
      </c>
      <c r="N102" s="347" t="str">
        <f t="shared" si="13"/>
        <v>00110000000001100010100001110011</v>
      </c>
      <c r="O102" s="942"/>
      <c r="P102" s="942"/>
      <c r="Q102" s="942"/>
      <c r="R102" s="942"/>
      <c r="S102" s="942"/>
      <c r="T102" s="942"/>
      <c r="U102" s="539">
        <f t="shared" si="14"/>
        <v>32</v>
      </c>
    </row>
    <row r="103" spans="2:21" x14ac:dyDescent="0.25">
      <c r="B103" s="939"/>
      <c r="C103" s="248">
        <v>6</v>
      </c>
      <c r="D103" s="179" t="s">
        <v>268</v>
      </c>
      <c r="E103" s="180" t="s">
        <v>86</v>
      </c>
      <c r="F103" s="120" t="s">
        <v>121</v>
      </c>
      <c r="G103" s="59" t="s">
        <v>146</v>
      </c>
      <c r="H103" s="59" t="s">
        <v>197</v>
      </c>
      <c r="I103" s="60"/>
      <c r="J103" s="120"/>
      <c r="K103" s="59" t="s">
        <v>246</v>
      </c>
      <c r="L103" s="315" t="s">
        <v>123</v>
      </c>
      <c r="M103" s="389" t="str">
        <f t="shared" si="12"/>
        <v>3416B8F3</v>
      </c>
      <c r="N103" s="347" t="str">
        <f xml:space="preserve"> _xlfn.CONCAT(MID(F103,1,4),MID(F103,6,4),MID(F103,11,4),G103,K103,H103,L103)</f>
        <v>00110100000101101011100011110011</v>
      </c>
      <c r="O103" s="942"/>
      <c r="P103" s="942"/>
      <c r="Q103" s="942"/>
      <c r="R103" s="942"/>
      <c r="S103" s="942"/>
      <c r="T103" s="942"/>
      <c r="U103" s="539">
        <f t="shared" si="14"/>
        <v>32</v>
      </c>
    </row>
    <row r="104" spans="2:21" x14ac:dyDescent="0.25">
      <c r="B104" s="939"/>
      <c r="C104" s="248">
        <v>7</v>
      </c>
      <c r="D104" s="179" t="s">
        <v>269</v>
      </c>
      <c r="E104" s="180" t="s">
        <v>87</v>
      </c>
      <c r="F104" s="120" t="s">
        <v>270</v>
      </c>
      <c r="G104" s="59"/>
      <c r="H104" s="59" t="s">
        <v>200</v>
      </c>
      <c r="I104" s="230" t="s">
        <v>200</v>
      </c>
      <c r="J104" s="120"/>
      <c r="K104" s="59" t="s">
        <v>171</v>
      </c>
      <c r="L104" s="315" t="s">
        <v>123</v>
      </c>
      <c r="M104" s="389" t="str">
        <f t="shared" si="12"/>
        <v>34395973</v>
      </c>
      <c r="N104" s="347" t="str">
        <f>_xlfn.CONCAT(MID(F104,1,4),MID(F104,6,4),MID(F104,11,4),I104,K104,H104,L104)</f>
        <v>00110100001110010101100101110011</v>
      </c>
      <c r="O104" s="942"/>
      <c r="P104" s="942"/>
      <c r="Q104" s="942"/>
      <c r="R104" s="942"/>
      <c r="S104" s="942"/>
      <c r="T104" s="942"/>
      <c r="U104" s="539">
        <f t="shared" si="14"/>
        <v>32</v>
      </c>
    </row>
    <row r="105" spans="2:21" x14ac:dyDescent="0.25">
      <c r="B105" s="939"/>
      <c r="C105" s="248">
        <v>8</v>
      </c>
      <c r="D105" s="179" t="s">
        <v>271</v>
      </c>
      <c r="E105" s="180" t="s">
        <v>88</v>
      </c>
      <c r="F105" s="120" t="s">
        <v>272</v>
      </c>
      <c r="G105" s="59"/>
      <c r="H105" s="59" t="s">
        <v>228</v>
      </c>
      <c r="I105" s="230" t="s">
        <v>237</v>
      </c>
      <c r="J105" s="120"/>
      <c r="K105" s="59" t="s">
        <v>116</v>
      </c>
      <c r="L105" s="315" t="s">
        <v>123</v>
      </c>
      <c r="M105" s="389" t="str">
        <f t="shared" si="12"/>
        <v>304D69F3</v>
      </c>
      <c r="N105" s="347" t="str">
        <f t="shared" ref="N105:N106" si="16">_xlfn.CONCAT(MID(F105,1,4),MID(F105,6,4),MID(F105,11,4),I105,K105,H105,L105)</f>
        <v>00110000010011010110100111110011</v>
      </c>
      <c r="O105" s="942"/>
      <c r="P105" s="942"/>
      <c r="Q105" s="942"/>
      <c r="R105" s="942"/>
      <c r="S105" s="942"/>
      <c r="T105" s="942"/>
      <c r="U105" s="539">
        <f t="shared" si="14"/>
        <v>32</v>
      </c>
    </row>
    <row r="106" spans="2:21" ht="15.75" thickBot="1" x14ac:dyDescent="0.3">
      <c r="B106" s="940"/>
      <c r="C106" s="249">
        <v>9</v>
      </c>
      <c r="D106" s="181" t="s">
        <v>273</v>
      </c>
      <c r="E106" s="182" t="s">
        <v>89</v>
      </c>
      <c r="F106" s="121" t="s">
        <v>127</v>
      </c>
      <c r="G106" s="122"/>
      <c r="H106" s="122" t="s">
        <v>230</v>
      </c>
      <c r="I106" s="231" t="s">
        <v>150</v>
      </c>
      <c r="J106" s="121"/>
      <c r="K106" s="122" t="s">
        <v>184</v>
      </c>
      <c r="L106" s="316" t="s">
        <v>123</v>
      </c>
      <c r="M106" s="390" t="str">
        <f t="shared" si="12"/>
        <v>30777A73</v>
      </c>
      <c r="N106" s="347" t="str">
        <f t="shared" si="16"/>
        <v>00110000011101110111101001110011</v>
      </c>
      <c r="O106" s="943"/>
      <c r="P106" s="943"/>
      <c r="Q106" s="943"/>
      <c r="R106" s="943"/>
      <c r="S106" s="943"/>
      <c r="T106" s="943"/>
      <c r="U106" s="540">
        <f t="shared" si="14"/>
        <v>32</v>
      </c>
    </row>
    <row r="107" spans="2:21" ht="15.75" thickBot="1" x14ac:dyDescent="0.3">
      <c r="B107" s="723" t="s">
        <v>14</v>
      </c>
      <c r="C107" s="255">
        <v>0</v>
      </c>
      <c r="D107" s="232" t="s">
        <v>14</v>
      </c>
      <c r="E107" s="236" t="s">
        <v>274</v>
      </c>
      <c r="F107" s="233" t="s">
        <v>94</v>
      </c>
      <c r="G107" s="234" t="s">
        <v>94</v>
      </c>
      <c r="H107" s="234" t="s">
        <v>94</v>
      </c>
      <c r="I107" s="235" t="s">
        <v>94</v>
      </c>
      <c r="J107" s="233" t="s">
        <v>94</v>
      </c>
      <c r="K107" s="234" t="s">
        <v>94</v>
      </c>
      <c r="L107" s="317" t="s">
        <v>94</v>
      </c>
      <c r="M107" s="391" t="str">
        <f t="shared" si="12"/>
        <v>FFFFFFFF</v>
      </c>
      <c r="N107" s="356" t="s">
        <v>275</v>
      </c>
      <c r="O107" s="924" t="s">
        <v>276</v>
      </c>
      <c r="P107" s="924"/>
      <c r="Q107" s="924"/>
      <c r="R107" s="924"/>
      <c r="S107" s="924"/>
      <c r="T107" s="924"/>
      <c r="U107" s="542">
        <f t="shared" si="14"/>
        <v>32</v>
      </c>
    </row>
    <row r="108" spans="2:21" ht="15.75" thickBot="1" x14ac:dyDescent="0.3">
      <c r="B108" s="183" t="s">
        <v>99</v>
      </c>
      <c r="C108" s="255" t="s">
        <v>100</v>
      </c>
      <c r="D108" s="183" t="s">
        <v>101</v>
      </c>
      <c r="E108" s="240" t="s">
        <v>33</v>
      </c>
      <c r="F108" s="702" t="s">
        <v>257</v>
      </c>
      <c r="G108" s="703" t="s">
        <v>108</v>
      </c>
      <c r="H108" s="703" t="s">
        <v>109</v>
      </c>
      <c r="I108" s="213" t="s">
        <v>154</v>
      </c>
      <c r="J108" s="916" t="s">
        <v>110</v>
      </c>
      <c r="K108" s="917"/>
      <c r="L108" s="918"/>
      <c r="M108" s="331" t="s">
        <v>103</v>
      </c>
      <c r="N108" s="357"/>
      <c r="O108" s="871" t="s">
        <v>105</v>
      </c>
      <c r="P108" s="871"/>
      <c r="Q108" s="871"/>
      <c r="R108" s="871"/>
      <c r="S108" s="871"/>
      <c r="T108" s="871"/>
      <c r="U108" s="541"/>
    </row>
    <row r="109" spans="2:21" x14ac:dyDescent="0.25">
      <c r="B109" s="944" t="s">
        <v>277</v>
      </c>
      <c r="C109" s="256">
        <v>0</v>
      </c>
      <c r="D109" s="244" t="s">
        <v>278</v>
      </c>
      <c r="E109" s="244" t="s">
        <v>65</v>
      </c>
      <c r="F109" s="710" t="s">
        <v>279</v>
      </c>
      <c r="G109" s="711" t="s">
        <v>114</v>
      </c>
      <c r="H109" s="711" t="s">
        <v>230</v>
      </c>
      <c r="I109" s="712"/>
      <c r="J109" s="710"/>
      <c r="K109" s="711" t="s">
        <v>116</v>
      </c>
      <c r="L109" s="245" t="s">
        <v>117</v>
      </c>
      <c r="M109" s="392" t="str">
        <f t="shared" si="12"/>
        <v>00106A13</v>
      </c>
      <c r="N109" s="358" t="str">
        <f t="shared" si="13"/>
        <v>00000000000100000110101000010011</v>
      </c>
      <c r="O109" s="985" t="s">
        <v>280</v>
      </c>
      <c r="P109" s="986"/>
      <c r="Q109" s="986"/>
      <c r="R109" s="986"/>
      <c r="S109" s="986"/>
      <c r="T109" s="987"/>
      <c r="U109" s="538">
        <f t="shared" si="14"/>
        <v>32</v>
      </c>
    </row>
    <row r="110" spans="2:21" x14ac:dyDescent="0.25">
      <c r="B110" s="945"/>
      <c r="C110" s="257">
        <v>1</v>
      </c>
      <c r="D110" s="707" t="s">
        <v>281</v>
      </c>
      <c r="E110" s="707" t="s">
        <v>73</v>
      </c>
      <c r="F110" s="713"/>
      <c r="G110" s="714" t="s">
        <v>114</v>
      </c>
      <c r="H110" s="714" t="s">
        <v>232</v>
      </c>
      <c r="I110" s="715" t="s">
        <v>230</v>
      </c>
      <c r="J110" s="318" t="s">
        <v>217</v>
      </c>
      <c r="K110" s="247" t="s">
        <v>151</v>
      </c>
      <c r="L110" s="319" t="s">
        <v>216</v>
      </c>
      <c r="M110" s="393" t="str">
        <f t="shared" si="12"/>
        <v>41400AB3</v>
      </c>
      <c r="N110" s="358" t="str">
        <f>_xlfn.CONCAT(J110,I110,G110,K110,H110,L110)</f>
        <v>01000001010000000000101010110011</v>
      </c>
      <c r="O110" s="988"/>
      <c r="P110" s="989"/>
      <c r="Q110" s="989"/>
      <c r="R110" s="989"/>
      <c r="S110" s="989"/>
      <c r="T110" s="990"/>
      <c r="U110" s="539">
        <f t="shared" si="14"/>
        <v>32</v>
      </c>
    </row>
    <row r="111" spans="2:21" ht="15.75" thickBot="1" x14ac:dyDescent="0.3">
      <c r="B111" s="946"/>
      <c r="C111" s="258">
        <v>2</v>
      </c>
      <c r="D111" s="708" t="s">
        <v>282</v>
      </c>
      <c r="E111" s="708" t="s">
        <v>83</v>
      </c>
      <c r="F111" s="716" t="s">
        <v>272</v>
      </c>
      <c r="G111" s="717" t="s">
        <v>232</v>
      </c>
      <c r="H111" s="717" t="s">
        <v>233</v>
      </c>
      <c r="I111" s="718"/>
      <c r="J111" s="716"/>
      <c r="K111" s="717" t="s">
        <v>122</v>
      </c>
      <c r="L111" s="246" t="s">
        <v>123</v>
      </c>
      <c r="M111" s="394" t="str">
        <f t="shared" si="12"/>
        <v>304A9B73</v>
      </c>
      <c r="N111" s="358" t="str">
        <f t="shared" si="13"/>
        <v>00110000010010101001101101110011</v>
      </c>
      <c r="O111" s="991"/>
      <c r="P111" s="992"/>
      <c r="Q111" s="992"/>
      <c r="R111" s="992"/>
      <c r="S111" s="992"/>
      <c r="T111" s="993"/>
      <c r="U111" s="540">
        <f t="shared" si="14"/>
        <v>32</v>
      </c>
    </row>
    <row r="112" spans="2:21" ht="15.75" thickBot="1" x14ac:dyDescent="0.3">
      <c r="B112" s="241" t="s">
        <v>99</v>
      </c>
      <c r="C112" s="241" t="s">
        <v>100</v>
      </c>
      <c r="D112" s="241" t="s">
        <v>101</v>
      </c>
      <c r="E112" s="242" t="s">
        <v>33</v>
      </c>
      <c r="F112" s="697" t="s">
        <v>257</v>
      </c>
      <c r="G112" s="698" t="s">
        <v>108</v>
      </c>
      <c r="H112" s="698" t="s">
        <v>109</v>
      </c>
      <c r="I112" s="243"/>
      <c r="J112" s="867" t="s">
        <v>110</v>
      </c>
      <c r="K112" s="868"/>
      <c r="L112" s="869"/>
      <c r="M112" s="331" t="s">
        <v>103</v>
      </c>
      <c r="N112" s="355" t="s">
        <v>104</v>
      </c>
      <c r="O112" s="870" t="s">
        <v>105</v>
      </c>
      <c r="P112" s="871"/>
      <c r="Q112" s="871"/>
      <c r="R112" s="871"/>
      <c r="S112" s="871"/>
      <c r="T112" s="871"/>
      <c r="U112" s="541"/>
    </row>
    <row r="113" spans="2:21" x14ac:dyDescent="0.25">
      <c r="B113" s="1005" t="s">
        <v>95</v>
      </c>
      <c r="C113" s="695" t="s">
        <v>283</v>
      </c>
      <c r="D113" s="259" t="s">
        <v>60</v>
      </c>
      <c r="E113" s="260"/>
      <c r="F113" s="142"/>
      <c r="G113" s="46"/>
      <c r="H113" s="46"/>
      <c r="I113" s="80"/>
      <c r="J113" s="292"/>
      <c r="K113" s="46"/>
      <c r="L113" s="293"/>
      <c r="M113" s="374"/>
      <c r="N113" s="359"/>
      <c r="O113" s="994" t="s">
        <v>284</v>
      </c>
      <c r="P113" s="995"/>
      <c r="Q113" s="995"/>
      <c r="R113" s="995"/>
      <c r="S113" s="995"/>
      <c r="T113" s="996"/>
      <c r="U113" s="543"/>
    </row>
    <row r="114" spans="2:21" x14ac:dyDescent="0.25">
      <c r="B114" s="1004"/>
      <c r="C114" s="128" t="s">
        <v>285</v>
      </c>
      <c r="D114" s="123" t="s">
        <v>286</v>
      </c>
      <c r="E114" s="226" t="s">
        <v>93</v>
      </c>
      <c r="F114" s="228" t="s">
        <v>287</v>
      </c>
      <c r="G114" s="61"/>
      <c r="H114" s="61" t="s">
        <v>234</v>
      </c>
      <c r="I114" s="84"/>
      <c r="J114" s="320" t="s">
        <v>254</v>
      </c>
      <c r="K114" s="61" t="s">
        <v>166</v>
      </c>
      <c r="L114" s="321" t="s">
        <v>255</v>
      </c>
      <c r="M114" s="395" t="str">
        <f t="shared" si="12"/>
        <v>00004B82</v>
      </c>
      <c r="N114" s="360" t="str">
        <f>_xlfn.CONCAT(J114,K114,MID(F114,1,1),H114,MID(F114,3,5),L114)</f>
        <v>00000000000000000100101110000010</v>
      </c>
      <c r="O114" s="997"/>
      <c r="P114" s="998"/>
      <c r="Q114" s="998"/>
      <c r="R114" s="998"/>
      <c r="S114" s="998"/>
      <c r="T114" s="999"/>
      <c r="U114" s="539">
        <f t="shared" si="14"/>
        <v>32</v>
      </c>
    </row>
    <row r="115" spans="2:21" ht="15.75" thickBot="1" x14ac:dyDescent="0.3">
      <c r="B115" s="1006"/>
      <c r="C115" s="696" t="s">
        <v>288</v>
      </c>
      <c r="D115" s="124" t="s">
        <v>289</v>
      </c>
      <c r="E115" s="227" t="s">
        <v>42</v>
      </c>
      <c r="F115" s="229" t="s">
        <v>279</v>
      </c>
      <c r="G115" s="62" t="s">
        <v>234</v>
      </c>
      <c r="H115" s="62" t="s">
        <v>114</v>
      </c>
      <c r="I115" s="85"/>
      <c r="J115" s="322"/>
      <c r="K115" s="62" t="s">
        <v>151</v>
      </c>
      <c r="L115" s="323" t="s">
        <v>152</v>
      </c>
      <c r="M115" s="396" t="str">
        <f t="shared" si="12"/>
        <v>001B8067</v>
      </c>
      <c r="N115" s="361" t="str">
        <f xml:space="preserve"> _xlfn.CONCAT(MID(F115,1,4),MID(F115,6,4),MID(F115,11,4),G115,K115,H115,L115)</f>
        <v>00000000000110111000000001100111</v>
      </c>
      <c r="O115" s="1000"/>
      <c r="P115" s="1001"/>
      <c r="Q115" s="1001"/>
      <c r="R115" s="1001"/>
      <c r="S115" s="1001"/>
      <c r="T115" s="1002"/>
      <c r="U115" s="540">
        <f t="shared" si="14"/>
        <v>32</v>
      </c>
    </row>
    <row r="116" spans="2:21" x14ac:dyDescent="0.25">
      <c r="B116" s="1005" t="s">
        <v>96</v>
      </c>
      <c r="C116" s="695" t="s">
        <v>283</v>
      </c>
      <c r="D116" s="261" t="s">
        <v>290</v>
      </c>
      <c r="E116" s="262"/>
      <c r="F116" s="148"/>
      <c r="G116" s="48"/>
      <c r="H116" s="48"/>
      <c r="I116" s="263"/>
      <c r="J116" s="298"/>
      <c r="K116" s="48"/>
      <c r="L116" s="184"/>
      <c r="M116" s="377"/>
      <c r="N116" s="362" t="str">
        <f t="shared" ref="N116:N123" si="17">_xlfn.CONCAT(J116,K116,MID(F116,1,1),H116,MID(F116,3,5),L116)</f>
        <v/>
      </c>
      <c r="O116" s="994" t="s">
        <v>284</v>
      </c>
      <c r="P116" s="995"/>
      <c r="Q116" s="995"/>
      <c r="R116" s="995"/>
      <c r="S116" s="995"/>
      <c r="T116" s="996"/>
      <c r="U116" s="544"/>
    </row>
    <row r="117" spans="2:21" x14ac:dyDescent="0.25">
      <c r="B117" s="1004"/>
      <c r="C117" s="128" t="s">
        <v>285</v>
      </c>
      <c r="D117" s="123" t="s">
        <v>286</v>
      </c>
      <c r="E117" s="226" t="s">
        <v>93</v>
      </c>
      <c r="F117" s="228" t="s">
        <v>287</v>
      </c>
      <c r="G117" s="61"/>
      <c r="H117" s="61" t="s">
        <v>234</v>
      </c>
      <c r="I117" s="84"/>
      <c r="J117" s="320" t="s">
        <v>254</v>
      </c>
      <c r="K117" s="61" t="s">
        <v>166</v>
      </c>
      <c r="L117" s="321" t="s">
        <v>255</v>
      </c>
      <c r="M117" s="395" t="str">
        <f t="shared" si="12"/>
        <v>00004B82</v>
      </c>
      <c r="N117" s="360" t="str">
        <f t="shared" si="17"/>
        <v>00000000000000000100101110000010</v>
      </c>
      <c r="O117" s="997"/>
      <c r="P117" s="998"/>
      <c r="Q117" s="998"/>
      <c r="R117" s="998"/>
      <c r="S117" s="998"/>
      <c r="T117" s="999"/>
      <c r="U117" s="539">
        <f t="shared" si="14"/>
        <v>32</v>
      </c>
    </row>
    <row r="118" spans="2:21" ht="15.75" thickBot="1" x14ac:dyDescent="0.3">
      <c r="B118" s="1006"/>
      <c r="C118" s="696" t="s">
        <v>288</v>
      </c>
      <c r="D118" s="124" t="s">
        <v>289</v>
      </c>
      <c r="E118" s="227" t="s">
        <v>42</v>
      </c>
      <c r="F118" s="229" t="s">
        <v>279</v>
      </c>
      <c r="G118" s="62" t="s">
        <v>234</v>
      </c>
      <c r="H118" s="62" t="s">
        <v>114</v>
      </c>
      <c r="I118" s="85"/>
      <c r="J118" s="322"/>
      <c r="K118" s="62" t="s">
        <v>151</v>
      </c>
      <c r="L118" s="323" t="s">
        <v>152</v>
      </c>
      <c r="M118" s="396" t="str">
        <f t="shared" si="12"/>
        <v>001B8067</v>
      </c>
      <c r="N118" s="361" t="str">
        <f xml:space="preserve"> _xlfn.CONCAT(MID(F118,1,4),MID(F118,6,4),MID(F118,11,4),G118,K118,H118,L118)</f>
        <v>00000000000110111000000001100111</v>
      </c>
      <c r="O118" s="1000"/>
      <c r="P118" s="1001"/>
      <c r="Q118" s="1001"/>
      <c r="R118" s="1001"/>
      <c r="S118" s="1001"/>
      <c r="T118" s="1002"/>
      <c r="U118" s="540">
        <f t="shared" si="14"/>
        <v>32</v>
      </c>
    </row>
    <row r="119" spans="2:21" x14ac:dyDescent="0.25">
      <c r="B119" s="1005" t="s">
        <v>97</v>
      </c>
      <c r="C119" s="695" t="s">
        <v>283</v>
      </c>
      <c r="D119" s="267" t="s">
        <v>291</v>
      </c>
      <c r="E119" s="268"/>
      <c r="F119" s="153"/>
      <c r="G119" s="269"/>
      <c r="H119" s="269"/>
      <c r="I119" s="270"/>
      <c r="J119" s="324"/>
      <c r="K119" s="269"/>
      <c r="L119" s="325"/>
      <c r="M119" s="380"/>
      <c r="N119" s="363" t="str">
        <f t="shared" si="17"/>
        <v/>
      </c>
      <c r="O119" s="994" t="s">
        <v>284</v>
      </c>
      <c r="P119" s="995"/>
      <c r="Q119" s="995"/>
      <c r="R119" s="995"/>
      <c r="S119" s="995"/>
      <c r="T119" s="996"/>
      <c r="U119" s="545"/>
    </row>
    <row r="120" spans="2:21" x14ac:dyDescent="0.25">
      <c r="B120" s="1004"/>
      <c r="C120" s="128" t="s">
        <v>285</v>
      </c>
      <c r="D120" s="123" t="s">
        <v>286</v>
      </c>
      <c r="E120" s="226" t="s">
        <v>93</v>
      </c>
      <c r="F120" s="228" t="s">
        <v>287</v>
      </c>
      <c r="G120" s="61"/>
      <c r="H120" s="61" t="s">
        <v>234</v>
      </c>
      <c r="I120" s="84"/>
      <c r="J120" s="320" t="s">
        <v>254</v>
      </c>
      <c r="K120" s="61" t="s">
        <v>166</v>
      </c>
      <c r="L120" s="321" t="s">
        <v>255</v>
      </c>
      <c r="M120" s="395" t="str">
        <f t="shared" si="12"/>
        <v>00004B82</v>
      </c>
      <c r="N120" s="360" t="str">
        <f t="shared" si="17"/>
        <v>00000000000000000100101110000010</v>
      </c>
      <c r="O120" s="997"/>
      <c r="P120" s="998"/>
      <c r="Q120" s="998"/>
      <c r="R120" s="998"/>
      <c r="S120" s="998"/>
      <c r="T120" s="999"/>
      <c r="U120" s="539">
        <f t="shared" si="14"/>
        <v>32</v>
      </c>
    </row>
    <row r="121" spans="2:21" ht="15.75" thickBot="1" x14ac:dyDescent="0.3">
      <c r="B121" s="1006"/>
      <c r="C121" s="696" t="s">
        <v>288</v>
      </c>
      <c r="D121" s="124" t="s">
        <v>289</v>
      </c>
      <c r="E121" s="227" t="s">
        <v>42</v>
      </c>
      <c r="F121" s="229" t="s">
        <v>279</v>
      </c>
      <c r="G121" s="62" t="s">
        <v>234</v>
      </c>
      <c r="H121" s="62" t="s">
        <v>114</v>
      </c>
      <c r="I121" s="85"/>
      <c r="J121" s="322"/>
      <c r="K121" s="62" t="s">
        <v>151</v>
      </c>
      <c r="L121" s="323" t="s">
        <v>152</v>
      </c>
      <c r="M121" s="396" t="str">
        <f t="shared" si="12"/>
        <v>001B8067</v>
      </c>
      <c r="N121" s="361" t="str">
        <f xml:space="preserve"> _xlfn.CONCAT(MID(F121,1,4),MID(F121,6,4),MID(F121,11,4),G121,K121,H121,L121)</f>
        <v>00000000000110111000000001100111</v>
      </c>
      <c r="O121" s="1000"/>
      <c r="P121" s="1001"/>
      <c r="Q121" s="1001"/>
      <c r="R121" s="1001"/>
      <c r="S121" s="1001"/>
      <c r="T121" s="1002"/>
      <c r="U121" s="540">
        <f t="shared" si="14"/>
        <v>32</v>
      </c>
    </row>
    <row r="122" spans="2:21" x14ac:dyDescent="0.25">
      <c r="B122" s="1004" t="s">
        <v>98</v>
      </c>
      <c r="C122" s="135" t="s">
        <v>283</v>
      </c>
      <c r="D122" s="264" t="s">
        <v>292</v>
      </c>
      <c r="E122" s="265"/>
      <c r="F122" s="266"/>
      <c r="G122" s="239"/>
      <c r="H122" s="239"/>
      <c r="I122" s="238"/>
      <c r="J122" s="237"/>
      <c r="K122" s="239"/>
      <c r="L122" s="310"/>
      <c r="M122" s="397"/>
      <c r="N122" s="364" t="str">
        <f t="shared" si="17"/>
        <v/>
      </c>
      <c r="O122" s="994" t="s">
        <v>284</v>
      </c>
      <c r="P122" s="995"/>
      <c r="Q122" s="995"/>
      <c r="R122" s="995"/>
      <c r="S122" s="995"/>
      <c r="T122" s="996"/>
      <c r="U122" s="546"/>
    </row>
    <row r="123" spans="2:21" x14ac:dyDescent="0.25">
      <c r="B123" s="1004"/>
      <c r="C123" s="128" t="s">
        <v>285</v>
      </c>
      <c r="D123" s="123" t="s">
        <v>286</v>
      </c>
      <c r="E123" s="226" t="s">
        <v>93</v>
      </c>
      <c r="F123" s="228" t="s">
        <v>287</v>
      </c>
      <c r="G123" s="61"/>
      <c r="H123" s="61" t="s">
        <v>234</v>
      </c>
      <c r="I123" s="84"/>
      <c r="J123" s="320" t="s">
        <v>254</v>
      </c>
      <c r="K123" s="61" t="s">
        <v>166</v>
      </c>
      <c r="L123" s="321" t="s">
        <v>255</v>
      </c>
      <c r="M123" s="395" t="str">
        <f t="shared" si="12"/>
        <v>00004B82</v>
      </c>
      <c r="N123" s="360" t="str">
        <f t="shared" si="17"/>
        <v>00000000000000000100101110000010</v>
      </c>
      <c r="O123" s="997"/>
      <c r="P123" s="998"/>
      <c r="Q123" s="998"/>
      <c r="R123" s="998"/>
      <c r="S123" s="998"/>
      <c r="T123" s="999"/>
      <c r="U123" s="539">
        <f t="shared" si="14"/>
        <v>32</v>
      </c>
    </row>
    <row r="124" spans="2:21" ht="15.75" thickBot="1" x14ac:dyDescent="0.3">
      <c r="B124" s="1004"/>
      <c r="C124" s="551" t="s">
        <v>288</v>
      </c>
      <c r="D124" s="552" t="s">
        <v>289</v>
      </c>
      <c r="E124" s="553" t="s">
        <v>42</v>
      </c>
      <c r="F124" s="554" t="s">
        <v>279</v>
      </c>
      <c r="G124" s="555" t="s">
        <v>234</v>
      </c>
      <c r="H124" s="555" t="s">
        <v>114</v>
      </c>
      <c r="I124" s="556"/>
      <c r="J124" s="557"/>
      <c r="K124" s="555" t="s">
        <v>151</v>
      </c>
      <c r="L124" s="558" t="s">
        <v>152</v>
      </c>
      <c r="M124" s="559" t="str">
        <f t="shared" si="12"/>
        <v>001B8067</v>
      </c>
      <c r="N124" s="560" t="str">
        <f xml:space="preserve"> _xlfn.CONCAT(MID(F124,1,4),MID(F124,6,4),MID(F124,11,4),G124,K124,H124,L124)</f>
        <v>00000000000110111000000001100111</v>
      </c>
      <c r="O124" s="1000"/>
      <c r="P124" s="1001"/>
      <c r="Q124" s="1001"/>
      <c r="R124" s="1001"/>
      <c r="S124" s="1001"/>
      <c r="T124" s="1002"/>
      <c r="U124" s="539">
        <f t="shared" si="14"/>
        <v>32</v>
      </c>
    </row>
    <row r="125" spans="2:21" x14ac:dyDescent="0.25">
      <c r="B125" s="1013" t="s">
        <v>293</v>
      </c>
      <c r="C125" s="695" t="s">
        <v>283</v>
      </c>
      <c r="D125" s="561" t="s">
        <v>286</v>
      </c>
      <c r="E125" s="561" t="s">
        <v>93</v>
      </c>
      <c r="F125" s="719" t="s">
        <v>287</v>
      </c>
      <c r="G125" s="720"/>
      <c r="H125" s="720" t="s">
        <v>234</v>
      </c>
      <c r="I125" s="563"/>
      <c r="J125" s="719" t="s">
        <v>254</v>
      </c>
      <c r="K125" s="720" t="s">
        <v>166</v>
      </c>
      <c r="L125" s="563" t="s">
        <v>255</v>
      </c>
      <c r="M125" s="564" t="str">
        <f t="shared" ref="M125:M126" si="18">_xlfn.CONCAT(BIN2HEX(MID(N125,1,8),2),BIN2HEX(MID(N125,9,8),2),BIN2HEX(MID(N125,17,8),2),BIN2HEX(MID(N125,25,8),2))</f>
        <v>00004B82</v>
      </c>
      <c r="N125" s="566" t="str">
        <f>_xlfn.CONCAT(J125,K125,MID(F125,1,1),H125,MID(F125,3,5),L125)</f>
        <v>00000000000000000100101110000010</v>
      </c>
      <c r="O125" s="1007" t="s">
        <v>294</v>
      </c>
      <c r="P125" s="1008"/>
      <c r="Q125" s="1008"/>
      <c r="R125" s="1008"/>
      <c r="S125" s="1008"/>
      <c r="T125" s="1009"/>
      <c r="U125" s="538">
        <f t="shared" si="14"/>
        <v>32</v>
      </c>
    </row>
    <row r="126" spans="2:21" ht="15.75" thickBot="1" x14ac:dyDescent="0.3">
      <c r="B126" s="1014"/>
      <c r="C126" s="568">
        <v>1</v>
      </c>
      <c r="D126" s="562" t="s">
        <v>289</v>
      </c>
      <c r="E126" s="562" t="s">
        <v>42</v>
      </c>
      <c r="F126" s="721" t="s">
        <v>279</v>
      </c>
      <c r="G126" s="722" t="s">
        <v>234</v>
      </c>
      <c r="H126" s="722" t="s">
        <v>114</v>
      </c>
      <c r="I126" s="550"/>
      <c r="J126" s="721"/>
      <c r="K126" s="722" t="s">
        <v>151</v>
      </c>
      <c r="L126" s="550" t="s">
        <v>152</v>
      </c>
      <c r="M126" s="565" t="str">
        <f t="shared" si="18"/>
        <v>001B8067</v>
      </c>
      <c r="N126" s="567" t="str">
        <f xml:space="preserve"> _xlfn.CONCAT(MID(F126,1,4),MID(F126,6,4),MID(F126,11,4),G126,K126,H126,L126)</f>
        <v>00000000000110111000000001100111</v>
      </c>
      <c r="O126" s="1010"/>
      <c r="P126" s="1011"/>
      <c r="Q126" s="1011"/>
      <c r="R126" s="1011"/>
      <c r="S126" s="1011"/>
      <c r="T126" s="1012"/>
      <c r="U126" s="540">
        <f t="shared" si="14"/>
        <v>32</v>
      </c>
    </row>
    <row r="127" spans="2:21" x14ac:dyDescent="0.25">
      <c r="B127" s="548"/>
      <c r="C127" s="743"/>
      <c r="D127" s="548"/>
      <c r="E127" s="548"/>
      <c r="F127" s="548"/>
      <c r="G127" s="548"/>
      <c r="H127" s="548"/>
      <c r="I127" s="548"/>
      <c r="J127" s="548"/>
      <c r="K127" s="548"/>
      <c r="L127" s="547"/>
      <c r="M127" s="547"/>
      <c r="N127" s="548"/>
      <c r="O127" s="548"/>
      <c r="P127" s="548"/>
      <c r="Q127" s="548"/>
      <c r="R127" s="548"/>
      <c r="S127" s="548"/>
      <c r="T127" s="548"/>
      <c r="U127" s="549" t="str">
        <f>_xlfn.CONCAT((COUNTIF(U4:U126,32)/COUNT(U4:U126))*100,"%")</f>
        <v>100%</v>
      </c>
    </row>
    <row r="130" spans="2:21" x14ac:dyDescent="0.25">
      <c r="B130" s="1003" t="s">
        <v>295</v>
      </c>
      <c r="C130" s="1003"/>
      <c r="D130" s="1003"/>
      <c r="E130" s="1003"/>
      <c r="F130" s="1003"/>
      <c r="G130" s="1003"/>
      <c r="H130" s="1003"/>
      <c r="I130" s="1003"/>
      <c r="J130" s="1003"/>
      <c r="K130" s="1003"/>
      <c r="L130" s="1003"/>
      <c r="M130" s="1003"/>
      <c r="N130" s="1003"/>
      <c r="O130" s="1003"/>
      <c r="P130" s="1003"/>
      <c r="Q130" s="1003"/>
      <c r="R130" s="1003"/>
      <c r="S130" s="1003"/>
      <c r="T130" s="1003"/>
      <c r="U130" s="1003"/>
    </row>
    <row r="131" spans="2:21" x14ac:dyDescent="0.25">
      <c r="B131" s="1003"/>
      <c r="C131" s="1003"/>
      <c r="D131" s="1003"/>
      <c r="E131" s="1003"/>
      <c r="F131" s="1003"/>
      <c r="G131" s="1003"/>
      <c r="H131" s="1003"/>
      <c r="I131" s="1003"/>
      <c r="J131" s="1003"/>
      <c r="K131" s="1003"/>
      <c r="L131" s="1003"/>
      <c r="M131" s="1003"/>
      <c r="N131" s="1003"/>
      <c r="O131" s="1003"/>
      <c r="P131" s="1003"/>
      <c r="Q131" s="1003"/>
      <c r="R131" s="1003"/>
      <c r="S131" s="1003"/>
      <c r="T131" s="1003"/>
      <c r="U131" s="1003"/>
    </row>
    <row r="132" spans="2:21" x14ac:dyDescent="0.25">
      <c r="B132" s="1003"/>
      <c r="C132" s="1003"/>
      <c r="D132" s="1003"/>
      <c r="E132" s="1003"/>
      <c r="F132" s="1003"/>
      <c r="G132" s="1003"/>
      <c r="H132" s="1003"/>
      <c r="I132" s="1003"/>
      <c r="J132" s="1003"/>
      <c r="K132" s="1003"/>
      <c r="L132" s="1003"/>
      <c r="M132" s="1003"/>
      <c r="N132" s="1003"/>
      <c r="O132" s="1003"/>
      <c r="P132" s="1003"/>
      <c r="Q132" s="1003"/>
      <c r="R132" s="1003"/>
      <c r="S132" s="1003"/>
      <c r="T132" s="1003"/>
      <c r="U132" s="1003"/>
    </row>
    <row r="157" spans="3:3" x14ac:dyDescent="0.25">
      <c r="C157" s="686"/>
    </row>
    <row r="158" spans="3:3" x14ac:dyDescent="0.25">
      <c r="C158" s="686"/>
    </row>
    <row r="159" spans="3:3" x14ac:dyDescent="0.25">
      <c r="C159" s="686"/>
    </row>
    <row r="160" spans="3:3" x14ac:dyDescent="0.25">
      <c r="C160" s="686"/>
    </row>
    <row r="161" spans="3:3" x14ac:dyDescent="0.25">
      <c r="C161" s="686"/>
    </row>
    <row r="162" spans="3:3" x14ac:dyDescent="0.25">
      <c r="C162" s="686"/>
    </row>
    <row r="163" spans="3:3" x14ac:dyDescent="0.25">
      <c r="C163" s="686"/>
    </row>
    <row r="164" spans="3:3" x14ac:dyDescent="0.25">
      <c r="C164" s="686"/>
    </row>
    <row r="165" spans="3:3" x14ac:dyDescent="0.25">
      <c r="C165" s="686"/>
    </row>
    <row r="166" spans="3:3" x14ac:dyDescent="0.25">
      <c r="C166" s="686"/>
    </row>
    <row r="167" spans="3:3" x14ac:dyDescent="0.25">
      <c r="C167" s="686"/>
    </row>
    <row r="168" spans="3:3" x14ac:dyDescent="0.25">
      <c r="C168" s="686"/>
    </row>
    <row r="169" spans="3:3" x14ac:dyDescent="0.25">
      <c r="C169" s="686"/>
    </row>
    <row r="170" spans="3:3" x14ac:dyDescent="0.25">
      <c r="C170" s="686"/>
    </row>
    <row r="171" spans="3:3" x14ac:dyDescent="0.25">
      <c r="C171" s="686"/>
    </row>
    <row r="172" spans="3:3" x14ac:dyDescent="0.25">
      <c r="C172" s="686"/>
    </row>
    <row r="173" spans="3:3" x14ac:dyDescent="0.25">
      <c r="C173" s="686"/>
    </row>
    <row r="174" spans="3:3" x14ac:dyDescent="0.25">
      <c r="C174" s="686"/>
    </row>
    <row r="175" spans="3:3" x14ac:dyDescent="0.25">
      <c r="C175" s="686"/>
    </row>
    <row r="176" spans="3:3" x14ac:dyDescent="0.25">
      <c r="C176" s="686"/>
    </row>
    <row r="177" spans="3:3" x14ac:dyDescent="0.25">
      <c r="C177" s="686"/>
    </row>
    <row r="178" spans="3:3" x14ac:dyDescent="0.25">
      <c r="C178" s="686"/>
    </row>
    <row r="179" spans="3:3" x14ac:dyDescent="0.25">
      <c r="C179" s="686"/>
    </row>
    <row r="180" spans="3:3" x14ac:dyDescent="0.25">
      <c r="C180" s="686"/>
    </row>
    <row r="181" spans="3:3" x14ac:dyDescent="0.25">
      <c r="C181" s="686"/>
    </row>
    <row r="182" spans="3:3" x14ac:dyDescent="0.25">
      <c r="C182" s="686"/>
    </row>
    <row r="183" spans="3:3" x14ac:dyDescent="0.25">
      <c r="C183" s="686"/>
    </row>
    <row r="184" spans="3:3" x14ac:dyDescent="0.25">
      <c r="C184" s="686"/>
    </row>
    <row r="185" spans="3:3" x14ac:dyDescent="0.25">
      <c r="C185" s="686"/>
    </row>
    <row r="186" spans="3:3" x14ac:dyDescent="0.25">
      <c r="C186" s="686"/>
    </row>
    <row r="187" spans="3:3" x14ac:dyDescent="0.25">
      <c r="C187" s="686"/>
    </row>
    <row r="188" spans="3:3" x14ac:dyDescent="0.25">
      <c r="C188" s="686"/>
    </row>
    <row r="189" spans="3:3" x14ac:dyDescent="0.25">
      <c r="C189" s="686"/>
    </row>
    <row r="190" spans="3:3" x14ac:dyDescent="0.25">
      <c r="C190" s="686"/>
    </row>
    <row r="191" spans="3:3" x14ac:dyDescent="0.25">
      <c r="C191" s="686"/>
    </row>
    <row r="192" spans="3:3" x14ac:dyDescent="0.25">
      <c r="C192" s="686"/>
    </row>
    <row r="193" spans="3:3" x14ac:dyDescent="0.25">
      <c r="C193" s="686"/>
    </row>
    <row r="194" spans="3:3" x14ac:dyDescent="0.25">
      <c r="C194" s="686"/>
    </row>
    <row r="195" spans="3:3" x14ac:dyDescent="0.25">
      <c r="C195" s="686"/>
    </row>
    <row r="196" spans="3:3" x14ac:dyDescent="0.25">
      <c r="C196" s="686"/>
    </row>
    <row r="197" spans="3:3" x14ac:dyDescent="0.25">
      <c r="C197" s="686"/>
    </row>
    <row r="198" spans="3:3" x14ac:dyDescent="0.25">
      <c r="C198" s="686"/>
    </row>
    <row r="199" spans="3:3" x14ac:dyDescent="0.25">
      <c r="C199" s="686"/>
    </row>
    <row r="200" spans="3:3" x14ac:dyDescent="0.25">
      <c r="C200" s="686"/>
    </row>
    <row r="201" spans="3:3" x14ac:dyDescent="0.25">
      <c r="C201" s="686"/>
    </row>
    <row r="202" spans="3:3" x14ac:dyDescent="0.25">
      <c r="C202" s="686"/>
    </row>
    <row r="203" spans="3:3" x14ac:dyDescent="0.25">
      <c r="C203" s="686"/>
    </row>
    <row r="204" spans="3:3" x14ac:dyDescent="0.25">
      <c r="C204" s="686"/>
    </row>
    <row r="205" spans="3:3" x14ac:dyDescent="0.25">
      <c r="C205" s="686"/>
    </row>
    <row r="206" spans="3:3" x14ac:dyDescent="0.25">
      <c r="C206" s="686"/>
    </row>
    <row r="207" spans="3:3" x14ac:dyDescent="0.25">
      <c r="C207" s="686"/>
    </row>
    <row r="208" spans="3:3" x14ac:dyDescent="0.25">
      <c r="C208" s="686"/>
    </row>
    <row r="209" spans="3:3" x14ac:dyDescent="0.25">
      <c r="C209" s="686"/>
    </row>
    <row r="210" spans="3:3" x14ac:dyDescent="0.25">
      <c r="C210" s="686"/>
    </row>
    <row r="211" spans="3:3" x14ac:dyDescent="0.25">
      <c r="C211" s="686"/>
    </row>
    <row r="212" spans="3:3" x14ac:dyDescent="0.25">
      <c r="C212" s="686"/>
    </row>
    <row r="213" spans="3:3" x14ac:dyDescent="0.25">
      <c r="C213" s="686"/>
    </row>
    <row r="214" spans="3:3" x14ac:dyDescent="0.25">
      <c r="C214" s="686"/>
    </row>
    <row r="215" spans="3:3" x14ac:dyDescent="0.25">
      <c r="C215" s="686"/>
    </row>
    <row r="216" spans="3:3" x14ac:dyDescent="0.25">
      <c r="C216" s="686"/>
    </row>
    <row r="217" spans="3:3" x14ac:dyDescent="0.25">
      <c r="C217" s="686"/>
    </row>
    <row r="218" spans="3:3" x14ac:dyDescent="0.25">
      <c r="C218" s="686"/>
    </row>
    <row r="219" spans="3:3" x14ac:dyDescent="0.25">
      <c r="C219" s="686"/>
    </row>
    <row r="220" spans="3:3" x14ac:dyDescent="0.25">
      <c r="C220" s="686"/>
    </row>
    <row r="221" spans="3:3" x14ac:dyDescent="0.25">
      <c r="C221" s="686"/>
    </row>
    <row r="222" spans="3:3" x14ac:dyDescent="0.25">
      <c r="C222" s="686"/>
    </row>
    <row r="223" spans="3:3" x14ac:dyDescent="0.25">
      <c r="C223" s="686"/>
    </row>
    <row r="224" spans="3:3" x14ac:dyDescent="0.25">
      <c r="C224" s="686"/>
    </row>
    <row r="225" spans="3:3" x14ac:dyDescent="0.25">
      <c r="C225" s="686"/>
    </row>
    <row r="226" spans="3:3" x14ac:dyDescent="0.25">
      <c r="C226" s="686"/>
    </row>
    <row r="227" spans="3:3" x14ac:dyDescent="0.25">
      <c r="C227" s="686"/>
    </row>
    <row r="228" spans="3:3" x14ac:dyDescent="0.25">
      <c r="C228" s="686"/>
    </row>
    <row r="229" spans="3:3" x14ac:dyDescent="0.25">
      <c r="C229" s="686"/>
    </row>
    <row r="230" spans="3:3" x14ac:dyDescent="0.25">
      <c r="C230" s="686"/>
    </row>
    <row r="231" spans="3:3" x14ac:dyDescent="0.25">
      <c r="C231" s="686"/>
    </row>
    <row r="232" spans="3:3" x14ac:dyDescent="0.25">
      <c r="C232" s="686"/>
    </row>
    <row r="233" spans="3:3" x14ac:dyDescent="0.25">
      <c r="C233" s="686"/>
    </row>
    <row r="234" spans="3:3" x14ac:dyDescent="0.25">
      <c r="C234" s="686"/>
    </row>
    <row r="235" spans="3:3" x14ac:dyDescent="0.25">
      <c r="C235" s="686"/>
    </row>
  </sheetData>
  <mergeCells count="64">
    <mergeCell ref="B130:U132"/>
    <mergeCell ref="B122:B124"/>
    <mergeCell ref="B119:B121"/>
    <mergeCell ref="B113:B115"/>
    <mergeCell ref="B116:B118"/>
    <mergeCell ref="O122:T124"/>
    <mergeCell ref="O125:T126"/>
    <mergeCell ref="B125:B126"/>
    <mergeCell ref="U2:U3"/>
    <mergeCell ref="O109:T111"/>
    <mergeCell ref="O113:T115"/>
    <mergeCell ref="O116:T118"/>
    <mergeCell ref="O119:T121"/>
    <mergeCell ref="B109:B111"/>
    <mergeCell ref="J108:L108"/>
    <mergeCell ref="O108:T108"/>
    <mergeCell ref="B62:B67"/>
    <mergeCell ref="O62:T67"/>
    <mergeCell ref="B68:B83"/>
    <mergeCell ref="O68:T83"/>
    <mergeCell ref="B85:B91"/>
    <mergeCell ref="O85:T91"/>
    <mergeCell ref="B55:B60"/>
    <mergeCell ref="O55:T60"/>
    <mergeCell ref="O107:T107"/>
    <mergeCell ref="J96:L96"/>
    <mergeCell ref="O96:T96"/>
    <mergeCell ref="O92:T92"/>
    <mergeCell ref="J92:L92"/>
    <mergeCell ref="J61:L61"/>
    <mergeCell ref="O61:T61"/>
    <mergeCell ref="J84:L84"/>
    <mergeCell ref="O84:T84"/>
    <mergeCell ref="B93:B95"/>
    <mergeCell ref="O93:T95"/>
    <mergeCell ref="B97:B106"/>
    <mergeCell ref="O97:T106"/>
    <mergeCell ref="J112:L112"/>
    <mergeCell ref="O112:T112"/>
    <mergeCell ref="B46:B53"/>
    <mergeCell ref="O15:T18"/>
    <mergeCell ref="B20:B34"/>
    <mergeCell ref="O20:T34"/>
    <mergeCell ref="B36:B45"/>
    <mergeCell ref="O36:T45"/>
    <mergeCell ref="O46:T53"/>
    <mergeCell ref="B15:B18"/>
    <mergeCell ref="O19:T19"/>
    <mergeCell ref="J19:L19"/>
    <mergeCell ref="O35:T35"/>
    <mergeCell ref="J35:L35"/>
    <mergeCell ref="J54:L54"/>
    <mergeCell ref="O54:T54"/>
    <mergeCell ref="D2:D3"/>
    <mergeCell ref="C2:C3"/>
    <mergeCell ref="B2:B3"/>
    <mergeCell ref="B4:B14"/>
    <mergeCell ref="O4:T14"/>
    <mergeCell ref="O2:T3"/>
    <mergeCell ref="N2:N3"/>
    <mergeCell ref="E2:E3"/>
    <mergeCell ref="J3:L3"/>
    <mergeCell ref="F2:L2"/>
    <mergeCell ref="M2:M3"/>
  </mergeCells>
  <phoneticPr fontId="1" type="noConversion"/>
  <conditionalFormatting sqref="C24:C31">
    <cfRule type="cellIs" dxfId="2" priority="2" operator="equal">
      <formula>"Y"</formula>
    </cfRule>
    <cfRule type="cellIs" dxfId="1" priority="3" operator="equal">
      <formula>"N"</formula>
    </cfRule>
  </conditionalFormatting>
  <conditionalFormatting sqref="U4:U126">
    <cfRule type="cellIs" dxfId="0" priority="1" operator="equal">
      <formula>32</formula>
    </cfRule>
  </conditionalFormatting>
  <pageMargins left="0.7" right="0.7" top="0.75" bottom="0.75" header="0.3" footer="0.3"/>
  <pageSetup orientation="portrait" r:id="rId1"/>
  <ignoredErrors>
    <ignoredError sqref="N110 N115:N12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24-1B6F-40F0-8726-E26DECDCFC37}">
  <dimension ref="B1:O57"/>
  <sheetViews>
    <sheetView tabSelected="1" topLeftCell="A10" zoomScaleNormal="100" workbookViewId="0">
      <selection activeCell="L39" sqref="L39:O42"/>
    </sheetView>
  </sheetViews>
  <sheetFormatPr baseColWidth="10" defaultColWidth="11.42578125" defaultRowHeight="15" x14ac:dyDescent="0.25"/>
  <cols>
    <col min="2" max="2" width="34.42578125" bestFit="1" customWidth="1"/>
    <col min="3" max="3" width="48.42578125" bestFit="1" customWidth="1"/>
  </cols>
  <sheetData>
    <row r="1" spans="2:15" ht="15.75" thickBot="1" x14ac:dyDescent="0.3"/>
    <row r="2" spans="2:15" x14ac:dyDescent="0.25">
      <c r="B2" s="983" t="s">
        <v>296</v>
      </c>
      <c r="C2" s="983" t="s">
        <v>297</v>
      </c>
      <c r="D2" s="1055" t="s">
        <v>298</v>
      </c>
      <c r="E2" s="1056"/>
      <c r="F2" s="1056"/>
      <c r="G2" s="1056"/>
      <c r="H2" s="1056"/>
      <c r="I2" s="1056"/>
      <c r="J2" s="1056"/>
      <c r="K2" s="1057"/>
      <c r="L2" s="755" t="s">
        <v>299</v>
      </c>
      <c r="M2" s="789"/>
      <c r="N2" s="789"/>
      <c r="O2" s="757"/>
    </row>
    <row r="3" spans="2:15" ht="15.75" thickBot="1" x14ac:dyDescent="0.3">
      <c r="B3" s="984"/>
      <c r="C3" s="1061"/>
      <c r="D3" s="398">
        <v>0</v>
      </c>
      <c r="E3" s="399">
        <v>1</v>
      </c>
      <c r="F3" s="399">
        <v>2</v>
      </c>
      <c r="G3" s="399">
        <v>3</v>
      </c>
      <c r="H3" s="399">
        <v>4</v>
      </c>
      <c r="I3" s="399">
        <v>5</v>
      </c>
      <c r="J3" s="399">
        <v>6</v>
      </c>
      <c r="K3" s="400">
        <v>7</v>
      </c>
      <c r="L3" s="1058"/>
      <c r="M3" s="1059"/>
      <c r="N3" s="1059"/>
      <c r="O3" s="1060"/>
    </row>
    <row r="4" spans="2:15" x14ac:dyDescent="0.25">
      <c r="B4" s="1062" t="s">
        <v>300</v>
      </c>
      <c r="C4" s="1062" t="s">
        <v>301</v>
      </c>
      <c r="D4" s="401" t="str">
        <f>Instrucciones!M4</f>
        <v>40006513</v>
      </c>
      <c r="E4" s="402" t="str">
        <f>Instrucciones!M5</f>
        <v>34151073</v>
      </c>
      <c r="F4" s="402" t="str">
        <f>Instrucciones!M6</f>
        <v>E0006113</v>
      </c>
      <c r="G4" s="402" t="str">
        <f>Instrucciones!M7</f>
        <v>60006513</v>
      </c>
      <c r="H4" s="402" t="str">
        <f>Instrucciones!M8</f>
        <v>30751073</v>
      </c>
      <c r="I4" s="402" t="str">
        <f>Instrucciones!M9</f>
        <v>80006513</v>
      </c>
      <c r="J4" s="402" t="str">
        <f>Instrucciones!M10</f>
        <v>30851073</v>
      </c>
      <c r="K4" s="403" t="str">
        <f>Instrucciones!M11</f>
        <v>A0006513</v>
      </c>
      <c r="L4" s="1064" t="s">
        <v>302</v>
      </c>
      <c r="M4" s="1065"/>
      <c r="N4" s="1065"/>
      <c r="O4" s="1066"/>
    </row>
    <row r="5" spans="2:15" ht="15.75" thickBot="1" x14ac:dyDescent="0.3">
      <c r="B5" s="1073"/>
      <c r="C5" s="1063"/>
      <c r="D5" s="404" t="str">
        <f>Instrucciones!M12</f>
        <v>30951073</v>
      </c>
      <c r="E5" s="405" t="str">
        <f>Instrucciones!M13</f>
        <v>C0006513</v>
      </c>
      <c r="F5" s="405" t="str">
        <f>Instrucciones!M14</f>
        <v>30A51073</v>
      </c>
      <c r="G5" s="405"/>
      <c r="H5" s="405"/>
      <c r="I5" s="405"/>
      <c r="J5" s="405"/>
      <c r="K5" s="406"/>
      <c r="L5" s="1067"/>
      <c r="M5" s="1068"/>
      <c r="N5" s="1068"/>
      <c r="O5" s="1069"/>
    </row>
    <row r="6" spans="2:15" ht="15.75" thickBot="1" x14ac:dyDescent="0.3">
      <c r="B6" s="1063"/>
      <c r="C6" s="728" t="s">
        <v>303</v>
      </c>
      <c r="D6" s="407"/>
      <c r="E6" s="408"/>
      <c r="F6" s="408"/>
      <c r="G6" s="408" t="str">
        <f>Instrucciones!M15</f>
        <v>C9435597</v>
      </c>
      <c r="H6" s="408" t="str">
        <f>Instrucciones!M16</f>
        <v>EC947637</v>
      </c>
      <c r="I6" s="408" t="str">
        <f>Instrucciones!M17</f>
        <v>004006EF</v>
      </c>
      <c r="J6" s="408" t="str">
        <f>Instrucciones!M18</f>
        <v>00468767</v>
      </c>
      <c r="K6" s="409"/>
      <c r="L6" s="1070"/>
      <c r="M6" s="1071"/>
      <c r="N6" s="1071"/>
      <c r="O6" s="1072"/>
    </row>
    <row r="7" spans="2:15" x14ac:dyDescent="0.25">
      <c r="B7" s="1030" t="s">
        <v>304</v>
      </c>
      <c r="C7" s="1025" t="s">
        <v>301</v>
      </c>
      <c r="D7" s="417" t="str">
        <f t="shared" ref="D7:K7" si="0">D4</f>
        <v>40006513</v>
      </c>
      <c r="E7" s="418" t="str">
        <f>E4</f>
        <v>34151073</v>
      </c>
      <c r="F7" s="418" t="str">
        <f t="shared" si="0"/>
        <v>E0006113</v>
      </c>
      <c r="G7" s="418" t="str">
        <f t="shared" si="0"/>
        <v>60006513</v>
      </c>
      <c r="H7" s="418" t="str">
        <f t="shared" si="0"/>
        <v>30751073</v>
      </c>
      <c r="I7" s="418" t="str">
        <f t="shared" si="0"/>
        <v>80006513</v>
      </c>
      <c r="J7" s="418" t="str">
        <f t="shared" si="0"/>
        <v>30851073</v>
      </c>
      <c r="K7" s="419" t="str">
        <f t="shared" si="0"/>
        <v>A0006513</v>
      </c>
      <c r="L7" s="1033" t="s">
        <v>305</v>
      </c>
      <c r="M7" s="1034"/>
      <c r="N7" s="1034"/>
      <c r="O7" s="1035"/>
    </row>
    <row r="8" spans="2:15" ht="15.75" thickBot="1" x14ac:dyDescent="0.3">
      <c r="B8" s="1031"/>
      <c r="C8" s="1026"/>
      <c r="D8" s="420" t="str">
        <f>D5</f>
        <v>30951073</v>
      </c>
      <c r="E8" s="421" t="str">
        <f>E5</f>
        <v>C0006513</v>
      </c>
      <c r="F8" s="421" t="str">
        <f>F5</f>
        <v>30A51073</v>
      </c>
      <c r="G8" s="421"/>
      <c r="H8" s="421"/>
      <c r="I8" s="421"/>
      <c r="J8" s="421"/>
      <c r="K8" s="422"/>
      <c r="L8" s="1036"/>
      <c r="M8" s="1037"/>
      <c r="N8" s="1037"/>
      <c r="O8" s="1038"/>
    </row>
    <row r="9" spans="2:15" x14ac:dyDescent="0.25">
      <c r="B9" s="1031"/>
      <c r="C9" s="1027" t="s">
        <v>306</v>
      </c>
      <c r="D9" s="417"/>
      <c r="E9" s="418"/>
      <c r="F9" s="418"/>
      <c r="G9" s="418" t="str">
        <f>Instrucciones!M20</f>
        <v>DC006593</v>
      </c>
      <c r="H9" s="418" t="str">
        <f>Instrucciones!M21</f>
        <v>39F06613</v>
      </c>
      <c r="I9" s="418" t="str">
        <f>Instrucciones!M22</f>
        <v>F3006693</v>
      </c>
      <c r="J9" s="418" t="str">
        <f>Instrucciones!M23</f>
        <v>99106713</v>
      </c>
      <c r="K9" s="419" t="str">
        <f>Instrucciones!M24</f>
        <v>D3606793</v>
      </c>
      <c r="L9" s="1036"/>
      <c r="M9" s="1037"/>
      <c r="N9" s="1037"/>
      <c r="O9" s="1038"/>
    </row>
    <row r="10" spans="2:15" x14ac:dyDescent="0.25">
      <c r="B10" s="1031"/>
      <c r="C10" s="1028"/>
      <c r="D10" s="423" t="str">
        <f>Instrucciones!M25</f>
        <v>040005A3</v>
      </c>
      <c r="E10" s="424" t="str">
        <f>Instrucciones!M26</f>
        <v>04101623</v>
      </c>
      <c r="F10" s="424" t="str">
        <f>Instrucciones!M27</f>
        <v>042026A3</v>
      </c>
      <c r="G10" s="424" t="str">
        <f>Instrucciones!M28</f>
        <v>04300723</v>
      </c>
      <c r="H10" s="424" t="str">
        <f>Instrucciones!M29</f>
        <v>044017A3</v>
      </c>
      <c r="I10" s="424" t="str">
        <f>Instrucciones!M30</f>
        <v>04000703</v>
      </c>
      <c r="J10" s="424" t="str">
        <f>Instrucciones!M31</f>
        <v>04101783</v>
      </c>
      <c r="K10" s="425" t="str">
        <f>Instrucciones!M32</f>
        <v>04202683</v>
      </c>
      <c r="L10" s="1036"/>
      <c r="M10" s="1037"/>
      <c r="N10" s="1037"/>
      <c r="O10" s="1038"/>
    </row>
    <row r="11" spans="2:15" ht="15.75" thickBot="1" x14ac:dyDescent="0.3">
      <c r="B11" s="1032"/>
      <c r="C11" s="1029"/>
      <c r="D11" s="426" t="str">
        <f>Instrucciones!M33</f>
        <v>04304583</v>
      </c>
      <c r="E11" s="427" t="str">
        <f>Instrucciones!M34</f>
        <v>04405603</v>
      </c>
      <c r="F11" s="427"/>
      <c r="G11" s="427"/>
      <c r="H11" s="427"/>
      <c r="I11" s="427"/>
      <c r="J11" s="427"/>
      <c r="K11" s="428"/>
      <c r="L11" s="1039"/>
      <c r="M11" s="1040"/>
      <c r="N11" s="1040"/>
      <c r="O11" s="1041"/>
    </row>
    <row r="12" spans="2:15" x14ac:dyDescent="0.25">
      <c r="B12" s="1042" t="s">
        <v>307</v>
      </c>
      <c r="C12" s="1042" t="s">
        <v>301</v>
      </c>
      <c r="D12" s="410" t="str">
        <f t="shared" ref="D12:K13" si="1">D4</f>
        <v>40006513</v>
      </c>
      <c r="E12" s="411" t="str">
        <f t="shared" si="1"/>
        <v>34151073</v>
      </c>
      <c r="F12" s="411" t="str">
        <f t="shared" si="1"/>
        <v>E0006113</v>
      </c>
      <c r="G12" s="411" t="str">
        <f t="shared" si="1"/>
        <v>60006513</v>
      </c>
      <c r="H12" s="411" t="str">
        <f t="shared" si="1"/>
        <v>30751073</v>
      </c>
      <c r="I12" s="411" t="str">
        <f t="shared" si="1"/>
        <v>80006513</v>
      </c>
      <c r="J12" s="411" t="str">
        <f t="shared" si="1"/>
        <v>30851073</v>
      </c>
      <c r="K12" s="412" t="str">
        <f t="shared" si="1"/>
        <v>A0006513</v>
      </c>
      <c r="L12" s="1044" t="s">
        <v>308</v>
      </c>
      <c r="M12" s="1045"/>
      <c r="N12" s="1045"/>
      <c r="O12" s="1046"/>
    </row>
    <row r="13" spans="2:15" ht="15.75" thickBot="1" x14ac:dyDescent="0.3">
      <c r="B13" s="1053"/>
      <c r="C13" s="1043"/>
      <c r="D13" s="413" t="str">
        <f t="shared" si="1"/>
        <v>30951073</v>
      </c>
      <c r="E13" s="414" t="str">
        <f t="shared" si="1"/>
        <v>C0006513</v>
      </c>
      <c r="F13" s="414" t="str">
        <f t="shared" si="1"/>
        <v>30A51073</v>
      </c>
      <c r="G13" s="414"/>
      <c r="H13" s="414"/>
      <c r="I13" s="414"/>
      <c r="J13" s="414"/>
      <c r="K13" s="415"/>
      <c r="L13" s="1047"/>
      <c r="M13" s="1048"/>
      <c r="N13" s="1048"/>
      <c r="O13" s="1049"/>
    </row>
    <row r="14" spans="2:15" x14ac:dyDescent="0.25">
      <c r="B14" s="1053"/>
      <c r="C14" s="1042" t="s">
        <v>44</v>
      </c>
      <c r="D14" s="410"/>
      <c r="E14" s="411"/>
      <c r="F14" s="411"/>
      <c r="G14" s="411" t="str">
        <f>Instrucciones!M36</f>
        <v>45606593</v>
      </c>
      <c r="H14" s="411" t="str">
        <f>Instrucciones!M37</f>
        <v>45606613</v>
      </c>
      <c r="I14" s="411" t="str">
        <f>Instrucciones!M38</f>
        <v>3A906693</v>
      </c>
      <c r="J14" s="411" t="str">
        <f>Instrucciones!M39</f>
        <v>C5606713</v>
      </c>
      <c r="K14" s="412" t="str">
        <f>Instrucciones!M40</f>
        <v>00C58163</v>
      </c>
      <c r="L14" s="1047"/>
      <c r="M14" s="1048"/>
      <c r="N14" s="1048"/>
      <c r="O14" s="1049"/>
    </row>
    <row r="15" spans="2:15" ht="15.75" thickBot="1" x14ac:dyDescent="0.3">
      <c r="B15" s="1043"/>
      <c r="C15" s="1043"/>
      <c r="D15" s="429" t="str">
        <f>Instrucciones!M41</f>
        <v>00E59163</v>
      </c>
      <c r="E15" s="416" t="str">
        <f>Instrucciones!M42</f>
        <v>00E64163</v>
      </c>
      <c r="F15" s="416" t="str">
        <f>Instrucciones!M43</f>
        <v>00D75163</v>
      </c>
      <c r="G15" s="416" t="str">
        <f>Instrucciones!M44</f>
        <v>00E5E163</v>
      </c>
      <c r="H15" s="416" t="str">
        <f>Instrucciones!M45</f>
        <v>00D5F163</v>
      </c>
      <c r="I15" s="416"/>
      <c r="J15" s="416"/>
      <c r="K15" s="430"/>
      <c r="L15" s="1050"/>
      <c r="M15" s="1051"/>
      <c r="N15" s="1051"/>
      <c r="O15" s="1052"/>
    </row>
    <row r="16" spans="2:15" x14ac:dyDescent="0.25">
      <c r="B16" s="1017" t="s">
        <v>309</v>
      </c>
      <c r="C16" s="1017" t="s">
        <v>301</v>
      </c>
      <c r="D16" s="431" t="str">
        <f t="shared" ref="D16:K17" si="2">D4</f>
        <v>40006513</v>
      </c>
      <c r="E16" s="432" t="str">
        <f t="shared" si="2"/>
        <v>34151073</v>
      </c>
      <c r="F16" s="432" t="str">
        <f t="shared" si="2"/>
        <v>E0006113</v>
      </c>
      <c r="G16" s="432" t="str">
        <f t="shared" si="2"/>
        <v>60006513</v>
      </c>
      <c r="H16" s="432" t="str">
        <f t="shared" si="2"/>
        <v>30751073</v>
      </c>
      <c r="I16" s="432" t="str">
        <f t="shared" si="2"/>
        <v>80006513</v>
      </c>
      <c r="J16" s="432" t="str">
        <f t="shared" si="2"/>
        <v>30851073</v>
      </c>
      <c r="K16" s="433" t="str">
        <f t="shared" si="2"/>
        <v>A0006513</v>
      </c>
      <c r="L16" s="1019" t="s">
        <v>305</v>
      </c>
      <c r="M16" s="1020"/>
      <c r="N16" s="1020"/>
      <c r="O16" s="1021"/>
    </row>
    <row r="17" spans="2:15" ht="15.75" thickBot="1" x14ac:dyDescent="0.3">
      <c r="B17" s="1018"/>
      <c r="C17" s="1054"/>
      <c r="D17" s="434" t="str">
        <f t="shared" si="2"/>
        <v>30951073</v>
      </c>
      <c r="E17" s="435" t="str">
        <f t="shared" si="2"/>
        <v>C0006513</v>
      </c>
      <c r="F17" s="435" t="str">
        <f t="shared" si="2"/>
        <v>30A51073</v>
      </c>
      <c r="G17" s="435"/>
      <c r="H17" s="435"/>
      <c r="I17" s="435"/>
      <c r="J17" s="435"/>
      <c r="K17" s="436"/>
      <c r="L17" s="1022"/>
      <c r="M17" s="1023"/>
      <c r="N17" s="1023"/>
      <c r="O17" s="1024"/>
    </row>
    <row r="18" spans="2:15" ht="15.75" thickBot="1" x14ac:dyDescent="0.3">
      <c r="B18" s="1018"/>
      <c r="C18" s="437" t="s">
        <v>310</v>
      </c>
      <c r="D18" s="438"/>
      <c r="E18" s="439"/>
      <c r="F18" s="439"/>
      <c r="G18" s="439" t="str">
        <f>Instrucciones!M109</f>
        <v>00106A13</v>
      </c>
      <c r="H18" s="439" t="str">
        <f>Instrucciones!M110</f>
        <v>41400AB3</v>
      </c>
      <c r="I18" s="439" t="str">
        <f>Instrucciones!M111</f>
        <v>304A9B73</v>
      </c>
      <c r="J18" s="439"/>
      <c r="K18" s="440"/>
      <c r="L18" s="1022"/>
      <c r="M18" s="1023"/>
      <c r="N18" s="1023"/>
      <c r="O18" s="1024"/>
    </row>
    <row r="19" spans="2:15" x14ac:dyDescent="0.25">
      <c r="B19" s="1018"/>
      <c r="C19" s="1015" t="s">
        <v>311</v>
      </c>
      <c r="D19" s="449"/>
      <c r="E19" s="450"/>
      <c r="F19" s="450"/>
      <c r="G19" s="450"/>
      <c r="H19" s="450"/>
      <c r="I19" s="450"/>
      <c r="J19" s="450" t="str">
        <f>Instrucciones!M46</f>
        <v>F0506593</v>
      </c>
      <c r="K19" s="451" t="str">
        <f>Instrucciones!M47</f>
        <v>0FA06613</v>
      </c>
      <c r="L19" s="1022"/>
      <c r="M19" s="1023"/>
      <c r="N19" s="1023"/>
      <c r="O19" s="1024"/>
    </row>
    <row r="20" spans="2:15" ht="15.75" thickBot="1" x14ac:dyDescent="0.3">
      <c r="B20" s="1018"/>
      <c r="C20" s="1016"/>
      <c r="D20" s="452" t="str">
        <f>Instrucciones!M48</f>
        <v>E3906693</v>
      </c>
      <c r="E20" s="453" t="str">
        <f>Instrucciones!M49</f>
        <v>1C606713</v>
      </c>
      <c r="F20" s="524" t="str">
        <f>Instrucciones!M50</f>
        <v>6E558793</v>
      </c>
      <c r="G20" s="524" t="str">
        <f>Instrucciones!M51</f>
        <v>EF364813</v>
      </c>
      <c r="H20" s="524" t="str">
        <f>Instrucciones!M52</f>
        <v>3D36E893</v>
      </c>
      <c r="I20" s="524" t="str">
        <f>Instrucciones!M53</f>
        <v>5CF77913</v>
      </c>
      <c r="J20" s="524"/>
      <c r="K20" s="525"/>
      <c r="L20" s="1022"/>
      <c r="M20" s="1023"/>
      <c r="N20" s="1023"/>
      <c r="O20" s="1024"/>
    </row>
    <row r="21" spans="2:15" ht="15.75" thickBot="1" x14ac:dyDescent="0.3">
      <c r="B21" s="1018"/>
      <c r="C21" s="724" t="s">
        <v>312</v>
      </c>
      <c r="D21" s="454"/>
      <c r="E21" s="455"/>
      <c r="F21" s="526"/>
      <c r="G21" s="526"/>
      <c r="H21" s="526"/>
      <c r="I21" s="526"/>
      <c r="J21" s="526" t="str">
        <f>Instrucciones!M114</f>
        <v>00004B82</v>
      </c>
      <c r="K21" s="527" t="str">
        <f>Instrucciones!M115</f>
        <v>001B8067</v>
      </c>
      <c r="L21" s="1022"/>
      <c r="M21" s="1023"/>
      <c r="N21" s="1023"/>
      <c r="O21" s="1024"/>
    </row>
    <row r="22" spans="2:15" x14ac:dyDescent="0.25">
      <c r="B22" s="1086" t="s">
        <v>313</v>
      </c>
      <c r="C22" s="1086" t="s">
        <v>301</v>
      </c>
      <c r="D22" s="445" t="str">
        <f t="shared" ref="D22:K24" si="3">D16</f>
        <v>40006513</v>
      </c>
      <c r="E22" s="730" t="str">
        <f t="shared" si="3"/>
        <v>34151073</v>
      </c>
      <c r="F22" s="730" t="str">
        <f t="shared" si="3"/>
        <v>E0006113</v>
      </c>
      <c r="G22" s="730" t="str">
        <f t="shared" si="3"/>
        <v>60006513</v>
      </c>
      <c r="H22" s="730" t="str">
        <f t="shared" si="3"/>
        <v>30751073</v>
      </c>
      <c r="I22" s="730" t="str">
        <f t="shared" si="3"/>
        <v>80006513</v>
      </c>
      <c r="J22" s="730" t="str">
        <f t="shared" si="3"/>
        <v>30851073</v>
      </c>
      <c r="K22" s="731" t="str">
        <f t="shared" si="3"/>
        <v>A0006513</v>
      </c>
      <c r="L22" s="1090" t="s">
        <v>314</v>
      </c>
      <c r="M22" s="1091"/>
      <c r="N22" s="1091"/>
      <c r="O22" s="1092"/>
    </row>
    <row r="23" spans="2:15" ht="15.75" thickBot="1" x14ac:dyDescent="0.3">
      <c r="B23" s="1088"/>
      <c r="C23" s="1087"/>
      <c r="D23" s="446" t="str">
        <f t="shared" si="3"/>
        <v>30951073</v>
      </c>
      <c r="E23" s="447" t="str">
        <f t="shared" si="3"/>
        <v>C0006513</v>
      </c>
      <c r="F23" s="447" t="str">
        <f t="shared" si="3"/>
        <v>30A51073</v>
      </c>
      <c r="G23" s="447"/>
      <c r="H23" s="447"/>
      <c r="I23" s="447"/>
      <c r="J23" s="447"/>
      <c r="K23" s="448"/>
      <c r="L23" s="1093"/>
      <c r="M23" s="1094"/>
      <c r="N23" s="1094"/>
      <c r="O23" s="1095"/>
    </row>
    <row r="24" spans="2:15" ht="15.75" thickBot="1" x14ac:dyDescent="0.3">
      <c r="B24" s="1088"/>
      <c r="C24" s="441" t="s">
        <v>310</v>
      </c>
      <c r="D24" s="442"/>
      <c r="E24" s="443"/>
      <c r="F24" s="443"/>
      <c r="G24" s="443" t="str">
        <f t="shared" si="3"/>
        <v>00106A13</v>
      </c>
      <c r="H24" s="443" t="str">
        <f t="shared" si="3"/>
        <v>41400AB3</v>
      </c>
      <c r="I24" s="443" t="str">
        <f t="shared" si="3"/>
        <v>304A9B73</v>
      </c>
      <c r="J24" s="443"/>
      <c r="K24" s="444"/>
      <c r="L24" s="1093"/>
      <c r="M24" s="1094"/>
      <c r="N24" s="1094"/>
      <c r="O24" s="1095"/>
    </row>
    <row r="25" spans="2:15" x14ac:dyDescent="0.25">
      <c r="B25" s="1088"/>
      <c r="C25" s="1099" t="s">
        <v>315</v>
      </c>
      <c r="D25" s="456"/>
      <c r="E25" s="457"/>
      <c r="F25" s="457"/>
      <c r="G25" s="457"/>
      <c r="H25" s="457"/>
      <c r="I25" s="457"/>
      <c r="J25" s="457" t="str">
        <f>Instrucciones!M55</f>
        <v>31E06593</v>
      </c>
      <c r="K25" s="458" t="str">
        <f>Instrucciones!M56</f>
        <v>F0C06613</v>
      </c>
      <c r="L25" s="1093"/>
      <c r="M25" s="1094"/>
      <c r="N25" s="1094"/>
      <c r="O25" s="1095"/>
    </row>
    <row r="26" spans="2:15" ht="15.75" thickBot="1" x14ac:dyDescent="0.3">
      <c r="B26" s="1088"/>
      <c r="C26" s="1100"/>
      <c r="D26" s="459" t="str">
        <f>Instrucciones!M57</f>
        <v>56906693</v>
      </c>
      <c r="E26" s="460" t="str">
        <f>Instrucciones!M58</f>
        <v>00759713</v>
      </c>
      <c r="F26" s="460" t="str">
        <f>Instrucciones!M59</f>
        <v>00665793</v>
      </c>
      <c r="G26" s="460" t="str">
        <f>Instrucciones!M60</f>
        <v>4056D813</v>
      </c>
      <c r="H26" s="460"/>
      <c r="I26" s="460"/>
      <c r="J26" s="460"/>
      <c r="K26" s="461"/>
      <c r="L26" s="1093"/>
      <c r="M26" s="1094"/>
      <c r="N26" s="1094"/>
      <c r="O26" s="1095"/>
    </row>
    <row r="27" spans="2:15" ht="15.75" thickBot="1" x14ac:dyDescent="0.3">
      <c r="B27" s="1089"/>
      <c r="C27" s="735" t="s">
        <v>316</v>
      </c>
      <c r="D27" s="462"/>
      <c r="E27" s="463"/>
      <c r="F27" s="463"/>
      <c r="G27" s="463"/>
      <c r="H27" s="463" t="str">
        <f>Instrucciones!M117</f>
        <v>00004B82</v>
      </c>
      <c r="I27" s="463" t="str">
        <f>Instrucciones!M118</f>
        <v>001B8067</v>
      </c>
      <c r="J27" s="463"/>
      <c r="K27" s="464"/>
      <c r="L27" s="1096"/>
      <c r="M27" s="1097"/>
      <c r="N27" s="1097"/>
      <c r="O27" s="1098"/>
    </row>
    <row r="28" spans="2:15" x14ac:dyDescent="0.25">
      <c r="B28" s="1101" t="s">
        <v>317</v>
      </c>
      <c r="C28" s="1101" t="s">
        <v>301</v>
      </c>
      <c r="D28" s="466" t="str">
        <f t="shared" ref="D28:K30" si="4">D16</f>
        <v>40006513</v>
      </c>
      <c r="E28" s="736" t="str">
        <f t="shared" si="4"/>
        <v>34151073</v>
      </c>
      <c r="F28" s="736" t="str">
        <f t="shared" si="4"/>
        <v>E0006113</v>
      </c>
      <c r="G28" s="736" t="str">
        <f t="shared" si="4"/>
        <v>60006513</v>
      </c>
      <c r="H28" s="736" t="str">
        <f t="shared" si="4"/>
        <v>30751073</v>
      </c>
      <c r="I28" s="736" t="str">
        <f t="shared" si="4"/>
        <v>80006513</v>
      </c>
      <c r="J28" s="736" t="str">
        <f t="shared" si="4"/>
        <v>30851073</v>
      </c>
      <c r="K28" s="737" t="str">
        <f t="shared" si="4"/>
        <v>A0006513</v>
      </c>
      <c r="L28" s="1105" t="s">
        <v>308</v>
      </c>
      <c r="M28" s="1106"/>
      <c r="N28" s="1106"/>
      <c r="O28" s="1107"/>
    </row>
    <row r="29" spans="2:15" ht="15.75" thickBot="1" x14ac:dyDescent="0.3">
      <c r="B29" s="1114"/>
      <c r="C29" s="1102"/>
      <c r="D29" s="467" t="str">
        <f t="shared" si="4"/>
        <v>30951073</v>
      </c>
      <c r="E29" s="468" t="str">
        <f t="shared" si="4"/>
        <v>C0006513</v>
      </c>
      <c r="F29" s="468" t="str">
        <f t="shared" si="4"/>
        <v>30A51073</v>
      </c>
      <c r="G29" s="468"/>
      <c r="H29" s="468"/>
      <c r="I29" s="468"/>
      <c r="J29" s="468"/>
      <c r="K29" s="469"/>
      <c r="L29" s="1108"/>
      <c r="M29" s="1109"/>
      <c r="N29" s="1109"/>
      <c r="O29" s="1110"/>
    </row>
    <row r="30" spans="2:15" ht="15.75" thickBot="1" x14ac:dyDescent="0.3">
      <c r="B30" s="1114"/>
      <c r="C30" s="465" t="s">
        <v>310</v>
      </c>
      <c r="D30" s="470"/>
      <c r="E30" s="471"/>
      <c r="F30" s="471"/>
      <c r="G30" s="471" t="str">
        <f t="shared" si="4"/>
        <v>00106A13</v>
      </c>
      <c r="H30" s="471" t="str">
        <f t="shared" si="4"/>
        <v>41400AB3</v>
      </c>
      <c r="I30" s="471" t="str">
        <f t="shared" si="4"/>
        <v>304A9B73</v>
      </c>
      <c r="J30" s="471"/>
      <c r="K30" s="472"/>
      <c r="L30" s="1108"/>
      <c r="M30" s="1109"/>
      <c r="N30" s="1109"/>
      <c r="O30" s="1110"/>
    </row>
    <row r="31" spans="2:15" x14ac:dyDescent="0.25">
      <c r="B31" s="1114"/>
      <c r="C31" s="1103" t="s">
        <v>318</v>
      </c>
      <c r="D31" s="473"/>
      <c r="E31" s="474"/>
      <c r="F31" s="474"/>
      <c r="G31" s="474"/>
      <c r="H31" s="474"/>
      <c r="I31" s="474"/>
      <c r="J31" s="474" t="str">
        <f>Instrucciones!M62</f>
        <v>0F606593</v>
      </c>
      <c r="K31" s="475" t="str">
        <f>Instrucciones!M63</f>
        <v>FFF06613</v>
      </c>
      <c r="L31" s="1108"/>
      <c r="M31" s="1109"/>
      <c r="N31" s="1109"/>
      <c r="O31" s="1110"/>
    </row>
    <row r="32" spans="2:15" ht="15.75" thickBot="1" x14ac:dyDescent="0.3">
      <c r="B32" s="1114"/>
      <c r="C32" s="1104"/>
      <c r="D32" s="476" t="str">
        <f>Instrucciones!M64</f>
        <v>00806693</v>
      </c>
      <c r="E32" s="477" t="str">
        <f>Instrucciones!M65</f>
        <v>00D59733</v>
      </c>
      <c r="F32" s="477" t="str">
        <f>Instrucciones!M66</f>
        <v>00D757B3</v>
      </c>
      <c r="G32" s="477" t="str">
        <f>Instrucciones!M67</f>
        <v>40D65833</v>
      </c>
      <c r="H32" s="477"/>
      <c r="I32" s="477"/>
      <c r="J32" s="477"/>
      <c r="K32" s="478"/>
      <c r="L32" s="1108"/>
      <c r="M32" s="1109"/>
      <c r="N32" s="1109"/>
      <c r="O32" s="1110"/>
    </row>
    <row r="33" spans="2:15" ht="15.75" thickBot="1" x14ac:dyDescent="0.3">
      <c r="B33" s="1115"/>
      <c r="C33" s="479" t="s">
        <v>319</v>
      </c>
      <c r="D33" s="480"/>
      <c r="E33" s="481"/>
      <c r="F33" s="481"/>
      <c r="G33" s="481"/>
      <c r="H33" s="481" t="str">
        <f>Instrucciones!M120</f>
        <v>00004B82</v>
      </c>
      <c r="I33" s="481" t="str">
        <f>Instrucciones!M121</f>
        <v>001B8067</v>
      </c>
      <c r="J33" s="481"/>
      <c r="K33" s="482"/>
      <c r="L33" s="1111"/>
      <c r="M33" s="1112"/>
      <c r="N33" s="1112"/>
      <c r="O33" s="1113"/>
    </row>
    <row r="34" spans="2:15" x14ac:dyDescent="0.25">
      <c r="B34" s="1116" t="s">
        <v>320</v>
      </c>
      <c r="C34" s="1116" t="s">
        <v>301</v>
      </c>
      <c r="D34" s="528" t="str">
        <f t="shared" ref="D34:K35" si="5">D4</f>
        <v>40006513</v>
      </c>
      <c r="E34" s="529" t="str">
        <f t="shared" si="5"/>
        <v>34151073</v>
      </c>
      <c r="F34" s="529" t="str">
        <f t="shared" si="5"/>
        <v>E0006113</v>
      </c>
      <c r="G34" s="529" t="str">
        <f t="shared" si="5"/>
        <v>60006513</v>
      </c>
      <c r="H34" s="529" t="str">
        <f t="shared" si="5"/>
        <v>30751073</v>
      </c>
      <c r="I34" s="529" t="str">
        <f t="shared" si="5"/>
        <v>80006513</v>
      </c>
      <c r="J34" s="529" t="str">
        <f t="shared" si="5"/>
        <v>30851073</v>
      </c>
      <c r="K34" s="530" t="str">
        <f t="shared" si="5"/>
        <v>A0006513</v>
      </c>
      <c r="L34" s="1120" t="s">
        <v>321</v>
      </c>
      <c r="M34" s="1121"/>
      <c r="N34" s="1121"/>
      <c r="O34" s="1122"/>
    </row>
    <row r="35" spans="2:15" x14ac:dyDescent="0.25">
      <c r="B35" s="1118"/>
      <c r="C35" s="1117"/>
      <c r="D35" s="483" t="str">
        <f t="shared" si="5"/>
        <v>30951073</v>
      </c>
      <c r="E35" s="484" t="str">
        <f t="shared" si="5"/>
        <v>C0006513</v>
      </c>
      <c r="F35" s="484" t="str">
        <f t="shared" si="5"/>
        <v>30A51073</v>
      </c>
      <c r="G35" s="484"/>
      <c r="H35" s="484"/>
      <c r="I35" s="484"/>
      <c r="J35" s="484"/>
      <c r="K35" s="485"/>
      <c r="L35" s="1123"/>
      <c r="M35" s="1124"/>
      <c r="N35" s="1124"/>
      <c r="O35" s="1125"/>
    </row>
    <row r="36" spans="2:15" x14ac:dyDescent="0.25">
      <c r="B36" s="1118"/>
      <c r="C36" s="1116" t="s">
        <v>72</v>
      </c>
      <c r="D36" s="528"/>
      <c r="E36" s="529"/>
      <c r="F36" s="529"/>
      <c r="G36" s="529" t="str">
        <f>Instrucciones!M68</f>
        <v>60C06593</v>
      </c>
      <c r="H36" s="529" t="str">
        <f>Instrucciones!M69</f>
        <v>06F06613</v>
      </c>
      <c r="I36" s="529" t="str">
        <f>Instrucciones!M70</f>
        <v>9AC06693</v>
      </c>
      <c r="J36" s="529" t="str">
        <f>Instrucciones!M71</f>
        <v>1DD06713</v>
      </c>
      <c r="K36" s="530" t="str">
        <f>Instrucciones!M72</f>
        <v>00B607B3</v>
      </c>
      <c r="L36" s="1123"/>
      <c r="M36" s="1124"/>
      <c r="N36" s="1124"/>
      <c r="O36" s="1125"/>
    </row>
    <row r="37" spans="2:15" x14ac:dyDescent="0.25">
      <c r="B37" s="1118"/>
      <c r="C37" s="1118"/>
      <c r="D37" s="531" t="str">
        <f>Instrucciones!M73</f>
        <v>40D70833</v>
      </c>
      <c r="E37" s="532" t="str">
        <f>Instrucciones!M74</f>
        <v>00F648B3</v>
      </c>
      <c r="F37" s="532" t="str">
        <f>Instrucciones!M75</f>
        <v>00C6E933</v>
      </c>
      <c r="G37" s="532" t="str">
        <f>Instrucciones!M76</f>
        <v>00D879B3</v>
      </c>
      <c r="H37" s="532" t="str">
        <f>Instrucciones!M77</f>
        <v>02E90A33</v>
      </c>
      <c r="I37" s="532" t="str">
        <f>Instrucciones!M78</f>
        <v>00C58AB3</v>
      </c>
      <c r="J37" s="532" t="str">
        <f>Instrucciones!M79</f>
        <v>410A8B33</v>
      </c>
      <c r="K37" s="533" t="str">
        <f>Instrucciones!M80</f>
        <v>01594BB3</v>
      </c>
      <c r="L37" s="1123"/>
      <c r="M37" s="1124"/>
      <c r="N37" s="1124"/>
      <c r="O37" s="1125"/>
    </row>
    <row r="38" spans="2:15" x14ac:dyDescent="0.25">
      <c r="B38" s="1119"/>
      <c r="C38" s="1119"/>
      <c r="D38" s="534" t="str">
        <f>Instrucciones!M81</f>
        <v>00F7EC33</v>
      </c>
      <c r="E38" s="535" t="str">
        <f>Instrucciones!M82</f>
        <v>018C7CB3</v>
      </c>
      <c r="F38" s="535" t="str">
        <f>Instrucciones!M83</f>
        <v>031B8D33</v>
      </c>
      <c r="G38" s="535"/>
      <c r="H38" s="535"/>
      <c r="I38" s="535"/>
      <c r="J38" s="535"/>
      <c r="K38" s="536"/>
      <c r="L38" s="1126"/>
      <c r="M38" s="1127"/>
      <c r="N38" s="1127"/>
      <c r="O38" s="1128"/>
    </row>
    <row r="39" spans="2:15" x14ac:dyDescent="0.25">
      <c r="B39" s="1074" t="s">
        <v>322</v>
      </c>
      <c r="C39" s="1129" t="s">
        <v>301</v>
      </c>
      <c r="D39" s="677" t="str">
        <f t="shared" ref="D39:K40" si="6">D4</f>
        <v>40006513</v>
      </c>
      <c r="E39" s="678" t="str">
        <f t="shared" si="6"/>
        <v>34151073</v>
      </c>
      <c r="F39" s="678" t="str">
        <f t="shared" si="6"/>
        <v>E0006113</v>
      </c>
      <c r="G39" s="678" t="str">
        <f t="shared" si="6"/>
        <v>60006513</v>
      </c>
      <c r="H39" s="678" t="str">
        <f t="shared" si="6"/>
        <v>30751073</v>
      </c>
      <c r="I39" s="678" t="str">
        <f t="shared" si="6"/>
        <v>80006513</v>
      </c>
      <c r="J39" s="678" t="str">
        <f t="shared" si="6"/>
        <v>30851073</v>
      </c>
      <c r="K39" s="679" t="str">
        <f t="shared" si="6"/>
        <v>A0006513</v>
      </c>
      <c r="L39" s="1077" t="s">
        <v>323</v>
      </c>
      <c r="M39" s="1078"/>
      <c r="N39" s="1078"/>
      <c r="O39" s="1079"/>
    </row>
    <row r="40" spans="2:15" ht="15.75" thickBot="1" x14ac:dyDescent="0.3">
      <c r="B40" s="1076"/>
      <c r="C40" s="1130"/>
      <c r="D40" s="486" t="str">
        <f t="shared" si="6"/>
        <v>30951073</v>
      </c>
      <c r="E40" s="487" t="str">
        <f t="shared" si="6"/>
        <v>C0006513</v>
      </c>
      <c r="F40" s="487" t="str">
        <f t="shared" si="6"/>
        <v>30A51073</v>
      </c>
      <c r="G40" s="487"/>
      <c r="H40" s="487"/>
      <c r="I40" s="487"/>
      <c r="J40" s="487"/>
      <c r="K40" s="488"/>
      <c r="L40" s="1080"/>
      <c r="M40" s="1081"/>
      <c r="N40" s="1081"/>
      <c r="O40" s="1082"/>
    </row>
    <row r="41" spans="2:15" x14ac:dyDescent="0.25">
      <c r="B41" s="1076"/>
      <c r="C41" s="1074" t="s">
        <v>62</v>
      </c>
      <c r="D41" s="677"/>
      <c r="E41" s="678"/>
      <c r="F41" s="678"/>
      <c r="G41" s="678" t="str">
        <f>Instrucciones!M85</f>
        <v>F0B06593</v>
      </c>
      <c r="H41" s="678" t="str">
        <f>Instrucciones!M86</f>
        <v>DAF06613</v>
      </c>
      <c r="I41" s="678" t="str">
        <f>Instrucciones!M87</f>
        <v>16306693</v>
      </c>
      <c r="J41" s="678" t="str">
        <f>Instrucciones!M88</f>
        <v>F4C5A713</v>
      </c>
      <c r="K41" s="679" t="str">
        <f>Instrucciones!M89</f>
        <v>FAF63793</v>
      </c>
      <c r="L41" s="1080"/>
      <c r="M41" s="1081"/>
      <c r="N41" s="1081"/>
      <c r="O41" s="1082"/>
    </row>
    <row r="42" spans="2:15" ht="15.75" thickBot="1" x14ac:dyDescent="0.3">
      <c r="B42" s="1075"/>
      <c r="C42" s="1075"/>
      <c r="D42" s="683" t="str">
        <f>Instrucciones!M90</f>
        <v>00C6A833</v>
      </c>
      <c r="E42" s="684" t="str">
        <f>Instrucciones!M91</f>
        <v>00C6B8B3</v>
      </c>
      <c r="F42" s="684"/>
      <c r="G42" s="684"/>
      <c r="H42" s="684"/>
      <c r="I42" s="684"/>
      <c r="J42" s="684"/>
      <c r="K42" s="685"/>
      <c r="L42" s="1083"/>
      <c r="M42" s="1084"/>
      <c r="N42" s="1084"/>
      <c r="O42" s="1085"/>
    </row>
    <row r="43" spans="2:15" x14ac:dyDescent="0.25">
      <c r="B43" s="1132" t="s">
        <v>324</v>
      </c>
      <c r="C43" s="1132" t="s">
        <v>301</v>
      </c>
      <c r="D43" s="490" t="str">
        <f t="shared" ref="D43:K45" si="7">D16</f>
        <v>40006513</v>
      </c>
      <c r="E43" s="745" t="str">
        <f t="shared" si="7"/>
        <v>34151073</v>
      </c>
      <c r="F43" s="745" t="str">
        <f t="shared" si="7"/>
        <v>E0006113</v>
      </c>
      <c r="G43" s="745" t="str">
        <f t="shared" si="7"/>
        <v>60006513</v>
      </c>
      <c r="H43" s="745" t="str">
        <f t="shared" si="7"/>
        <v>30751073</v>
      </c>
      <c r="I43" s="745" t="str">
        <f t="shared" si="7"/>
        <v>80006513</v>
      </c>
      <c r="J43" s="745" t="str">
        <f t="shared" si="7"/>
        <v>30851073</v>
      </c>
      <c r="K43" s="746" t="str">
        <f t="shared" si="7"/>
        <v>A0006513</v>
      </c>
      <c r="L43" s="1138" t="s">
        <v>305</v>
      </c>
      <c r="M43" s="1139"/>
      <c r="N43" s="1139"/>
      <c r="O43" s="1140"/>
    </row>
    <row r="44" spans="2:15" ht="15.75" thickBot="1" x14ac:dyDescent="0.3">
      <c r="B44" s="1136"/>
      <c r="C44" s="1133"/>
      <c r="D44" s="491" t="str">
        <f t="shared" si="7"/>
        <v>30951073</v>
      </c>
      <c r="E44" s="492" t="str">
        <f t="shared" si="7"/>
        <v>C0006513</v>
      </c>
      <c r="F44" s="492" t="str">
        <f t="shared" si="7"/>
        <v>30A51073</v>
      </c>
      <c r="G44" s="492"/>
      <c r="H44" s="492"/>
      <c r="I44" s="492"/>
      <c r="J44" s="492"/>
      <c r="K44" s="493"/>
      <c r="L44" s="1141"/>
      <c r="M44" s="1142"/>
      <c r="N44" s="1142"/>
      <c r="O44" s="1143"/>
    </row>
    <row r="45" spans="2:15" ht="15.75" thickBot="1" x14ac:dyDescent="0.3">
      <c r="B45" s="1136"/>
      <c r="C45" s="489" t="s">
        <v>310</v>
      </c>
      <c r="D45" s="494"/>
      <c r="E45" s="495"/>
      <c r="F45" s="495"/>
      <c r="G45" s="495" t="str">
        <f t="shared" si="7"/>
        <v>00106A13</v>
      </c>
      <c r="H45" s="495" t="str">
        <f t="shared" si="7"/>
        <v>41400AB3</v>
      </c>
      <c r="I45" s="495" t="str">
        <f t="shared" si="7"/>
        <v>304A9B73</v>
      </c>
      <c r="J45" s="495"/>
      <c r="K45" s="496"/>
      <c r="L45" s="1141"/>
      <c r="M45" s="1142"/>
      <c r="N45" s="1142"/>
      <c r="O45" s="1143"/>
    </row>
    <row r="46" spans="2:15" x14ac:dyDescent="0.25">
      <c r="B46" s="1136"/>
      <c r="C46" s="1134" t="s">
        <v>325</v>
      </c>
      <c r="D46" s="497"/>
      <c r="E46" s="498"/>
      <c r="F46" s="498"/>
      <c r="G46" s="498"/>
      <c r="H46" s="498"/>
      <c r="I46" s="498"/>
      <c r="J46" s="498" t="str">
        <f>Instrucciones!M93</f>
        <v>00C06593</v>
      </c>
      <c r="K46" s="499" t="str">
        <f>Instrucciones!M94</f>
        <v>0000C22E</v>
      </c>
      <c r="L46" s="1141"/>
      <c r="M46" s="1142"/>
      <c r="N46" s="1142"/>
      <c r="O46" s="1143"/>
    </row>
    <row r="47" spans="2:15" ht="15.75" thickBot="1" x14ac:dyDescent="0.3">
      <c r="B47" s="1136"/>
      <c r="C47" s="1135"/>
      <c r="D47" s="500" t="str">
        <f>Instrucciones!M95</f>
        <v>00004612</v>
      </c>
      <c r="E47" s="501"/>
      <c r="F47" s="501"/>
      <c r="G47" s="501"/>
      <c r="H47" s="501"/>
      <c r="I47" s="501"/>
      <c r="J47" s="501"/>
      <c r="K47" s="502"/>
      <c r="L47" s="1141"/>
      <c r="M47" s="1142"/>
      <c r="N47" s="1142"/>
      <c r="O47" s="1143"/>
    </row>
    <row r="48" spans="2:15" ht="15.75" thickBot="1" x14ac:dyDescent="0.3">
      <c r="B48" s="1137"/>
      <c r="C48" s="504" t="s">
        <v>326</v>
      </c>
      <c r="D48" s="505"/>
      <c r="E48" s="506" t="str">
        <f>Instrucciones!M123</f>
        <v>00004B82</v>
      </c>
      <c r="F48" s="506" t="str">
        <f>Instrucciones!M124</f>
        <v>001B8067</v>
      </c>
      <c r="G48" s="506"/>
      <c r="H48" s="506"/>
      <c r="I48" s="506"/>
      <c r="J48" s="506"/>
      <c r="K48" s="507"/>
      <c r="L48" s="1144"/>
      <c r="M48" s="1145"/>
      <c r="N48" s="1145"/>
      <c r="O48" s="1146"/>
    </row>
    <row r="49" spans="2:15" x14ac:dyDescent="0.25">
      <c r="B49" s="1150" t="s">
        <v>327</v>
      </c>
      <c r="C49" s="1147" t="s">
        <v>301</v>
      </c>
      <c r="D49" s="509" t="str">
        <f t="shared" ref="D49:K50" si="8">D4</f>
        <v>40006513</v>
      </c>
      <c r="E49" s="510" t="str">
        <f t="shared" si="8"/>
        <v>34151073</v>
      </c>
      <c r="F49" s="510" t="str">
        <f t="shared" si="8"/>
        <v>E0006113</v>
      </c>
      <c r="G49" s="510" t="str">
        <f t="shared" si="8"/>
        <v>60006513</v>
      </c>
      <c r="H49" s="510" t="str">
        <f t="shared" si="8"/>
        <v>30751073</v>
      </c>
      <c r="I49" s="510" t="str">
        <f t="shared" si="8"/>
        <v>80006513</v>
      </c>
      <c r="J49" s="510" t="str">
        <f t="shared" si="8"/>
        <v>30851073</v>
      </c>
      <c r="K49" s="511" t="str">
        <f t="shared" si="8"/>
        <v>A0006513</v>
      </c>
      <c r="L49" s="1152" t="s">
        <v>305</v>
      </c>
      <c r="M49" s="1153"/>
      <c r="N49" s="1153"/>
      <c r="O49" s="1154"/>
    </row>
    <row r="50" spans="2:15" ht="15.75" thickBot="1" x14ac:dyDescent="0.3">
      <c r="B50" s="1151"/>
      <c r="C50" s="1148"/>
      <c r="D50" s="512" t="str">
        <f t="shared" si="8"/>
        <v>30951073</v>
      </c>
      <c r="E50" s="513" t="str">
        <f t="shared" si="8"/>
        <v>C0006513</v>
      </c>
      <c r="F50" s="513" t="str">
        <f t="shared" si="8"/>
        <v>30A51073</v>
      </c>
      <c r="G50" s="513"/>
      <c r="H50" s="513"/>
      <c r="I50" s="513"/>
      <c r="J50" s="513"/>
      <c r="K50" s="514"/>
      <c r="L50" s="1155"/>
      <c r="M50" s="1156"/>
      <c r="N50" s="1156"/>
      <c r="O50" s="1157"/>
    </row>
    <row r="51" spans="2:15" x14ac:dyDescent="0.25">
      <c r="B51" s="1151"/>
      <c r="C51" s="1147" t="s">
        <v>84</v>
      </c>
      <c r="D51" s="509"/>
      <c r="E51" s="510"/>
      <c r="F51" s="510"/>
      <c r="G51" s="510" t="str">
        <f>Instrucciones!M97</f>
        <v>9D106593</v>
      </c>
      <c r="H51" s="510" t="str">
        <f>Instrucciones!M98</f>
        <v>46306613</v>
      </c>
      <c r="I51" s="510" t="str">
        <f>Instrucciones!M99</f>
        <v>0D706693</v>
      </c>
      <c r="J51" s="510" t="str">
        <f>Instrucciones!M100</f>
        <v>F0A06713</v>
      </c>
      <c r="K51" s="511" t="str">
        <f>Instrucciones!M101</f>
        <v>301597F3</v>
      </c>
      <c r="L51" s="1155"/>
      <c r="M51" s="1156"/>
      <c r="N51" s="1156"/>
      <c r="O51" s="1157"/>
    </row>
    <row r="52" spans="2:15" ht="15.75" thickBot="1" x14ac:dyDescent="0.3">
      <c r="B52" s="1151"/>
      <c r="C52" s="1149"/>
      <c r="D52" s="515" t="str">
        <f>Instrucciones!M102</f>
        <v>30062873</v>
      </c>
      <c r="E52" s="508" t="str">
        <f>Instrucciones!M103</f>
        <v>3416B8F3</v>
      </c>
      <c r="F52" s="508" t="str">
        <f>Instrucciones!M104</f>
        <v>34395973</v>
      </c>
      <c r="G52" s="508" t="str">
        <f>Instrucciones!M105</f>
        <v>304D69F3</v>
      </c>
      <c r="H52" s="508" t="str">
        <f>Instrucciones!M106</f>
        <v>30777A73</v>
      </c>
      <c r="I52" s="508"/>
      <c r="J52" s="508"/>
      <c r="K52" s="516"/>
      <c r="L52" s="1155"/>
      <c r="M52" s="1156"/>
      <c r="N52" s="1156"/>
      <c r="O52" s="1157"/>
    </row>
    <row r="53" spans="2:15" x14ac:dyDescent="0.25">
      <c r="B53" s="1164" t="s">
        <v>328</v>
      </c>
      <c r="C53" s="569" t="s">
        <v>14</v>
      </c>
      <c r="D53" s="570" t="str">
        <f>Instrucciones!M107</f>
        <v>FFFFFFFF</v>
      </c>
      <c r="E53" s="750"/>
      <c r="F53" s="750"/>
      <c r="G53" s="750"/>
      <c r="H53" s="750"/>
      <c r="I53" s="750"/>
      <c r="J53" s="750"/>
      <c r="K53" s="751"/>
      <c r="L53" s="1158" t="s">
        <v>329</v>
      </c>
      <c r="M53" s="1159"/>
      <c r="N53" s="1159"/>
      <c r="O53" s="1160"/>
    </row>
    <row r="54" spans="2:15" ht="15.75" thickBot="1" x14ac:dyDescent="0.3">
      <c r="B54" s="1165"/>
      <c r="C54" s="571" t="s">
        <v>330</v>
      </c>
      <c r="D54" s="572"/>
      <c r="E54" s="573" t="str">
        <f>Instrucciones!M125</f>
        <v>00004B82</v>
      </c>
      <c r="F54" s="573" t="str">
        <f>Instrucciones!M126</f>
        <v>001B8067</v>
      </c>
      <c r="G54" s="753"/>
      <c r="H54" s="753"/>
      <c r="I54" s="753"/>
      <c r="J54" s="753"/>
      <c r="K54" s="754"/>
      <c r="L54" s="1161"/>
      <c r="M54" s="1162"/>
      <c r="N54" s="1162"/>
      <c r="O54" s="1163"/>
    </row>
    <row r="57" spans="2:15" x14ac:dyDescent="0.25">
      <c r="B57" s="1131" t="s">
        <v>331</v>
      </c>
      <c r="C57" s="1131"/>
      <c r="D57" s="1131"/>
      <c r="E57" s="1131"/>
      <c r="F57" s="1131"/>
      <c r="G57" s="1131"/>
      <c r="H57" s="1131"/>
      <c r="I57" s="1131"/>
      <c r="J57" s="1131"/>
      <c r="K57" s="1131"/>
      <c r="L57" s="1131"/>
      <c r="M57" s="1131"/>
      <c r="N57" s="1131"/>
      <c r="O57" s="1131"/>
    </row>
  </sheetData>
  <mergeCells count="46">
    <mergeCell ref="B57:O57"/>
    <mergeCell ref="C43:C44"/>
    <mergeCell ref="C46:C47"/>
    <mergeCell ref="B43:B48"/>
    <mergeCell ref="L43:O48"/>
    <mergeCell ref="C49:C50"/>
    <mergeCell ref="C51:C52"/>
    <mergeCell ref="B49:B52"/>
    <mergeCell ref="L49:O52"/>
    <mergeCell ref="L53:O54"/>
    <mergeCell ref="B53:B54"/>
    <mergeCell ref="C41:C42"/>
    <mergeCell ref="B39:B42"/>
    <mergeCell ref="L39:O42"/>
    <mergeCell ref="C22:C23"/>
    <mergeCell ref="B22:B27"/>
    <mergeCell ref="L22:O27"/>
    <mergeCell ref="C25:C26"/>
    <mergeCell ref="C28:C29"/>
    <mergeCell ref="C31:C32"/>
    <mergeCell ref="L28:O33"/>
    <mergeCell ref="B28:B33"/>
    <mergeCell ref="C34:C35"/>
    <mergeCell ref="C36:C38"/>
    <mergeCell ref="B34:B38"/>
    <mergeCell ref="L34:O38"/>
    <mergeCell ref="C39:C40"/>
    <mergeCell ref="D2:K2"/>
    <mergeCell ref="L2:O3"/>
    <mergeCell ref="C2:C3"/>
    <mergeCell ref="B2:B3"/>
    <mergeCell ref="C4:C5"/>
    <mergeCell ref="L4:O6"/>
    <mergeCell ref="B4:B6"/>
    <mergeCell ref="C19:C20"/>
    <mergeCell ref="B16:B21"/>
    <mergeCell ref="L16:O21"/>
    <mergeCell ref="C7:C8"/>
    <mergeCell ref="C9:C11"/>
    <mergeCell ref="B7:B11"/>
    <mergeCell ref="L7:O11"/>
    <mergeCell ref="C12:C13"/>
    <mergeCell ref="C14:C15"/>
    <mergeCell ref="L12:O15"/>
    <mergeCell ref="B12:B15"/>
    <mergeCell ref="C16:C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240F-5621-4CCF-B24B-2771C172F3F4}">
  <dimension ref="B1:O37"/>
  <sheetViews>
    <sheetView topLeftCell="C1" workbookViewId="0">
      <selection activeCell="H29" sqref="H29"/>
    </sheetView>
  </sheetViews>
  <sheetFormatPr baseColWidth="10" defaultColWidth="11.42578125" defaultRowHeight="15" x14ac:dyDescent="0.25"/>
  <cols>
    <col min="2" max="2" width="18.85546875" bestFit="1" customWidth="1"/>
    <col min="3" max="3" width="54.7109375" bestFit="1" customWidth="1"/>
    <col min="4" max="4" width="11.28515625" customWidth="1"/>
    <col min="13" max="13" width="13.28515625" bestFit="1" customWidth="1"/>
    <col min="15" max="15" width="21.28515625" customWidth="1"/>
  </cols>
  <sheetData>
    <row r="1" spans="2:15" ht="15.75" thickBot="1" x14ac:dyDescent="0.3"/>
    <row r="2" spans="2:15" ht="15.75" thickBot="1" x14ac:dyDescent="0.3">
      <c r="B2" s="548"/>
      <c r="C2" s="548"/>
      <c r="D2" s="622" t="s">
        <v>332</v>
      </c>
      <c r="E2" s="646">
        <v>0</v>
      </c>
      <c r="F2" s="647">
        <v>1</v>
      </c>
      <c r="G2" s="647">
        <v>2</v>
      </c>
      <c r="H2" s="647">
        <v>3</v>
      </c>
      <c r="I2" s="647">
        <v>4</v>
      </c>
      <c r="J2" s="647">
        <v>5</v>
      </c>
      <c r="K2" s="647">
        <v>6</v>
      </c>
      <c r="L2" s="648">
        <v>7</v>
      </c>
      <c r="M2" s="622" t="s">
        <v>333</v>
      </c>
      <c r="O2" s="640" t="s">
        <v>300</v>
      </c>
    </row>
    <row r="3" spans="2:15" x14ac:dyDescent="0.25">
      <c r="B3" s="593" t="s">
        <v>300</v>
      </c>
      <c r="C3" s="1166" t="s">
        <v>334</v>
      </c>
      <c r="D3" s="649">
        <v>0</v>
      </c>
      <c r="E3" s="401" t="str">
        <f>'Instrucciones Probadas'!D4</f>
        <v>40006513</v>
      </c>
      <c r="F3" s="402" t="str">
        <f>'Instrucciones Probadas'!E4</f>
        <v>34151073</v>
      </c>
      <c r="G3" s="402" t="str">
        <f>'Instrucciones Probadas'!F4</f>
        <v>E0006113</v>
      </c>
      <c r="H3" s="402" t="str">
        <f>'Instrucciones Probadas'!G4</f>
        <v>60006513</v>
      </c>
      <c r="I3" s="402" t="str">
        <f>'Instrucciones Probadas'!H4</f>
        <v>30751073</v>
      </c>
      <c r="J3" s="402" t="str">
        <f>'Instrucciones Probadas'!I4</f>
        <v>80006513</v>
      </c>
      <c r="K3" s="402" t="str">
        <f>'Instrucciones Probadas'!J4</f>
        <v>30851073</v>
      </c>
      <c r="L3" s="403" t="str">
        <f>'Instrucciones Probadas'!K4</f>
        <v>A0006513</v>
      </c>
      <c r="M3" s="623" t="str">
        <f>DEC2HEX(D3)</f>
        <v>0</v>
      </c>
      <c r="O3" s="641" t="s">
        <v>304</v>
      </c>
    </row>
    <row r="4" spans="2:15" ht="15.75" thickBot="1" x14ac:dyDescent="0.3">
      <c r="B4" s="594" t="s">
        <v>300</v>
      </c>
      <c r="C4" s="1072"/>
      <c r="D4" s="650">
        <v>8</v>
      </c>
      <c r="E4" s="404" t="str">
        <f>'Instrucciones Probadas'!D5</f>
        <v>30951073</v>
      </c>
      <c r="F4" s="405" t="str">
        <f>'Instrucciones Probadas'!E5</f>
        <v>C0006513</v>
      </c>
      <c r="G4" s="405" t="str">
        <f>'Instrucciones Probadas'!F5</f>
        <v>30A51073</v>
      </c>
      <c r="H4" s="405" t="str">
        <f>'Instrucciones Probadas'!G6</f>
        <v>C9435597</v>
      </c>
      <c r="I4" s="405" t="str">
        <f>'Instrucciones Probadas'!H6</f>
        <v>EC947637</v>
      </c>
      <c r="J4" s="405" t="str">
        <f>'Instrucciones Probadas'!I6</f>
        <v>004006EF</v>
      </c>
      <c r="K4" s="405" t="str">
        <f>'Instrucciones Probadas'!J6</f>
        <v>00468767</v>
      </c>
      <c r="L4" s="406"/>
      <c r="M4" s="624" t="str">
        <f t="shared" ref="M4:M37" si="0">DEC2HEX(D4)</f>
        <v>8</v>
      </c>
      <c r="O4" s="642" t="s">
        <v>307</v>
      </c>
    </row>
    <row r="5" spans="2:15" ht="14.45" customHeight="1" x14ac:dyDescent="0.25">
      <c r="B5" s="595" t="s">
        <v>304</v>
      </c>
      <c r="C5" s="1181" t="s">
        <v>335</v>
      </c>
      <c r="D5" s="649">
        <v>0</v>
      </c>
      <c r="E5" s="417" t="str">
        <f>'Instrucciones Probadas'!D7</f>
        <v>40006513</v>
      </c>
      <c r="F5" s="418" t="str">
        <f>'Instrucciones Probadas'!E7</f>
        <v>34151073</v>
      </c>
      <c r="G5" s="418" t="str">
        <f>'Instrucciones Probadas'!F7</f>
        <v>E0006113</v>
      </c>
      <c r="H5" s="418" t="str">
        <f>'Instrucciones Probadas'!G7</f>
        <v>60006513</v>
      </c>
      <c r="I5" s="418" t="str">
        <f>'Instrucciones Probadas'!H7</f>
        <v>30751073</v>
      </c>
      <c r="J5" s="418" t="str">
        <f>'Instrucciones Probadas'!I7</f>
        <v>80006513</v>
      </c>
      <c r="K5" s="418" t="str">
        <f>'Instrucciones Probadas'!J7</f>
        <v>30851073</v>
      </c>
      <c r="L5" s="419" t="str">
        <f>'Instrucciones Probadas'!K7</f>
        <v>A0006513</v>
      </c>
      <c r="M5" s="623" t="str">
        <f t="shared" si="0"/>
        <v>0</v>
      </c>
      <c r="O5" s="643" t="s">
        <v>309</v>
      </c>
    </row>
    <row r="6" spans="2:15" x14ac:dyDescent="0.25">
      <c r="B6" s="596" t="s">
        <v>304</v>
      </c>
      <c r="C6" s="1182"/>
      <c r="D6" s="651">
        <v>8</v>
      </c>
      <c r="E6" s="423" t="str">
        <f>'Instrucciones Probadas'!D8</f>
        <v>30951073</v>
      </c>
      <c r="F6" s="424" t="str">
        <f>'Instrucciones Probadas'!E8</f>
        <v>C0006513</v>
      </c>
      <c r="G6" s="424" t="str">
        <f>'Instrucciones Probadas'!F8</f>
        <v>30A51073</v>
      </c>
      <c r="H6" s="424" t="str">
        <f>'Instrucciones Probadas'!G9</f>
        <v>DC006593</v>
      </c>
      <c r="I6" s="424" t="str">
        <f>'Instrucciones Probadas'!H9</f>
        <v>39F06613</v>
      </c>
      <c r="J6" s="424" t="str">
        <f>'Instrucciones Probadas'!I9</f>
        <v>F3006693</v>
      </c>
      <c r="K6" s="424" t="str">
        <f>'Instrucciones Probadas'!J9</f>
        <v>99106713</v>
      </c>
      <c r="L6" s="425" t="str">
        <f>'Instrucciones Probadas'!K9</f>
        <v>D3606793</v>
      </c>
      <c r="M6" s="625" t="str">
        <f t="shared" si="0"/>
        <v>8</v>
      </c>
      <c r="O6" s="729" t="s">
        <v>313</v>
      </c>
    </row>
    <row r="7" spans="2:15" x14ac:dyDescent="0.25">
      <c r="B7" s="596" t="s">
        <v>304</v>
      </c>
      <c r="C7" s="1182"/>
      <c r="D7" s="651">
        <v>16</v>
      </c>
      <c r="E7" s="423" t="str">
        <f>'Instrucciones Probadas'!D10</f>
        <v>040005A3</v>
      </c>
      <c r="F7" s="424" t="str">
        <f>'Instrucciones Probadas'!E10</f>
        <v>04101623</v>
      </c>
      <c r="G7" s="424" t="str">
        <f>'Instrucciones Probadas'!F10</f>
        <v>042026A3</v>
      </c>
      <c r="H7" s="424" t="str">
        <f>'Instrucciones Probadas'!G10</f>
        <v>04300723</v>
      </c>
      <c r="I7" s="424" t="str">
        <f>'Instrucciones Probadas'!H10</f>
        <v>044017A3</v>
      </c>
      <c r="J7" s="424" t="str">
        <f>'Instrucciones Probadas'!I10</f>
        <v>04000703</v>
      </c>
      <c r="K7" s="424" t="str">
        <f>'Instrucciones Probadas'!J10</f>
        <v>04101783</v>
      </c>
      <c r="L7" s="425" t="str">
        <f>'Instrucciones Probadas'!K10</f>
        <v>04202683</v>
      </c>
      <c r="M7" s="625" t="str">
        <f t="shared" si="0"/>
        <v>10</v>
      </c>
      <c r="O7" s="741" t="s">
        <v>317</v>
      </c>
    </row>
    <row r="8" spans="2:15" ht="15.75" thickBot="1" x14ac:dyDescent="0.3">
      <c r="B8" s="597" t="s">
        <v>304</v>
      </c>
      <c r="C8" s="1183"/>
      <c r="D8" s="652">
        <v>24</v>
      </c>
      <c r="E8" s="426" t="str">
        <f>'Instrucciones Probadas'!D11</f>
        <v>04304583</v>
      </c>
      <c r="F8" s="427" t="str">
        <f>'Instrucciones Probadas'!E11</f>
        <v>04405603</v>
      </c>
      <c r="G8" s="427"/>
      <c r="H8" s="427"/>
      <c r="I8" s="427"/>
      <c r="J8" s="427"/>
      <c r="K8" s="427"/>
      <c r="L8" s="428"/>
      <c r="M8" s="626" t="str">
        <f t="shared" si="0"/>
        <v>18</v>
      </c>
      <c r="O8" s="742" t="s">
        <v>320</v>
      </c>
    </row>
    <row r="9" spans="2:15" ht="14.45" customHeight="1" x14ac:dyDescent="0.25">
      <c r="B9" s="598" t="s">
        <v>307</v>
      </c>
      <c r="C9" s="1184" t="s">
        <v>336</v>
      </c>
      <c r="D9" s="649">
        <v>0</v>
      </c>
      <c r="E9" s="410" t="str">
        <f>'Instrucciones Probadas'!D12</f>
        <v>40006513</v>
      </c>
      <c r="F9" s="411" t="str">
        <f>'Instrucciones Probadas'!E12</f>
        <v>34151073</v>
      </c>
      <c r="G9" s="411" t="str">
        <f>'Instrucciones Probadas'!F12</f>
        <v>E0006113</v>
      </c>
      <c r="H9" s="411" t="str">
        <f>'Instrucciones Probadas'!G12</f>
        <v>60006513</v>
      </c>
      <c r="I9" s="411" t="str">
        <f>'Instrucciones Probadas'!H12</f>
        <v>30751073</v>
      </c>
      <c r="J9" s="411" t="str">
        <f>'Instrucciones Probadas'!I12</f>
        <v>80006513</v>
      </c>
      <c r="K9" s="411" t="str">
        <f>'Instrucciones Probadas'!J12</f>
        <v>30851073</v>
      </c>
      <c r="L9" s="412" t="str">
        <f>'Instrucciones Probadas'!K12</f>
        <v>A0006513</v>
      </c>
      <c r="M9" s="623" t="str">
        <f t="shared" si="0"/>
        <v>0</v>
      </c>
      <c r="O9" s="604" t="s">
        <v>322</v>
      </c>
    </row>
    <row r="10" spans="2:15" x14ac:dyDescent="0.25">
      <c r="B10" s="600" t="s">
        <v>307</v>
      </c>
      <c r="C10" s="1185"/>
      <c r="D10" s="651">
        <v>8</v>
      </c>
      <c r="E10" s="662" t="str">
        <f>'Instrucciones Probadas'!D13</f>
        <v>30951073</v>
      </c>
      <c r="F10" s="663" t="str">
        <f>'Instrucciones Probadas'!E13</f>
        <v>C0006513</v>
      </c>
      <c r="G10" s="663" t="str">
        <f>'Instrucciones Probadas'!F13</f>
        <v>30A51073</v>
      </c>
      <c r="H10" s="663" t="str">
        <f>'Instrucciones Probadas'!G14</f>
        <v>45606593</v>
      </c>
      <c r="I10" s="663" t="str">
        <f>'Instrucciones Probadas'!H14</f>
        <v>45606613</v>
      </c>
      <c r="J10" s="663" t="str">
        <f>'Instrucciones Probadas'!I14</f>
        <v>3A906693</v>
      </c>
      <c r="K10" s="663" t="str">
        <f>'Instrucciones Probadas'!J14</f>
        <v>C5606713</v>
      </c>
      <c r="L10" s="664" t="str">
        <f>'Instrucciones Probadas'!K14</f>
        <v>00C58163</v>
      </c>
      <c r="M10" s="625" t="str">
        <f t="shared" si="0"/>
        <v>8</v>
      </c>
      <c r="O10" s="744" t="s">
        <v>324</v>
      </c>
    </row>
    <row r="11" spans="2:15" ht="15.75" thickBot="1" x14ac:dyDescent="0.3">
      <c r="B11" s="599" t="s">
        <v>307</v>
      </c>
      <c r="C11" s="1186"/>
      <c r="D11" s="650">
        <v>16</v>
      </c>
      <c r="E11" s="413" t="str">
        <f>'Instrucciones Probadas'!D15</f>
        <v>00E59163</v>
      </c>
      <c r="F11" s="414" t="str">
        <f>'Instrucciones Probadas'!E15</f>
        <v>00E64163</v>
      </c>
      <c r="G11" s="414" t="str">
        <f>'Instrucciones Probadas'!F15</f>
        <v>00D75163</v>
      </c>
      <c r="H11" s="414" t="str">
        <f>'Instrucciones Probadas'!G15</f>
        <v>00E5E163</v>
      </c>
      <c r="I11" s="414" t="str">
        <f>'Instrucciones Probadas'!H15</f>
        <v>00D5F163</v>
      </c>
      <c r="J11" s="414"/>
      <c r="K11" s="414"/>
      <c r="L11" s="415"/>
      <c r="M11" s="624" t="str">
        <f t="shared" si="0"/>
        <v>10</v>
      </c>
      <c r="O11" s="644" t="s">
        <v>327</v>
      </c>
    </row>
    <row r="12" spans="2:15" ht="15.75" thickBot="1" x14ac:dyDescent="0.3">
      <c r="B12" s="601" t="s">
        <v>309</v>
      </c>
      <c r="C12" s="1174" t="s">
        <v>337</v>
      </c>
      <c r="D12" s="653">
        <v>0</v>
      </c>
      <c r="E12" s="665" t="str">
        <f>'Instrucciones Probadas'!D16</f>
        <v>40006513</v>
      </c>
      <c r="F12" s="666" t="str">
        <f>'Instrucciones Probadas'!E16</f>
        <v>34151073</v>
      </c>
      <c r="G12" s="666" t="str">
        <f>'Instrucciones Probadas'!F16</f>
        <v>E0006113</v>
      </c>
      <c r="H12" s="666" t="str">
        <f>'Instrucciones Probadas'!G16</f>
        <v>60006513</v>
      </c>
      <c r="I12" s="666" t="str">
        <f>'Instrucciones Probadas'!H16</f>
        <v>30751073</v>
      </c>
      <c r="J12" s="666" t="str">
        <f>'Instrucciones Probadas'!I16</f>
        <v>80006513</v>
      </c>
      <c r="K12" s="666" t="str">
        <f>'Instrucciones Probadas'!J16</f>
        <v>30851073</v>
      </c>
      <c r="L12" s="667" t="str">
        <f>'Instrucciones Probadas'!K16</f>
        <v>A0006513</v>
      </c>
      <c r="M12" s="627" t="str">
        <f t="shared" si="0"/>
        <v>0</v>
      </c>
      <c r="O12" s="645" t="s">
        <v>328</v>
      </c>
    </row>
    <row r="13" spans="2:15" ht="15.75" thickBot="1" x14ac:dyDescent="0.3">
      <c r="B13" s="602" t="s">
        <v>309</v>
      </c>
      <c r="C13" s="1175"/>
      <c r="D13" s="651">
        <v>8</v>
      </c>
      <c r="E13" s="668" t="str">
        <f>'Instrucciones Probadas'!D17</f>
        <v>30951073</v>
      </c>
      <c r="F13" s="669" t="str">
        <f>'Instrucciones Probadas'!E17</f>
        <v>C0006513</v>
      </c>
      <c r="G13" s="669" t="str">
        <f>'Instrucciones Probadas'!F17</f>
        <v>30A51073</v>
      </c>
      <c r="H13" s="669" t="str">
        <f>'Instrucciones Probadas'!G18</f>
        <v>00106A13</v>
      </c>
      <c r="I13" s="669" t="str">
        <f>'Instrucciones Probadas'!H18</f>
        <v>41400AB3</v>
      </c>
      <c r="J13" s="669" t="str">
        <f>'Instrucciones Probadas'!I18</f>
        <v>304A9B73</v>
      </c>
      <c r="K13" s="669"/>
      <c r="L13" s="670"/>
      <c r="M13" s="625" t="str">
        <f t="shared" si="0"/>
        <v>8</v>
      </c>
    </row>
    <row r="14" spans="2:15" x14ac:dyDescent="0.25">
      <c r="B14" s="602" t="s">
        <v>309</v>
      </c>
      <c r="C14" s="1174" t="s">
        <v>338</v>
      </c>
      <c r="D14" s="651">
        <f>'Distribución de memoria'!N5</f>
        <v>1536</v>
      </c>
      <c r="E14" s="668" t="str">
        <f>'Instrucciones Probadas'!J19</f>
        <v>F0506593</v>
      </c>
      <c r="F14" s="669" t="str">
        <f>'Instrucciones Probadas'!K19</f>
        <v>0FA06613</v>
      </c>
      <c r="G14" s="669" t="str">
        <f>'Instrucciones Probadas'!D20</f>
        <v>E3906693</v>
      </c>
      <c r="H14" s="669" t="str">
        <f>'Instrucciones Probadas'!E20</f>
        <v>1C606713</v>
      </c>
      <c r="I14" s="669" t="str">
        <f>'Instrucciones Probadas'!F20</f>
        <v>6E558793</v>
      </c>
      <c r="J14" s="669" t="str">
        <f>'Instrucciones Probadas'!G20</f>
        <v>EF364813</v>
      </c>
      <c r="K14" s="669" t="str">
        <f>'Instrucciones Probadas'!H20</f>
        <v>3D36E893</v>
      </c>
      <c r="L14" s="670" t="str">
        <f>'Instrucciones Probadas'!I20</f>
        <v>5CF77913</v>
      </c>
      <c r="M14" s="625" t="str">
        <f t="shared" si="0"/>
        <v>600</v>
      </c>
    </row>
    <row r="15" spans="2:15" ht="15.75" thickBot="1" x14ac:dyDescent="0.3">
      <c r="B15" s="658" t="s">
        <v>309</v>
      </c>
      <c r="C15" s="1187"/>
      <c r="D15" s="650">
        <f>D14+8</f>
        <v>1544</v>
      </c>
      <c r="E15" s="434" t="str">
        <f>'Instrucciones Probadas'!J21</f>
        <v>00004B82</v>
      </c>
      <c r="F15" s="435" t="str">
        <f>'Instrucciones Probadas'!K21</f>
        <v>001B8067</v>
      </c>
      <c r="G15" s="435"/>
      <c r="H15" s="435"/>
      <c r="I15" s="435"/>
      <c r="J15" s="435"/>
      <c r="K15" s="435"/>
      <c r="L15" s="436"/>
      <c r="M15" s="624" t="str">
        <f t="shared" si="0"/>
        <v>608</v>
      </c>
    </row>
    <row r="16" spans="2:15" x14ac:dyDescent="0.25">
      <c r="B16" s="638" t="s">
        <v>313</v>
      </c>
      <c r="C16" s="1176" t="s">
        <v>337</v>
      </c>
      <c r="D16" s="649">
        <v>0</v>
      </c>
      <c r="E16" s="445" t="str">
        <f>'Instrucciones Probadas'!D22</f>
        <v>40006513</v>
      </c>
      <c r="F16" s="730" t="str">
        <f>'Instrucciones Probadas'!E22</f>
        <v>34151073</v>
      </c>
      <c r="G16" s="730" t="str">
        <f>'Instrucciones Probadas'!F22</f>
        <v>E0006113</v>
      </c>
      <c r="H16" s="730" t="str">
        <f>'Instrucciones Probadas'!G22</f>
        <v>60006513</v>
      </c>
      <c r="I16" s="730" t="str">
        <f>'Instrucciones Probadas'!H22</f>
        <v>30751073</v>
      </c>
      <c r="J16" s="730" t="str">
        <f>'Instrucciones Probadas'!I22</f>
        <v>80006513</v>
      </c>
      <c r="K16" s="730" t="str">
        <f>'Instrucciones Probadas'!J22</f>
        <v>30851073</v>
      </c>
      <c r="L16" s="731" t="str">
        <f>'Instrucciones Probadas'!K22</f>
        <v>A0006513</v>
      </c>
      <c r="M16" s="623" t="str">
        <f t="shared" si="0"/>
        <v>0</v>
      </c>
    </row>
    <row r="17" spans="2:13" ht="15.75" thickBot="1" x14ac:dyDescent="0.3">
      <c r="B17" s="639" t="s">
        <v>313</v>
      </c>
      <c r="C17" s="1177"/>
      <c r="D17" s="651">
        <v>8</v>
      </c>
      <c r="E17" s="732" t="str">
        <f>'Instrucciones Probadas'!D23</f>
        <v>30951073</v>
      </c>
      <c r="F17" s="733" t="str">
        <f>'Instrucciones Probadas'!E23</f>
        <v>C0006513</v>
      </c>
      <c r="G17" s="733" t="str">
        <f>'Instrucciones Probadas'!F23</f>
        <v>30A51073</v>
      </c>
      <c r="H17" s="733" t="str">
        <f>'Instrucciones Probadas'!G24</f>
        <v>00106A13</v>
      </c>
      <c r="I17" s="733" t="str">
        <f>'Instrucciones Probadas'!H24</f>
        <v>41400AB3</v>
      </c>
      <c r="J17" s="733" t="str">
        <f>'Instrucciones Probadas'!I24</f>
        <v>304A9B73</v>
      </c>
      <c r="K17" s="733"/>
      <c r="L17" s="734"/>
      <c r="M17" s="625" t="str">
        <f t="shared" si="0"/>
        <v>8</v>
      </c>
    </row>
    <row r="18" spans="2:13" ht="15.75" thickBot="1" x14ac:dyDescent="0.3">
      <c r="B18" s="659" t="s">
        <v>313</v>
      </c>
      <c r="C18" s="654" t="s">
        <v>339</v>
      </c>
      <c r="D18" s="650">
        <f>'Distribución de memoria'!N6</f>
        <v>2048</v>
      </c>
      <c r="E18" s="446" t="str">
        <f>'Instrucciones Probadas'!J25</f>
        <v>31E06593</v>
      </c>
      <c r="F18" s="447" t="str">
        <f>'Instrucciones Probadas'!K25</f>
        <v>F0C06613</v>
      </c>
      <c r="G18" s="447" t="str">
        <f>'Instrucciones Probadas'!D26</f>
        <v>56906693</v>
      </c>
      <c r="H18" s="447" t="str">
        <f>'Instrucciones Probadas'!E26</f>
        <v>00759713</v>
      </c>
      <c r="I18" s="447" t="str">
        <f>'Instrucciones Probadas'!F26</f>
        <v>00665793</v>
      </c>
      <c r="J18" s="447" t="str">
        <f>'Instrucciones Probadas'!G26</f>
        <v>4056D813</v>
      </c>
      <c r="K18" s="447" t="str">
        <f>'Instrucciones Probadas'!H27</f>
        <v>00004B82</v>
      </c>
      <c r="L18" s="448" t="str">
        <f>'Instrucciones Probadas'!I27</f>
        <v>001B8067</v>
      </c>
      <c r="M18" s="624" t="str">
        <f t="shared" si="0"/>
        <v>800</v>
      </c>
    </row>
    <row r="19" spans="2:13" x14ac:dyDescent="0.25">
      <c r="B19" s="628" t="s">
        <v>317</v>
      </c>
      <c r="C19" s="1169" t="s">
        <v>337</v>
      </c>
      <c r="D19" s="649">
        <v>0</v>
      </c>
      <c r="E19" s="466" t="str">
        <f>'Instrucciones Probadas'!D28</f>
        <v>40006513</v>
      </c>
      <c r="F19" s="736" t="str">
        <f>'Instrucciones Probadas'!E28</f>
        <v>34151073</v>
      </c>
      <c r="G19" s="736" t="str">
        <f>'Instrucciones Probadas'!F28</f>
        <v>E0006113</v>
      </c>
      <c r="H19" s="736" t="str">
        <f>'Instrucciones Probadas'!G28</f>
        <v>60006513</v>
      </c>
      <c r="I19" s="736" t="str">
        <f>'Instrucciones Probadas'!H28</f>
        <v>30751073</v>
      </c>
      <c r="J19" s="736" t="str">
        <f>'Instrucciones Probadas'!I28</f>
        <v>80006513</v>
      </c>
      <c r="K19" s="736" t="str">
        <f>'Instrucciones Probadas'!J28</f>
        <v>30851073</v>
      </c>
      <c r="L19" s="737" t="str">
        <f>'Instrucciones Probadas'!K28</f>
        <v>A0006513</v>
      </c>
      <c r="M19" s="623" t="str">
        <f t="shared" si="0"/>
        <v>0</v>
      </c>
    </row>
    <row r="20" spans="2:13" ht="15.75" thickBot="1" x14ac:dyDescent="0.3">
      <c r="B20" s="629" t="s">
        <v>317</v>
      </c>
      <c r="C20" s="1170"/>
      <c r="D20" s="651">
        <v>8</v>
      </c>
      <c r="E20" s="738" t="str">
        <f>'Instrucciones Probadas'!D29</f>
        <v>30951073</v>
      </c>
      <c r="F20" s="739" t="str">
        <f>'Instrucciones Probadas'!E29</f>
        <v>C0006513</v>
      </c>
      <c r="G20" s="739" t="str">
        <f>'Instrucciones Probadas'!F29</f>
        <v>30A51073</v>
      </c>
      <c r="H20" s="739" t="str">
        <f>'Instrucciones Probadas'!G30</f>
        <v>00106A13</v>
      </c>
      <c r="I20" s="739" t="str">
        <f>'Instrucciones Probadas'!H30</f>
        <v>41400AB3</v>
      </c>
      <c r="J20" s="739" t="str">
        <f>'Instrucciones Probadas'!I30</f>
        <v>304A9B73</v>
      </c>
      <c r="K20" s="739"/>
      <c r="L20" s="740"/>
      <c r="M20" s="625" t="str">
        <f t="shared" si="0"/>
        <v>8</v>
      </c>
    </row>
    <row r="21" spans="2:13" ht="15.75" thickBot="1" x14ac:dyDescent="0.3">
      <c r="B21" s="660" t="s">
        <v>317</v>
      </c>
      <c r="C21" s="655" t="s">
        <v>340</v>
      </c>
      <c r="D21" s="650">
        <f>'Distribución de memoria'!N7</f>
        <v>2560</v>
      </c>
      <c r="E21" s="467" t="str">
        <f>'Instrucciones Probadas'!J31</f>
        <v>0F606593</v>
      </c>
      <c r="F21" s="468" t="str">
        <f>'Instrucciones Probadas'!K31</f>
        <v>FFF06613</v>
      </c>
      <c r="G21" s="468" t="str">
        <f>'Instrucciones Probadas'!D32</f>
        <v>00806693</v>
      </c>
      <c r="H21" s="468" t="str">
        <f>'Instrucciones Probadas'!E32</f>
        <v>00D59733</v>
      </c>
      <c r="I21" s="468" t="str">
        <f>'Instrucciones Probadas'!F32</f>
        <v>00D757B3</v>
      </c>
      <c r="J21" s="468" t="str">
        <f>'Instrucciones Probadas'!G32</f>
        <v>40D65833</v>
      </c>
      <c r="K21" s="468" t="str">
        <f>'Instrucciones Probadas'!H33</f>
        <v>00004B82</v>
      </c>
      <c r="L21" s="469" t="str">
        <f>'Instrucciones Probadas'!I33</f>
        <v>001B8067</v>
      </c>
      <c r="M21" s="624" t="str">
        <f t="shared" si="0"/>
        <v>A00</v>
      </c>
    </row>
    <row r="22" spans="2:13" ht="14.45" customHeight="1" x14ac:dyDescent="0.25">
      <c r="B22" s="630" t="s">
        <v>320</v>
      </c>
      <c r="C22" s="1171" t="s">
        <v>341</v>
      </c>
      <c r="D22" s="649">
        <v>0</v>
      </c>
      <c r="E22" s="528" t="str">
        <f>'Instrucciones Probadas'!D34</f>
        <v>40006513</v>
      </c>
      <c r="F22" s="529" t="str">
        <f>'Instrucciones Probadas'!E34</f>
        <v>34151073</v>
      </c>
      <c r="G22" s="529" t="str">
        <f>'Instrucciones Probadas'!F34</f>
        <v>E0006113</v>
      </c>
      <c r="H22" s="529" t="str">
        <f>'Instrucciones Probadas'!G34</f>
        <v>60006513</v>
      </c>
      <c r="I22" s="529" t="str">
        <f>'Instrucciones Probadas'!H34</f>
        <v>30751073</v>
      </c>
      <c r="J22" s="529" t="str">
        <f>'Instrucciones Probadas'!I34</f>
        <v>80006513</v>
      </c>
      <c r="K22" s="529" t="str">
        <f>'Instrucciones Probadas'!J34</f>
        <v>30851073</v>
      </c>
      <c r="L22" s="530" t="str">
        <f>'Instrucciones Probadas'!K34</f>
        <v>A0006513</v>
      </c>
      <c r="M22" s="623" t="str">
        <f t="shared" si="0"/>
        <v>0</v>
      </c>
    </row>
    <row r="23" spans="2:13" x14ac:dyDescent="0.25">
      <c r="B23" s="631" t="s">
        <v>320</v>
      </c>
      <c r="C23" s="1172"/>
      <c r="D23" s="651">
        <v>8</v>
      </c>
      <c r="E23" s="531" t="str">
        <f>'Instrucciones Probadas'!D35</f>
        <v>30951073</v>
      </c>
      <c r="F23" s="532" t="str">
        <f>'Instrucciones Probadas'!E35</f>
        <v>C0006513</v>
      </c>
      <c r="G23" s="532" t="str">
        <f>'Instrucciones Probadas'!F35</f>
        <v>30A51073</v>
      </c>
      <c r="H23" s="532" t="str">
        <f>'Instrucciones Probadas'!G36</f>
        <v>60C06593</v>
      </c>
      <c r="I23" s="532" t="str">
        <f>'Instrucciones Probadas'!H36</f>
        <v>06F06613</v>
      </c>
      <c r="J23" s="532" t="str">
        <f>'Instrucciones Probadas'!I36</f>
        <v>9AC06693</v>
      </c>
      <c r="K23" s="532" t="str">
        <f>'Instrucciones Probadas'!J36</f>
        <v>1DD06713</v>
      </c>
      <c r="L23" s="533" t="str">
        <f>'Instrucciones Probadas'!K36</f>
        <v>00B607B3</v>
      </c>
      <c r="M23" s="625" t="str">
        <f t="shared" si="0"/>
        <v>8</v>
      </c>
    </row>
    <row r="24" spans="2:13" x14ac:dyDescent="0.25">
      <c r="B24" s="631" t="s">
        <v>320</v>
      </c>
      <c r="C24" s="1172"/>
      <c r="D24" s="651">
        <v>16</v>
      </c>
      <c r="E24" s="531" t="str">
        <f>'Instrucciones Probadas'!D37</f>
        <v>40D70833</v>
      </c>
      <c r="F24" s="532" t="str">
        <f>'Instrucciones Probadas'!E37</f>
        <v>00F648B3</v>
      </c>
      <c r="G24" s="532" t="str">
        <f>'Instrucciones Probadas'!F37</f>
        <v>00C6E933</v>
      </c>
      <c r="H24" s="532" t="str">
        <f>'Instrucciones Probadas'!G37</f>
        <v>00D879B3</v>
      </c>
      <c r="I24" s="532" t="str">
        <f>'Instrucciones Probadas'!H37</f>
        <v>02E90A33</v>
      </c>
      <c r="J24" s="532" t="str">
        <f>'Instrucciones Probadas'!I37</f>
        <v>00C58AB3</v>
      </c>
      <c r="K24" s="532" t="str">
        <f>'Instrucciones Probadas'!J37</f>
        <v>410A8B33</v>
      </c>
      <c r="L24" s="533" t="str">
        <f>'Instrucciones Probadas'!K37</f>
        <v>01594BB3</v>
      </c>
      <c r="M24" s="625" t="str">
        <f t="shared" si="0"/>
        <v>10</v>
      </c>
    </row>
    <row r="25" spans="2:13" ht="15.75" thickBot="1" x14ac:dyDescent="0.3">
      <c r="B25" s="661" t="s">
        <v>320</v>
      </c>
      <c r="C25" s="1173"/>
      <c r="D25" s="650">
        <v>24</v>
      </c>
      <c r="E25" s="483" t="str">
        <f>'Instrucciones Probadas'!D38</f>
        <v>00F7EC33</v>
      </c>
      <c r="F25" s="484" t="str">
        <f>'Instrucciones Probadas'!E38</f>
        <v>018C7CB3</v>
      </c>
      <c r="G25" s="484" t="str">
        <f>'Instrucciones Probadas'!F38</f>
        <v>031B8D33</v>
      </c>
      <c r="H25" s="484"/>
      <c r="I25" s="484"/>
      <c r="J25" s="484"/>
      <c r="K25" s="484"/>
      <c r="L25" s="485"/>
      <c r="M25" s="624" t="str">
        <f t="shared" si="0"/>
        <v>18</v>
      </c>
    </row>
    <row r="26" spans="2:13" ht="14.45" customHeight="1" x14ac:dyDescent="0.25">
      <c r="B26" s="603" t="s">
        <v>322</v>
      </c>
      <c r="C26" s="1190" t="s">
        <v>342</v>
      </c>
      <c r="D26" s="649">
        <v>0</v>
      </c>
      <c r="E26" s="677" t="str">
        <f>'Instrucciones Probadas'!D39</f>
        <v>40006513</v>
      </c>
      <c r="F26" s="678" t="str">
        <f>'Instrucciones Probadas'!E39</f>
        <v>34151073</v>
      </c>
      <c r="G26" s="678" t="str">
        <f>'Instrucciones Probadas'!F39</f>
        <v>E0006113</v>
      </c>
      <c r="H26" s="678" t="str">
        <f>'Instrucciones Probadas'!G39</f>
        <v>60006513</v>
      </c>
      <c r="I26" s="678" t="str">
        <f>'Instrucciones Probadas'!H39</f>
        <v>30751073</v>
      </c>
      <c r="J26" s="678" t="str">
        <f>'Instrucciones Probadas'!I39</f>
        <v>80006513</v>
      </c>
      <c r="K26" s="678" t="str">
        <f>'Instrucciones Probadas'!J39</f>
        <v>30851073</v>
      </c>
      <c r="L26" s="679" t="str">
        <f>'Instrucciones Probadas'!K39</f>
        <v>A0006513</v>
      </c>
      <c r="M26" s="623" t="str">
        <f t="shared" si="0"/>
        <v>0</v>
      </c>
    </row>
    <row r="27" spans="2:13" x14ac:dyDescent="0.25">
      <c r="B27" s="632" t="s">
        <v>322</v>
      </c>
      <c r="C27" s="1191"/>
      <c r="D27" s="651">
        <v>8</v>
      </c>
      <c r="E27" s="680" t="str">
        <f>'Instrucciones Probadas'!D40</f>
        <v>30951073</v>
      </c>
      <c r="F27" s="681" t="str">
        <f>'Instrucciones Probadas'!E40</f>
        <v>C0006513</v>
      </c>
      <c r="G27" s="681" t="str">
        <f>'Instrucciones Probadas'!F40</f>
        <v>30A51073</v>
      </c>
      <c r="H27" s="681" t="str">
        <f>'Instrucciones Probadas'!G41</f>
        <v>F0B06593</v>
      </c>
      <c r="I27" s="681" t="str">
        <f>'Instrucciones Probadas'!H41</f>
        <v>DAF06613</v>
      </c>
      <c r="J27" s="681" t="str">
        <f>'Instrucciones Probadas'!I41</f>
        <v>16306693</v>
      </c>
      <c r="K27" s="681" t="str">
        <f>'Instrucciones Probadas'!J41</f>
        <v>F4C5A713</v>
      </c>
      <c r="L27" s="682" t="str">
        <f>'Instrucciones Probadas'!K41</f>
        <v>FAF63793</v>
      </c>
      <c r="M27" s="625" t="str">
        <f t="shared" si="0"/>
        <v>8</v>
      </c>
    </row>
    <row r="28" spans="2:13" ht="15.75" thickBot="1" x14ac:dyDescent="0.3">
      <c r="B28" s="633" t="s">
        <v>322</v>
      </c>
      <c r="C28" s="1192"/>
      <c r="D28" s="650">
        <v>16</v>
      </c>
      <c r="E28" s="486" t="str">
        <f>'Instrucciones Probadas'!D42</f>
        <v>00C6A833</v>
      </c>
      <c r="F28" s="487" t="str">
        <f>'Instrucciones Probadas'!E42</f>
        <v>00C6B8B3</v>
      </c>
      <c r="G28" s="487"/>
      <c r="H28" s="487"/>
      <c r="I28" s="487"/>
      <c r="J28" s="487"/>
      <c r="K28" s="487"/>
      <c r="L28" s="488"/>
      <c r="M28" s="624" t="str">
        <f t="shared" si="0"/>
        <v>10</v>
      </c>
    </row>
    <row r="29" spans="2:13" x14ac:dyDescent="0.25">
      <c r="B29" s="634" t="s">
        <v>324</v>
      </c>
      <c r="C29" s="1188" t="s">
        <v>337</v>
      </c>
      <c r="D29" s="649">
        <v>0</v>
      </c>
      <c r="E29" s="490" t="str">
        <f>'Instrucciones Probadas'!D43</f>
        <v>40006513</v>
      </c>
      <c r="F29" s="745" t="str">
        <f>'Instrucciones Probadas'!E43</f>
        <v>34151073</v>
      </c>
      <c r="G29" s="745" t="str">
        <f>'Instrucciones Probadas'!F43</f>
        <v>E0006113</v>
      </c>
      <c r="H29" s="745" t="str">
        <f>'Instrucciones Probadas'!G43</f>
        <v>60006513</v>
      </c>
      <c r="I29" s="745" t="str">
        <f>'Instrucciones Probadas'!H43</f>
        <v>30751073</v>
      </c>
      <c r="J29" s="745" t="str">
        <f>'Instrucciones Probadas'!I43</f>
        <v>80006513</v>
      </c>
      <c r="K29" s="745" t="str">
        <f>'Instrucciones Probadas'!J43</f>
        <v>30851073</v>
      </c>
      <c r="L29" s="746" t="str">
        <f>'Instrucciones Probadas'!K43</f>
        <v>A0006513</v>
      </c>
      <c r="M29" s="623" t="str">
        <f t="shared" si="0"/>
        <v>0</v>
      </c>
    </row>
    <row r="30" spans="2:13" ht="15.75" thickBot="1" x14ac:dyDescent="0.3">
      <c r="B30" s="635" t="s">
        <v>324</v>
      </c>
      <c r="C30" s="1189"/>
      <c r="D30" s="651">
        <v>8</v>
      </c>
      <c r="E30" s="747" t="str">
        <f>'Instrucciones Probadas'!D44</f>
        <v>30951073</v>
      </c>
      <c r="F30" s="748" t="str">
        <f>'Instrucciones Probadas'!E44</f>
        <v>C0006513</v>
      </c>
      <c r="G30" s="748" t="str">
        <f>'Instrucciones Probadas'!F44</f>
        <v>30A51073</v>
      </c>
      <c r="H30" s="748" t="str">
        <f>'Instrucciones Probadas'!G45</f>
        <v>00106A13</v>
      </c>
      <c r="I30" s="748" t="str">
        <f>'Instrucciones Probadas'!H45</f>
        <v>41400AB3</v>
      </c>
      <c r="J30" s="748" t="str">
        <f>'Instrucciones Probadas'!I45</f>
        <v>304A9B73</v>
      </c>
      <c r="K30" s="748"/>
      <c r="L30" s="749"/>
      <c r="M30" s="625" t="str">
        <f t="shared" si="0"/>
        <v>8</v>
      </c>
    </row>
    <row r="31" spans="2:13" ht="15.75" thickBot="1" x14ac:dyDescent="0.3">
      <c r="B31" s="636" t="s">
        <v>324</v>
      </c>
      <c r="C31" s="656" t="s">
        <v>343</v>
      </c>
      <c r="D31" s="650">
        <f>'Distribución de memoria'!N8</f>
        <v>3072</v>
      </c>
      <c r="E31" s="491" t="str">
        <f>'Instrucciones Probadas'!J46</f>
        <v>00C06593</v>
      </c>
      <c r="F31" s="492" t="str">
        <f>'Instrucciones Probadas'!K46</f>
        <v>0000C22E</v>
      </c>
      <c r="G31" s="492" t="str">
        <f>'Instrucciones Probadas'!D47</f>
        <v>00004612</v>
      </c>
      <c r="H31" s="492" t="str">
        <f>'Instrucciones Probadas'!E48</f>
        <v>00004B82</v>
      </c>
      <c r="I31" s="492" t="str">
        <f>'Instrucciones Probadas'!F48</f>
        <v>001B8067</v>
      </c>
      <c r="J31" s="492"/>
      <c r="K31" s="492"/>
      <c r="L31" s="493"/>
      <c r="M31" s="624" t="str">
        <f t="shared" si="0"/>
        <v>C00</v>
      </c>
    </row>
    <row r="32" spans="2:13" ht="14.45" customHeight="1" x14ac:dyDescent="0.25">
      <c r="B32" s="607" t="s">
        <v>327</v>
      </c>
      <c r="C32" s="1178" t="s">
        <v>344</v>
      </c>
      <c r="D32" s="649">
        <v>0</v>
      </c>
      <c r="E32" s="509" t="str">
        <f>'Instrucciones Probadas'!D49</f>
        <v>40006513</v>
      </c>
      <c r="F32" s="510" t="str">
        <f>'Instrucciones Probadas'!E49</f>
        <v>34151073</v>
      </c>
      <c r="G32" s="510" t="str">
        <f>'Instrucciones Probadas'!F49</f>
        <v>E0006113</v>
      </c>
      <c r="H32" s="510" t="str">
        <f>'Instrucciones Probadas'!G49</f>
        <v>60006513</v>
      </c>
      <c r="I32" s="510" t="str">
        <f>'Instrucciones Probadas'!H49</f>
        <v>30751073</v>
      </c>
      <c r="J32" s="510" t="str">
        <f>'Instrucciones Probadas'!I49</f>
        <v>80006513</v>
      </c>
      <c r="K32" s="510" t="str">
        <f>'Instrucciones Probadas'!J49</f>
        <v>30851073</v>
      </c>
      <c r="L32" s="511" t="str">
        <f>'Instrucciones Probadas'!K49</f>
        <v>A0006513</v>
      </c>
      <c r="M32" s="623" t="str">
        <f t="shared" si="0"/>
        <v>0</v>
      </c>
    </row>
    <row r="33" spans="2:13" x14ac:dyDescent="0.25">
      <c r="B33" s="608" t="s">
        <v>327</v>
      </c>
      <c r="C33" s="1179"/>
      <c r="D33" s="651">
        <v>8</v>
      </c>
      <c r="E33" s="674" t="str">
        <f>'Instrucciones Probadas'!D50</f>
        <v>30951073</v>
      </c>
      <c r="F33" s="675" t="str">
        <f>'Instrucciones Probadas'!E50</f>
        <v>C0006513</v>
      </c>
      <c r="G33" s="675" t="str">
        <f>'Instrucciones Probadas'!F50</f>
        <v>30A51073</v>
      </c>
      <c r="H33" s="675" t="str">
        <f>'Instrucciones Probadas'!G51</f>
        <v>9D106593</v>
      </c>
      <c r="I33" s="675" t="str">
        <f>'Instrucciones Probadas'!H51</f>
        <v>46306613</v>
      </c>
      <c r="J33" s="675" t="str">
        <f>'Instrucciones Probadas'!I51</f>
        <v>0D706693</v>
      </c>
      <c r="K33" s="675" t="str">
        <f>'Instrucciones Probadas'!J51</f>
        <v>F0A06713</v>
      </c>
      <c r="L33" s="676" t="str">
        <f>'Instrucciones Probadas'!K51</f>
        <v>301597F3</v>
      </c>
      <c r="M33" s="625" t="str">
        <f t="shared" si="0"/>
        <v>8</v>
      </c>
    </row>
    <row r="34" spans="2:13" ht="15.75" thickBot="1" x14ac:dyDescent="0.3">
      <c r="B34" s="609" t="s">
        <v>327</v>
      </c>
      <c r="C34" s="1180"/>
      <c r="D34" s="650">
        <v>16</v>
      </c>
      <c r="E34" s="512" t="str">
        <f>'Instrucciones Probadas'!D52</f>
        <v>30062873</v>
      </c>
      <c r="F34" s="513" t="str">
        <f>'Instrucciones Probadas'!E52</f>
        <v>3416B8F3</v>
      </c>
      <c r="G34" s="513" t="str">
        <f>'Instrucciones Probadas'!F52</f>
        <v>34395973</v>
      </c>
      <c r="H34" s="513" t="str">
        <f>'Instrucciones Probadas'!G52</f>
        <v>304D69F3</v>
      </c>
      <c r="I34" s="513" t="str">
        <f>'Instrucciones Probadas'!H52</f>
        <v>30777A73</v>
      </c>
      <c r="J34" s="513"/>
      <c r="K34" s="513"/>
      <c r="L34" s="514"/>
      <c r="M34" s="624" t="str">
        <f t="shared" si="0"/>
        <v>10</v>
      </c>
    </row>
    <row r="35" spans="2:13" x14ac:dyDescent="0.25">
      <c r="B35" s="605" t="s">
        <v>328</v>
      </c>
      <c r="C35" s="1167" t="s">
        <v>345</v>
      </c>
      <c r="D35" s="649">
        <v>0</v>
      </c>
      <c r="E35" s="570" t="str">
        <f>'Instrucciones Probadas'!D49</f>
        <v>40006513</v>
      </c>
      <c r="F35" s="750" t="str">
        <f>'Instrucciones Probadas'!E49</f>
        <v>34151073</v>
      </c>
      <c r="G35" s="750" t="str">
        <f>'Instrucciones Probadas'!F49</f>
        <v>E0006113</v>
      </c>
      <c r="H35" s="750" t="str">
        <f>'Instrucciones Probadas'!G49</f>
        <v>60006513</v>
      </c>
      <c r="I35" s="750" t="str">
        <f>'Instrucciones Probadas'!H49</f>
        <v>30751073</v>
      </c>
      <c r="J35" s="750" t="str">
        <f>'Instrucciones Probadas'!I49</f>
        <v>80006513</v>
      </c>
      <c r="K35" s="750" t="str">
        <f>'Instrucciones Probadas'!J49</f>
        <v>30851073</v>
      </c>
      <c r="L35" s="751" t="str">
        <f>'Instrucciones Probadas'!K49</f>
        <v>A0006513</v>
      </c>
      <c r="M35" s="623" t="str">
        <f t="shared" si="0"/>
        <v>0</v>
      </c>
    </row>
    <row r="36" spans="2:13" ht="15.75" thickBot="1" x14ac:dyDescent="0.3">
      <c r="B36" s="637" t="s">
        <v>328</v>
      </c>
      <c r="C36" s="1168"/>
      <c r="D36" s="651">
        <v>8</v>
      </c>
      <c r="E36" s="671" t="str">
        <f>'Instrucciones Probadas'!D50</f>
        <v>30951073</v>
      </c>
      <c r="F36" s="672" t="str">
        <f>'Instrucciones Probadas'!E50</f>
        <v>C0006513</v>
      </c>
      <c r="G36" s="672" t="str">
        <f>'Instrucciones Probadas'!F50</f>
        <v>30A51073</v>
      </c>
      <c r="H36" s="672" t="str">
        <f>'Instrucciones Probadas'!D53</f>
        <v>FFFFFFFF</v>
      </c>
      <c r="I36" s="672"/>
      <c r="J36" s="672"/>
      <c r="K36" s="672"/>
      <c r="L36" s="673"/>
      <c r="M36" s="625" t="str">
        <f t="shared" si="0"/>
        <v>8</v>
      </c>
    </row>
    <row r="37" spans="2:13" ht="15.75" thickBot="1" x14ac:dyDescent="0.3">
      <c r="B37" s="606" t="s">
        <v>328</v>
      </c>
      <c r="C37" s="657" t="s">
        <v>330</v>
      </c>
      <c r="D37" s="650">
        <f>'Distribución de memoria'!N4</f>
        <v>1024</v>
      </c>
      <c r="E37" s="752" t="str">
        <f>'Instrucciones Probadas'!E54</f>
        <v>00004B82</v>
      </c>
      <c r="F37" s="753" t="str">
        <f>'Instrucciones Probadas'!F54</f>
        <v>001B8067</v>
      </c>
      <c r="G37" s="753"/>
      <c r="H37" s="753"/>
      <c r="I37" s="753"/>
      <c r="J37" s="753"/>
      <c r="K37" s="753"/>
      <c r="L37" s="754"/>
      <c r="M37" s="624" t="str">
        <f t="shared" si="0"/>
        <v>400</v>
      </c>
    </row>
  </sheetData>
  <mergeCells count="12">
    <mergeCell ref="C3:C4"/>
    <mergeCell ref="C35:C36"/>
    <mergeCell ref="C19:C20"/>
    <mergeCell ref="C22:C25"/>
    <mergeCell ref="C12:C13"/>
    <mergeCell ref="C16:C17"/>
    <mergeCell ref="C32:C34"/>
    <mergeCell ref="C5:C8"/>
    <mergeCell ref="C9:C11"/>
    <mergeCell ref="C14:C15"/>
    <mergeCell ref="C29:C30"/>
    <mergeCell ref="C26:C2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99B73C812517E4B87BCDE641853BAB9" ma:contentTypeVersion="9" ma:contentTypeDescription="Create a new document." ma:contentTypeScope="" ma:versionID="bc1b19f0d88a27e7cad9baca760d699a">
  <xsd:schema xmlns:xsd="http://www.w3.org/2001/XMLSchema" xmlns:xs="http://www.w3.org/2001/XMLSchema" xmlns:p="http://schemas.microsoft.com/office/2006/metadata/properties" xmlns:ns2="ad4fc1d6-332d-474d-af02-ccba7dd3642b" targetNamespace="http://schemas.microsoft.com/office/2006/metadata/properties" ma:root="true" ma:fieldsID="1cf406e66c22de3c8969c44ab0e54e1b" ns2:_="">
    <xsd:import namespace="ad4fc1d6-332d-474d-af02-ccba7dd3642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4fc1d6-332d-474d-af02-ccba7dd364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994262-103C-4910-812B-08B7BCE0C425}">
  <ds:schemaRefs>
    <ds:schemaRef ds:uri="http://schemas.microsoft.com/sharepoint/v3/contenttype/forms"/>
  </ds:schemaRefs>
</ds:datastoreItem>
</file>

<file path=customXml/itemProps2.xml><?xml version="1.0" encoding="utf-8"?>
<ds:datastoreItem xmlns:ds="http://schemas.openxmlformats.org/officeDocument/2006/customXml" ds:itemID="{E1ACFE6F-6E73-4D70-ABF4-FDA242048EDA}">
  <ds:schemaRefs>
    <ds:schemaRef ds:uri="ad4fc1d6-332d-474d-af02-ccba7dd3642b"/>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8F6F8647-7249-44E7-9E6E-FCFB0154F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4fc1d6-332d-474d-af02-ccba7dd364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Hojas de cálculo</vt:lpstr>
      </vt:variant>
      <vt:variant>
        <vt:i4>5</vt:i4>
      </vt:variant>
    </vt:vector>
  </HeadingPairs>
  <TitlesOfParts>
    <vt:vector size="5" baseType="lpstr">
      <vt:lpstr>Distribución de memoria</vt:lpstr>
      <vt:lpstr>Agrupaciones</vt:lpstr>
      <vt:lpstr>Instrucciones</vt:lpstr>
      <vt:lpstr>Instrucciones Probadas</vt:lpstr>
      <vt:lpstr>SignalTapSetUp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usuario</cp:lastModifiedBy>
  <cp:revision/>
  <dcterms:created xsi:type="dcterms:W3CDTF">2020-06-26T18:56:06Z</dcterms:created>
  <dcterms:modified xsi:type="dcterms:W3CDTF">2021-01-26T01:29:23Z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0x010100499B73C812517E4B87BCDE641853BAB9</vt:lpwstr>
  </property>
</Properties>
</file>