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Daw\FOL\"/>
    </mc:Choice>
  </mc:AlternateContent>
  <xr:revisionPtr revIDLastSave="0" documentId="13_ncr:1_{5FA42A3A-5CF8-4D67-9E1E-E29BD2504915}" xr6:coauthVersionLast="47" xr6:coauthVersionMax="47" xr10:uidLastSave="{00000000-0000-0000-0000-000000000000}"/>
  <bookViews>
    <workbookView xWindow="-120" yWindow="-120" windowWidth="20730" windowHeight="11310" firstSheet="2" activeTab="6" xr2:uid="{00000000-000D-0000-FFFF-FFFF00000000}"/>
  </bookViews>
  <sheets>
    <sheet name="1.Ricardo Castillo" sheetId="1" r:id="rId1"/>
    <sheet name="2. César Mena" sheetId="6" r:id="rId2"/>
    <sheet name="3. Rafael Rivilla " sheetId="10" r:id="rId3"/>
    <sheet name="4. Ana Iglesias " sheetId="5" r:id="rId4"/>
    <sheet name="5. Avelina Prada" sheetId="7" r:id="rId5"/>
    <sheet name="6. Domingo Carballés" sheetId="8" r:id="rId6"/>
    <sheet name="7. Mar del Puello" sheetId="9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9" l="1"/>
  <c r="E37" i="10"/>
  <c r="E36" i="10"/>
  <c r="E35" i="10"/>
  <c r="E56" i="1"/>
  <c r="E57" i="1"/>
  <c r="H15" i="1"/>
  <c r="H12" i="1"/>
  <c r="H13" i="1"/>
  <c r="H21" i="1"/>
  <c r="H10" i="1"/>
  <c r="E57" i="10"/>
  <c r="E56" i="10"/>
  <c r="E58" i="9"/>
  <c r="E56" i="8"/>
  <c r="E57" i="7"/>
  <c r="H13" i="7"/>
  <c r="E56" i="7"/>
  <c r="E57" i="6"/>
  <c r="E57" i="5"/>
  <c r="E56" i="5"/>
  <c r="H21" i="5"/>
  <c r="H13" i="5"/>
  <c r="H12" i="5"/>
  <c r="H10" i="5"/>
  <c r="H45" i="10"/>
  <c r="H46" i="9"/>
  <c r="E39" i="10"/>
  <c r="H39" i="10" s="1"/>
  <c r="H38" i="10"/>
  <c r="I30" i="10"/>
  <c r="I66" i="9"/>
  <c r="I65" i="9"/>
  <c r="H40" i="9"/>
  <c r="H39" i="9"/>
  <c r="I31" i="9"/>
  <c r="I65" i="8"/>
  <c r="I64" i="8"/>
  <c r="H39" i="8"/>
  <c r="H38" i="8"/>
  <c r="I30" i="8"/>
  <c r="E56" i="6"/>
  <c r="I65" i="7"/>
  <c r="I64" i="7"/>
  <c r="E39" i="7"/>
  <c r="H39" i="7" s="1"/>
  <c r="H38" i="7"/>
  <c r="I30" i="7"/>
  <c r="I65" i="6"/>
  <c r="I64" i="6"/>
  <c r="E39" i="6"/>
  <c r="H39" i="6" s="1"/>
  <c r="H38" i="6"/>
  <c r="I30" i="6"/>
  <c r="I65" i="5"/>
  <c r="I64" i="5"/>
  <c r="E58" i="5"/>
  <c r="H39" i="5"/>
  <c r="H38" i="5"/>
  <c r="I30" i="5"/>
  <c r="E39" i="1"/>
  <c r="H39" i="1"/>
  <c r="I65" i="1"/>
  <c r="I64" i="1"/>
  <c r="H38" i="1"/>
  <c r="I30" i="1"/>
  <c r="C42" i="10" l="1"/>
  <c r="H42" i="10" s="1"/>
  <c r="E58" i="10"/>
  <c r="H43" i="9"/>
  <c r="E59" i="9"/>
  <c r="C42" i="8"/>
  <c r="H42" i="8" s="1"/>
  <c r="E58" i="8"/>
  <c r="F61" i="8" s="1"/>
  <c r="C42" i="7"/>
  <c r="H42" i="7" s="1"/>
  <c r="E58" i="7"/>
  <c r="C42" i="6"/>
  <c r="H42" i="6" s="1"/>
  <c r="E58" i="6"/>
  <c r="C42" i="5"/>
  <c r="H42" i="5" s="1"/>
  <c r="C42" i="1"/>
  <c r="H42" i="1" s="1"/>
  <c r="E58" i="1"/>
  <c r="F61" i="1" s="1"/>
  <c r="F61" i="10" l="1"/>
  <c r="I58" i="10"/>
  <c r="H37" i="10"/>
  <c r="H36" i="10"/>
  <c r="H35" i="10"/>
  <c r="F62" i="9"/>
  <c r="E37" i="9" s="1"/>
  <c r="E38" i="9" s="1"/>
  <c r="I59" i="9"/>
  <c r="H38" i="9"/>
  <c r="H37" i="9"/>
  <c r="E36" i="9"/>
  <c r="H36" i="9" s="1"/>
  <c r="H41" i="9" s="1"/>
  <c r="H48" i="9" s="1"/>
  <c r="I49" i="9" s="1"/>
  <c r="I58" i="8"/>
  <c r="E37" i="8"/>
  <c r="H37" i="8" s="1"/>
  <c r="E36" i="8"/>
  <c r="H36" i="8" s="1"/>
  <c r="E35" i="8"/>
  <c r="H35" i="8" s="1"/>
  <c r="H40" i="8" s="1"/>
  <c r="H47" i="8" s="1"/>
  <c r="I48" i="8" s="1"/>
  <c r="F61" i="7"/>
  <c r="I58" i="7"/>
  <c r="E37" i="7"/>
  <c r="H37" i="7" s="1"/>
  <c r="E36" i="7"/>
  <c r="H36" i="7" s="1"/>
  <c r="E35" i="7"/>
  <c r="H35" i="7" s="1"/>
  <c r="H40" i="7" s="1"/>
  <c r="H47" i="7" s="1"/>
  <c r="I48" i="7" s="1"/>
  <c r="F61" i="6"/>
  <c r="E36" i="6" s="1"/>
  <c r="E37" i="6" s="1"/>
  <c r="I58" i="6"/>
  <c r="H37" i="6"/>
  <c r="H36" i="6"/>
  <c r="E35" i="6"/>
  <c r="H35" i="6" s="1"/>
  <c r="H40" i="6" s="1"/>
  <c r="H47" i="6" s="1"/>
  <c r="I48" i="6" s="1"/>
  <c r="F61" i="5"/>
  <c r="E36" i="5" s="1"/>
  <c r="E37" i="5" s="1"/>
  <c r="I58" i="5"/>
  <c r="H37" i="5"/>
  <c r="H36" i="5"/>
  <c r="E35" i="5"/>
  <c r="H35" i="5" s="1"/>
  <c r="H40" i="5" s="1"/>
  <c r="H47" i="5" s="1"/>
  <c r="I48" i="5" s="1"/>
  <c r="E35" i="1"/>
  <c r="H35" i="1" s="1"/>
  <c r="E36" i="1"/>
  <c r="I58" i="1"/>
  <c r="E37" i="1" l="1"/>
  <c r="H37" i="1" s="1"/>
  <c r="H36" i="1"/>
  <c r="H40" i="1" s="1"/>
  <c r="H47" i="1" s="1"/>
  <c r="I48" i="1" s="1"/>
  <c r="H40" i="10"/>
  <c r="H47" i="10" s="1"/>
  <c r="I48" i="10" s="1"/>
  <c r="I63" i="10"/>
  <c r="I62" i="10"/>
  <c r="I61" i="10"/>
  <c r="I60" i="10"/>
  <c r="I66" i="10" s="1"/>
  <c r="I64" i="9"/>
  <c r="I63" i="9"/>
  <c r="I62" i="9"/>
  <c r="I61" i="9"/>
  <c r="I67" i="9" s="1"/>
  <c r="I63" i="8"/>
  <c r="I62" i="8"/>
  <c r="I61" i="8"/>
  <c r="I60" i="8"/>
  <c r="I66" i="8" s="1"/>
  <c r="I63" i="7"/>
  <c r="I62" i="7"/>
  <c r="I61" i="7"/>
  <c r="I60" i="7"/>
  <c r="I66" i="7" s="1"/>
  <c r="I63" i="6"/>
  <c r="I62" i="6"/>
  <c r="I61" i="6"/>
  <c r="I60" i="6"/>
  <c r="I66" i="6" s="1"/>
  <c r="I63" i="5"/>
  <c r="I62" i="5"/>
  <c r="I61" i="5"/>
  <c r="I60" i="5"/>
  <c r="I66" i="5" s="1"/>
  <c r="I63" i="1"/>
  <c r="I62" i="1"/>
  <c r="I60" i="1"/>
  <c r="I61" i="1"/>
  <c r="I66" i="1" s="1"/>
</calcChain>
</file>

<file path=xl/sharedStrings.xml><?xml version="1.0" encoding="utf-8"?>
<sst xmlns="http://schemas.openxmlformats.org/spreadsheetml/2006/main" count="527" uniqueCount="139">
  <si>
    <t>EMPRESA</t>
  </si>
  <si>
    <t>Grafitis, SL</t>
  </si>
  <si>
    <t>TRABAJADOR</t>
  </si>
  <si>
    <t>Ricardo Castillo</t>
  </si>
  <si>
    <t>DOMICILIO</t>
  </si>
  <si>
    <t>Avenida Amílcar Barca, 7, 11001, Cádiz</t>
  </si>
  <si>
    <t>NIF</t>
  </si>
  <si>
    <t>3654215D</t>
  </si>
  <si>
    <t>CIF</t>
  </si>
  <si>
    <t>B87635249</t>
  </si>
  <si>
    <t>Número S.S.</t>
  </si>
  <si>
    <t>11/5722554477</t>
  </si>
  <si>
    <t>CCC</t>
  </si>
  <si>
    <t>11/089456145</t>
  </si>
  <si>
    <t>CATEGORIA</t>
  </si>
  <si>
    <t>Oficiales de primera</t>
  </si>
  <si>
    <t>GRUPO COTIZACION</t>
  </si>
  <si>
    <t>Periodo liquidación</t>
  </si>
  <si>
    <t>Del 1 al 31 de enero</t>
  </si>
  <si>
    <t>Nº días</t>
  </si>
  <si>
    <t>I. DEVENGOS</t>
  </si>
  <si>
    <t>TOTALES</t>
  </si>
  <si>
    <t>1. Percepciones salariales</t>
  </si>
  <si>
    <t>Salario base</t>
  </si>
  <si>
    <t xml:space="preserve">/día </t>
  </si>
  <si>
    <t>Complementos salariales:</t>
  </si>
  <si>
    <t>Plus de antigüedad</t>
  </si>
  <si>
    <t>Plus de convenio</t>
  </si>
  <si>
    <t>Horas extraordinarias</t>
  </si>
  <si>
    <t>/mes</t>
  </si>
  <si>
    <t>Horas complementarias</t>
  </si>
  <si>
    <t>Gratificaciones extraordinarias</t>
  </si>
  <si>
    <t>Salario en especie</t>
  </si>
  <si>
    <t>2. Percepciones no salariales</t>
  </si>
  <si>
    <t>Indemnizaciones o Suplidos</t>
  </si>
  <si>
    <t>Plus de transporte</t>
  </si>
  <si>
    <t>Prestaciones e indemnizaciones de la Seguridad Social</t>
  </si>
  <si>
    <t>Indemnizaciones por traslados, suspensiones o despidos.</t>
  </si>
  <si>
    <t>Otras percepciones no salariales</t>
  </si>
  <si>
    <t>A. TOTAL DEVENGADO</t>
  </si>
  <si>
    <t>II. DEDUCCIONES</t>
  </si>
  <si>
    <t>1. Aportaciones del trabajador a las cotizacones a la S.S y recaudación conjunta</t>
  </si>
  <si>
    <t>Tipo</t>
  </si>
  <si>
    <t>Contingencias comunes</t>
  </si>
  <si>
    <t>Desempleo</t>
  </si>
  <si>
    <t>Formación Profesional</t>
  </si>
  <si>
    <t>Horas extraordinarias Normales</t>
  </si>
  <si>
    <t>Horas extraordinarias de Fuerza Mayor</t>
  </si>
  <si>
    <t>TOTAL APORTACIONES</t>
  </si>
  <si>
    <t>2. Irpf</t>
  </si>
  <si>
    <t>3. Anticipos</t>
  </si>
  <si>
    <t>4. Valor de los productos recibidos en especie</t>
  </si>
  <si>
    <t>5. Otras deducciones</t>
  </si>
  <si>
    <t>B. TOTAL A DEDUCIR</t>
  </si>
  <si>
    <t>LIQUIDO TOTAL A PERCIBIR (A-B)</t>
  </si>
  <si>
    <t>Firma y sello de la empresa</t>
  </si>
  <si>
    <t>Fecha</t>
  </si>
  <si>
    <t>Recibi</t>
  </si>
  <si>
    <t xml:space="preserve">DETERMINACIÓN DE LAS BASES DE COTIZACIÓN A LA SEGURIDAD SOCIAL Y CONCEPTOS DE RECAUDACIÓN
</t>
  </si>
  <si>
    <t>CONJUNTA Y DE LA BASE SUJETA A RETENCIÓN DEL IRPF Y APORTACIÓN DE LA EMPRESA</t>
  </si>
  <si>
    <t>1. Base de cotización por contingencias comunes</t>
  </si>
  <si>
    <t xml:space="preserve">    Remuneración mensual</t>
  </si>
  <si>
    <t xml:space="preserve">    Prorrata pagas extras</t>
  </si>
  <si>
    <t>Aportación Empresa</t>
  </si>
  <si>
    <t>TOTAL</t>
  </si>
  <si>
    <t>Base</t>
  </si>
  <si>
    <t>2. Base de Contingencias Profesionales y otros conceptos de recaudación conjunta</t>
  </si>
  <si>
    <t>AT y EP (IMS)</t>
  </si>
  <si>
    <t>FP</t>
  </si>
  <si>
    <t>FOGASA</t>
  </si>
  <si>
    <t xml:space="preserve">3. Cotización por horas extras </t>
  </si>
  <si>
    <t>4. Cotización por horas extras fuerza mayor</t>
  </si>
  <si>
    <t>5. Base sujeta a retención del IRPF</t>
  </si>
  <si>
    <t>Total</t>
  </si>
  <si>
    <t xml:space="preserve">Teasa, S.L: </t>
  </si>
  <si>
    <t xml:space="preserve">César Mena </t>
  </si>
  <si>
    <t xml:space="preserve">General Pardiñas 3, 28003, Madrid </t>
  </si>
  <si>
    <t>64778853-P</t>
  </si>
  <si>
    <t>B-45637788</t>
  </si>
  <si>
    <t>28/7584930675</t>
  </si>
  <si>
    <t>28/367328667</t>
  </si>
  <si>
    <t>Ingenieros y licenciados</t>
  </si>
  <si>
    <t xml:space="preserve">Del 1 al 31 de dciembre </t>
  </si>
  <si>
    <t xml:space="preserve">Plus antigüedad </t>
  </si>
  <si>
    <t xml:space="preserve">Plus de transporte </t>
  </si>
  <si>
    <t>Plus de adquisición de ropa de trabajo</t>
  </si>
  <si>
    <t>AT y EP</t>
  </si>
  <si>
    <t xml:space="preserve">Bercial, S.L. </t>
  </si>
  <si>
    <t xml:space="preserve">Rafael Rivilla </t>
  </si>
  <si>
    <t xml:space="preserve">Calle Nieves, 10, 40003, Segovia </t>
  </si>
  <si>
    <t>54678291-R</t>
  </si>
  <si>
    <t>B-35675389</t>
  </si>
  <si>
    <t>40/34789655</t>
  </si>
  <si>
    <t>40/782344567</t>
  </si>
  <si>
    <t xml:space="preserve">Jefes administrativos y de taller </t>
  </si>
  <si>
    <t xml:space="preserve">Del 1 al 31 de agosto </t>
  </si>
  <si>
    <t xml:space="preserve">Plus de convenio </t>
  </si>
  <si>
    <t>Prorrateadas</t>
  </si>
  <si>
    <t>Fitness, S.L.</t>
  </si>
  <si>
    <t xml:space="preserve">Ana Iglesias </t>
  </si>
  <si>
    <t xml:space="preserve">Calle Puebla de Sanabria 7, 12002, Castellón </t>
  </si>
  <si>
    <t>45367845-K</t>
  </si>
  <si>
    <t>B-68759423</t>
  </si>
  <si>
    <t>12/4677889544</t>
  </si>
  <si>
    <t>12/647788665</t>
  </si>
  <si>
    <t xml:space="preserve">Ingenieros técnicos, peritos y ayudantes titulados </t>
  </si>
  <si>
    <t xml:space="preserve">Del 21 al 30 de septiembre </t>
  </si>
  <si>
    <t xml:space="preserve">(10 días) </t>
  </si>
  <si>
    <t>Plus de productividad</t>
  </si>
  <si>
    <t xml:space="preserve">Horas extraordinarias fuerza mayor </t>
  </si>
  <si>
    <t>Anfitriona, S.A.</t>
  </si>
  <si>
    <t xml:space="preserve">Avelina Prada </t>
  </si>
  <si>
    <t>Calle San Román, 83, 30004 − Murcia,</t>
  </si>
  <si>
    <t>32546578-L</t>
  </si>
  <si>
    <t>A-65773422</t>
  </si>
  <si>
    <t>30/3455009867</t>
  </si>
  <si>
    <t>30/789012321</t>
  </si>
  <si>
    <t xml:space="preserve">Ayudantes no títulados </t>
  </si>
  <si>
    <t xml:space="preserve">Del 1 al 30 de abril </t>
  </si>
  <si>
    <t xml:space="preserve">25 días (75 × 25/30) </t>
  </si>
  <si>
    <t xml:space="preserve">Monterrubio, S.L. </t>
  </si>
  <si>
    <t xml:space="preserve">Domingo Carballés </t>
  </si>
  <si>
    <t xml:space="preserve">Calle Llameiras, 21, 39005, Santander </t>
  </si>
  <si>
    <t>23256278-D</t>
  </si>
  <si>
    <t>B-32344533</t>
  </si>
  <si>
    <t>39/6477835543</t>
  </si>
  <si>
    <t>39/456677839</t>
  </si>
  <si>
    <t>FUENBELLIDO, SL.</t>
  </si>
  <si>
    <t>Mar del Puello</t>
  </si>
  <si>
    <t>Calle Jimena, 37, 19006, Guadalajara</t>
  </si>
  <si>
    <t>05678320-M</t>
  </si>
  <si>
    <t>B54637789</t>
  </si>
  <si>
    <t>19/6473856790</t>
  </si>
  <si>
    <t>19/957846346</t>
  </si>
  <si>
    <t>2. Ingenieros técnicos, peritos y ayudantes titulados</t>
  </si>
  <si>
    <t xml:space="preserve">Del 1 al 28 de febrero </t>
  </si>
  <si>
    <t xml:space="preserve">Plus de distancia </t>
  </si>
  <si>
    <t xml:space="preserve">Horas extraordinarias por fuerza mayor </t>
  </si>
  <si>
    <t xml:space="preserve">ingresos a cuenta del IRPF)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</si>
</sst>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16" x14ac:knownFonts="1">
    <font>
      <sz val="10"/>
      <name val="Arial"/>
    </font>
    <font>
      <sz val="10"/>
      <name val="Bookman Old Style"/>
      <family val="1"/>
    </font>
    <font>
      <sz val="8"/>
      <name val="Bookman Old Style"/>
      <family val="1"/>
    </font>
    <font>
      <sz val="8"/>
      <name val="Arial"/>
      <family val="2"/>
    </font>
    <font>
      <b/>
      <sz val="10"/>
      <name val="Bookman Old Style"/>
      <family val="1"/>
    </font>
    <font>
      <b/>
      <sz val="8"/>
      <name val="Bookman Old Style"/>
      <family val="1"/>
    </font>
    <font>
      <b/>
      <u/>
      <sz val="10"/>
      <name val="Bookman Old Style"/>
      <family val="1"/>
    </font>
    <font>
      <b/>
      <u/>
      <sz val="8"/>
      <name val="Bookman Old Style"/>
      <family val="1"/>
    </font>
    <font>
      <sz val="10"/>
      <name val="Arial"/>
      <family val="2"/>
    </font>
    <font>
      <sz val="12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sz val="9"/>
      <name val="Bookman Old Style"/>
      <family val="1"/>
    </font>
    <font>
      <b/>
      <sz val="9"/>
      <name val="Bookman Old Style"/>
      <family val="1"/>
    </font>
    <font>
      <b/>
      <u/>
      <sz val="9"/>
      <name val="Bookman Old Style"/>
      <family val="1"/>
    </font>
    <font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41">
    <xf numFmtId="0" fontId="0" fillId="0" borderId="0" xfId="0"/>
    <xf numFmtId="0" fontId="12" fillId="2" borderId="1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3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justify" vertical="top"/>
    </xf>
    <xf numFmtId="0" fontId="12" fillId="2" borderId="0" xfId="0" applyFont="1" applyFill="1" applyAlignment="1">
      <alignment vertical="top"/>
    </xf>
    <xf numFmtId="0" fontId="15" fillId="2" borderId="0" xfId="0" applyFont="1" applyFill="1" applyAlignment="1">
      <alignment horizontal="right" vertical="top" wrapText="1"/>
    </xf>
    <xf numFmtId="0" fontId="12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164" fontId="12" fillId="2" borderId="3" xfId="0" applyNumberFormat="1" applyFont="1" applyFill="1" applyBorder="1" applyAlignment="1">
      <alignment vertical="top"/>
    </xf>
    <xf numFmtId="164" fontId="12" fillId="2" borderId="0" xfId="0" applyNumberFormat="1" applyFont="1" applyFill="1" applyAlignment="1">
      <alignment vertical="top"/>
    </xf>
    <xf numFmtId="0" fontId="12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4" fontId="9" fillId="2" borderId="0" xfId="0" applyNumberFormat="1" applyFont="1" applyFill="1" applyAlignment="1">
      <alignment vertical="top"/>
    </xf>
    <xf numFmtId="0" fontId="0" fillId="2" borderId="0" xfId="0" applyFill="1" applyAlignment="1">
      <alignment vertical="top"/>
    </xf>
    <xf numFmtId="0" fontId="12" fillId="2" borderId="4" xfId="0" applyFont="1" applyFill="1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164" fontId="12" fillId="2" borderId="4" xfId="0" applyNumberFormat="1" applyFont="1" applyFill="1" applyBorder="1" applyAlignment="1">
      <alignment vertical="top"/>
    </xf>
    <xf numFmtId="4" fontId="10" fillId="2" borderId="0" xfId="0" applyNumberFormat="1" applyFont="1" applyFill="1" applyAlignment="1">
      <alignment vertical="top"/>
    </xf>
    <xf numFmtId="0" fontId="10" fillId="2" borderId="0" xfId="0" applyFont="1" applyFill="1" applyAlignment="1">
      <alignment vertical="top"/>
    </xf>
    <xf numFmtId="4" fontId="15" fillId="2" borderId="0" xfId="0" applyNumberFormat="1" applyFont="1" applyFill="1" applyAlignment="1">
      <alignment horizontal="right" vertical="top" wrapText="1"/>
    </xf>
    <xf numFmtId="0" fontId="1" fillId="2" borderId="6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11" fillId="2" borderId="0" xfId="0" applyFont="1" applyFill="1" applyAlignment="1">
      <alignment horizontal="right" vertical="top" wrapText="1"/>
    </xf>
    <xf numFmtId="0" fontId="12" fillId="2" borderId="0" xfId="0" applyFont="1" applyFill="1" applyAlignment="1">
      <alignment horizontal="center" vertical="top"/>
    </xf>
    <xf numFmtId="10" fontId="12" fillId="2" borderId="0" xfId="0" applyNumberFormat="1" applyFont="1" applyFill="1" applyAlignment="1">
      <alignment horizontal="center" vertical="top"/>
    </xf>
    <xf numFmtId="0" fontId="12" fillId="2" borderId="5" xfId="0" applyFont="1" applyFill="1" applyBorder="1" applyAlignment="1">
      <alignment vertical="top"/>
    </xf>
    <xf numFmtId="0" fontId="13" fillId="2" borderId="2" xfId="0" applyFont="1" applyFill="1" applyBorder="1" applyAlignment="1">
      <alignment vertical="top"/>
    </xf>
    <xf numFmtId="164" fontId="13" fillId="2" borderId="4" xfId="0" applyNumberFormat="1" applyFont="1" applyFill="1" applyBorder="1" applyAlignment="1">
      <alignment vertical="top"/>
    </xf>
    <xf numFmtId="8" fontId="2" fillId="2" borderId="2" xfId="0" applyNumberFormat="1" applyFont="1" applyFill="1" applyBorder="1" applyAlignment="1">
      <alignment vertical="top"/>
    </xf>
    <xf numFmtId="10" fontId="12" fillId="2" borderId="3" xfId="0" applyNumberFormat="1" applyFont="1" applyFill="1" applyBorder="1" applyAlignment="1">
      <alignment horizontal="center" vertical="top"/>
    </xf>
    <xf numFmtId="164" fontId="1" fillId="2" borderId="0" xfId="0" applyNumberFormat="1" applyFont="1" applyFill="1" applyAlignment="1">
      <alignment vertical="top"/>
    </xf>
    <xf numFmtId="164" fontId="5" fillId="2" borderId="3" xfId="0" applyNumberFormat="1" applyFont="1" applyFill="1" applyBorder="1" applyAlignment="1">
      <alignment vertical="top"/>
    </xf>
    <xf numFmtId="0" fontId="7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164" fontId="2" fillId="2" borderId="3" xfId="0" applyNumberFormat="1" applyFont="1" applyFill="1" applyBorder="1" applyAlignment="1">
      <alignment vertical="top"/>
    </xf>
    <xf numFmtId="164" fontId="2" fillId="2" borderId="0" xfId="0" applyNumberFormat="1" applyFont="1" applyFill="1" applyAlignment="1">
      <alignment vertical="top"/>
    </xf>
    <xf numFmtId="164" fontId="2" fillId="2" borderId="4" xfId="0" applyNumberFormat="1" applyFont="1" applyFill="1" applyBorder="1" applyAlignment="1">
      <alignment vertical="top"/>
    </xf>
    <xf numFmtId="164" fontId="12" fillId="2" borderId="0" xfId="0" applyNumberFormat="1" applyFont="1" applyFill="1" applyAlignment="1">
      <alignment horizontal="center" vertical="top"/>
    </xf>
    <xf numFmtId="164" fontId="5" fillId="2" borderId="4" xfId="0" applyNumberFormat="1" applyFont="1" applyFill="1" applyBorder="1" applyAlignment="1">
      <alignment vertical="top"/>
    </xf>
    <xf numFmtId="10" fontId="2" fillId="2" borderId="0" xfId="0" applyNumberFormat="1" applyFont="1" applyFill="1" applyAlignment="1">
      <alignment vertical="top"/>
    </xf>
    <xf numFmtId="164" fontId="7" fillId="2" borderId="0" xfId="0" applyNumberFormat="1" applyFont="1" applyFill="1" applyAlignment="1">
      <alignment vertical="top"/>
    </xf>
    <xf numFmtId="164" fontId="13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13" fillId="2" borderId="0" xfId="0" applyFont="1" applyFill="1"/>
    <xf numFmtId="0" fontId="13" fillId="2" borderId="0" xfId="0" applyFont="1" applyFill="1" applyAlignment="1">
      <alignment horizontal="justify"/>
    </xf>
    <xf numFmtId="0" fontId="13" fillId="2" borderId="7" xfId="0" applyFont="1" applyFill="1" applyBorder="1"/>
    <xf numFmtId="0" fontId="13" fillId="2" borderId="8" xfId="0" applyFont="1" applyFill="1" applyBorder="1"/>
    <xf numFmtId="0" fontId="13" fillId="2" borderId="9" xfId="0" applyFont="1" applyFill="1" applyBorder="1"/>
    <xf numFmtId="0" fontId="12" fillId="2" borderId="10" xfId="0" applyFont="1" applyFill="1" applyBorder="1"/>
    <xf numFmtId="0" fontId="12" fillId="2" borderId="11" xfId="0" applyFont="1" applyFill="1" applyBorder="1"/>
    <xf numFmtId="0" fontId="13" fillId="2" borderId="12" xfId="0" applyFont="1" applyFill="1" applyBorder="1"/>
    <xf numFmtId="0" fontId="12" fillId="2" borderId="12" xfId="0" applyFont="1" applyFill="1" applyBorder="1" applyAlignment="1">
      <alignment horizontal="center"/>
    </xf>
    <xf numFmtId="0" fontId="12" fillId="2" borderId="13" xfId="0" applyFont="1" applyFill="1" applyBorder="1"/>
    <xf numFmtId="0" fontId="12" fillId="2" borderId="7" xfId="0" applyFont="1" applyFill="1" applyBorder="1" applyAlignment="1">
      <alignment vertical="top"/>
    </xf>
    <xf numFmtId="0" fontId="2" fillId="2" borderId="8" xfId="0" applyFont="1" applyFill="1" applyBorder="1" applyAlignment="1">
      <alignment vertical="top"/>
    </xf>
    <xf numFmtId="0" fontId="12" fillId="2" borderId="8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vertical="top"/>
    </xf>
    <xf numFmtId="0" fontId="5" fillId="2" borderId="14" xfId="0" applyFont="1" applyFill="1" applyBorder="1" applyAlignment="1">
      <alignment horizontal="center" vertical="top"/>
    </xf>
    <xf numFmtId="0" fontId="12" fillId="2" borderId="9" xfId="0" applyFont="1" applyFill="1" applyBorder="1" applyAlignment="1">
      <alignment vertical="top"/>
    </xf>
    <xf numFmtId="0" fontId="2" fillId="2" borderId="14" xfId="0" applyFont="1" applyFill="1" applyBorder="1" applyAlignment="1">
      <alignment vertical="top"/>
    </xf>
    <xf numFmtId="0" fontId="12" fillId="2" borderId="15" xfId="0" applyFont="1" applyFill="1" applyBorder="1" applyAlignment="1">
      <alignment vertical="top"/>
    </xf>
    <xf numFmtId="164" fontId="5" fillId="2" borderId="13" xfId="0" applyNumberFormat="1" applyFont="1" applyFill="1" applyBorder="1" applyAlignment="1">
      <alignment vertical="top"/>
    </xf>
    <xf numFmtId="0" fontId="1" fillId="2" borderId="9" xfId="0" applyFont="1" applyFill="1" applyBorder="1" applyAlignment="1">
      <alignment vertical="top"/>
    </xf>
    <xf numFmtId="0" fontId="5" fillId="2" borderId="14" xfId="0" applyFont="1" applyFill="1" applyBorder="1" applyAlignment="1">
      <alignment vertical="top"/>
    </xf>
    <xf numFmtId="164" fontId="13" fillId="2" borderId="13" xfId="0" applyNumberFormat="1" applyFont="1" applyFill="1" applyBorder="1" applyAlignment="1">
      <alignment vertical="top"/>
    </xf>
    <xf numFmtId="0" fontId="12" fillId="2" borderId="14" xfId="0" applyFont="1" applyFill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2" fillId="2" borderId="12" xfId="0" applyFont="1" applyFill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2" fillId="2" borderId="13" xfId="0" applyFont="1" applyFill="1" applyBorder="1" applyAlignment="1">
      <alignment vertical="top"/>
    </xf>
    <xf numFmtId="164" fontId="2" fillId="2" borderId="16" xfId="0" applyNumberFormat="1" applyFont="1" applyFill="1" applyBorder="1" applyAlignment="1">
      <alignment vertical="top"/>
    </xf>
    <xf numFmtId="164" fontId="2" fillId="2" borderId="17" xfId="0" applyNumberFormat="1" applyFont="1" applyFill="1" applyBorder="1" applyAlignment="1">
      <alignment vertical="top"/>
    </xf>
    <xf numFmtId="164" fontId="13" fillId="2" borderId="18" xfId="0" applyNumberFormat="1" applyFont="1" applyFill="1" applyBorder="1" applyAlignment="1">
      <alignment vertical="top"/>
    </xf>
    <xf numFmtId="0" fontId="8" fillId="2" borderId="10" xfId="0" applyFont="1" applyFill="1" applyBorder="1" applyAlignment="1">
      <alignment vertical="top"/>
    </xf>
    <xf numFmtId="0" fontId="3" fillId="2" borderId="12" xfId="0" applyFont="1" applyFill="1" applyBorder="1" applyAlignment="1">
      <alignment vertical="top"/>
    </xf>
    <xf numFmtId="0" fontId="8" fillId="2" borderId="12" xfId="0" applyFont="1" applyFill="1" applyBorder="1" applyAlignment="1">
      <alignment vertical="top"/>
    </xf>
    <xf numFmtId="0" fontId="3" fillId="2" borderId="13" xfId="0" applyFont="1" applyFill="1" applyBorder="1" applyAlignment="1">
      <alignment vertical="top"/>
    </xf>
    <xf numFmtId="164" fontId="12" fillId="2" borderId="19" xfId="0" applyNumberFormat="1" applyFont="1" applyFill="1" applyBorder="1" applyAlignment="1">
      <alignment vertical="top"/>
    </xf>
    <xf numFmtId="164" fontId="13" fillId="2" borderId="3" xfId="0" applyNumberFormat="1" applyFont="1" applyFill="1" applyBorder="1" applyAlignment="1">
      <alignment vertical="top"/>
    </xf>
    <xf numFmtId="10" fontId="2" fillId="2" borderId="20" xfId="0" applyNumberFormat="1" applyFont="1" applyFill="1" applyBorder="1" applyAlignment="1">
      <alignment vertical="top"/>
    </xf>
    <xf numFmtId="164" fontId="2" fillId="2" borderId="20" xfId="0" applyNumberFormat="1" applyFont="1" applyFill="1" applyBorder="1" applyAlignment="1">
      <alignment vertical="top"/>
    </xf>
    <xf numFmtId="10" fontId="2" fillId="2" borderId="21" xfId="0" applyNumberFormat="1" applyFont="1" applyFill="1" applyBorder="1" applyAlignment="1">
      <alignment vertical="top"/>
    </xf>
    <xf numFmtId="164" fontId="2" fillId="2" borderId="21" xfId="0" applyNumberFormat="1" applyFont="1" applyFill="1" applyBorder="1" applyAlignment="1">
      <alignment vertical="top"/>
    </xf>
    <xf numFmtId="164" fontId="12" fillId="2" borderId="20" xfId="0" applyNumberFormat="1" applyFont="1" applyFill="1" applyBorder="1" applyAlignment="1">
      <alignment vertical="top"/>
    </xf>
    <xf numFmtId="164" fontId="12" fillId="2" borderId="21" xfId="0" applyNumberFormat="1" applyFont="1" applyFill="1" applyBorder="1" applyAlignment="1">
      <alignment vertical="top"/>
    </xf>
    <xf numFmtId="164" fontId="12" fillId="2" borderId="21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vertical="top"/>
    </xf>
    <xf numFmtId="0" fontId="7" fillId="2" borderId="10" xfId="0" applyFont="1" applyFill="1" applyBorder="1" applyAlignment="1">
      <alignment vertical="top"/>
    </xf>
    <xf numFmtId="0" fontId="14" fillId="2" borderId="12" xfId="0" applyFont="1" applyFill="1" applyBorder="1" applyAlignment="1">
      <alignment vertical="top"/>
    </xf>
    <xf numFmtId="0" fontId="14" fillId="2" borderId="13" xfId="0" applyFont="1" applyFill="1" applyBorder="1" applyAlignment="1">
      <alignment vertical="top"/>
    </xf>
    <xf numFmtId="9" fontId="12" fillId="2" borderId="6" xfId="1" applyFont="1" applyFill="1" applyBorder="1" applyAlignment="1">
      <alignment vertical="top"/>
    </xf>
    <xf numFmtId="0" fontId="12" fillId="2" borderId="22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6" fontId="1" fillId="2" borderId="2" xfId="0" applyNumberFormat="1" applyFont="1" applyFill="1" applyBorder="1" applyAlignment="1">
      <alignment vertical="top"/>
    </xf>
    <xf numFmtId="6" fontId="12" fillId="2" borderId="3" xfId="0" applyNumberFormat="1" applyFont="1" applyFill="1" applyBorder="1" applyAlignment="1">
      <alignment vertical="top"/>
    </xf>
    <xf numFmtId="6" fontId="12" fillId="2" borderId="4" xfId="0" applyNumberFormat="1" applyFont="1" applyFill="1" applyBorder="1" applyAlignment="1">
      <alignment vertical="top"/>
    </xf>
    <xf numFmtId="6" fontId="1" fillId="2" borderId="0" xfId="0" applyNumberFormat="1" applyFont="1" applyFill="1" applyAlignment="1">
      <alignment vertical="top"/>
    </xf>
    <xf numFmtId="10" fontId="1" fillId="2" borderId="2" xfId="0" applyNumberFormat="1" applyFont="1" applyFill="1" applyBorder="1" applyAlignment="1">
      <alignment vertical="top"/>
    </xf>
    <xf numFmtId="0" fontId="12" fillId="2" borderId="9" xfId="0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left" vertical="top" wrapText="1"/>
    </xf>
    <xf numFmtId="164" fontId="2" fillId="3" borderId="3" xfId="0" applyNumberFormat="1" applyFont="1" applyFill="1" applyBorder="1" applyAlignment="1">
      <alignment vertical="top"/>
    </xf>
    <xf numFmtId="164" fontId="12" fillId="3" borderId="3" xfId="0" applyNumberFormat="1" applyFont="1" applyFill="1" applyBorder="1" applyAlignment="1">
      <alignment vertical="top"/>
    </xf>
    <xf numFmtId="0" fontId="12" fillId="3" borderId="22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vertical="top"/>
    </xf>
    <xf numFmtId="164" fontId="12" fillId="4" borderId="4" xfId="0" applyNumberFormat="1" applyFont="1" applyFill="1" applyBorder="1" applyAlignment="1">
      <alignment vertical="top"/>
    </xf>
    <xf numFmtId="0" fontId="12" fillId="4" borderId="9" xfId="0" applyFont="1" applyFill="1" applyBorder="1" applyAlignment="1">
      <alignment vertical="top"/>
    </xf>
    <xf numFmtId="0" fontId="2" fillId="4" borderId="0" xfId="0" applyFont="1" applyFill="1" applyAlignment="1">
      <alignment vertical="top"/>
    </xf>
    <xf numFmtId="10" fontId="12" fillId="4" borderId="0" xfId="0" applyNumberFormat="1" applyFont="1" applyFill="1" applyAlignment="1">
      <alignment horizontal="center" vertical="top"/>
    </xf>
    <xf numFmtId="0" fontId="12" fillId="4" borderId="5" xfId="0" applyFont="1" applyFill="1" applyBorder="1" applyAlignment="1">
      <alignment vertical="top"/>
    </xf>
    <xf numFmtId="0" fontId="12" fillId="4" borderId="0" xfId="0" applyFont="1" applyFill="1" applyAlignment="1">
      <alignment vertical="top"/>
    </xf>
    <xf numFmtId="164" fontId="12" fillId="4" borderId="21" xfId="0" applyNumberFormat="1" applyFont="1" applyFill="1" applyBorder="1" applyAlignment="1">
      <alignment horizontal="center" vertical="top"/>
    </xf>
    <xf numFmtId="10" fontId="2" fillId="4" borderId="21" xfId="0" applyNumberFormat="1" applyFont="1" applyFill="1" applyBorder="1" applyAlignment="1">
      <alignment vertical="top"/>
    </xf>
    <xf numFmtId="164" fontId="2" fillId="4" borderId="21" xfId="0" applyNumberFormat="1" applyFont="1" applyFill="1" applyBorder="1" applyAlignment="1">
      <alignment vertical="top"/>
    </xf>
    <xf numFmtId="164" fontId="2" fillId="4" borderId="16" xfId="0" applyNumberFormat="1" applyFont="1" applyFill="1" applyBorder="1" applyAlignment="1">
      <alignment vertical="top"/>
    </xf>
    <xf numFmtId="164" fontId="12" fillId="4" borderId="20" xfId="0" applyNumberFormat="1" applyFont="1" applyFill="1" applyBorder="1" applyAlignment="1">
      <alignment vertical="top"/>
    </xf>
    <xf numFmtId="164" fontId="12" fillId="4" borderId="21" xfId="0" applyNumberFormat="1" applyFont="1" applyFill="1" applyBorder="1" applyAlignment="1">
      <alignment vertical="top"/>
    </xf>
    <xf numFmtId="0" fontId="12" fillId="2" borderId="9" xfId="0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left" vertical="top" wrapText="1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 vertical="top"/>
    </xf>
    <xf numFmtId="0" fontId="12" fillId="2" borderId="14" xfId="0" applyFont="1" applyFill="1" applyBorder="1" applyAlignment="1">
      <alignment horizontal="right" vertical="top"/>
    </xf>
    <xf numFmtId="0" fontId="7" fillId="2" borderId="7" xfId="0" applyFont="1" applyFill="1" applyBorder="1" applyAlignment="1">
      <alignment vertical="top" wrapText="1"/>
    </xf>
    <xf numFmtId="0" fontId="7" fillId="2" borderId="8" xfId="0" applyFont="1" applyFill="1" applyBorder="1" applyAlignment="1">
      <alignment vertical="top" wrapText="1"/>
    </xf>
    <xf numFmtId="0" fontId="7" fillId="2" borderId="24" xfId="0" applyFont="1" applyFill="1" applyBorder="1" applyAlignment="1">
      <alignment vertical="top" wrapText="1"/>
    </xf>
    <xf numFmtId="0" fontId="12" fillId="2" borderId="23" xfId="0" applyFont="1" applyFill="1" applyBorder="1" applyAlignment="1">
      <alignment horizontal="left" vertical="center"/>
    </xf>
    <xf numFmtId="0" fontId="12" fillId="2" borderId="22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  <xf numFmtId="164" fontId="12" fillId="5" borderId="20" xfId="0" applyNumberFormat="1" applyFont="1" applyFill="1" applyBorder="1" applyAlignment="1">
      <alignment vertical="top"/>
    </xf>
    <xf numFmtId="164" fontId="5" fillId="5" borderId="3" xfId="0" applyNumberFormat="1" applyFont="1" applyFill="1" applyBorder="1" applyAlignment="1">
      <alignment vertical="top"/>
    </xf>
    <xf numFmtId="164" fontId="12" fillId="5" borderId="3" xfId="0" applyNumberFormat="1" applyFont="1" applyFill="1" applyBorder="1" applyAlignment="1">
      <alignment vertical="top"/>
    </xf>
    <xf numFmtId="0" fontId="12" fillId="5" borderId="22" xfId="0" applyFont="1" applyFill="1" applyBorder="1" applyAlignment="1">
      <alignment horizontal="center" vertical="center"/>
    </xf>
    <xf numFmtId="6" fontId="1" fillId="2" borderId="5" xfId="0" applyNumberFormat="1" applyFont="1" applyFill="1" applyBorder="1" applyAlignment="1">
      <alignment vertical="top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67"/>
  <sheetViews>
    <sheetView showGridLines="0" zoomScale="120" zoomScaleNormal="120" workbookViewId="0">
      <selection activeCell="G1" sqref="G1:I1"/>
    </sheetView>
  </sheetViews>
  <sheetFormatPr baseColWidth="10" defaultColWidth="11.42578125" defaultRowHeight="12.75" x14ac:dyDescent="0.2"/>
  <cols>
    <col min="1" max="1" width="6.7109375" style="18" customWidth="1"/>
    <col min="2" max="2" width="11.42578125" style="50" customWidth="1"/>
    <col min="3" max="3" width="11.42578125" style="49" customWidth="1"/>
    <col min="4" max="4" width="11.42578125" style="50" customWidth="1"/>
    <col min="5" max="5" width="11.42578125" style="49" customWidth="1"/>
    <col min="6" max="6" width="13.7109375" style="50" customWidth="1"/>
    <col min="7" max="7" width="11.42578125" style="49" customWidth="1"/>
    <col min="8" max="8" width="12" style="50" bestFit="1" customWidth="1"/>
    <col min="9" max="9" width="12.85546875" style="49" customWidth="1"/>
    <col min="10" max="10" width="11.42578125" style="49" customWidth="1"/>
    <col min="11" max="16384" width="11.42578125" style="18"/>
  </cols>
  <sheetData>
    <row r="1" spans="2:17" s="3" customFormat="1" ht="15" x14ac:dyDescent="0.2">
      <c r="B1" s="53" t="s">
        <v>0</v>
      </c>
      <c r="C1" s="132" t="s">
        <v>1</v>
      </c>
      <c r="D1" s="132"/>
      <c r="E1" s="132"/>
      <c r="F1" s="54" t="s">
        <v>2</v>
      </c>
      <c r="G1" s="132" t="s">
        <v>3</v>
      </c>
      <c r="H1" s="132"/>
      <c r="I1" s="133"/>
      <c r="J1" s="2"/>
    </row>
    <row r="2" spans="2:17" s="3" customFormat="1" ht="15" x14ac:dyDescent="0.2">
      <c r="B2" s="55" t="s">
        <v>4</v>
      </c>
      <c r="C2" s="134" t="s">
        <v>5</v>
      </c>
      <c r="D2" s="134"/>
      <c r="E2" s="134"/>
      <c r="F2" s="51" t="s">
        <v>6</v>
      </c>
      <c r="G2" s="134" t="s">
        <v>7</v>
      </c>
      <c r="H2" s="134"/>
      <c r="I2" s="135"/>
      <c r="J2" s="2"/>
    </row>
    <row r="3" spans="2:17" s="3" customFormat="1" ht="15" x14ac:dyDescent="0.2">
      <c r="B3" s="55" t="s">
        <v>8</v>
      </c>
      <c r="C3" s="134" t="s">
        <v>9</v>
      </c>
      <c r="D3" s="134"/>
      <c r="E3" s="134"/>
      <c r="F3" s="51" t="s">
        <v>10</v>
      </c>
      <c r="G3" s="134" t="s">
        <v>11</v>
      </c>
      <c r="H3" s="134"/>
      <c r="I3" s="135"/>
      <c r="J3" s="2"/>
    </row>
    <row r="4" spans="2:17" s="3" customFormat="1" ht="15" x14ac:dyDescent="0.2">
      <c r="B4" s="55" t="s">
        <v>12</v>
      </c>
      <c r="C4" s="134" t="s">
        <v>13</v>
      </c>
      <c r="D4" s="134"/>
      <c r="E4" s="134"/>
      <c r="F4" s="52" t="s">
        <v>14</v>
      </c>
      <c r="G4" s="134" t="s">
        <v>15</v>
      </c>
      <c r="H4" s="134"/>
      <c r="I4" s="135"/>
      <c r="J4" s="2"/>
    </row>
    <row r="5" spans="2:17" s="3" customFormat="1" ht="15.75" thickBot="1" x14ac:dyDescent="0.3">
      <c r="B5" s="56"/>
      <c r="C5" s="57"/>
      <c r="D5" s="57"/>
      <c r="E5" s="57"/>
      <c r="F5" s="58" t="s">
        <v>16</v>
      </c>
      <c r="G5" s="59"/>
      <c r="H5" s="100">
        <v>8</v>
      </c>
      <c r="I5" s="60"/>
      <c r="J5" s="2"/>
    </row>
    <row r="6" spans="2:17" s="3" customFormat="1" ht="15.75" thickBot="1" x14ac:dyDescent="0.25">
      <c r="C6" s="2"/>
      <c r="E6" s="2"/>
      <c r="G6" s="2"/>
      <c r="I6" s="2"/>
      <c r="J6" s="2"/>
    </row>
    <row r="7" spans="2:17" s="3" customFormat="1" ht="12" customHeight="1" x14ac:dyDescent="0.2">
      <c r="B7" s="61" t="s">
        <v>17</v>
      </c>
      <c r="C7" s="62"/>
      <c r="D7" s="126" t="s">
        <v>18</v>
      </c>
      <c r="E7" s="126"/>
      <c r="F7" s="126"/>
      <c r="G7" s="126"/>
      <c r="H7" s="63" t="s">
        <v>19</v>
      </c>
      <c r="I7" s="110">
        <v>30</v>
      </c>
      <c r="J7" s="2"/>
    </row>
    <row r="8" spans="2:17" s="6" customFormat="1" ht="12" customHeight="1" x14ac:dyDescent="0.2">
      <c r="B8" s="64" t="s">
        <v>20</v>
      </c>
      <c r="C8" s="5"/>
      <c r="E8" s="5"/>
      <c r="G8" s="5"/>
      <c r="I8" s="65" t="s">
        <v>21</v>
      </c>
      <c r="J8" s="5"/>
      <c r="K8" s="7"/>
    </row>
    <row r="9" spans="2:17" s="3" customFormat="1" ht="12" customHeight="1" x14ac:dyDescent="0.2">
      <c r="B9" s="66" t="s">
        <v>22</v>
      </c>
      <c r="C9" s="8"/>
      <c r="E9" s="2"/>
      <c r="G9" s="2"/>
      <c r="I9" s="67"/>
      <c r="J9" s="2"/>
      <c r="K9" s="9"/>
      <c r="L9" s="9"/>
    </row>
    <row r="10" spans="2:17" s="3" customFormat="1" ht="12" customHeight="1" x14ac:dyDescent="0.2">
      <c r="B10" s="66" t="s">
        <v>23</v>
      </c>
      <c r="C10" s="10"/>
      <c r="D10" s="101">
        <v>40</v>
      </c>
      <c r="E10" s="12" t="s">
        <v>24</v>
      </c>
      <c r="F10" s="11"/>
      <c r="G10" s="12"/>
      <c r="H10" s="13">
        <f>D10*31</f>
        <v>1240</v>
      </c>
      <c r="I10" s="67"/>
      <c r="J10" s="2"/>
      <c r="K10" s="9"/>
      <c r="L10" s="9"/>
    </row>
    <row r="11" spans="2:17" s="3" customFormat="1" ht="12" customHeight="1" x14ac:dyDescent="0.2">
      <c r="B11" s="66" t="s">
        <v>25</v>
      </c>
      <c r="C11" s="8"/>
      <c r="E11" s="2"/>
      <c r="G11" s="2"/>
      <c r="H11" s="13"/>
      <c r="I11" s="67"/>
      <c r="J11" s="2"/>
      <c r="K11" s="9"/>
      <c r="L11" s="9"/>
    </row>
    <row r="12" spans="2:17" s="3" customFormat="1" ht="12" customHeight="1" x14ac:dyDescent="0.2">
      <c r="B12" s="1" t="s">
        <v>26</v>
      </c>
      <c r="C12" s="15"/>
      <c r="D12" s="102">
        <v>4</v>
      </c>
      <c r="E12" s="12" t="s">
        <v>24</v>
      </c>
      <c r="F12" s="11"/>
      <c r="G12" s="12"/>
      <c r="H12" s="13">
        <f t="shared" ref="H12:H21" si="0">D12*31</f>
        <v>124</v>
      </c>
      <c r="I12" s="67"/>
      <c r="J12" s="2"/>
      <c r="K12" s="9"/>
      <c r="L12" s="17"/>
      <c r="M12" s="18"/>
      <c r="N12" s="18"/>
      <c r="O12" s="18"/>
      <c r="P12" s="18"/>
      <c r="Q12" s="18"/>
    </row>
    <row r="13" spans="2:17" s="3" customFormat="1" ht="12" customHeight="1" x14ac:dyDescent="0.2">
      <c r="B13" s="68" t="s">
        <v>27</v>
      </c>
      <c r="C13" s="19"/>
      <c r="D13" s="103">
        <v>5</v>
      </c>
      <c r="E13" s="12" t="s">
        <v>24</v>
      </c>
      <c r="F13" s="21"/>
      <c r="G13" s="20"/>
      <c r="H13" s="13">
        <f t="shared" si="0"/>
        <v>155</v>
      </c>
      <c r="I13" s="67"/>
      <c r="J13" s="2"/>
      <c r="K13" s="9"/>
      <c r="L13" s="23"/>
      <c r="M13" s="18"/>
      <c r="N13" s="18"/>
      <c r="O13" s="18"/>
      <c r="P13" s="24"/>
      <c r="Q13" s="23"/>
    </row>
    <row r="14" spans="2:17" s="3" customFormat="1" ht="12" customHeight="1" x14ac:dyDescent="0.2">
      <c r="B14" s="1"/>
      <c r="C14" s="15"/>
      <c r="D14" s="102"/>
      <c r="E14" s="20"/>
      <c r="F14" s="21"/>
      <c r="G14" s="20"/>
      <c r="H14" s="13"/>
      <c r="I14" s="67"/>
      <c r="J14" s="2"/>
      <c r="K14" s="9"/>
      <c r="L14" s="25"/>
    </row>
    <row r="15" spans="2:17" s="3" customFormat="1" ht="12" customHeight="1" x14ac:dyDescent="0.2">
      <c r="B15" s="66" t="s">
        <v>28</v>
      </c>
      <c r="C15" s="8"/>
      <c r="D15" s="103">
        <v>62</v>
      </c>
      <c r="E15" s="12" t="s">
        <v>29</v>
      </c>
      <c r="F15" s="21"/>
      <c r="G15" s="20"/>
      <c r="H15" s="13">
        <f>D15</f>
        <v>62</v>
      </c>
      <c r="I15" s="67"/>
      <c r="J15" s="2"/>
      <c r="L15" s="9"/>
    </row>
    <row r="16" spans="2:17" s="3" customFormat="1" ht="12" customHeight="1" x14ac:dyDescent="0.2">
      <c r="B16" s="66" t="s">
        <v>30</v>
      </c>
      <c r="C16" s="8"/>
      <c r="D16" s="21"/>
      <c r="E16" s="20"/>
      <c r="F16" s="21"/>
      <c r="G16" s="20"/>
      <c r="H16" s="13"/>
      <c r="I16" s="67"/>
      <c r="J16" s="2"/>
      <c r="L16" s="9"/>
    </row>
    <row r="17" spans="2:12" s="3" customFormat="1" ht="12" customHeight="1" x14ac:dyDescent="0.2">
      <c r="B17" s="66" t="s">
        <v>31</v>
      </c>
      <c r="C17" s="8"/>
      <c r="E17" s="20"/>
      <c r="F17" s="21"/>
      <c r="G17" s="20"/>
      <c r="H17" s="13"/>
      <c r="I17" s="67"/>
      <c r="J17" s="2"/>
      <c r="L17" s="9"/>
    </row>
    <row r="18" spans="2:12" s="3" customFormat="1" ht="12" customHeight="1" x14ac:dyDescent="0.2">
      <c r="B18" s="66" t="s">
        <v>32</v>
      </c>
      <c r="C18" s="8"/>
      <c r="D18" s="11"/>
      <c r="E18" s="20"/>
      <c r="F18" s="21"/>
      <c r="G18" s="20"/>
      <c r="H18" s="13"/>
      <c r="I18" s="67"/>
      <c r="J18" s="2"/>
    </row>
    <row r="19" spans="2:12" s="3" customFormat="1" ht="12" customHeight="1" x14ac:dyDescent="0.2">
      <c r="B19" s="66" t="s">
        <v>33</v>
      </c>
      <c r="C19" s="8"/>
      <c r="E19" s="2"/>
      <c r="G19" s="2"/>
      <c r="H19" s="13"/>
      <c r="I19" s="67"/>
      <c r="J19" s="2"/>
    </row>
    <row r="20" spans="2:12" s="3" customFormat="1" ht="12" customHeight="1" x14ac:dyDescent="0.2">
      <c r="B20" s="66" t="s">
        <v>34</v>
      </c>
      <c r="C20" s="8"/>
      <c r="E20" s="2"/>
      <c r="G20" s="2"/>
      <c r="H20" s="13"/>
      <c r="I20" s="67"/>
      <c r="J20" s="2"/>
      <c r="K20" s="9"/>
    </row>
    <row r="21" spans="2:12" s="3" customFormat="1" ht="12" customHeight="1" x14ac:dyDescent="0.2">
      <c r="B21" s="1" t="s">
        <v>35</v>
      </c>
      <c r="C21" s="15"/>
      <c r="D21" s="103">
        <v>3</v>
      </c>
      <c r="E21" s="12" t="s">
        <v>24</v>
      </c>
      <c r="F21" s="11"/>
      <c r="G21" s="12"/>
      <c r="H21" s="109">
        <f t="shared" si="0"/>
        <v>93</v>
      </c>
      <c r="I21" s="67"/>
      <c r="J21" s="2"/>
      <c r="K21" s="9"/>
    </row>
    <row r="22" spans="2:12" s="3" customFormat="1" ht="12" customHeight="1" x14ac:dyDescent="0.2">
      <c r="B22" s="1"/>
      <c r="C22" s="15"/>
      <c r="D22" s="15"/>
      <c r="E22" s="12"/>
      <c r="F22" s="11"/>
      <c r="G22" s="12"/>
      <c r="H22" s="13"/>
      <c r="I22" s="67"/>
      <c r="J22" s="2"/>
      <c r="K22" s="9"/>
    </row>
    <row r="23" spans="2:12" s="3" customFormat="1" ht="12" customHeight="1" x14ac:dyDescent="0.2">
      <c r="B23" s="66" t="s">
        <v>36</v>
      </c>
      <c r="C23" s="8"/>
      <c r="E23" s="2"/>
      <c r="G23" s="2"/>
      <c r="H23" s="85"/>
      <c r="I23" s="67"/>
      <c r="J23" s="2"/>
      <c r="K23" s="9"/>
    </row>
    <row r="24" spans="2:12" s="3" customFormat="1" ht="12" customHeight="1" x14ac:dyDescent="0.2">
      <c r="B24" s="1"/>
      <c r="C24" s="15"/>
      <c r="D24" s="15"/>
      <c r="E24" s="12"/>
      <c r="F24" s="11"/>
      <c r="G24" s="12"/>
      <c r="H24" s="13"/>
      <c r="I24" s="67"/>
      <c r="J24" s="2"/>
      <c r="K24" s="9"/>
    </row>
    <row r="25" spans="2:12" s="3" customFormat="1" ht="12" customHeight="1" x14ac:dyDescent="0.2">
      <c r="B25" s="66" t="s">
        <v>37</v>
      </c>
      <c r="C25" s="8"/>
      <c r="E25" s="2"/>
      <c r="G25" s="2"/>
      <c r="H25" s="14"/>
      <c r="I25" s="67"/>
      <c r="J25" s="2"/>
      <c r="K25" s="9"/>
    </row>
    <row r="26" spans="2:12" s="3" customFormat="1" ht="12" customHeight="1" x14ac:dyDescent="0.2">
      <c r="B26" s="1"/>
      <c r="C26" s="15"/>
      <c r="D26" s="16"/>
      <c r="E26" s="12"/>
      <c r="F26" s="11"/>
      <c r="G26" s="12"/>
      <c r="H26" s="13"/>
      <c r="I26" s="67"/>
      <c r="J26" s="2"/>
      <c r="K26" s="9"/>
    </row>
    <row r="27" spans="2:12" s="3" customFormat="1" ht="12" customHeight="1" x14ac:dyDescent="0.2">
      <c r="B27" s="66" t="s">
        <v>38</v>
      </c>
      <c r="C27" s="8"/>
      <c r="E27" s="2"/>
      <c r="G27" s="2"/>
      <c r="H27" s="85"/>
      <c r="I27" s="67"/>
      <c r="J27" s="2"/>
      <c r="K27" s="9"/>
    </row>
    <row r="28" spans="2:12" s="3" customFormat="1" ht="12" customHeight="1" x14ac:dyDescent="0.2">
      <c r="B28" s="1"/>
      <c r="C28" s="15"/>
      <c r="D28" s="15"/>
      <c r="E28" s="12"/>
      <c r="F28" s="11"/>
      <c r="G28" s="12"/>
      <c r="H28" s="13"/>
      <c r="I28" s="67"/>
      <c r="J28" s="2"/>
      <c r="K28" s="9"/>
    </row>
    <row r="29" spans="2:12" s="3" customFormat="1" ht="12" customHeight="1" x14ac:dyDescent="0.2">
      <c r="B29" s="1"/>
      <c r="C29" s="15"/>
      <c r="D29" s="15"/>
      <c r="E29" s="12"/>
      <c r="F29" s="11"/>
      <c r="G29" s="12"/>
      <c r="H29" s="13"/>
      <c r="I29" s="67"/>
      <c r="J29" s="2"/>
      <c r="K29" s="9"/>
    </row>
    <row r="30" spans="2:12" s="6" customFormat="1" ht="12" customHeight="1" thickBot="1" x14ac:dyDescent="0.25">
      <c r="B30" s="64"/>
      <c r="C30" s="5"/>
      <c r="D30" s="6" t="s">
        <v>39</v>
      </c>
      <c r="E30" s="5"/>
      <c r="F30" s="27"/>
      <c r="G30" s="28"/>
      <c r="H30" s="27"/>
      <c r="I30" s="69">
        <f>SUM(H10:H29)</f>
        <v>1674</v>
      </c>
      <c r="J30" s="5"/>
      <c r="K30" s="29"/>
    </row>
    <row r="31" spans="2:12" s="3" customFormat="1" ht="12" customHeight="1" x14ac:dyDescent="0.2">
      <c r="B31" s="70"/>
      <c r="C31" s="2"/>
      <c r="E31" s="2"/>
      <c r="G31" s="2"/>
      <c r="I31" s="67"/>
      <c r="J31" s="2"/>
      <c r="K31" s="9"/>
    </row>
    <row r="32" spans="2:12" s="6" customFormat="1" ht="12" customHeight="1" x14ac:dyDescent="0.2">
      <c r="B32" s="64" t="s">
        <v>40</v>
      </c>
      <c r="C32" s="5"/>
      <c r="E32" s="5"/>
      <c r="G32" s="5"/>
      <c r="I32" s="71"/>
      <c r="J32" s="5"/>
    </row>
    <row r="33" spans="2:10" s="6" customFormat="1" ht="12" customHeight="1" x14ac:dyDescent="0.2">
      <c r="B33" s="64" t="s">
        <v>41</v>
      </c>
      <c r="C33" s="5"/>
      <c r="E33" s="5"/>
      <c r="G33" s="5"/>
      <c r="I33" s="71"/>
      <c r="J33" s="5"/>
    </row>
    <row r="34" spans="2:10" s="3" customFormat="1" ht="12" customHeight="1" x14ac:dyDescent="0.2">
      <c r="B34" s="70"/>
      <c r="C34" s="2"/>
      <c r="E34" s="2"/>
      <c r="F34" s="30" t="s">
        <v>42</v>
      </c>
      <c r="G34" s="2"/>
      <c r="I34" s="67"/>
      <c r="J34" s="2"/>
    </row>
    <row r="35" spans="2:10" s="3" customFormat="1" ht="12" customHeight="1" x14ac:dyDescent="0.2">
      <c r="B35" s="66" t="s">
        <v>43</v>
      </c>
      <c r="C35" s="2"/>
      <c r="D35" s="91"/>
      <c r="E35" s="91">
        <f>E58</f>
        <v>1768.6986301369864</v>
      </c>
      <c r="F35" s="31">
        <v>4.7E-2</v>
      </c>
      <c r="G35" s="10"/>
      <c r="H35" s="13">
        <f>E35*F35</f>
        <v>83.128835616438366</v>
      </c>
      <c r="I35" s="67"/>
      <c r="J35" s="2"/>
    </row>
    <row r="36" spans="2:10" s="3" customFormat="1" ht="12" customHeight="1" x14ac:dyDescent="0.2">
      <c r="B36" s="66" t="s">
        <v>44</v>
      </c>
      <c r="C36" s="12"/>
      <c r="D36" s="92"/>
      <c r="E36" s="92">
        <f>F61</f>
        <v>1830.6986301369864</v>
      </c>
      <c r="F36" s="31">
        <v>1.55E-2</v>
      </c>
      <c r="G36" s="32"/>
      <c r="H36" s="22">
        <f>E36*F36</f>
        <v>28.375828767123288</v>
      </c>
      <c r="I36" s="67"/>
      <c r="J36" s="2"/>
    </row>
    <row r="37" spans="2:10" s="3" customFormat="1" ht="12" customHeight="1" x14ac:dyDescent="0.2">
      <c r="B37" s="66" t="s">
        <v>45</v>
      </c>
      <c r="C37" s="2"/>
      <c r="D37" s="92"/>
      <c r="E37" s="92">
        <f>E36</f>
        <v>1830.6986301369864</v>
      </c>
      <c r="F37" s="31">
        <v>1E-3</v>
      </c>
      <c r="G37" s="32"/>
      <c r="H37" s="22">
        <f>E37*F37</f>
        <v>1.8306986301369863</v>
      </c>
      <c r="I37" s="67"/>
      <c r="J37" s="2"/>
    </row>
    <row r="38" spans="2:10" s="3" customFormat="1" ht="12" customHeight="1" x14ac:dyDescent="0.2">
      <c r="B38" s="113" t="s">
        <v>46</v>
      </c>
      <c r="C38" s="114"/>
      <c r="D38" s="117"/>
      <c r="E38" s="118">
        <v>62</v>
      </c>
      <c r="F38" s="115">
        <v>4.7E-2</v>
      </c>
      <c r="G38" s="116"/>
      <c r="H38" s="112">
        <f>E38*F38</f>
        <v>2.9140000000000001</v>
      </c>
      <c r="I38" s="67"/>
      <c r="J38" s="2"/>
    </row>
    <row r="39" spans="2:10" s="3" customFormat="1" ht="12" customHeight="1" x14ac:dyDescent="0.2">
      <c r="B39" s="66" t="s">
        <v>47</v>
      </c>
      <c r="C39" s="2"/>
      <c r="D39" s="8"/>
      <c r="E39" s="93">
        <f>F65</f>
        <v>0</v>
      </c>
      <c r="F39" s="31">
        <v>0.02</v>
      </c>
      <c r="G39" s="32"/>
      <c r="H39" s="22">
        <f>E39*F39</f>
        <v>0</v>
      </c>
      <c r="I39" s="67"/>
      <c r="J39" s="2"/>
    </row>
    <row r="40" spans="2:10" s="6" customFormat="1" ht="12" customHeight="1" x14ac:dyDescent="0.2">
      <c r="B40" s="64" t="s">
        <v>48</v>
      </c>
      <c r="C40" s="5"/>
      <c r="D40" s="33"/>
      <c r="E40" s="33"/>
      <c r="F40" s="33"/>
      <c r="G40" s="33"/>
      <c r="H40" s="34">
        <f>SUM(H35:H39)</f>
        <v>116.24936301369864</v>
      </c>
      <c r="I40" s="71"/>
      <c r="J40" s="5"/>
    </row>
    <row r="41" spans="2:10" s="3" customFormat="1" ht="12" customHeight="1" x14ac:dyDescent="0.2">
      <c r="B41" s="70"/>
      <c r="C41" s="2"/>
      <c r="D41" s="8"/>
      <c r="E41" s="8"/>
      <c r="F41" s="8"/>
      <c r="G41" s="8"/>
      <c r="H41" s="14"/>
      <c r="I41" s="67"/>
      <c r="J41" s="2"/>
    </row>
    <row r="42" spans="2:10" s="3" customFormat="1" ht="12" customHeight="1" x14ac:dyDescent="0.2">
      <c r="B42" s="66" t="s">
        <v>49</v>
      </c>
      <c r="C42" s="35">
        <f>I30</f>
        <v>1674</v>
      </c>
      <c r="D42" s="10"/>
      <c r="E42" s="10"/>
      <c r="F42" s="36">
        <v>0.14000000000000001</v>
      </c>
      <c r="G42" s="10"/>
      <c r="H42" s="13">
        <f>C42*F42</f>
        <v>234.36</v>
      </c>
      <c r="I42" s="67"/>
      <c r="J42" s="2"/>
    </row>
    <row r="43" spans="2:10" s="3" customFormat="1" ht="12" customHeight="1" x14ac:dyDescent="0.2">
      <c r="B43" s="66" t="s">
        <v>50</v>
      </c>
      <c r="C43" s="12"/>
      <c r="D43" s="10"/>
      <c r="E43" s="10"/>
      <c r="F43" s="98"/>
      <c r="G43" s="10"/>
      <c r="H43" s="22"/>
      <c r="I43" s="67"/>
      <c r="J43" s="2"/>
    </row>
    <row r="44" spans="2:10" s="3" customFormat="1" ht="12" customHeight="1" x14ac:dyDescent="0.2">
      <c r="B44" s="66" t="s">
        <v>51</v>
      </c>
      <c r="C44" s="2"/>
      <c r="E44" s="2"/>
      <c r="F44" s="21"/>
      <c r="G44" s="20"/>
      <c r="H44" s="22"/>
      <c r="I44" s="67"/>
      <c r="J44" s="2"/>
    </row>
    <row r="45" spans="2:10" s="3" customFormat="1" ht="12" customHeight="1" x14ac:dyDescent="0.2">
      <c r="B45" s="66" t="s">
        <v>52</v>
      </c>
      <c r="C45" s="2"/>
      <c r="D45" s="11"/>
      <c r="E45" s="12"/>
      <c r="F45" s="11"/>
      <c r="G45" s="12"/>
      <c r="H45" s="22"/>
      <c r="I45" s="67"/>
      <c r="J45" s="2"/>
    </row>
    <row r="46" spans="2:10" s="3" customFormat="1" ht="12" customHeight="1" x14ac:dyDescent="0.2">
      <c r="B46" s="70"/>
      <c r="C46" s="2"/>
      <c r="E46" s="2"/>
      <c r="G46" s="2"/>
      <c r="H46" s="37"/>
      <c r="I46" s="67"/>
      <c r="J46" s="2"/>
    </row>
    <row r="47" spans="2:10" s="6" customFormat="1" ht="12" customHeight="1" x14ac:dyDescent="0.2">
      <c r="B47" s="64"/>
      <c r="C47" s="5"/>
      <c r="D47" s="6" t="s">
        <v>53</v>
      </c>
      <c r="E47" s="5"/>
      <c r="F47" s="27"/>
      <c r="G47" s="28"/>
      <c r="H47" s="86">
        <f>H40+H42+H43+H44+H45</f>
        <v>350.60936301369867</v>
      </c>
      <c r="I47" s="71"/>
      <c r="J47" s="5"/>
    </row>
    <row r="48" spans="2:10" s="6" customFormat="1" ht="12" customHeight="1" thickBot="1" x14ac:dyDescent="0.25">
      <c r="B48" s="64"/>
      <c r="C48" s="5"/>
      <c r="D48" s="6" t="s">
        <v>54</v>
      </c>
      <c r="E48" s="5"/>
      <c r="G48" s="28"/>
      <c r="H48" s="27"/>
      <c r="I48" s="72">
        <f>I30-H47</f>
        <v>1323.3906369863014</v>
      </c>
      <c r="J48" s="5"/>
    </row>
    <row r="49" spans="2:10" s="3" customFormat="1" ht="12" customHeight="1" x14ac:dyDescent="0.2">
      <c r="B49" s="70"/>
      <c r="C49" s="2"/>
      <c r="D49" s="8" t="s">
        <v>55</v>
      </c>
      <c r="E49" s="2"/>
      <c r="G49" s="8" t="s">
        <v>56</v>
      </c>
      <c r="I49" s="73" t="s">
        <v>57</v>
      </c>
      <c r="J49" s="2"/>
    </row>
    <row r="50" spans="2:10" s="3" customFormat="1" ht="12" customHeight="1" x14ac:dyDescent="0.2">
      <c r="B50" s="70"/>
      <c r="C50" s="2"/>
      <c r="E50" s="2"/>
      <c r="G50" s="2"/>
      <c r="I50" s="67"/>
      <c r="J50" s="2"/>
    </row>
    <row r="51" spans="2:10" s="3" customFormat="1" ht="12" customHeight="1" thickBot="1" x14ac:dyDescent="0.25">
      <c r="B51" s="74"/>
      <c r="C51" s="75"/>
      <c r="D51" s="76"/>
      <c r="E51" s="75"/>
      <c r="F51" s="76"/>
      <c r="G51" s="75"/>
      <c r="H51" s="76"/>
      <c r="I51" s="77"/>
      <c r="J51" s="2"/>
    </row>
    <row r="52" spans="2:10" s="3" customFormat="1" ht="12" customHeight="1" thickBot="1" x14ac:dyDescent="0.25">
      <c r="C52" s="2"/>
      <c r="E52" s="2"/>
      <c r="G52" s="2"/>
      <c r="I52" s="2"/>
      <c r="J52" s="2"/>
    </row>
    <row r="53" spans="2:10" s="40" customFormat="1" ht="12" customHeight="1" x14ac:dyDescent="0.2">
      <c r="B53" s="129" t="s">
        <v>58</v>
      </c>
      <c r="C53" s="130"/>
      <c r="D53" s="130"/>
      <c r="E53" s="130"/>
      <c r="F53" s="130"/>
      <c r="G53" s="130"/>
      <c r="H53" s="130"/>
      <c r="I53" s="131"/>
      <c r="J53" s="39"/>
    </row>
    <row r="54" spans="2:10" s="40" customFormat="1" ht="12" customHeight="1" thickBot="1" x14ac:dyDescent="0.25">
      <c r="B54" s="95" t="s">
        <v>59</v>
      </c>
      <c r="C54" s="96"/>
      <c r="D54" s="96"/>
      <c r="E54" s="96"/>
      <c r="F54" s="96"/>
      <c r="G54" s="96"/>
      <c r="H54" s="96"/>
      <c r="I54" s="97"/>
      <c r="J54" s="39"/>
    </row>
    <row r="55" spans="2:10" s="3" customFormat="1" ht="12" customHeight="1" x14ac:dyDescent="0.2">
      <c r="B55" s="66" t="s">
        <v>60</v>
      </c>
      <c r="C55" s="8"/>
      <c r="D55" s="8"/>
      <c r="E55" s="2"/>
      <c r="G55" s="2"/>
      <c r="I55" s="67"/>
      <c r="J55" s="2"/>
    </row>
    <row r="56" spans="2:10" s="3" customFormat="1" ht="12" customHeight="1" x14ac:dyDescent="0.2">
      <c r="B56" s="66" t="s">
        <v>61</v>
      </c>
      <c r="C56" s="8"/>
      <c r="D56" s="10"/>
      <c r="E56" s="108">
        <f>(40+4+5)*31</f>
        <v>1519</v>
      </c>
      <c r="F56" s="42"/>
      <c r="G56" s="42"/>
      <c r="I56" s="67"/>
      <c r="J56" s="2"/>
    </row>
    <row r="57" spans="2:10" s="3" customFormat="1" ht="12" customHeight="1" x14ac:dyDescent="0.2">
      <c r="B57" s="66" t="s">
        <v>62</v>
      </c>
      <c r="C57" s="8"/>
      <c r="D57" s="20"/>
      <c r="E57" s="43">
        <f>(((40+4+5)*30)*2/365)*31</f>
        <v>249.69863013698631</v>
      </c>
      <c r="F57" s="42"/>
      <c r="G57" s="44" t="s">
        <v>42</v>
      </c>
      <c r="H57" s="127" t="s">
        <v>63</v>
      </c>
      <c r="I57" s="128"/>
      <c r="J57" s="2"/>
    </row>
    <row r="58" spans="2:10" s="3" customFormat="1" ht="12" customHeight="1" x14ac:dyDescent="0.2">
      <c r="B58" s="66"/>
      <c r="C58" s="8"/>
      <c r="D58" s="4" t="s">
        <v>64</v>
      </c>
      <c r="E58" s="45">
        <f>E56+E57</f>
        <v>1768.6986301369864</v>
      </c>
      <c r="F58" s="42"/>
      <c r="G58" s="87">
        <v>0.23599999999999999</v>
      </c>
      <c r="H58" s="94"/>
      <c r="I58" s="78">
        <f>E58*G58</f>
        <v>417.41287671232874</v>
      </c>
      <c r="J58" s="2"/>
    </row>
    <row r="59" spans="2:10" s="3" customFormat="1" ht="12" customHeight="1" x14ac:dyDescent="0.2">
      <c r="B59" s="66"/>
      <c r="C59" s="8"/>
      <c r="D59" s="8"/>
      <c r="E59" s="42"/>
      <c r="F59" s="44" t="s">
        <v>65</v>
      </c>
      <c r="G59" s="44"/>
      <c r="H59" s="8"/>
      <c r="I59" s="73"/>
      <c r="J59" s="2"/>
    </row>
    <row r="60" spans="2:10" s="3" customFormat="1" ht="12" customHeight="1" x14ac:dyDescent="0.2">
      <c r="B60" s="124" t="s">
        <v>66</v>
      </c>
      <c r="C60" s="125"/>
      <c r="D60" s="125"/>
      <c r="E60" s="42" t="s">
        <v>67</v>
      </c>
      <c r="F60" s="47"/>
      <c r="G60" s="46">
        <v>1.4999999999999999E-2</v>
      </c>
      <c r="H60" s="42"/>
      <c r="I60" s="78">
        <f>F61*G60</f>
        <v>27.460479452054795</v>
      </c>
      <c r="J60" s="2"/>
    </row>
    <row r="61" spans="2:10" s="3" customFormat="1" ht="12" customHeight="1" x14ac:dyDescent="0.2">
      <c r="B61" s="124"/>
      <c r="C61" s="125"/>
      <c r="D61" s="125"/>
      <c r="E61" s="42" t="s">
        <v>44</v>
      </c>
      <c r="F61" s="38">
        <f>E58+F64+F65</f>
        <v>1830.6986301369864</v>
      </c>
      <c r="G61" s="119">
        <v>5.5E-2</v>
      </c>
      <c r="H61" s="120"/>
      <c r="I61" s="121">
        <f>F61*G61</f>
        <v>100.68842465753426</v>
      </c>
      <c r="J61" s="2"/>
    </row>
    <row r="62" spans="2:10" s="3" customFormat="1" ht="12" customHeight="1" x14ac:dyDescent="0.2">
      <c r="B62" s="124"/>
      <c r="C62" s="125"/>
      <c r="D62" s="125"/>
      <c r="E62" s="2" t="s">
        <v>68</v>
      </c>
      <c r="F62" s="47"/>
      <c r="G62" s="89">
        <v>6.0000000000000001E-3</v>
      </c>
      <c r="H62" s="90"/>
      <c r="I62" s="78">
        <f>F61*G62</f>
        <v>10.984191780821918</v>
      </c>
      <c r="J62" s="2"/>
    </row>
    <row r="63" spans="2:10" s="3" customFormat="1" ht="12" customHeight="1" x14ac:dyDescent="0.2">
      <c r="B63" s="106"/>
      <c r="C63" s="107"/>
      <c r="D63" s="107"/>
      <c r="E63" s="2" t="s">
        <v>69</v>
      </c>
      <c r="F63" s="47"/>
      <c r="G63" s="119">
        <v>2E-3</v>
      </c>
      <c r="H63" s="120"/>
      <c r="I63" s="121">
        <f>F61*G63</f>
        <v>3.6613972602739726</v>
      </c>
      <c r="J63" s="2"/>
    </row>
    <row r="64" spans="2:10" s="3" customFormat="1" ht="12" customHeight="1" x14ac:dyDescent="0.2">
      <c r="B64" s="66" t="s">
        <v>70</v>
      </c>
      <c r="C64" s="8"/>
      <c r="D64" s="8"/>
      <c r="E64" s="2"/>
      <c r="F64" s="38">
        <v>62</v>
      </c>
      <c r="G64" s="89">
        <v>0.23599999999999999</v>
      </c>
      <c r="H64" s="90"/>
      <c r="I64" s="79">
        <f>F64*G64</f>
        <v>14.632</v>
      </c>
      <c r="J64" s="2"/>
    </row>
    <row r="65" spans="2:10" s="3" customFormat="1" ht="12" customHeight="1" x14ac:dyDescent="0.2">
      <c r="B65" s="66" t="s">
        <v>71</v>
      </c>
      <c r="C65" s="8"/>
      <c r="D65" s="8"/>
      <c r="E65" s="2"/>
      <c r="F65" s="45"/>
      <c r="G65" s="87">
        <v>0.12</v>
      </c>
      <c r="H65" s="88"/>
      <c r="I65" s="79">
        <f>F65*G65</f>
        <v>0</v>
      </c>
      <c r="J65" s="2"/>
    </row>
    <row r="66" spans="2:10" s="3" customFormat="1" ht="12" customHeight="1" thickBot="1" x14ac:dyDescent="0.25">
      <c r="B66" s="66" t="s">
        <v>72</v>
      </c>
      <c r="C66" s="8"/>
      <c r="D66" s="8"/>
      <c r="E66" s="2"/>
      <c r="F66" s="45"/>
      <c r="G66" s="2"/>
      <c r="H66" s="48" t="s">
        <v>73</v>
      </c>
      <c r="I66" s="80">
        <f>SUM(I58:I65)</f>
        <v>574.83936986301364</v>
      </c>
      <c r="J66" s="2"/>
    </row>
    <row r="67" spans="2:10" ht="12" customHeight="1" thickBot="1" x14ac:dyDescent="0.25">
      <c r="B67" s="81"/>
      <c r="C67" s="82"/>
      <c r="D67" s="83"/>
      <c r="E67" s="82"/>
      <c r="F67" s="83"/>
      <c r="G67" s="82"/>
      <c r="H67" s="83"/>
      <c r="I67" s="84"/>
    </row>
  </sheetData>
  <mergeCells count="12">
    <mergeCell ref="B60:D62"/>
    <mergeCell ref="D7:G7"/>
    <mergeCell ref="H57:I57"/>
    <mergeCell ref="B53:I53"/>
    <mergeCell ref="G1:I1"/>
    <mergeCell ref="G4:I4"/>
    <mergeCell ref="G2:I2"/>
    <mergeCell ref="G3:I3"/>
    <mergeCell ref="C1:E1"/>
    <mergeCell ref="C2:E2"/>
    <mergeCell ref="C3:E3"/>
    <mergeCell ref="C4:E4"/>
  </mergeCells>
  <pageMargins left="0.74803149606299213" right="0.74803149606299213" top="0.59055118110236227" bottom="0.98425196850393704" header="0" footer="0"/>
  <pageSetup paperSize="9" scale="4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41BE-E249-4D88-9904-593A6D139D31}">
  <sheetPr>
    <pageSetUpPr fitToPage="1"/>
  </sheetPr>
  <dimension ref="B1:Q67"/>
  <sheetViews>
    <sheetView showGridLines="0" topLeftCell="A39" zoomScale="120" zoomScaleNormal="120" workbookViewId="0">
      <selection activeCell="J17" sqref="J17"/>
    </sheetView>
  </sheetViews>
  <sheetFormatPr baseColWidth="10" defaultColWidth="11.42578125" defaultRowHeight="12.75" x14ac:dyDescent="0.2"/>
  <cols>
    <col min="1" max="1" width="6.7109375" style="18" customWidth="1"/>
    <col min="2" max="2" width="11.42578125" style="50" customWidth="1"/>
    <col min="3" max="3" width="11.42578125" style="49" customWidth="1"/>
    <col min="4" max="4" width="11.42578125" style="50" customWidth="1"/>
    <col min="5" max="5" width="11.42578125" style="49" customWidth="1"/>
    <col min="6" max="6" width="13.7109375" style="50" customWidth="1"/>
    <col min="7" max="7" width="11.42578125" style="49" customWidth="1"/>
    <col min="8" max="8" width="12" style="50" bestFit="1" customWidth="1"/>
    <col min="9" max="9" width="18.28515625" style="49" customWidth="1"/>
    <col min="10" max="10" width="11.42578125" style="49" customWidth="1"/>
    <col min="11" max="16384" width="11.42578125" style="18"/>
  </cols>
  <sheetData>
    <row r="1" spans="2:17" s="3" customFormat="1" ht="15" x14ac:dyDescent="0.2">
      <c r="B1" s="53" t="s">
        <v>0</v>
      </c>
      <c r="C1" s="132" t="s">
        <v>74</v>
      </c>
      <c r="D1" s="132"/>
      <c r="E1" s="132"/>
      <c r="F1" s="54" t="s">
        <v>2</v>
      </c>
      <c r="G1" s="132" t="s">
        <v>75</v>
      </c>
      <c r="H1" s="132"/>
      <c r="I1" s="133"/>
      <c r="J1" s="2"/>
    </row>
    <row r="2" spans="2:17" s="3" customFormat="1" ht="15" x14ac:dyDescent="0.2">
      <c r="B2" s="55" t="s">
        <v>4</v>
      </c>
      <c r="C2" s="134" t="s">
        <v>76</v>
      </c>
      <c r="D2" s="134"/>
      <c r="E2" s="134"/>
      <c r="F2" s="51" t="s">
        <v>6</v>
      </c>
      <c r="G2" s="134" t="s">
        <v>77</v>
      </c>
      <c r="H2" s="134"/>
      <c r="I2" s="135"/>
      <c r="J2" s="2"/>
    </row>
    <row r="3" spans="2:17" s="3" customFormat="1" ht="15" x14ac:dyDescent="0.2">
      <c r="B3" s="55" t="s">
        <v>8</v>
      </c>
      <c r="C3" s="134" t="s">
        <v>78</v>
      </c>
      <c r="D3" s="134"/>
      <c r="E3" s="134"/>
      <c r="F3" s="51" t="s">
        <v>10</v>
      </c>
      <c r="G3" s="134" t="s">
        <v>79</v>
      </c>
      <c r="H3" s="134"/>
      <c r="I3" s="135"/>
      <c r="J3" s="2"/>
    </row>
    <row r="4" spans="2:17" s="3" customFormat="1" ht="15" x14ac:dyDescent="0.2">
      <c r="B4" s="55" t="s">
        <v>12</v>
      </c>
      <c r="C4" s="134" t="s">
        <v>80</v>
      </c>
      <c r="D4" s="134"/>
      <c r="E4" s="134"/>
      <c r="F4" s="52" t="s">
        <v>14</v>
      </c>
      <c r="G4" s="134" t="s">
        <v>81</v>
      </c>
      <c r="H4" s="134"/>
      <c r="I4" s="135"/>
      <c r="J4" s="2"/>
    </row>
    <row r="5" spans="2:17" s="3" customFormat="1" ht="15" x14ac:dyDescent="0.25">
      <c r="B5" s="56"/>
      <c r="C5" s="57"/>
      <c r="D5" s="57"/>
      <c r="E5" s="57"/>
      <c r="F5" s="58" t="s">
        <v>16</v>
      </c>
      <c r="G5" s="59"/>
      <c r="H5" s="100">
        <v>1</v>
      </c>
      <c r="I5" s="60"/>
      <c r="J5" s="2"/>
    </row>
    <row r="6" spans="2:17" s="3" customFormat="1" ht="15" x14ac:dyDescent="0.2">
      <c r="C6" s="2"/>
      <c r="E6" s="2"/>
      <c r="G6" s="2"/>
      <c r="I6" s="2"/>
      <c r="J6" s="2"/>
    </row>
    <row r="7" spans="2:17" s="3" customFormat="1" ht="12" customHeight="1" x14ac:dyDescent="0.2">
      <c r="B7" s="61" t="s">
        <v>17</v>
      </c>
      <c r="C7" s="62"/>
      <c r="D7" s="126" t="s">
        <v>82</v>
      </c>
      <c r="E7" s="126"/>
      <c r="F7" s="126"/>
      <c r="G7" s="126"/>
      <c r="H7" s="63" t="s">
        <v>19</v>
      </c>
      <c r="I7" s="99">
        <v>30</v>
      </c>
      <c r="J7" s="2"/>
    </row>
    <row r="8" spans="2:17" s="6" customFormat="1" ht="12" customHeight="1" x14ac:dyDescent="0.2">
      <c r="B8" s="64" t="s">
        <v>20</v>
      </c>
      <c r="C8" s="5"/>
      <c r="E8" s="5"/>
      <c r="G8" s="5"/>
      <c r="I8" s="65" t="s">
        <v>21</v>
      </c>
      <c r="J8" s="5"/>
      <c r="K8" s="7"/>
    </row>
    <row r="9" spans="2:17" s="3" customFormat="1" ht="12" customHeight="1" x14ac:dyDescent="0.2">
      <c r="B9" s="66" t="s">
        <v>22</v>
      </c>
      <c r="C9" s="8"/>
      <c r="E9" s="2"/>
      <c r="G9" s="2"/>
      <c r="I9" s="67"/>
      <c r="J9" s="2"/>
      <c r="K9" s="9"/>
      <c r="L9" s="9"/>
    </row>
    <row r="10" spans="2:17" s="3" customFormat="1" ht="12" customHeight="1" x14ac:dyDescent="0.2">
      <c r="B10" s="66" t="s">
        <v>23</v>
      </c>
      <c r="C10" s="10"/>
      <c r="D10" s="101"/>
      <c r="E10" s="12"/>
      <c r="F10" s="11"/>
      <c r="G10" s="12"/>
      <c r="H10" s="109">
        <v>900</v>
      </c>
      <c r="I10" s="67"/>
      <c r="J10" s="2"/>
      <c r="K10" s="9"/>
      <c r="L10" s="9"/>
    </row>
    <row r="11" spans="2:17" s="3" customFormat="1" ht="12" customHeight="1" x14ac:dyDescent="0.2">
      <c r="B11" s="66" t="s">
        <v>25</v>
      </c>
      <c r="C11" s="8"/>
      <c r="E11" s="2"/>
      <c r="G11" s="2"/>
      <c r="H11" s="14"/>
      <c r="I11" s="67"/>
      <c r="J11" s="2"/>
      <c r="K11" s="9"/>
      <c r="L11" s="9"/>
    </row>
    <row r="12" spans="2:17" s="3" customFormat="1" ht="12" customHeight="1" x14ac:dyDescent="0.2">
      <c r="B12" s="1" t="s">
        <v>83</v>
      </c>
      <c r="C12" s="15"/>
      <c r="D12" s="102"/>
      <c r="E12" s="12"/>
      <c r="F12" s="11"/>
      <c r="G12" s="12"/>
      <c r="H12" s="14"/>
      <c r="I12" s="67"/>
      <c r="J12" s="2"/>
      <c r="K12" s="9"/>
      <c r="L12" s="17"/>
      <c r="M12" s="18"/>
      <c r="N12" s="18"/>
      <c r="O12" s="18"/>
      <c r="P12" s="18"/>
      <c r="Q12" s="18"/>
    </row>
    <row r="13" spans="2:17" s="3" customFormat="1" ht="12" customHeight="1" x14ac:dyDescent="0.2">
      <c r="B13" s="68"/>
      <c r="C13" s="19"/>
      <c r="D13" s="103"/>
      <c r="E13" s="20"/>
      <c r="F13" s="21"/>
      <c r="G13" s="20"/>
      <c r="H13" s="22"/>
      <c r="I13" s="67"/>
      <c r="J13" s="2"/>
      <c r="K13" s="9"/>
      <c r="L13" s="23"/>
      <c r="M13" s="18"/>
      <c r="N13" s="18"/>
      <c r="O13" s="18"/>
      <c r="P13" s="24"/>
      <c r="Q13" s="23"/>
    </row>
    <row r="14" spans="2:17" s="3" customFormat="1" ht="12" customHeight="1" x14ac:dyDescent="0.2">
      <c r="B14" s="68"/>
      <c r="C14" s="15"/>
      <c r="D14" s="102"/>
      <c r="E14" s="20"/>
      <c r="F14" s="21"/>
      <c r="G14" s="20"/>
      <c r="H14" s="14"/>
      <c r="I14" s="67"/>
      <c r="J14" s="2"/>
      <c r="K14" s="9"/>
      <c r="L14" s="25"/>
    </row>
    <row r="15" spans="2:17" s="3" customFormat="1" ht="12" customHeight="1" x14ac:dyDescent="0.2">
      <c r="B15" s="66" t="s">
        <v>28</v>
      </c>
      <c r="C15" s="8"/>
      <c r="D15" s="26"/>
      <c r="E15" s="20"/>
      <c r="F15" s="21"/>
      <c r="G15" s="20"/>
      <c r="H15" s="22"/>
      <c r="I15" s="67"/>
      <c r="J15" s="2"/>
      <c r="L15" s="9"/>
    </row>
    <row r="16" spans="2:17" s="3" customFormat="1" ht="12" customHeight="1" x14ac:dyDescent="0.2">
      <c r="B16" s="66" t="s">
        <v>30</v>
      </c>
      <c r="C16" s="8"/>
      <c r="D16" s="21"/>
      <c r="E16" s="20"/>
      <c r="F16" s="21"/>
      <c r="G16" s="20"/>
      <c r="H16" s="22"/>
      <c r="I16" s="67"/>
      <c r="J16" s="2"/>
      <c r="L16" s="9"/>
    </row>
    <row r="17" spans="2:12" s="3" customFormat="1" ht="12" customHeight="1" x14ac:dyDescent="0.2">
      <c r="B17" s="66" t="s">
        <v>31</v>
      </c>
      <c r="C17" s="8"/>
      <c r="E17" s="20"/>
      <c r="F17" s="21"/>
      <c r="G17" s="20"/>
      <c r="H17" s="22"/>
      <c r="I17" s="67"/>
      <c r="J17" s="2"/>
      <c r="L17" s="9"/>
    </row>
    <row r="18" spans="2:12" s="3" customFormat="1" ht="12" customHeight="1" x14ac:dyDescent="0.2">
      <c r="B18" s="66" t="s">
        <v>32</v>
      </c>
      <c r="C18" s="8"/>
      <c r="D18" s="11"/>
      <c r="E18" s="20"/>
      <c r="F18" s="21"/>
      <c r="G18" s="20"/>
      <c r="H18" s="22"/>
      <c r="I18" s="67"/>
      <c r="J18" s="2"/>
    </row>
    <row r="19" spans="2:12" s="3" customFormat="1" ht="12" customHeight="1" x14ac:dyDescent="0.2">
      <c r="B19" s="66" t="s">
        <v>33</v>
      </c>
      <c r="C19" s="8"/>
      <c r="E19" s="2"/>
      <c r="G19" s="2"/>
      <c r="H19" s="14"/>
      <c r="I19" s="67"/>
      <c r="J19" s="2"/>
    </row>
    <row r="20" spans="2:12" s="3" customFormat="1" ht="12" customHeight="1" x14ac:dyDescent="0.2">
      <c r="B20" s="66" t="s">
        <v>34</v>
      </c>
      <c r="C20" s="8"/>
      <c r="E20" s="2"/>
      <c r="G20" s="2"/>
      <c r="H20" s="14"/>
      <c r="I20" s="67"/>
      <c r="J20" s="2"/>
      <c r="K20" s="9"/>
    </row>
    <row r="21" spans="2:12" s="3" customFormat="1" ht="12" customHeight="1" x14ac:dyDescent="0.2">
      <c r="B21" s="1" t="s">
        <v>84</v>
      </c>
      <c r="C21" s="15"/>
      <c r="D21" s="15"/>
      <c r="E21" s="12"/>
      <c r="F21" s="11"/>
      <c r="G21" s="12"/>
      <c r="H21" s="13"/>
      <c r="I21" s="67"/>
      <c r="J21" s="2"/>
      <c r="K21" s="9"/>
    </row>
    <row r="22" spans="2:12" s="3" customFormat="1" ht="12" customHeight="1" x14ac:dyDescent="0.2">
      <c r="B22" s="1" t="s">
        <v>85</v>
      </c>
      <c r="C22" s="15"/>
      <c r="D22" s="15"/>
      <c r="E22" s="12"/>
      <c r="F22" s="11"/>
      <c r="G22" s="12"/>
      <c r="H22" s="13"/>
      <c r="I22" s="67"/>
      <c r="J22" s="2"/>
      <c r="K22" s="9"/>
    </row>
    <row r="23" spans="2:12" s="3" customFormat="1" ht="12" customHeight="1" x14ac:dyDescent="0.2">
      <c r="B23" s="66" t="s">
        <v>36</v>
      </c>
      <c r="C23" s="8"/>
      <c r="E23" s="2"/>
      <c r="G23" s="2"/>
      <c r="H23" s="85"/>
      <c r="I23" s="67"/>
      <c r="J23" s="2"/>
      <c r="K23" s="9"/>
    </row>
    <row r="24" spans="2:12" s="3" customFormat="1" ht="12" customHeight="1" x14ac:dyDescent="0.2">
      <c r="B24" s="1"/>
      <c r="C24" s="15"/>
      <c r="D24" s="15"/>
      <c r="E24" s="12"/>
      <c r="F24" s="11"/>
      <c r="G24" s="12"/>
      <c r="H24" s="13"/>
      <c r="I24" s="67"/>
      <c r="J24" s="2"/>
      <c r="K24" s="9"/>
    </row>
    <row r="25" spans="2:12" s="3" customFormat="1" ht="12" customHeight="1" x14ac:dyDescent="0.2">
      <c r="B25" s="66" t="s">
        <v>37</v>
      </c>
      <c r="C25" s="8"/>
      <c r="E25" s="2"/>
      <c r="G25" s="2"/>
      <c r="H25" s="14"/>
      <c r="I25" s="67"/>
      <c r="J25" s="2"/>
      <c r="K25" s="9"/>
    </row>
    <row r="26" spans="2:12" s="3" customFormat="1" ht="12" customHeight="1" x14ac:dyDescent="0.2">
      <c r="B26" s="1"/>
      <c r="C26" s="15"/>
      <c r="D26" s="16"/>
      <c r="E26" s="12"/>
      <c r="F26" s="11"/>
      <c r="G26" s="12"/>
      <c r="H26" s="13"/>
      <c r="I26" s="67"/>
      <c r="J26" s="2"/>
      <c r="K26" s="9"/>
    </row>
    <row r="27" spans="2:12" s="3" customFormat="1" ht="12" customHeight="1" x14ac:dyDescent="0.2">
      <c r="B27" s="66" t="s">
        <v>38</v>
      </c>
      <c r="C27" s="8"/>
      <c r="E27" s="2"/>
      <c r="G27" s="2"/>
      <c r="H27" s="85"/>
      <c r="I27" s="67"/>
      <c r="J27" s="2"/>
      <c r="K27" s="9"/>
    </row>
    <row r="28" spans="2:12" s="3" customFormat="1" ht="12" customHeight="1" x14ac:dyDescent="0.2">
      <c r="B28" s="1"/>
      <c r="C28" s="15"/>
      <c r="D28" s="15"/>
      <c r="E28" s="12"/>
      <c r="F28" s="11"/>
      <c r="G28" s="12"/>
      <c r="H28" s="13"/>
      <c r="I28" s="67"/>
      <c r="J28" s="2"/>
      <c r="K28" s="9"/>
    </row>
    <row r="29" spans="2:12" s="3" customFormat="1" ht="12" customHeight="1" x14ac:dyDescent="0.2">
      <c r="B29" s="1"/>
      <c r="C29" s="15"/>
      <c r="D29" s="15"/>
      <c r="E29" s="12"/>
      <c r="F29" s="11"/>
      <c r="G29" s="12"/>
      <c r="H29" s="13"/>
      <c r="I29" s="67"/>
      <c r="J29" s="2"/>
      <c r="K29" s="9"/>
    </row>
    <row r="30" spans="2:12" s="6" customFormat="1" ht="12" customHeight="1" x14ac:dyDescent="0.2">
      <c r="B30" s="64"/>
      <c r="C30" s="5"/>
      <c r="D30" s="6" t="s">
        <v>39</v>
      </c>
      <c r="E30" s="5"/>
      <c r="F30" s="27"/>
      <c r="G30" s="28"/>
      <c r="H30" s="27"/>
      <c r="I30" s="69">
        <f>SUM(H10:H29)</f>
        <v>900</v>
      </c>
      <c r="J30" s="5"/>
      <c r="K30" s="29"/>
    </row>
    <row r="31" spans="2:12" s="3" customFormat="1" ht="12" customHeight="1" x14ac:dyDescent="0.2">
      <c r="B31" s="70"/>
      <c r="C31" s="2"/>
      <c r="E31" s="2"/>
      <c r="G31" s="2"/>
      <c r="I31" s="67"/>
      <c r="J31" s="2"/>
      <c r="K31" s="9"/>
    </row>
    <row r="32" spans="2:12" s="6" customFormat="1" ht="12" customHeight="1" x14ac:dyDescent="0.2">
      <c r="B32" s="64" t="s">
        <v>40</v>
      </c>
      <c r="C32" s="5"/>
      <c r="E32" s="5"/>
      <c r="G32" s="5"/>
      <c r="I32" s="71"/>
      <c r="J32" s="5"/>
    </row>
    <row r="33" spans="2:10" s="6" customFormat="1" ht="12" customHeight="1" x14ac:dyDescent="0.2">
      <c r="B33" s="64" t="s">
        <v>41</v>
      </c>
      <c r="C33" s="5"/>
      <c r="E33" s="5"/>
      <c r="G33" s="5"/>
      <c r="I33" s="71"/>
      <c r="J33" s="5"/>
    </row>
    <row r="34" spans="2:10" s="3" customFormat="1" ht="12" customHeight="1" x14ac:dyDescent="0.2">
      <c r="B34" s="70"/>
      <c r="C34" s="2"/>
      <c r="E34" s="2"/>
      <c r="F34" s="30" t="s">
        <v>42</v>
      </c>
      <c r="G34" s="2"/>
      <c r="I34" s="67"/>
      <c r="J34" s="2"/>
    </row>
    <row r="35" spans="2:10" s="3" customFormat="1" ht="12" customHeight="1" x14ac:dyDescent="0.2">
      <c r="B35" s="66" t="s">
        <v>43</v>
      </c>
      <c r="C35" s="2"/>
      <c r="D35" s="91"/>
      <c r="E35" s="122">
        <f>E58</f>
        <v>1200</v>
      </c>
      <c r="F35" s="31">
        <v>4.7E-2</v>
      </c>
      <c r="G35" s="10"/>
      <c r="H35" s="13">
        <f>E35*F35</f>
        <v>56.4</v>
      </c>
      <c r="I35" s="67"/>
      <c r="J35" s="2"/>
    </row>
    <row r="36" spans="2:10" s="3" customFormat="1" ht="12" customHeight="1" x14ac:dyDescent="0.2">
      <c r="B36" s="66" t="s">
        <v>44</v>
      </c>
      <c r="C36" s="12"/>
      <c r="D36" s="92"/>
      <c r="E36" s="123">
        <f>F61</f>
        <v>1260</v>
      </c>
      <c r="F36" s="31">
        <v>1.55E-2</v>
      </c>
      <c r="G36" s="32"/>
      <c r="H36" s="22">
        <f>E36*F36</f>
        <v>19.53</v>
      </c>
      <c r="I36" s="67"/>
      <c r="J36" s="2"/>
    </row>
    <row r="37" spans="2:10" s="3" customFormat="1" ht="12" customHeight="1" x14ac:dyDescent="0.2">
      <c r="B37" s="66" t="s">
        <v>45</v>
      </c>
      <c r="C37" s="2"/>
      <c r="D37" s="92"/>
      <c r="E37" s="123">
        <f>E36</f>
        <v>1260</v>
      </c>
      <c r="F37" s="31">
        <v>1E-3</v>
      </c>
      <c r="G37" s="32"/>
      <c r="H37" s="22">
        <f>E37*F37</f>
        <v>1.26</v>
      </c>
      <c r="I37" s="67"/>
      <c r="J37" s="2"/>
    </row>
    <row r="38" spans="2:10" s="3" customFormat="1" ht="12" customHeight="1" x14ac:dyDescent="0.2">
      <c r="B38" s="66" t="s">
        <v>46</v>
      </c>
      <c r="C38" s="2"/>
      <c r="D38" s="8"/>
      <c r="E38" s="118">
        <v>60</v>
      </c>
      <c r="F38" s="31">
        <v>4.7E-2</v>
      </c>
      <c r="G38" s="32"/>
      <c r="H38" s="22">
        <f>E38*F38</f>
        <v>2.82</v>
      </c>
      <c r="I38" s="67"/>
      <c r="J38" s="2"/>
    </row>
    <row r="39" spans="2:10" s="3" customFormat="1" ht="12" customHeight="1" x14ac:dyDescent="0.2">
      <c r="B39" s="66" t="s">
        <v>47</v>
      </c>
      <c r="C39" s="2"/>
      <c r="D39" s="8"/>
      <c r="E39" s="93">
        <f>F65</f>
        <v>0</v>
      </c>
      <c r="F39" s="31">
        <v>0.02</v>
      </c>
      <c r="G39" s="32"/>
      <c r="H39" s="22">
        <f>E39*F39</f>
        <v>0</v>
      </c>
      <c r="I39" s="67"/>
      <c r="J39" s="2"/>
    </row>
    <row r="40" spans="2:10" s="6" customFormat="1" ht="12" customHeight="1" x14ac:dyDescent="0.2">
      <c r="B40" s="64" t="s">
        <v>48</v>
      </c>
      <c r="C40" s="5"/>
      <c r="D40" s="33"/>
      <c r="E40" s="33"/>
      <c r="F40" s="33"/>
      <c r="G40" s="33"/>
      <c r="H40" s="34">
        <f>SUM(H35:H39)</f>
        <v>80.010000000000005</v>
      </c>
      <c r="I40" s="71"/>
      <c r="J40" s="5"/>
    </row>
    <row r="41" spans="2:10" s="3" customFormat="1" ht="12" customHeight="1" x14ac:dyDescent="0.2">
      <c r="B41" s="70"/>
      <c r="C41" s="2"/>
      <c r="D41" s="8"/>
      <c r="E41" s="8"/>
      <c r="F41" s="8"/>
      <c r="G41" s="8"/>
      <c r="H41" s="14"/>
      <c r="I41" s="67"/>
      <c r="J41" s="2"/>
    </row>
    <row r="42" spans="2:10" s="3" customFormat="1" ht="12" customHeight="1" x14ac:dyDescent="0.2">
      <c r="B42" s="66" t="s">
        <v>49</v>
      </c>
      <c r="C42" s="35">
        <f>I30</f>
        <v>900</v>
      </c>
      <c r="D42" s="10"/>
      <c r="E42" s="10"/>
      <c r="F42" s="36">
        <v>0.16</v>
      </c>
      <c r="G42" s="10"/>
      <c r="H42" s="13">
        <f>C42*F42</f>
        <v>144</v>
      </c>
      <c r="I42" s="67"/>
      <c r="J42" s="2"/>
    </row>
    <row r="43" spans="2:10" s="3" customFormat="1" ht="12" customHeight="1" x14ac:dyDescent="0.2">
      <c r="B43" s="66" t="s">
        <v>50</v>
      </c>
      <c r="C43" s="12"/>
      <c r="D43" s="10"/>
      <c r="E43" s="10"/>
      <c r="F43" s="98"/>
      <c r="G43" s="10"/>
      <c r="H43" s="22"/>
      <c r="I43" s="67"/>
      <c r="J43" s="2"/>
    </row>
    <row r="44" spans="2:10" s="3" customFormat="1" ht="12" customHeight="1" x14ac:dyDescent="0.2">
      <c r="B44" s="66" t="s">
        <v>51</v>
      </c>
      <c r="C44" s="2"/>
      <c r="E44" s="2"/>
      <c r="F44" s="21"/>
      <c r="G44" s="20"/>
      <c r="H44" s="22"/>
      <c r="I44" s="67"/>
      <c r="J44" s="2"/>
    </row>
    <row r="45" spans="2:10" s="3" customFormat="1" ht="12" customHeight="1" x14ac:dyDescent="0.2">
      <c r="B45" s="66" t="s">
        <v>52</v>
      </c>
      <c r="C45" s="2"/>
      <c r="D45" s="11"/>
      <c r="E45" s="12"/>
      <c r="F45" s="11"/>
      <c r="G45" s="12"/>
      <c r="H45" s="22"/>
      <c r="I45" s="67"/>
      <c r="J45" s="2"/>
    </row>
    <row r="46" spans="2:10" s="3" customFormat="1" ht="12" customHeight="1" x14ac:dyDescent="0.2">
      <c r="B46" s="70"/>
      <c r="C46" s="2"/>
      <c r="E46" s="2"/>
      <c r="G46" s="2"/>
      <c r="H46" s="37"/>
      <c r="I46" s="67"/>
      <c r="J46" s="2"/>
    </row>
    <row r="47" spans="2:10" s="6" customFormat="1" ht="12" customHeight="1" x14ac:dyDescent="0.2">
      <c r="B47" s="64"/>
      <c r="C47" s="5"/>
      <c r="D47" s="6" t="s">
        <v>53</v>
      </c>
      <c r="E47" s="5"/>
      <c r="F47" s="27"/>
      <c r="G47" s="28"/>
      <c r="H47" s="86">
        <f>H40+H42+H43+H44+H45</f>
        <v>224.01</v>
      </c>
      <c r="I47" s="71"/>
      <c r="J47" s="5"/>
    </row>
    <row r="48" spans="2:10" s="6" customFormat="1" ht="12" customHeight="1" x14ac:dyDescent="0.2">
      <c r="B48" s="64"/>
      <c r="C48" s="5"/>
      <c r="D48" s="6" t="s">
        <v>54</v>
      </c>
      <c r="E48" s="5"/>
      <c r="G48" s="28"/>
      <c r="H48" s="27"/>
      <c r="I48" s="72">
        <f>I30-H47</f>
        <v>675.99</v>
      </c>
      <c r="J48" s="5"/>
    </row>
    <row r="49" spans="2:10" s="3" customFormat="1" ht="12" customHeight="1" x14ac:dyDescent="0.2">
      <c r="B49" s="70"/>
      <c r="C49" s="2"/>
      <c r="D49" s="8" t="s">
        <v>55</v>
      </c>
      <c r="E49" s="2"/>
      <c r="G49" s="8" t="s">
        <v>56</v>
      </c>
      <c r="I49" s="73" t="s">
        <v>57</v>
      </c>
      <c r="J49" s="2"/>
    </row>
    <row r="50" spans="2:10" s="3" customFormat="1" ht="12" customHeight="1" x14ac:dyDescent="0.2">
      <c r="B50" s="70"/>
      <c r="C50" s="2"/>
      <c r="E50" s="2"/>
      <c r="G50" s="2"/>
      <c r="I50" s="67"/>
      <c r="J50" s="2"/>
    </row>
    <row r="51" spans="2:10" s="3" customFormat="1" ht="12" customHeight="1" x14ac:dyDescent="0.2">
      <c r="B51" s="74"/>
      <c r="C51" s="75"/>
      <c r="D51" s="76"/>
      <c r="E51" s="75"/>
      <c r="F51" s="76"/>
      <c r="G51" s="75"/>
      <c r="H51" s="76"/>
      <c r="I51" s="77"/>
      <c r="J51" s="2"/>
    </row>
    <row r="52" spans="2:10" s="3" customFormat="1" ht="12" customHeight="1" x14ac:dyDescent="0.2">
      <c r="C52" s="2"/>
      <c r="E52" s="2"/>
      <c r="G52" s="2"/>
      <c r="I52" s="2"/>
      <c r="J52" s="2"/>
    </row>
    <row r="53" spans="2:10" s="40" customFormat="1" ht="12" customHeight="1" x14ac:dyDescent="0.2">
      <c r="B53" s="129" t="s">
        <v>58</v>
      </c>
      <c r="C53" s="130"/>
      <c r="D53" s="130"/>
      <c r="E53" s="130"/>
      <c r="F53" s="130"/>
      <c r="G53" s="130"/>
      <c r="H53" s="130"/>
      <c r="I53" s="131"/>
      <c r="J53" s="39"/>
    </row>
    <row r="54" spans="2:10" s="40" customFormat="1" ht="12" customHeight="1" x14ac:dyDescent="0.2">
      <c r="B54" s="95" t="s">
        <v>59</v>
      </c>
      <c r="C54" s="96"/>
      <c r="D54" s="96"/>
      <c r="E54" s="96"/>
      <c r="F54" s="96"/>
      <c r="G54" s="96"/>
      <c r="H54" s="96"/>
      <c r="I54" s="97"/>
      <c r="J54" s="39"/>
    </row>
    <row r="55" spans="2:10" s="3" customFormat="1" ht="12" customHeight="1" x14ac:dyDescent="0.2">
      <c r="B55" s="66" t="s">
        <v>60</v>
      </c>
      <c r="C55" s="8"/>
      <c r="D55" s="8"/>
      <c r="E55" s="2"/>
      <c r="G55" s="2"/>
      <c r="I55" s="67"/>
      <c r="J55" s="2"/>
    </row>
    <row r="56" spans="2:10" s="3" customFormat="1" ht="12" customHeight="1" x14ac:dyDescent="0.2">
      <c r="B56" s="66" t="s">
        <v>61</v>
      </c>
      <c r="C56" s="8"/>
      <c r="D56" s="10"/>
      <c r="E56" s="41">
        <f>SUM(H10:H14)+H18+H21+H22</f>
        <v>900</v>
      </c>
      <c r="F56" s="42"/>
      <c r="G56" s="42"/>
      <c r="I56" s="67"/>
      <c r="J56" s="2"/>
    </row>
    <row r="57" spans="2:10" s="3" customFormat="1" ht="12" customHeight="1" x14ac:dyDescent="0.2">
      <c r="B57" s="66" t="s">
        <v>62</v>
      </c>
      <c r="C57" s="8"/>
      <c r="D57" s="20"/>
      <c r="E57" s="43">
        <f>((1720+80)*2)/12</f>
        <v>300</v>
      </c>
      <c r="F57" s="42"/>
      <c r="G57" s="44" t="s">
        <v>42</v>
      </c>
      <c r="H57" s="127" t="s">
        <v>63</v>
      </c>
      <c r="I57" s="128"/>
      <c r="J57" s="2"/>
    </row>
    <row r="58" spans="2:10" s="3" customFormat="1" ht="12" customHeight="1" x14ac:dyDescent="0.2">
      <c r="B58" s="66"/>
      <c r="C58" s="8"/>
      <c r="D58" s="4" t="s">
        <v>64</v>
      </c>
      <c r="E58" s="45">
        <f>E56+E57</f>
        <v>1200</v>
      </c>
      <c r="F58" s="42"/>
      <c r="G58" s="87">
        <v>0.23599999999999999</v>
      </c>
      <c r="H58" s="94"/>
      <c r="I58" s="78">
        <f>E58*G58</f>
        <v>283.2</v>
      </c>
      <c r="J58" s="2"/>
    </row>
    <row r="59" spans="2:10" s="3" customFormat="1" ht="12" customHeight="1" x14ac:dyDescent="0.2">
      <c r="B59" s="66"/>
      <c r="C59" s="8"/>
      <c r="D59" s="8"/>
      <c r="E59" s="42"/>
      <c r="F59" s="44" t="s">
        <v>65</v>
      </c>
      <c r="G59" s="44"/>
      <c r="H59" s="8"/>
      <c r="I59" s="73"/>
      <c r="J59" s="2"/>
    </row>
    <row r="60" spans="2:10" s="3" customFormat="1" ht="12" customHeight="1" x14ac:dyDescent="0.2">
      <c r="B60" s="124" t="s">
        <v>66</v>
      </c>
      <c r="C60" s="125"/>
      <c r="D60" s="125"/>
      <c r="E60" s="42" t="s">
        <v>86</v>
      </c>
      <c r="F60" s="47"/>
      <c r="G60" s="46">
        <v>2.0500000000000001E-2</v>
      </c>
      <c r="H60" s="42"/>
      <c r="I60" s="78">
        <f>F61*G60</f>
        <v>25.830000000000002</v>
      </c>
      <c r="J60" s="2"/>
    </row>
    <row r="61" spans="2:10" s="3" customFormat="1" ht="12" customHeight="1" x14ac:dyDescent="0.2">
      <c r="B61" s="124"/>
      <c r="C61" s="125"/>
      <c r="D61" s="125"/>
      <c r="E61" s="42" t="s">
        <v>44</v>
      </c>
      <c r="F61" s="38">
        <f>E58+F64+F65</f>
        <v>1260</v>
      </c>
      <c r="G61" s="89">
        <v>5.5E-2</v>
      </c>
      <c r="H61" s="90"/>
      <c r="I61" s="78">
        <f>F61*G61</f>
        <v>69.3</v>
      </c>
      <c r="J61" s="2"/>
    </row>
    <row r="62" spans="2:10" s="3" customFormat="1" ht="12" customHeight="1" x14ac:dyDescent="0.2">
      <c r="B62" s="124"/>
      <c r="C62" s="125"/>
      <c r="D62" s="125"/>
      <c r="E62" s="2" t="s">
        <v>68</v>
      </c>
      <c r="F62" s="47"/>
      <c r="G62" s="89">
        <v>6.0000000000000001E-3</v>
      </c>
      <c r="H62" s="90"/>
      <c r="I62" s="78">
        <f>F61*G62</f>
        <v>7.5600000000000005</v>
      </c>
      <c r="J62" s="2"/>
    </row>
    <row r="63" spans="2:10" s="3" customFormat="1" ht="12" customHeight="1" x14ac:dyDescent="0.2">
      <c r="B63" s="106"/>
      <c r="C63" s="107"/>
      <c r="D63" s="107"/>
      <c r="E63" s="2" t="s">
        <v>69</v>
      </c>
      <c r="F63" s="47"/>
      <c r="G63" s="89">
        <v>2E-3</v>
      </c>
      <c r="H63" s="90"/>
      <c r="I63" s="78">
        <f>F61*G63</f>
        <v>2.52</v>
      </c>
      <c r="J63" s="2"/>
    </row>
    <row r="64" spans="2:10" s="3" customFormat="1" ht="12" customHeight="1" x14ac:dyDescent="0.2">
      <c r="B64" s="66" t="s">
        <v>70</v>
      </c>
      <c r="C64" s="8"/>
      <c r="D64" s="8"/>
      <c r="E64" s="2"/>
      <c r="F64" s="38">
        <v>60</v>
      </c>
      <c r="G64" s="89">
        <v>0.23599999999999999</v>
      </c>
      <c r="H64" s="90"/>
      <c r="I64" s="79">
        <f>F64*G64</f>
        <v>14.16</v>
      </c>
      <c r="J64" s="2"/>
    </row>
    <row r="65" spans="2:10" s="3" customFormat="1" ht="12" customHeight="1" x14ac:dyDescent="0.2">
      <c r="B65" s="66" t="s">
        <v>71</v>
      </c>
      <c r="C65" s="8"/>
      <c r="D65" s="8"/>
      <c r="E65" s="2"/>
      <c r="F65" s="45"/>
      <c r="G65" s="87">
        <v>0.12</v>
      </c>
      <c r="H65" s="88"/>
      <c r="I65" s="79">
        <f>F65*G65</f>
        <v>0</v>
      </c>
      <c r="J65" s="2"/>
    </row>
    <row r="66" spans="2:10" s="3" customFormat="1" ht="12" customHeight="1" x14ac:dyDescent="0.2">
      <c r="B66" s="66" t="s">
        <v>72</v>
      </c>
      <c r="C66" s="8"/>
      <c r="D66" s="8"/>
      <c r="E66" s="2"/>
      <c r="F66" s="45"/>
      <c r="G66" s="2"/>
      <c r="H66" s="48" t="s">
        <v>73</v>
      </c>
      <c r="I66" s="80">
        <f>SUM(I58:I65)</f>
        <v>402.57</v>
      </c>
      <c r="J66" s="2"/>
    </row>
    <row r="67" spans="2:10" ht="12" customHeight="1" x14ac:dyDescent="0.2">
      <c r="B67" s="81"/>
      <c r="C67" s="82"/>
      <c r="D67" s="83"/>
      <c r="E67" s="82"/>
      <c r="F67" s="83"/>
      <c r="G67" s="82"/>
      <c r="H67" s="83"/>
      <c r="I67" s="84"/>
    </row>
  </sheetData>
  <mergeCells count="12">
    <mergeCell ref="B60:D62"/>
    <mergeCell ref="C1:E1"/>
    <mergeCell ref="G1:I1"/>
    <mergeCell ref="C2:E2"/>
    <mergeCell ref="G2:I2"/>
    <mergeCell ref="C3:E3"/>
    <mergeCell ref="G3:I3"/>
    <mergeCell ref="C4:E4"/>
    <mergeCell ref="G4:I4"/>
    <mergeCell ref="D7:G7"/>
    <mergeCell ref="B53:I53"/>
    <mergeCell ref="H57:I57"/>
  </mergeCells>
  <pageMargins left="0.74803149606299213" right="0.74803149606299213" top="0.59055118110236227" bottom="0.98425196850393704" header="0" footer="0"/>
  <pageSetup paperSize="9" scale="43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C7C6-B58C-4670-821B-458BD0102376}">
  <sheetPr>
    <pageSetUpPr fitToPage="1"/>
  </sheetPr>
  <dimension ref="B1:Q67"/>
  <sheetViews>
    <sheetView showGridLines="0" topLeftCell="A42" zoomScale="120" zoomScaleNormal="120" workbookViewId="0">
      <selection activeCell="G61" sqref="G61:I63"/>
    </sheetView>
  </sheetViews>
  <sheetFormatPr baseColWidth="10" defaultColWidth="11.42578125" defaultRowHeight="12.75" x14ac:dyDescent="0.2"/>
  <cols>
    <col min="1" max="1" width="6.7109375" style="18" customWidth="1"/>
    <col min="2" max="2" width="11.42578125" style="50" customWidth="1"/>
    <col min="3" max="3" width="11.42578125" style="49" customWidth="1"/>
    <col min="4" max="4" width="11.42578125" style="50" customWidth="1"/>
    <col min="5" max="5" width="30.140625" style="49" customWidth="1"/>
    <col min="6" max="6" width="13.7109375" style="50" customWidth="1"/>
    <col min="7" max="7" width="11.140625" style="49" customWidth="1"/>
    <col min="8" max="8" width="12" style="50" bestFit="1" customWidth="1"/>
    <col min="9" max="9" width="12.85546875" style="49" customWidth="1"/>
    <col min="10" max="10" width="11.42578125" style="49" customWidth="1"/>
    <col min="11" max="16384" width="11.42578125" style="18"/>
  </cols>
  <sheetData>
    <row r="1" spans="2:17" s="3" customFormat="1" ht="15" x14ac:dyDescent="0.2">
      <c r="B1" s="53" t="s">
        <v>0</v>
      </c>
      <c r="C1" s="132" t="s">
        <v>87</v>
      </c>
      <c r="D1" s="132"/>
      <c r="E1" s="132"/>
      <c r="F1" s="54" t="s">
        <v>2</v>
      </c>
      <c r="G1" s="132" t="s">
        <v>88</v>
      </c>
      <c r="H1" s="132"/>
      <c r="I1" s="133"/>
      <c r="J1" s="2"/>
    </row>
    <row r="2" spans="2:17" s="3" customFormat="1" ht="15" x14ac:dyDescent="0.2">
      <c r="B2" s="55" t="s">
        <v>4</v>
      </c>
      <c r="C2" s="134" t="s">
        <v>89</v>
      </c>
      <c r="D2" s="134"/>
      <c r="E2" s="134"/>
      <c r="F2" s="51" t="s">
        <v>6</v>
      </c>
      <c r="G2" s="134" t="s">
        <v>90</v>
      </c>
      <c r="H2" s="134"/>
      <c r="I2" s="135"/>
      <c r="J2" s="2"/>
    </row>
    <row r="3" spans="2:17" s="3" customFormat="1" ht="15" x14ac:dyDescent="0.2">
      <c r="B3" s="55" t="s">
        <v>8</v>
      </c>
      <c r="C3" s="134" t="s">
        <v>91</v>
      </c>
      <c r="D3" s="134"/>
      <c r="E3" s="134"/>
      <c r="F3" s="51" t="s">
        <v>10</v>
      </c>
      <c r="G3" s="134" t="s">
        <v>92</v>
      </c>
      <c r="H3" s="134"/>
      <c r="I3" s="135"/>
      <c r="J3" s="2"/>
    </row>
    <row r="4" spans="2:17" s="3" customFormat="1" ht="15" x14ac:dyDescent="0.2">
      <c r="B4" s="55" t="s">
        <v>12</v>
      </c>
      <c r="C4" s="134" t="s">
        <v>93</v>
      </c>
      <c r="D4" s="134"/>
      <c r="E4" s="134"/>
      <c r="F4" s="52" t="s">
        <v>14</v>
      </c>
      <c r="G4" s="134" t="s">
        <v>94</v>
      </c>
      <c r="H4" s="134"/>
      <c r="I4" s="135"/>
      <c r="J4" s="2"/>
    </row>
    <row r="5" spans="2:17" s="3" customFormat="1" ht="15" x14ac:dyDescent="0.25">
      <c r="B5" s="56"/>
      <c r="C5" s="57"/>
      <c r="D5" s="57"/>
      <c r="E5" s="57"/>
      <c r="F5" s="58" t="s">
        <v>16</v>
      </c>
      <c r="G5" s="59"/>
      <c r="H5" s="100">
        <v>3</v>
      </c>
      <c r="I5" s="60"/>
      <c r="J5" s="2"/>
    </row>
    <row r="6" spans="2:17" s="3" customFormat="1" ht="15" x14ac:dyDescent="0.2">
      <c r="C6" s="2"/>
      <c r="E6" s="2"/>
      <c r="G6" s="2"/>
      <c r="I6" s="2"/>
      <c r="J6" s="2"/>
    </row>
    <row r="7" spans="2:17" s="3" customFormat="1" ht="12" customHeight="1" x14ac:dyDescent="0.2">
      <c r="B7" s="61" t="s">
        <v>17</v>
      </c>
      <c r="C7" s="62"/>
      <c r="D7" s="126" t="s">
        <v>95</v>
      </c>
      <c r="E7" s="126"/>
      <c r="F7" s="126"/>
      <c r="G7" s="126"/>
      <c r="H7" s="63" t="s">
        <v>19</v>
      </c>
      <c r="I7" s="99">
        <v>30</v>
      </c>
      <c r="J7" s="2"/>
    </row>
    <row r="8" spans="2:17" s="6" customFormat="1" ht="12" customHeight="1" x14ac:dyDescent="0.2">
      <c r="B8" s="64" t="s">
        <v>20</v>
      </c>
      <c r="C8" s="5"/>
      <c r="E8" s="5"/>
      <c r="G8" s="5"/>
      <c r="I8" s="65" t="s">
        <v>21</v>
      </c>
      <c r="J8" s="5"/>
      <c r="K8" s="7"/>
    </row>
    <row r="9" spans="2:17" s="3" customFormat="1" ht="12" customHeight="1" x14ac:dyDescent="0.2">
      <c r="B9" s="66" t="s">
        <v>22</v>
      </c>
      <c r="C9" s="8"/>
      <c r="E9" s="2"/>
      <c r="G9" s="2"/>
      <c r="I9" s="67"/>
      <c r="J9" s="2"/>
      <c r="K9" s="9"/>
      <c r="L9" s="9"/>
    </row>
    <row r="10" spans="2:17" s="3" customFormat="1" ht="12" customHeight="1" x14ac:dyDescent="0.2">
      <c r="B10" s="66" t="s">
        <v>23</v>
      </c>
      <c r="C10" s="10"/>
      <c r="D10" s="101"/>
      <c r="E10" s="12"/>
      <c r="F10" s="11"/>
      <c r="G10" s="12"/>
      <c r="H10" s="13">
        <v>1140</v>
      </c>
      <c r="I10" s="67"/>
      <c r="J10" s="2"/>
      <c r="K10" s="9"/>
      <c r="L10" s="9"/>
    </row>
    <row r="11" spans="2:17" s="3" customFormat="1" ht="12" customHeight="1" x14ac:dyDescent="0.2">
      <c r="B11" s="66" t="s">
        <v>25</v>
      </c>
      <c r="C11" s="8"/>
      <c r="E11" s="2"/>
      <c r="G11" s="2"/>
      <c r="H11" s="14"/>
      <c r="I11" s="67"/>
      <c r="J11" s="2"/>
      <c r="K11" s="9"/>
      <c r="L11" s="9"/>
    </row>
    <row r="12" spans="2:17" s="3" customFormat="1" ht="12" customHeight="1" x14ac:dyDescent="0.2">
      <c r="B12" s="1" t="s">
        <v>96</v>
      </c>
      <c r="C12" s="15"/>
      <c r="D12" s="102"/>
      <c r="E12" s="12"/>
      <c r="F12" s="11"/>
      <c r="G12" s="12"/>
      <c r="H12" s="14">
        <v>60</v>
      </c>
      <c r="I12" s="67"/>
      <c r="J12" s="2"/>
      <c r="K12" s="9"/>
      <c r="L12" s="17"/>
      <c r="M12" s="18"/>
      <c r="N12" s="18"/>
      <c r="O12" s="18"/>
      <c r="P12" s="18"/>
      <c r="Q12" s="18"/>
    </row>
    <row r="13" spans="2:17" s="3" customFormat="1" ht="12" customHeight="1" x14ac:dyDescent="0.2">
      <c r="B13" s="68"/>
      <c r="C13" s="19"/>
      <c r="D13" s="103"/>
      <c r="E13" s="20"/>
      <c r="F13" s="21"/>
      <c r="G13" s="20"/>
      <c r="H13" s="22"/>
      <c r="I13" s="67"/>
      <c r="J13" s="2"/>
      <c r="K13" s="9"/>
      <c r="L13" s="23"/>
      <c r="M13" s="18"/>
      <c r="N13" s="18"/>
      <c r="O13" s="18"/>
      <c r="P13" s="24"/>
      <c r="Q13" s="23"/>
    </row>
    <row r="14" spans="2:17" s="3" customFormat="1" ht="12" customHeight="1" x14ac:dyDescent="0.2">
      <c r="B14" s="1"/>
      <c r="C14" s="15"/>
      <c r="D14" s="102"/>
      <c r="E14" s="20"/>
      <c r="F14" s="21"/>
      <c r="G14" s="20"/>
      <c r="H14" s="14"/>
      <c r="I14" s="67"/>
      <c r="J14" s="2"/>
      <c r="K14" s="9"/>
      <c r="L14" s="25"/>
    </row>
    <row r="15" spans="2:17" s="3" customFormat="1" ht="12" customHeight="1" x14ac:dyDescent="0.2">
      <c r="B15" s="66" t="s">
        <v>28</v>
      </c>
      <c r="C15" s="8"/>
      <c r="D15" s="26"/>
      <c r="E15" s="20"/>
      <c r="F15" s="21"/>
      <c r="G15" s="20"/>
      <c r="H15" s="22"/>
      <c r="I15" s="67"/>
      <c r="J15" s="2"/>
      <c r="L15" s="9"/>
    </row>
    <row r="16" spans="2:17" s="3" customFormat="1" ht="12" customHeight="1" x14ac:dyDescent="0.2">
      <c r="B16" s="66" t="s">
        <v>30</v>
      </c>
      <c r="C16" s="8"/>
      <c r="D16" s="21"/>
      <c r="E16" s="20"/>
      <c r="F16" s="21"/>
      <c r="G16" s="20"/>
      <c r="H16" s="22"/>
      <c r="I16" s="67"/>
      <c r="J16" s="2"/>
      <c r="L16" s="9"/>
    </row>
    <row r="17" spans="2:12" s="3" customFormat="1" ht="12" customHeight="1" x14ac:dyDescent="0.2">
      <c r="B17" s="66" t="s">
        <v>31</v>
      </c>
      <c r="C17" s="8"/>
      <c r="E17" s="20" t="s">
        <v>97</v>
      </c>
      <c r="F17" s="21"/>
      <c r="G17" s="20"/>
      <c r="H17" s="22">
        <v>200</v>
      </c>
      <c r="I17" s="67"/>
      <c r="J17" s="2"/>
      <c r="L17" s="9"/>
    </row>
    <row r="18" spans="2:12" s="3" customFormat="1" ht="12" customHeight="1" x14ac:dyDescent="0.2">
      <c r="B18" s="66" t="s">
        <v>32</v>
      </c>
      <c r="C18" s="8"/>
      <c r="D18" s="11"/>
      <c r="E18" s="20"/>
      <c r="F18" s="21"/>
      <c r="G18" s="20"/>
      <c r="H18" s="22"/>
      <c r="I18" s="67"/>
      <c r="J18" s="2"/>
    </row>
    <row r="19" spans="2:12" s="3" customFormat="1" ht="12" customHeight="1" x14ac:dyDescent="0.2">
      <c r="B19" s="66" t="s">
        <v>33</v>
      </c>
      <c r="C19" s="8"/>
      <c r="E19" s="2"/>
      <c r="G19" s="2"/>
      <c r="H19" s="14"/>
      <c r="I19" s="67"/>
      <c r="J19" s="2"/>
    </row>
    <row r="20" spans="2:12" s="3" customFormat="1" ht="12" customHeight="1" x14ac:dyDescent="0.2">
      <c r="B20" s="66" t="s">
        <v>34</v>
      </c>
      <c r="C20" s="8"/>
      <c r="E20" s="2"/>
      <c r="G20" s="2"/>
      <c r="H20" s="14"/>
      <c r="I20" s="67"/>
      <c r="J20" s="2"/>
      <c r="K20" s="9"/>
    </row>
    <row r="21" spans="2:12" s="3" customFormat="1" ht="12" customHeight="1" x14ac:dyDescent="0.2">
      <c r="B21" s="1"/>
      <c r="C21" s="15"/>
      <c r="D21" s="15"/>
      <c r="E21" s="12"/>
      <c r="F21" s="11"/>
      <c r="G21" s="12"/>
      <c r="H21" s="13"/>
      <c r="I21" s="67"/>
      <c r="J21" s="2"/>
      <c r="K21" s="9"/>
    </row>
    <row r="22" spans="2:12" s="3" customFormat="1" ht="12" customHeight="1" x14ac:dyDescent="0.2">
      <c r="B22" s="1"/>
      <c r="C22" s="15"/>
      <c r="D22" s="15"/>
      <c r="E22" s="12"/>
      <c r="F22" s="11"/>
      <c r="G22" s="12"/>
      <c r="H22" s="13"/>
      <c r="I22" s="67"/>
      <c r="J22" s="2"/>
      <c r="K22" s="9"/>
    </row>
    <row r="23" spans="2:12" s="3" customFormat="1" ht="12" customHeight="1" x14ac:dyDescent="0.2">
      <c r="B23" s="66" t="s">
        <v>36</v>
      </c>
      <c r="C23" s="8"/>
      <c r="E23" s="2"/>
      <c r="G23" s="2"/>
      <c r="H23" s="85"/>
      <c r="I23" s="67"/>
      <c r="J23" s="2"/>
      <c r="K23" s="9"/>
    </row>
    <row r="24" spans="2:12" s="3" customFormat="1" ht="12" customHeight="1" x14ac:dyDescent="0.2">
      <c r="B24" s="1"/>
      <c r="C24" s="15"/>
      <c r="D24" s="15"/>
      <c r="E24" s="12"/>
      <c r="F24" s="11"/>
      <c r="G24" s="12"/>
      <c r="H24" s="13"/>
      <c r="I24" s="67"/>
      <c r="J24" s="2"/>
      <c r="K24" s="9"/>
    </row>
    <row r="25" spans="2:12" s="3" customFormat="1" ht="12" customHeight="1" x14ac:dyDescent="0.2">
      <c r="B25" s="66" t="s">
        <v>37</v>
      </c>
      <c r="C25" s="8"/>
      <c r="E25" s="2"/>
      <c r="G25" s="2"/>
      <c r="H25" s="14"/>
      <c r="I25" s="67"/>
      <c r="J25" s="2"/>
      <c r="K25" s="9"/>
    </row>
    <row r="26" spans="2:12" s="3" customFormat="1" ht="12" customHeight="1" x14ac:dyDescent="0.2">
      <c r="B26" s="1"/>
      <c r="C26" s="15"/>
      <c r="D26" s="16"/>
      <c r="E26" s="12"/>
      <c r="F26" s="11"/>
      <c r="G26" s="12"/>
      <c r="H26" s="13"/>
      <c r="I26" s="67"/>
      <c r="J26" s="2"/>
      <c r="K26" s="9"/>
    </row>
    <row r="27" spans="2:12" s="3" customFormat="1" ht="12" customHeight="1" x14ac:dyDescent="0.2">
      <c r="B27" s="66" t="s">
        <v>38</v>
      </c>
      <c r="C27" s="8"/>
      <c r="E27" s="2"/>
      <c r="G27" s="2"/>
      <c r="H27" s="85"/>
      <c r="I27" s="67"/>
      <c r="J27" s="2"/>
      <c r="K27" s="9"/>
    </row>
    <row r="28" spans="2:12" s="3" customFormat="1" ht="12" customHeight="1" x14ac:dyDescent="0.2">
      <c r="B28" s="1"/>
      <c r="C28" s="15"/>
      <c r="D28" s="15"/>
      <c r="E28" s="12"/>
      <c r="F28" s="11"/>
      <c r="G28" s="12"/>
      <c r="H28" s="13"/>
      <c r="I28" s="67"/>
      <c r="J28" s="2"/>
      <c r="K28" s="9"/>
    </row>
    <row r="29" spans="2:12" s="3" customFormat="1" ht="12" customHeight="1" x14ac:dyDescent="0.2">
      <c r="B29" s="1"/>
      <c r="C29" s="15"/>
      <c r="D29" s="15"/>
      <c r="E29" s="12"/>
      <c r="F29" s="11"/>
      <c r="G29" s="12"/>
      <c r="H29" s="13"/>
      <c r="I29" s="67"/>
      <c r="J29" s="2"/>
      <c r="K29" s="9"/>
    </row>
    <row r="30" spans="2:12" s="6" customFormat="1" ht="12" customHeight="1" x14ac:dyDescent="0.2">
      <c r="B30" s="64"/>
      <c r="C30" s="5"/>
      <c r="D30" s="6" t="s">
        <v>39</v>
      </c>
      <c r="E30" s="5"/>
      <c r="F30" s="27"/>
      <c r="G30" s="28"/>
      <c r="H30" s="27"/>
      <c r="I30" s="69">
        <f>SUM(H10:H29)</f>
        <v>1400</v>
      </c>
      <c r="J30" s="5"/>
      <c r="K30" s="29"/>
    </row>
    <row r="31" spans="2:12" s="3" customFormat="1" ht="12" customHeight="1" x14ac:dyDescent="0.2">
      <c r="B31" s="70"/>
      <c r="C31" s="2"/>
      <c r="E31" s="2"/>
      <c r="G31" s="2"/>
      <c r="I31" s="67"/>
      <c r="J31" s="2"/>
      <c r="K31" s="9"/>
    </row>
    <row r="32" spans="2:12" s="6" customFormat="1" ht="12" customHeight="1" x14ac:dyDescent="0.2">
      <c r="B32" s="64" t="s">
        <v>40</v>
      </c>
      <c r="C32" s="5"/>
      <c r="E32" s="5"/>
      <c r="G32" s="5"/>
      <c r="I32" s="71"/>
      <c r="J32" s="5"/>
    </row>
    <row r="33" spans="2:10" s="6" customFormat="1" ht="12" customHeight="1" x14ac:dyDescent="0.2">
      <c r="B33" s="64" t="s">
        <v>41</v>
      </c>
      <c r="C33" s="5"/>
      <c r="E33" s="5"/>
      <c r="G33" s="5"/>
      <c r="I33" s="71"/>
      <c r="J33" s="5"/>
    </row>
    <row r="34" spans="2:10" s="3" customFormat="1" ht="12" customHeight="1" x14ac:dyDescent="0.2">
      <c r="B34" s="70"/>
      <c r="C34" s="2"/>
      <c r="E34" s="2"/>
      <c r="F34" s="30" t="s">
        <v>42</v>
      </c>
      <c r="G34" s="2"/>
      <c r="I34" s="67"/>
      <c r="J34" s="2"/>
    </row>
    <row r="35" spans="2:10" s="3" customFormat="1" ht="12" customHeight="1" x14ac:dyDescent="0.2">
      <c r="B35" s="66" t="s">
        <v>43</v>
      </c>
      <c r="C35" s="2"/>
      <c r="D35" s="91"/>
      <c r="E35" s="136">
        <f>E56</f>
        <v>1200</v>
      </c>
      <c r="F35" s="31">
        <v>4.7E-2</v>
      </c>
      <c r="G35" s="10"/>
      <c r="H35" s="13">
        <f>E35*F35</f>
        <v>56.4</v>
      </c>
      <c r="I35" s="67"/>
      <c r="J35" s="2"/>
    </row>
    <row r="36" spans="2:10" s="3" customFormat="1" ht="12" customHeight="1" x14ac:dyDescent="0.2">
      <c r="B36" s="66" t="s">
        <v>44</v>
      </c>
      <c r="C36" s="12"/>
      <c r="D36" s="92"/>
      <c r="E36" s="136">
        <f>E56</f>
        <v>1200</v>
      </c>
      <c r="F36" s="31">
        <v>1.55E-2</v>
      </c>
      <c r="G36" s="32"/>
      <c r="H36" s="22">
        <f>E36*F36</f>
        <v>18.600000000000001</v>
      </c>
      <c r="I36" s="67"/>
      <c r="J36" s="2"/>
    </row>
    <row r="37" spans="2:10" s="3" customFormat="1" ht="12" customHeight="1" x14ac:dyDescent="0.2">
      <c r="B37" s="66" t="s">
        <v>45</v>
      </c>
      <c r="C37" s="2"/>
      <c r="D37" s="92"/>
      <c r="E37" s="136">
        <f>E56</f>
        <v>1200</v>
      </c>
      <c r="F37" s="31">
        <v>1E-3</v>
      </c>
      <c r="G37" s="32"/>
      <c r="H37" s="22">
        <f>E37*F37</f>
        <v>1.2</v>
      </c>
      <c r="I37" s="67"/>
      <c r="J37" s="2"/>
    </row>
    <row r="38" spans="2:10" s="3" customFormat="1" ht="12" customHeight="1" x14ac:dyDescent="0.2">
      <c r="B38" s="66" t="s">
        <v>46</v>
      </c>
      <c r="C38" s="2"/>
      <c r="D38" s="8"/>
      <c r="E38" s="93">
        <v>0</v>
      </c>
      <c r="F38" s="31">
        <v>4.7E-2</v>
      </c>
      <c r="G38" s="32"/>
      <c r="H38" s="22">
        <f>E38*F38</f>
        <v>0</v>
      </c>
      <c r="I38" s="67"/>
      <c r="J38" s="2"/>
    </row>
    <row r="39" spans="2:10" s="3" customFormat="1" ht="12" customHeight="1" x14ac:dyDescent="0.2">
      <c r="B39" s="66" t="s">
        <v>47</v>
      </c>
      <c r="C39" s="2"/>
      <c r="D39" s="8"/>
      <c r="E39" s="93">
        <f>F65</f>
        <v>0</v>
      </c>
      <c r="F39" s="31">
        <v>0.02</v>
      </c>
      <c r="G39" s="32"/>
      <c r="H39" s="22">
        <f>E39*F39</f>
        <v>0</v>
      </c>
      <c r="I39" s="67"/>
      <c r="J39" s="2"/>
    </row>
    <row r="40" spans="2:10" s="6" customFormat="1" ht="12" customHeight="1" x14ac:dyDescent="0.2">
      <c r="B40" s="64" t="s">
        <v>48</v>
      </c>
      <c r="C40" s="5"/>
      <c r="D40" s="33"/>
      <c r="E40" s="33"/>
      <c r="F40" s="33"/>
      <c r="G40" s="33"/>
      <c r="H40" s="34">
        <f>SUM(H35:H39)</f>
        <v>76.2</v>
      </c>
      <c r="I40" s="71"/>
      <c r="J40" s="5"/>
    </row>
    <row r="41" spans="2:10" s="3" customFormat="1" ht="12" customHeight="1" x14ac:dyDescent="0.2">
      <c r="B41" s="70"/>
      <c r="C41" s="2"/>
      <c r="D41" s="8"/>
      <c r="E41" s="8"/>
      <c r="F41" s="8"/>
      <c r="G41" s="8"/>
      <c r="H41" s="14"/>
      <c r="I41" s="67"/>
      <c r="J41" s="2"/>
    </row>
    <row r="42" spans="2:10" s="3" customFormat="1" ht="12" customHeight="1" x14ac:dyDescent="0.2">
      <c r="B42" s="66" t="s">
        <v>49</v>
      </c>
      <c r="C42" s="35">
        <f>I30</f>
        <v>1400</v>
      </c>
      <c r="D42" s="10"/>
      <c r="E42" s="10"/>
      <c r="F42" s="36">
        <v>0.12</v>
      </c>
      <c r="G42" s="10"/>
      <c r="H42" s="13">
        <f>C42*F42</f>
        <v>168</v>
      </c>
      <c r="I42" s="67"/>
      <c r="J42" s="2"/>
    </row>
    <row r="43" spans="2:10" s="3" customFormat="1" ht="12" customHeight="1" x14ac:dyDescent="0.2">
      <c r="B43" s="66" t="s">
        <v>50</v>
      </c>
      <c r="C43" s="12"/>
      <c r="D43" s="10"/>
      <c r="E43" s="10"/>
      <c r="F43" s="98"/>
      <c r="G43" s="10"/>
      <c r="H43" s="22"/>
      <c r="I43" s="67"/>
      <c r="J43" s="2"/>
    </row>
    <row r="44" spans="2:10" s="3" customFormat="1" ht="12" customHeight="1" x14ac:dyDescent="0.2">
      <c r="B44" s="66" t="s">
        <v>51</v>
      </c>
      <c r="C44" s="2"/>
      <c r="E44" s="2"/>
      <c r="F44" s="21"/>
      <c r="G44" s="20"/>
      <c r="H44" s="22"/>
      <c r="I44" s="67"/>
      <c r="J44" s="2"/>
    </row>
    <row r="45" spans="2:10" s="3" customFormat="1" ht="12" customHeight="1" x14ac:dyDescent="0.2">
      <c r="B45" s="66" t="s">
        <v>52</v>
      </c>
      <c r="C45" s="2"/>
      <c r="D45" s="11"/>
      <c r="E45" s="12"/>
      <c r="F45" s="105"/>
      <c r="G45" s="12"/>
      <c r="H45" s="22">
        <f>H55*F45</f>
        <v>0</v>
      </c>
      <c r="I45" s="67"/>
      <c r="J45" s="2"/>
    </row>
    <row r="46" spans="2:10" s="3" customFormat="1" ht="12" customHeight="1" x14ac:dyDescent="0.2">
      <c r="B46" s="70"/>
      <c r="C46" s="2"/>
      <c r="E46" s="2"/>
      <c r="G46" s="2"/>
      <c r="H46" s="37"/>
      <c r="I46" s="67"/>
      <c r="J46" s="2"/>
    </row>
    <row r="47" spans="2:10" s="6" customFormat="1" ht="12" customHeight="1" x14ac:dyDescent="0.2">
      <c r="B47" s="64"/>
      <c r="C47" s="5"/>
      <c r="D47" s="6" t="s">
        <v>53</v>
      </c>
      <c r="E47" s="5"/>
      <c r="F47" s="27"/>
      <c r="G47" s="28"/>
      <c r="H47" s="86">
        <f>H40+H42+H43+H44+H45</f>
        <v>244.2</v>
      </c>
      <c r="I47" s="71"/>
      <c r="J47" s="5"/>
    </row>
    <row r="48" spans="2:10" s="6" customFormat="1" ht="12" customHeight="1" x14ac:dyDescent="0.2">
      <c r="B48" s="64"/>
      <c r="C48" s="5"/>
      <c r="D48" s="6" t="s">
        <v>54</v>
      </c>
      <c r="E48" s="5"/>
      <c r="G48" s="28"/>
      <c r="H48" s="27"/>
      <c r="I48" s="72">
        <f>I30-H47</f>
        <v>1155.8</v>
      </c>
      <c r="J48" s="5"/>
    </row>
    <row r="49" spans="2:10" s="3" customFormat="1" ht="12" customHeight="1" x14ac:dyDescent="0.2">
      <c r="B49" s="70"/>
      <c r="C49" s="2"/>
      <c r="D49" s="8" t="s">
        <v>55</v>
      </c>
      <c r="E49" s="2"/>
      <c r="G49" s="8" t="s">
        <v>56</v>
      </c>
      <c r="I49" s="73" t="s">
        <v>57</v>
      </c>
      <c r="J49" s="2"/>
    </row>
    <row r="50" spans="2:10" s="3" customFormat="1" ht="12" customHeight="1" x14ac:dyDescent="0.2">
      <c r="B50" s="70"/>
      <c r="C50" s="2"/>
      <c r="E50" s="2"/>
      <c r="G50" s="2"/>
      <c r="I50" s="67"/>
      <c r="J50" s="2"/>
    </row>
    <row r="51" spans="2:10" s="3" customFormat="1" ht="12" customHeight="1" x14ac:dyDescent="0.2">
      <c r="B51" s="74"/>
      <c r="C51" s="75"/>
      <c r="D51" s="76"/>
      <c r="E51" s="75"/>
      <c r="F51" s="76"/>
      <c r="G51" s="75"/>
      <c r="H51" s="76"/>
      <c r="I51" s="77"/>
      <c r="J51" s="2"/>
    </row>
    <row r="52" spans="2:10" s="3" customFormat="1" ht="12" customHeight="1" x14ac:dyDescent="0.2">
      <c r="C52" s="2"/>
      <c r="E52" s="2"/>
      <c r="G52" s="2"/>
      <c r="I52" s="2"/>
      <c r="J52" s="2"/>
    </row>
    <row r="53" spans="2:10" s="40" customFormat="1" ht="12" customHeight="1" x14ac:dyDescent="0.2">
      <c r="B53" s="129" t="s">
        <v>58</v>
      </c>
      <c r="C53" s="130"/>
      <c r="D53" s="130"/>
      <c r="E53" s="130"/>
      <c r="F53" s="130"/>
      <c r="G53" s="130"/>
      <c r="H53" s="130"/>
      <c r="I53" s="131"/>
      <c r="J53" s="39"/>
    </row>
    <row r="54" spans="2:10" s="40" customFormat="1" ht="12" customHeight="1" x14ac:dyDescent="0.2">
      <c r="B54" s="95" t="s">
        <v>59</v>
      </c>
      <c r="C54" s="96"/>
      <c r="D54" s="96"/>
      <c r="E54" s="96"/>
      <c r="F54" s="96"/>
      <c r="G54" s="96"/>
      <c r="H54" s="96"/>
      <c r="I54" s="97"/>
      <c r="J54" s="39"/>
    </row>
    <row r="55" spans="2:10" s="3" customFormat="1" ht="12" customHeight="1" x14ac:dyDescent="0.2">
      <c r="B55" s="66" t="s">
        <v>60</v>
      </c>
      <c r="C55" s="8"/>
      <c r="D55" s="8"/>
      <c r="E55" s="2"/>
      <c r="G55" s="2"/>
      <c r="H55" s="104"/>
      <c r="I55" s="67"/>
      <c r="J55" s="2"/>
    </row>
    <row r="56" spans="2:10" s="3" customFormat="1" ht="12" customHeight="1" x14ac:dyDescent="0.2">
      <c r="B56" s="66" t="s">
        <v>61</v>
      </c>
      <c r="C56" s="8"/>
      <c r="D56" s="10"/>
      <c r="E56" s="41">
        <f>1140+60</f>
        <v>1200</v>
      </c>
      <c r="F56" s="42"/>
      <c r="G56" s="42"/>
      <c r="I56" s="67"/>
      <c r="J56" s="2"/>
    </row>
    <row r="57" spans="2:10" s="3" customFormat="1" ht="12" customHeight="1" x14ac:dyDescent="0.2">
      <c r="B57" s="66" t="s">
        <v>62</v>
      </c>
      <c r="C57" s="8"/>
      <c r="D57" s="20"/>
      <c r="E57" s="43">
        <f>(1140+60)*2/12</f>
        <v>200</v>
      </c>
      <c r="F57" s="42"/>
      <c r="G57" s="44" t="s">
        <v>42</v>
      </c>
      <c r="H57" s="127" t="s">
        <v>63</v>
      </c>
      <c r="I57" s="128"/>
      <c r="J57" s="2"/>
    </row>
    <row r="58" spans="2:10" s="3" customFormat="1" ht="12" customHeight="1" x14ac:dyDescent="0.2">
      <c r="B58" s="66"/>
      <c r="C58" s="8"/>
      <c r="D58" s="4" t="s">
        <v>64</v>
      </c>
      <c r="E58" s="45">
        <f>E56+E57</f>
        <v>1400</v>
      </c>
      <c r="F58" s="42"/>
      <c r="G58" s="87">
        <v>0.23599999999999999</v>
      </c>
      <c r="H58" s="94"/>
      <c r="I58" s="78">
        <f>E58*G58</f>
        <v>330.4</v>
      </c>
      <c r="J58" s="2"/>
    </row>
    <row r="59" spans="2:10" s="3" customFormat="1" ht="12" customHeight="1" x14ac:dyDescent="0.2">
      <c r="B59" s="66"/>
      <c r="C59" s="8"/>
      <c r="D59" s="8"/>
      <c r="E59" s="42"/>
      <c r="F59" s="44" t="s">
        <v>65</v>
      </c>
      <c r="G59" s="44"/>
      <c r="H59" s="8"/>
      <c r="I59" s="73"/>
      <c r="J59" s="2"/>
    </row>
    <row r="60" spans="2:10" s="3" customFormat="1" ht="12" customHeight="1" x14ac:dyDescent="0.2">
      <c r="B60" s="124" t="s">
        <v>66</v>
      </c>
      <c r="C60" s="125"/>
      <c r="D60" s="125"/>
      <c r="E60" s="42" t="s">
        <v>67</v>
      </c>
      <c r="F60" s="47"/>
      <c r="G60" s="46">
        <v>2.5999999999999999E-2</v>
      </c>
      <c r="H60" s="42"/>
      <c r="I60" s="78">
        <f>F61*G60</f>
        <v>36.4</v>
      </c>
      <c r="J60" s="2"/>
    </row>
    <row r="61" spans="2:10" s="3" customFormat="1" ht="12" customHeight="1" x14ac:dyDescent="0.2">
      <c r="B61" s="124"/>
      <c r="C61" s="125"/>
      <c r="D61" s="125"/>
      <c r="E61" s="42" t="s">
        <v>44</v>
      </c>
      <c r="F61" s="38">
        <f>E58+F64+F65</f>
        <v>1400</v>
      </c>
      <c r="G61" s="89">
        <v>5.5E-2</v>
      </c>
      <c r="H61" s="90"/>
      <c r="I61" s="78">
        <f>F61*G61</f>
        <v>77</v>
      </c>
      <c r="J61" s="2"/>
    </row>
    <row r="62" spans="2:10" s="3" customFormat="1" ht="12" customHeight="1" x14ac:dyDescent="0.2">
      <c r="B62" s="124"/>
      <c r="C62" s="125"/>
      <c r="D62" s="125"/>
      <c r="E62" s="2" t="s">
        <v>68</v>
      </c>
      <c r="F62" s="47"/>
      <c r="G62" s="89">
        <v>6.0000000000000001E-3</v>
      </c>
      <c r="H62" s="90"/>
      <c r="I62" s="78">
        <f>F61*G62</f>
        <v>8.4</v>
      </c>
      <c r="J62" s="2"/>
    </row>
    <row r="63" spans="2:10" s="3" customFormat="1" ht="12" customHeight="1" x14ac:dyDescent="0.2">
      <c r="B63" s="106"/>
      <c r="C63" s="107"/>
      <c r="D63" s="107"/>
      <c r="E63" s="2" t="s">
        <v>69</v>
      </c>
      <c r="F63" s="47"/>
      <c r="G63" s="89">
        <v>2E-3</v>
      </c>
      <c r="H63" s="90"/>
      <c r="I63" s="78">
        <f>F61*G63</f>
        <v>2.8000000000000003</v>
      </c>
      <c r="J63" s="2"/>
    </row>
    <row r="64" spans="2:10" s="3" customFormat="1" ht="12" customHeight="1" x14ac:dyDescent="0.2">
      <c r="B64" s="66" t="s">
        <v>70</v>
      </c>
      <c r="C64" s="8"/>
      <c r="D64" s="8"/>
      <c r="E64" s="2"/>
      <c r="F64" s="38"/>
      <c r="G64" s="89">
        <v>0.23599999999999999</v>
      </c>
      <c r="H64" s="90"/>
      <c r="I64" s="79"/>
      <c r="J64" s="2"/>
    </row>
    <row r="65" spans="2:10" s="3" customFormat="1" ht="12" customHeight="1" x14ac:dyDescent="0.2">
      <c r="B65" s="66" t="s">
        <v>71</v>
      </c>
      <c r="C65" s="8"/>
      <c r="D65" s="8"/>
      <c r="E65" s="2"/>
      <c r="F65" s="45"/>
      <c r="G65" s="87">
        <v>0.12</v>
      </c>
      <c r="H65" s="88"/>
      <c r="I65" s="79"/>
      <c r="J65" s="2"/>
    </row>
    <row r="66" spans="2:10" s="3" customFormat="1" ht="12" customHeight="1" x14ac:dyDescent="0.2">
      <c r="B66" s="66" t="s">
        <v>72</v>
      </c>
      <c r="C66" s="8"/>
      <c r="D66" s="8"/>
      <c r="E66" s="2"/>
      <c r="F66" s="45"/>
      <c r="G66" s="2"/>
      <c r="H66" s="48" t="s">
        <v>73</v>
      </c>
      <c r="I66" s="80">
        <f>SUM(I58:I65)</f>
        <v>454.99999999999994</v>
      </c>
      <c r="J66" s="2"/>
    </row>
    <row r="67" spans="2:10" ht="12" customHeight="1" x14ac:dyDescent="0.2">
      <c r="B67" s="81"/>
      <c r="C67" s="82"/>
      <c r="D67" s="83"/>
      <c r="E67" s="82"/>
      <c r="F67" s="83"/>
      <c r="G67" s="82"/>
      <c r="H67" s="83"/>
      <c r="I67" s="84"/>
    </row>
  </sheetData>
  <mergeCells count="12">
    <mergeCell ref="B60:D62"/>
    <mergeCell ref="C1:E1"/>
    <mergeCell ref="G1:I1"/>
    <mergeCell ref="C2:E2"/>
    <mergeCell ref="G2:I2"/>
    <mergeCell ref="C3:E3"/>
    <mergeCell ref="G3:I3"/>
    <mergeCell ref="C4:E4"/>
    <mergeCell ref="G4:I4"/>
    <mergeCell ref="D7:G7"/>
    <mergeCell ref="B53:I53"/>
    <mergeCell ref="H57:I57"/>
  </mergeCells>
  <pageMargins left="0.74803149606299213" right="0.74803149606299213" top="0.59055118110236227" bottom="0.98425196850393704" header="0" footer="0"/>
  <pageSetup paperSize="9" scale="43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63B5-AA96-4AE2-8BBC-52AAC6D6D7EE}">
  <sheetPr>
    <pageSetUpPr fitToPage="1"/>
  </sheetPr>
  <dimension ref="B1:Q67"/>
  <sheetViews>
    <sheetView showGridLines="0" zoomScale="120" zoomScaleNormal="120" workbookViewId="0">
      <selection activeCell="H64" sqref="H64"/>
    </sheetView>
  </sheetViews>
  <sheetFormatPr baseColWidth="10" defaultColWidth="11.42578125" defaultRowHeight="12.75" x14ac:dyDescent="0.2"/>
  <cols>
    <col min="1" max="1" width="6.7109375" style="18" customWidth="1"/>
    <col min="2" max="2" width="11.42578125" style="50" customWidth="1"/>
    <col min="3" max="3" width="11.42578125" style="49" customWidth="1"/>
    <col min="4" max="4" width="11.42578125" style="50" customWidth="1"/>
    <col min="5" max="5" width="11.42578125" style="49" customWidth="1"/>
    <col min="6" max="6" width="13.7109375" style="50" customWidth="1"/>
    <col min="7" max="7" width="11.42578125" style="49" customWidth="1"/>
    <col min="8" max="8" width="12" style="50" bestFit="1" customWidth="1"/>
    <col min="9" max="9" width="12.85546875" style="49" customWidth="1"/>
    <col min="10" max="10" width="11.42578125" style="49" customWidth="1"/>
    <col min="11" max="16384" width="11.42578125" style="18"/>
  </cols>
  <sheetData>
    <row r="1" spans="2:17" s="3" customFormat="1" ht="15" x14ac:dyDescent="0.2">
      <c r="B1" s="53" t="s">
        <v>0</v>
      </c>
      <c r="C1" s="132" t="s">
        <v>98</v>
      </c>
      <c r="D1" s="132"/>
      <c r="E1" s="132"/>
      <c r="F1" s="54" t="s">
        <v>2</v>
      </c>
      <c r="G1" s="132" t="s">
        <v>99</v>
      </c>
      <c r="H1" s="132"/>
      <c r="I1" s="133"/>
      <c r="J1" s="2"/>
    </row>
    <row r="2" spans="2:17" s="3" customFormat="1" ht="15" x14ac:dyDescent="0.2">
      <c r="B2" s="55" t="s">
        <v>4</v>
      </c>
      <c r="C2" s="134" t="s">
        <v>100</v>
      </c>
      <c r="D2" s="134"/>
      <c r="E2" s="134"/>
      <c r="F2" s="51" t="s">
        <v>6</v>
      </c>
      <c r="G2" s="134" t="s">
        <v>101</v>
      </c>
      <c r="H2" s="134"/>
      <c r="I2" s="135"/>
      <c r="J2" s="2"/>
    </row>
    <row r="3" spans="2:17" s="3" customFormat="1" ht="15" x14ac:dyDescent="0.2">
      <c r="B3" s="55" t="s">
        <v>8</v>
      </c>
      <c r="C3" s="134" t="s">
        <v>102</v>
      </c>
      <c r="D3" s="134"/>
      <c r="E3" s="134"/>
      <c r="F3" s="51" t="s">
        <v>10</v>
      </c>
      <c r="G3" s="134" t="s">
        <v>103</v>
      </c>
      <c r="H3" s="134"/>
      <c r="I3" s="135"/>
      <c r="J3" s="2"/>
    </row>
    <row r="4" spans="2:17" s="3" customFormat="1" ht="15" x14ac:dyDescent="0.2">
      <c r="B4" s="55" t="s">
        <v>12</v>
      </c>
      <c r="C4" s="134" t="s">
        <v>104</v>
      </c>
      <c r="D4" s="134"/>
      <c r="E4" s="134"/>
      <c r="F4" s="52" t="s">
        <v>14</v>
      </c>
      <c r="G4" s="134" t="s">
        <v>105</v>
      </c>
      <c r="H4" s="134"/>
      <c r="I4" s="135"/>
      <c r="J4" s="2"/>
    </row>
    <row r="5" spans="2:17" s="3" customFormat="1" ht="15" x14ac:dyDescent="0.25">
      <c r="B5" s="56"/>
      <c r="C5" s="57"/>
      <c r="D5" s="57"/>
      <c r="E5" s="57"/>
      <c r="F5" s="58" t="s">
        <v>16</v>
      </c>
      <c r="G5" s="59"/>
      <c r="H5" s="100">
        <v>2</v>
      </c>
      <c r="I5" s="60"/>
      <c r="J5" s="2"/>
    </row>
    <row r="6" spans="2:17" s="3" customFormat="1" ht="15" x14ac:dyDescent="0.2">
      <c r="C6" s="2"/>
      <c r="E6" s="2"/>
      <c r="G6" s="2"/>
      <c r="I6" s="2"/>
      <c r="J6" s="2"/>
    </row>
    <row r="7" spans="2:17" s="3" customFormat="1" ht="12" customHeight="1" x14ac:dyDescent="0.2">
      <c r="B7" s="61" t="s">
        <v>17</v>
      </c>
      <c r="C7" s="62"/>
      <c r="D7" s="126" t="s">
        <v>106</v>
      </c>
      <c r="E7" s="126"/>
      <c r="F7" s="126"/>
      <c r="G7" s="126"/>
      <c r="H7" s="63" t="s">
        <v>19</v>
      </c>
      <c r="I7" s="99">
        <v>10</v>
      </c>
      <c r="J7" s="2"/>
    </row>
    <row r="8" spans="2:17" s="6" customFormat="1" ht="12" customHeight="1" x14ac:dyDescent="0.2">
      <c r="B8" s="64" t="s">
        <v>20</v>
      </c>
      <c r="C8" s="5"/>
      <c r="E8" s="5"/>
      <c r="G8" s="5"/>
      <c r="I8" s="65" t="s">
        <v>21</v>
      </c>
      <c r="J8" s="5"/>
      <c r="K8" s="7"/>
    </row>
    <row r="9" spans="2:17" s="3" customFormat="1" ht="12" customHeight="1" x14ac:dyDescent="0.2">
      <c r="B9" s="66" t="s">
        <v>22</v>
      </c>
      <c r="C9" s="8"/>
      <c r="E9" s="2"/>
      <c r="G9" s="2"/>
      <c r="I9" s="67"/>
      <c r="J9" s="2"/>
      <c r="K9" s="9"/>
      <c r="L9" s="9"/>
    </row>
    <row r="10" spans="2:17" s="3" customFormat="1" ht="12" customHeight="1" x14ac:dyDescent="0.2">
      <c r="B10" s="66" t="s">
        <v>23</v>
      </c>
      <c r="C10" s="10"/>
      <c r="D10" s="101"/>
      <c r="E10" s="12" t="s">
        <v>107</v>
      </c>
      <c r="F10" s="11"/>
      <c r="G10" s="12"/>
      <c r="H10" s="13">
        <f>1400*10/30</f>
        <v>466.66666666666669</v>
      </c>
      <c r="I10" s="67"/>
      <c r="J10" s="2"/>
      <c r="K10" s="9"/>
      <c r="L10" s="9"/>
    </row>
    <row r="11" spans="2:17" s="3" customFormat="1" ht="12" customHeight="1" x14ac:dyDescent="0.2">
      <c r="B11" s="66" t="s">
        <v>25</v>
      </c>
      <c r="C11" s="8"/>
      <c r="E11" s="2"/>
      <c r="G11" s="2"/>
      <c r="H11" s="14"/>
      <c r="I11" s="67"/>
      <c r="J11" s="2"/>
      <c r="K11" s="9"/>
      <c r="L11" s="9"/>
    </row>
    <row r="12" spans="2:17" s="3" customFormat="1" ht="12" customHeight="1" x14ac:dyDescent="0.2">
      <c r="B12" s="1" t="s">
        <v>96</v>
      </c>
      <c r="C12" s="15"/>
      <c r="D12" s="102"/>
      <c r="E12" s="12" t="s">
        <v>107</v>
      </c>
      <c r="F12" s="11"/>
      <c r="G12" s="12"/>
      <c r="H12" s="14">
        <f>100*10/30</f>
        <v>33.333333333333336</v>
      </c>
      <c r="I12" s="67"/>
      <c r="J12" s="2"/>
      <c r="K12" s="9"/>
      <c r="L12" s="17"/>
      <c r="M12" s="18"/>
      <c r="N12" s="18"/>
      <c r="O12" s="18"/>
      <c r="P12" s="18"/>
      <c r="Q12" s="18"/>
    </row>
    <row r="13" spans="2:17" s="3" customFormat="1" ht="12" customHeight="1" x14ac:dyDescent="0.2">
      <c r="B13" s="68" t="s">
        <v>108</v>
      </c>
      <c r="C13" s="19"/>
      <c r="D13" s="103"/>
      <c r="E13" s="12" t="s">
        <v>107</v>
      </c>
      <c r="F13" s="21"/>
      <c r="G13" s="20"/>
      <c r="H13" s="22">
        <f>60*10/30</f>
        <v>20</v>
      </c>
      <c r="I13" s="67"/>
      <c r="J13" s="2"/>
      <c r="K13" s="9"/>
      <c r="L13" s="23"/>
      <c r="M13" s="18"/>
      <c r="N13" s="18"/>
      <c r="O13" s="18"/>
      <c r="P13" s="24"/>
      <c r="Q13" s="23"/>
    </row>
    <row r="14" spans="2:17" s="3" customFormat="1" ht="12" customHeight="1" x14ac:dyDescent="0.2">
      <c r="B14" s="66" t="s">
        <v>109</v>
      </c>
      <c r="C14" s="15"/>
      <c r="D14" s="102"/>
      <c r="E14" s="12" t="s">
        <v>107</v>
      </c>
      <c r="F14" s="21"/>
      <c r="G14" s="20"/>
      <c r="H14" s="14">
        <v>35</v>
      </c>
      <c r="I14" s="67"/>
      <c r="J14" s="2"/>
      <c r="K14" s="9"/>
      <c r="L14" s="25"/>
    </row>
    <row r="15" spans="2:17" s="3" customFormat="1" ht="12" customHeight="1" x14ac:dyDescent="0.2">
      <c r="B15" s="66" t="s">
        <v>28</v>
      </c>
      <c r="C15" s="8"/>
      <c r="D15" s="26"/>
      <c r="E15" s="20"/>
      <c r="F15" s="21"/>
      <c r="G15" s="20"/>
      <c r="H15" s="22"/>
      <c r="I15" s="67"/>
      <c r="J15" s="2"/>
      <c r="L15" s="9"/>
    </row>
    <row r="16" spans="2:17" s="3" customFormat="1" ht="12" customHeight="1" x14ac:dyDescent="0.2">
      <c r="B16" s="66" t="s">
        <v>30</v>
      </c>
      <c r="C16" s="8"/>
      <c r="D16" s="21"/>
      <c r="E16" s="20"/>
      <c r="F16" s="21"/>
      <c r="G16" s="20"/>
      <c r="H16" s="22"/>
      <c r="I16" s="67"/>
      <c r="J16" s="2"/>
      <c r="L16" s="9"/>
    </row>
    <row r="17" spans="2:12" s="3" customFormat="1" ht="12" customHeight="1" x14ac:dyDescent="0.2">
      <c r="B17" s="66" t="s">
        <v>31</v>
      </c>
      <c r="C17" s="8"/>
      <c r="E17" s="20"/>
      <c r="F17" s="21"/>
      <c r="G17" s="20"/>
      <c r="H17" s="22"/>
      <c r="I17" s="67"/>
      <c r="J17" s="2"/>
      <c r="L17" s="9"/>
    </row>
    <row r="18" spans="2:12" s="3" customFormat="1" ht="12" customHeight="1" x14ac:dyDescent="0.2">
      <c r="B18" s="66" t="s">
        <v>32</v>
      </c>
      <c r="C18" s="8"/>
      <c r="D18" s="11"/>
      <c r="E18" s="20"/>
      <c r="F18" s="21"/>
      <c r="G18" s="20"/>
      <c r="H18" s="22"/>
      <c r="I18" s="67"/>
      <c r="J18" s="2"/>
    </row>
    <row r="19" spans="2:12" s="3" customFormat="1" ht="12" customHeight="1" x14ac:dyDescent="0.2">
      <c r="B19" s="66" t="s">
        <v>33</v>
      </c>
      <c r="C19" s="8"/>
      <c r="E19" s="2"/>
      <c r="G19" s="2"/>
      <c r="H19" s="14"/>
      <c r="I19" s="67"/>
      <c r="J19" s="2"/>
    </row>
    <row r="20" spans="2:12" s="3" customFormat="1" ht="12" customHeight="1" x14ac:dyDescent="0.2">
      <c r="B20" s="66" t="s">
        <v>34</v>
      </c>
      <c r="C20" s="8"/>
      <c r="E20" s="2"/>
      <c r="G20" s="2"/>
      <c r="H20" s="14"/>
      <c r="I20" s="67"/>
      <c r="J20" s="2"/>
      <c r="K20" s="9"/>
    </row>
    <row r="21" spans="2:12" s="3" customFormat="1" ht="12" customHeight="1" x14ac:dyDescent="0.2">
      <c r="B21" s="1" t="s">
        <v>84</v>
      </c>
      <c r="C21" s="15"/>
      <c r="D21" s="15"/>
      <c r="E21" s="12" t="s">
        <v>107</v>
      </c>
      <c r="F21" s="11"/>
      <c r="G21" s="12"/>
      <c r="H21" s="13">
        <f>45*10/30</f>
        <v>15</v>
      </c>
      <c r="I21" s="67"/>
      <c r="J21" s="2"/>
      <c r="K21" s="9"/>
    </row>
    <row r="22" spans="2:12" s="3" customFormat="1" ht="12" customHeight="1" x14ac:dyDescent="0.2">
      <c r="B22" s="1"/>
      <c r="C22" s="15"/>
      <c r="D22" s="15"/>
      <c r="E22" s="12"/>
      <c r="F22" s="11"/>
      <c r="G22" s="12"/>
      <c r="H22" s="13"/>
      <c r="I22" s="67"/>
      <c r="J22" s="2"/>
      <c r="K22" s="9"/>
    </row>
    <row r="23" spans="2:12" s="3" customFormat="1" ht="12" customHeight="1" x14ac:dyDescent="0.2">
      <c r="B23" s="66" t="s">
        <v>36</v>
      </c>
      <c r="C23" s="8"/>
      <c r="E23" s="2"/>
      <c r="G23" s="2"/>
      <c r="H23" s="85"/>
      <c r="I23" s="67"/>
      <c r="J23" s="2"/>
      <c r="K23" s="9"/>
    </row>
    <row r="24" spans="2:12" s="3" customFormat="1" ht="12" customHeight="1" x14ac:dyDescent="0.2">
      <c r="B24" s="1"/>
      <c r="C24" s="15"/>
      <c r="D24" s="15"/>
      <c r="E24" s="12"/>
      <c r="F24" s="11"/>
      <c r="G24" s="12"/>
      <c r="H24" s="13"/>
      <c r="I24" s="67"/>
      <c r="J24" s="2"/>
      <c r="K24" s="9"/>
    </row>
    <row r="25" spans="2:12" s="3" customFormat="1" ht="12" customHeight="1" x14ac:dyDescent="0.2">
      <c r="B25" s="66" t="s">
        <v>37</v>
      </c>
      <c r="C25" s="8"/>
      <c r="E25" s="2"/>
      <c r="G25" s="2"/>
      <c r="H25" s="14"/>
      <c r="I25" s="67"/>
      <c r="J25" s="2"/>
      <c r="K25" s="9"/>
    </row>
    <row r="26" spans="2:12" s="3" customFormat="1" ht="12" customHeight="1" x14ac:dyDescent="0.2">
      <c r="B26" s="1"/>
      <c r="C26" s="15"/>
      <c r="D26" s="16"/>
      <c r="E26" s="12"/>
      <c r="F26" s="11"/>
      <c r="G26" s="12"/>
      <c r="H26" s="13"/>
      <c r="I26" s="67"/>
      <c r="J26" s="2"/>
      <c r="K26" s="9"/>
    </row>
    <row r="27" spans="2:12" s="3" customFormat="1" ht="12" customHeight="1" x14ac:dyDescent="0.2">
      <c r="B27" s="66" t="s">
        <v>38</v>
      </c>
      <c r="C27" s="8"/>
      <c r="E27" s="2"/>
      <c r="G27" s="2"/>
      <c r="H27" s="85"/>
      <c r="I27" s="67"/>
      <c r="J27" s="2"/>
      <c r="K27" s="9"/>
    </row>
    <row r="28" spans="2:12" s="3" customFormat="1" ht="12" customHeight="1" x14ac:dyDescent="0.2">
      <c r="B28" s="1"/>
      <c r="C28" s="15"/>
      <c r="D28" s="15"/>
      <c r="E28" s="12"/>
      <c r="F28" s="11"/>
      <c r="G28" s="12"/>
      <c r="H28" s="13"/>
      <c r="I28" s="67"/>
      <c r="J28" s="2"/>
      <c r="K28" s="9"/>
    </row>
    <row r="29" spans="2:12" s="3" customFormat="1" ht="12" customHeight="1" x14ac:dyDescent="0.2">
      <c r="B29" s="1"/>
      <c r="C29" s="15"/>
      <c r="D29" s="15"/>
      <c r="E29" s="12"/>
      <c r="F29" s="11"/>
      <c r="G29" s="12"/>
      <c r="H29" s="13"/>
      <c r="I29" s="67"/>
      <c r="J29" s="2"/>
      <c r="K29" s="9"/>
    </row>
    <row r="30" spans="2:12" s="6" customFormat="1" ht="12" customHeight="1" x14ac:dyDescent="0.2">
      <c r="B30" s="64"/>
      <c r="C30" s="5"/>
      <c r="D30" s="6" t="s">
        <v>39</v>
      </c>
      <c r="E30" s="5"/>
      <c r="F30" s="27"/>
      <c r="G30" s="28"/>
      <c r="H30" s="27"/>
      <c r="I30" s="69">
        <f>SUM(H10:H29)</f>
        <v>570</v>
      </c>
      <c r="J30" s="5"/>
      <c r="K30" s="29"/>
    </row>
    <row r="31" spans="2:12" s="3" customFormat="1" ht="12" customHeight="1" x14ac:dyDescent="0.2">
      <c r="B31" s="70"/>
      <c r="C31" s="2"/>
      <c r="E31" s="2"/>
      <c r="G31" s="2"/>
      <c r="I31" s="67"/>
      <c r="J31" s="2"/>
      <c r="K31" s="9"/>
    </row>
    <row r="32" spans="2:12" s="6" customFormat="1" ht="12" customHeight="1" x14ac:dyDescent="0.2">
      <c r="B32" s="64" t="s">
        <v>40</v>
      </c>
      <c r="C32" s="5"/>
      <c r="E32" s="5"/>
      <c r="G32" s="5"/>
      <c r="I32" s="71"/>
      <c r="J32" s="5"/>
    </row>
    <row r="33" spans="2:10" s="6" customFormat="1" ht="12" customHeight="1" x14ac:dyDescent="0.2">
      <c r="B33" s="64" t="s">
        <v>41</v>
      </c>
      <c r="C33" s="5"/>
      <c r="E33" s="5"/>
      <c r="G33" s="5"/>
      <c r="I33" s="71"/>
      <c r="J33" s="5"/>
    </row>
    <row r="34" spans="2:10" s="3" customFormat="1" ht="12" customHeight="1" x14ac:dyDescent="0.2">
      <c r="B34" s="70"/>
      <c r="C34" s="2"/>
      <c r="E34" s="2"/>
      <c r="F34" s="30" t="s">
        <v>42</v>
      </c>
      <c r="G34" s="2"/>
      <c r="I34" s="67"/>
      <c r="J34" s="2"/>
    </row>
    <row r="35" spans="2:10" s="3" customFormat="1" ht="12" customHeight="1" x14ac:dyDescent="0.2">
      <c r="B35" s="66" t="s">
        <v>43</v>
      </c>
      <c r="C35" s="2"/>
      <c r="D35" s="91"/>
      <c r="E35" s="91">
        <f>E58</f>
        <v>618.33333333333337</v>
      </c>
      <c r="F35" s="31">
        <v>4.7E-2</v>
      </c>
      <c r="G35" s="10"/>
      <c r="H35" s="13">
        <f>E35*F35</f>
        <v>29.061666666666667</v>
      </c>
      <c r="I35" s="67"/>
      <c r="J35" s="2"/>
    </row>
    <row r="36" spans="2:10" s="3" customFormat="1" ht="12" customHeight="1" x14ac:dyDescent="0.2">
      <c r="B36" s="66" t="s">
        <v>44</v>
      </c>
      <c r="C36" s="12"/>
      <c r="D36" s="92"/>
      <c r="E36" s="92">
        <f>F61</f>
        <v>653.33333333333337</v>
      </c>
      <c r="F36" s="31">
        <v>1.55E-2</v>
      </c>
      <c r="G36" s="32"/>
      <c r="H36" s="22">
        <f>E36*F36</f>
        <v>10.126666666666667</v>
      </c>
      <c r="I36" s="67"/>
      <c r="J36" s="2"/>
    </row>
    <row r="37" spans="2:10" s="3" customFormat="1" ht="12" customHeight="1" x14ac:dyDescent="0.2">
      <c r="B37" s="66" t="s">
        <v>45</v>
      </c>
      <c r="C37" s="2"/>
      <c r="D37" s="92"/>
      <c r="E37" s="92">
        <f>E36</f>
        <v>653.33333333333337</v>
      </c>
      <c r="F37" s="31">
        <v>1E-3</v>
      </c>
      <c r="G37" s="32"/>
      <c r="H37" s="22">
        <f>E37*F37</f>
        <v>0.65333333333333343</v>
      </c>
      <c r="I37" s="67"/>
      <c r="J37" s="2"/>
    </row>
    <row r="38" spans="2:10" s="3" customFormat="1" ht="12" customHeight="1" x14ac:dyDescent="0.2">
      <c r="B38" s="66" t="s">
        <v>46</v>
      </c>
      <c r="C38" s="2"/>
      <c r="D38" s="8"/>
      <c r="E38" s="93"/>
      <c r="F38" s="31">
        <v>4.7E-2</v>
      </c>
      <c r="G38" s="32"/>
      <c r="H38" s="22">
        <f>E38*F38</f>
        <v>0</v>
      </c>
      <c r="I38" s="67"/>
      <c r="J38" s="2"/>
    </row>
    <row r="39" spans="2:10" s="3" customFormat="1" ht="12" customHeight="1" x14ac:dyDescent="0.2">
      <c r="B39" s="66" t="s">
        <v>47</v>
      </c>
      <c r="C39" s="2"/>
      <c r="D39" s="8"/>
      <c r="E39" s="93"/>
      <c r="F39" s="31">
        <v>0.02</v>
      </c>
      <c r="G39" s="32"/>
      <c r="H39" s="22">
        <f>E39*F39</f>
        <v>0</v>
      </c>
      <c r="I39" s="67"/>
      <c r="J39" s="2"/>
    </row>
    <row r="40" spans="2:10" s="6" customFormat="1" ht="12" customHeight="1" x14ac:dyDescent="0.2">
      <c r="B40" s="64" t="s">
        <v>48</v>
      </c>
      <c r="C40" s="5"/>
      <c r="D40" s="33"/>
      <c r="E40" s="33"/>
      <c r="F40" s="33"/>
      <c r="G40" s="33"/>
      <c r="H40" s="34">
        <f>SUM(H35:H39)</f>
        <v>39.841666666666669</v>
      </c>
      <c r="I40" s="71"/>
      <c r="J40" s="5"/>
    </row>
    <row r="41" spans="2:10" s="3" customFormat="1" ht="12" customHeight="1" x14ac:dyDescent="0.2">
      <c r="B41" s="70"/>
      <c r="C41" s="2"/>
      <c r="D41" s="8"/>
      <c r="E41" s="8"/>
      <c r="F41" s="8"/>
      <c r="G41" s="8"/>
      <c r="H41" s="14"/>
      <c r="I41" s="67"/>
      <c r="J41" s="2"/>
    </row>
    <row r="42" spans="2:10" s="3" customFormat="1" ht="12" customHeight="1" x14ac:dyDescent="0.2">
      <c r="B42" s="66" t="s">
        <v>49</v>
      </c>
      <c r="C42" s="35">
        <f>I30</f>
        <v>570</v>
      </c>
      <c r="D42" s="10"/>
      <c r="E42" s="10"/>
      <c r="F42" s="36">
        <v>0.09</v>
      </c>
      <c r="G42" s="10"/>
      <c r="H42" s="13">
        <f>C42*F42</f>
        <v>51.3</v>
      </c>
      <c r="I42" s="67"/>
      <c r="J42" s="2"/>
    </row>
    <row r="43" spans="2:10" s="3" customFormat="1" ht="12" customHeight="1" x14ac:dyDescent="0.2">
      <c r="B43" s="66" t="s">
        <v>50</v>
      </c>
      <c r="C43" s="12"/>
      <c r="D43" s="10"/>
      <c r="E43" s="10"/>
      <c r="F43" s="98"/>
      <c r="G43" s="10"/>
      <c r="H43" s="22"/>
      <c r="I43" s="67"/>
      <c r="J43" s="2"/>
    </row>
    <row r="44" spans="2:10" s="3" customFormat="1" ht="12" customHeight="1" x14ac:dyDescent="0.2">
      <c r="B44" s="66" t="s">
        <v>51</v>
      </c>
      <c r="C44" s="2"/>
      <c r="E44" s="2"/>
      <c r="F44" s="21"/>
      <c r="G44" s="20"/>
      <c r="H44" s="22"/>
      <c r="I44" s="67"/>
      <c r="J44" s="2"/>
    </row>
    <row r="45" spans="2:10" s="3" customFormat="1" ht="12" customHeight="1" x14ac:dyDescent="0.2">
      <c r="B45" s="66" t="s">
        <v>52</v>
      </c>
      <c r="C45" s="2"/>
      <c r="D45" s="11"/>
      <c r="E45" s="12"/>
      <c r="F45" s="11"/>
      <c r="G45" s="12"/>
      <c r="H45" s="22"/>
      <c r="I45" s="67"/>
      <c r="J45" s="2"/>
    </row>
    <row r="46" spans="2:10" s="3" customFormat="1" ht="12" customHeight="1" x14ac:dyDescent="0.2">
      <c r="B46" s="70"/>
      <c r="C46" s="2"/>
      <c r="E46" s="2"/>
      <c r="G46" s="2"/>
      <c r="H46" s="37"/>
      <c r="I46" s="67"/>
      <c r="J46" s="2"/>
    </row>
    <row r="47" spans="2:10" s="6" customFormat="1" ht="12" customHeight="1" x14ac:dyDescent="0.2">
      <c r="B47" s="64"/>
      <c r="C47" s="5"/>
      <c r="D47" s="6" t="s">
        <v>53</v>
      </c>
      <c r="E47" s="5"/>
      <c r="F47" s="27"/>
      <c r="G47" s="28"/>
      <c r="H47" s="86">
        <f>H40+H42+H43+H44+H45</f>
        <v>91.141666666666666</v>
      </c>
      <c r="I47" s="71"/>
      <c r="J47" s="5"/>
    </row>
    <row r="48" spans="2:10" s="6" customFormat="1" ht="12" customHeight="1" x14ac:dyDescent="0.2">
      <c r="B48" s="64"/>
      <c r="C48" s="5"/>
      <c r="D48" s="6" t="s">
        <v>54</v>
      </c>
      <c r="E48" s="5"/>
      <c r="G48" s="28"/>
      <c r="H48" s="27"/>
      <c r="I48" s="72">
        <f>I30-H47</f>
        <v>478.85833333333335</v>
      </c>
      <c r="J48" s="5"/>
    </row>
    <row r="49" spans="2:10" s="3" customFormat="1" ht="12" customHeight="1" x14ac:dyDescent="0.2">
      <c r="B49" s="70"/>
      <c r="C49" s="2"/>
      <c r="D49" s="8" t="s">
        <v>55</v>
      </c>
      <c r="E49" s="2"/>
      <c r="G49" s="8" t="s">
        <v>56</v>
      </c>
      <c r="I49" s="73" t="s">
        <v>57</v>
      </c>
      <c r="J49" s="2"/>
    </row>
    <row r="50" spans="2:10" s="3" customFormat="1" ht="12" customHeight="1" x14ac:dyDescent="0.2">
      <c r="B50" s="70"/>
      <c r="C50" s="2"/>
      <c r="E50" s="2"/>
      <c r="G50" s="2"/>
      <c r="I50" s="67"/>
      <c r="J50" s="2"/>
    </row>
    <row r="51" spans="2:10" s="3" customFormat="1" ht="12" customHeight="1" x14ac:dyDescent="0.2">
      <c r="B51" s="74"/>
      <c r="C51" s="75"/>
      <c r="D51" s="76"/>
      <c r="E51" s="75"/>
      <c r="F51" s="76"/>
      <c r="G51" s="75"/>
      <c r="H51" s="76"/>
      <c r="I51" s="77"/>
      <c r="J51" s="2"/>
    </row>
    <row r="52" spans="2:10" s="3" customFormat="1" ht="12" customHeight="1" x14ac:dyDescent="0.2">
      <c r="C52" s="2"/>
      <c r="E52" s="2"/>
      <c r="G52" s="2"/>
      <c r="I52" s="2"/>
      <c r="J52" s="2"/>
    </row>
    <row r="53" spans="2:10" s="40" customFormat="1" ht="12" customHeight="1" x14ac:dyDescent="0.2">
      <c r="B53" s="129" t="s">
        <v>58</v>
      </c>
      <c r="C53" s="130"/>
      <c r="D53" s="130"/>
      <c r="E53" s="130"/>
      <c r="F53" s="130"/>
      <c r="G53" s="130"/>
      <c r="H53" s="130"/>
      <c r="I53" s="131"/>
      <c r="J53" s="39"/>
    </row>
    <row r="54" spans="2:10" s="40" customFormat="1" ht="12" customHeight="1" x14ac:dyDescent="0.2">
      <c r="B54" s="95" t="s">
        <v>59</v>
      </c>
      <c r="C54" s="96"/>
      <c r="D54" s="96"/>
      <c r="E54" s="96"/>
      <c r="F54" s="96"/>
      <c r="G54" s="96"/>
      <c r="H54" s="96"/>
      <c r="I54" s="97"/>
      <c r="J54" s="39"/>
    </row>
    <row r="55" spans="2:10" s="3" customFormat="1" ht="12" customHeight="1" x14ac:dyDescent="0.2">
      <c r="B55" s="66" t="s">
        <v>60</v>
      </c>
      <c r="C55" s="8"/>
      <c r="D55" s="8"/>
      <c r="E55" s="2"/>
      <c r="G55" s="2"/>
      <c r="I55" s="67"/>
      <c r="J55" s="2"/>
    </row>
    <row r="56" spans="2:10" s="3" customFormat="1" ht="12" customHeight="1" x14ac:dyDescent="0.2">
      <c r="B56" s="66" t="s">
        <v>61</v>
      </c>
      <c r="C56" s="8"/>
      <c r="D56" s="10"/>
      <c r="E56" s="41">
        <f>H10+H12+H13+H21</f>
        <v>535</v>
      </c>
      <c r="F56" s="42"/>
      <c r="G56" s="42"/>
      <c r="I56" s="67"/>
      <c r="J56" s="2"/>
    </row>
    <row r="57" spans="2:10" s="3" customFormat="1" ht="12" customHeight="1" x14ac:dyDescent="0.2">
      <c r="B57" s="66" t="s">
        <v>62</v>
      </c>
      <c r="C57" s="8"/>
      <c r="D57" s="20"/>
      <c r="E57" s="43">
        <f>((1400+100)*2/12)*10/30</f>
        <v>83.333333333333329</v>
      </c>
      <c r="F57" s="42"/>
      <c r="G57" s="44" t="s">
        <v>42</v>
      </c>
      <c r="H57" s="127" t="s">
        <v>63</v>
      </c>
      <c r="I57" s="128"/>
      <c r="J57" s="2"/>
    </row>
    <row r="58" spans="2:10" s="3" customFormat="1" ht="12" customHeight="1" x14ac:dyDescent="0.2">
      <c r="B58" s="66"/>
      <c r="C58" s="8"/>
      <c r="D58" s="4" t="s">
        <v>64</v>
      </c>
      <c r="E58" s="45">
        <f>E56+E57</f>
        <v>618.33333333333337</v>
      </c>
      <c r="F58" s="42"/>
      <c r="G58" s="87">
        <v>0.23599999999999999</v>
      </c>
      <c r="H58" s="94"/>
      <c r="I58" s="78">
        <f>E58*G58</f>
        <v>145.92666666666668</v>
      </c>
      <c r="J58" s="2"/>
    </row>
    <row r="59" spans="2:10" s="3" customFormat="1" ht="12" customHeight="1" x14ac:dyDescent="0.2">
      <c r="B59" s="66"/>
      <c r="C59" s="8"/>
      <c r="D59" s="8"/>
      <c r="E59" s="42"/>
      <c r="F59" s="44" t="s">
        <v>65</v>
      </c>
      <c r="G59" s="44"/>
      <c r="H59" s="8"/>
      <c r="I59" s="73"/>
      <c r="J59" s="2"/>
    </row>
    <row r="60" spans="2:10" s="3" customFormat="1" ht="12" customHeight="1" x14ac:dyDescent="0.2">
      <c r="B60" s="124" t="s">
        <v>66</v>
      </c>
      <c r="C60" s="125"/>
      <c r="D60" s="125"/>
      <c r="E60" s="42" t="s">
        <v>67</v>
      </c>
      <c r="F60" s="47"/>
      <c r="G60" s="46">
        <v>1.7000000000000001E-2</v>
      </c>
      <c r="H60" s="42"/>
      <c r="I60" s="78">
        <f>F61*G60</f>
        <v>11.106666666666667</v>
      </c>
      <c r="J60" s="2"/>
    </row>
    <row r="61" spans="2:10" s="3" customFormat="1" ht="12" customHeight="1" x14ac:dyDescent="0.2">
      <c r="B61" s="124"/>
      <c r="C61" s="125"/>
      <c r="D61" s="125"/>
      <c r="E61" s="42" t="s">
        <v>44</v>
      </c>
      <c r="F61" s="38">
        <f>E58+F64+F65</f>
        <v>653.33333333333337</v>
      </c>
      <c r="G61" s="89">
        <v>5.5E-2</v>
      </c>
      <c r="H61" s="90"/>
      <c r="I61" s="78">
        <f>F61*G61</f>
        <v>35.933333333333337</v>
      </c>
      <c r="J61" s="2"/>
    </row>
    <row r="62" spans="2:10" s="3" customFormat="1" ht="12" customHeight="1" x14ac:dyDescent="0.2">
      <c r="B62" s="124"/>
      <c r="C62" s="125"/>
      <c r="D62" s="125"/>
      <c r="E62" s="2" t="s">
        <v>68</v>
      </c>
      <c r="F62" s="47"/>
      <c r="G62" s="89">
        <v>6.0000000000000001E-3</v>
      </c>
      <c r="H62" s="90"/>
      <c r="I62" s="78">
        <f>F61*G62</f>
        <v>3.9200000000000004</v>
      </c>
      <c r="J62" s="2"/>
    </row>
    <row r="63" spans="2:10" s="3" customFormat="1" ht="12" customHeight="1" x14ac:dyDescent="0.2">
      <c r="B63" s="106"/>
      <c r="C63" s="107"/>
      <c r="D63" s="107"/>
      <c r="E63" s="2" t="s">
        <v>69</v>
      </c>
      <c r="F63" s="47"/>
      <c r="G63" s="89">
        <v>2E-3</v>
      </c>
      <c r="H63" s="90"/>
      <c r="I63" s="78">
        <f>F61*G63</f>
        <v>1.3066666666666669</v>
      </c>
      <c r="J63" s="2"/>
    </row>
    <row r="64" spans="2:10" s="3" customFormat="1" ht="12" customHeight="1" x14ac:dyDescent="0.2">
      <c r="B64" s="66" t="s">
        <v>70</v>
      </c>
      <c r="C64" s="8"/>
      <c r="D64" s="8"/>
      <c r="E64" s="2"/>
      <c r="F64" s="137">
        <v>35</v>
      </c>
      <c r="G64" s="89">
        <v>0.23599999999999999</v>
      </c>
      <c r="H64" s="90"/>
      <c r="I64" s="79">
        <f>F64*G64</f>
        <v>8.26</v>
      </c>
      <c r="J64" s="2"/>
    </row>
    <row r="65" spans="2:10" s="3" customFormat="1" ht="12" customHeight="1" x14ac:dyDescent="0.2">
      <c r="B65" s="66" t="s">
        <v>71</v>
      </c>
      <c r="C65" s="8"/>
      <c r="D65" s="8"/>
      <c r="E65" s="2"/>
      <c r="F65" s="45"/>
      <c r="G65" s="87">
        <v>0.12</v>
      </c>
      <c r="H65" s="88"/>
      <c r="I65" s="79">
        <f>F65*G65</f>
        <v>0</v>
      </c>
      <c r="J65" s="2"/>
    </row>
    <row r="66" spans="2:10" s="3" customFormat="1" ht="12" customHeight="1" x14ac:dyDescent="0.2">
      <c r="B66" s="66" t="s">
        <v>72</v>
      </c>
      <c r="C66" s="8"/>
      <c r="D66" s="8"/>
      <c r="E66" s="2"/>
      <c r="F66" s="45"/>
      <c r="G66" s="2"/>
      <c r="H66" s="48" t="s">
        <v>73</v>
      </c>
      <c r="I66" s="80">
        <f>SUM(I58:I65)</f>
        <v>206.45333333333332</v>
      </c>
      <c r="J66" s="2"/>
    </row>
    <row r="67" spans="2:10" ht="12" customHeight="1" x14ac:dyDescent="0.2">
      <c r="B67" s="81"/>
      <c r="C67" s="82"/>
      <c r="D67" s="83"/>
      <c r="E67" s="82"/>
      <c r="F67" s="83"/>
      <c r="G67" s="82"/>
      <c r="H67" s="83"/>
      <c r="I67" s="84"/>
    </row>
  </sheetData>
  <mergeCells count="12">
    <mergeCell ref="B60:D62"/>
    <mergeCell ref="C1:E1"/>
    <mergeCell ref="G1:I1"/>
    <mergeCell ref="C2:E2"/>
    <mergeCell ref="G2:I2"/>
    <mergeCell ref="C3:E3"/>
    <mergeCell ref="G3:I3"/>
    <mergeCell ref="C4:E4"/>
    <mergeCell ref="G4:I4"/>
    <mergeCell ref="D7:G7"/>
    <mergeCell ref="B53:I53"/>
    <mergeCell ref="H57:I57"/>
  </mergeCells>
  <pageMargins left="0.74803149606299213" right="0.74803149606299213" top="0.59055118110236227" bottom="0.98425196850393704" header="0" footer="0"/>
  <pageSetup paperSize="9" scale="43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00DD-8290-47EA-90B9-8ED9C4D2EDD5}">
  <sheetPr>
    <pageSetUpPr fitToPage="1"/>
  </sheetPr>
  <dimension ref="B1:Q67"/>
  <sheetViews>
    <sheetView showGridLines="0" topLeftCell="A7" zoomScale="120" zoomScaleNormal="120" workbookViewId="0">
      <selection activeCell="H10" sqref="H10"/>
    </sheetView>
  </sheetViews>
  <sheetFormatPr baseColWidth="10" defaultColWidth="11.42578125" defaultRowHeight="12.75" x14ac:dyDescent="0.2"/>
  <cols>
    <col min="1" max="1" width="6.7109375" style="18" customWidth="1"/>
    <col min="2" max="2" width="11.42578125" style="50" customWidth="1"/>
    <col min="3" max="3" width="11.42578125" style="49" customWidth="1"/>
    <col min="4" max="4" width="11.42578125" style="50" customWidth="1"/>
    <col min="5" max="5" width="11.42578125" style="49" customWidth="1"/>
    <col min="6" max="6" width="13.7109375" style="50" customWidth="1"/>
    <col min="7" max="7" width="11.42578125" style="49" customWidth="1"/>
    <col min="8" max="8" width="12" style="50" bestFit="1" customWidth="1"/>
    <col min="9" max="9" width="12.85546875" style="49" customWidth="1"/>
    <col min="10" max="10" width="11.42578125" style="49" customWidth="1"/>
    <col min="11" max="16384" width="11.42578125" style="18"/>
  </cols>
  <sheetData>
    <row r="1" spans="2:17" s="3" customFormat="1" ht="15" x14ac:dyDescent="0.2">
      <c r="B1" s="53" t="s">
        <v>0</v>
      </c>
      <c r="C1" s="132" t="s">
        <v>110</v>
      </c>
      <c r="D1" s="132"/>
      <c r="E1" s="132"/>
      <c r="F1" s="54" t="s">
        <v>2</v>
      </c>
      <c r="G1" s="132" t="s">
        <v>111</v>
      </c>
      <c r="H1" s="132"/>
      <c r="I1" s="133"/>
      <c r="J1" s="2"/>
    </row>
    <row r="2" spans="2:17" s="3" customFormat="1" ht="15" x14ac:dyDescent="0.2">
      <c r="B2" s="55" t="s">
        <v>4</v>
      </c>
      <c r="C2" s="134" t="s">
        <v>112</v>
      </c>
      <c r="D2" s="134"/>
      <c r="E2" s="134"/>
      <c r="F2" s="51" t="s">
        <v>6</v>
      </c>
      <c r="G2" s="134" t="s">
        <v>113</v>
      </c>
      <c r="H2" s="134"/>
      <c r="I2" s="135"/>
      <c r="J2" s="2"/>
    </row>
    <row r="3" spans="2:17" s="3" customFormat="1" ht="15" x14ac:dyDescent="0.2">
      <c r="B3" s="55" t="s">
        <v>8</v>
      </c>
      <c r="C3" s="134" t="s">
        <v>114</v>
      </c>
      <c r="D3" s="134"/>
      <c r="E3" s="134"/>
      <c r="F3" s="51" t="s">
        <v>10</v>
      </c>
      <c r="G3" s="134" t="s">
        <v>115</v>
      </c>
      <c r="H3" s="134"/>
      <c r="I3" s="135"/>
      <c r="J3" s="2"/>
    </row>
    <row r="4" spans="2:17" s="3" customFormat="1" ht="15" x14ac:dyDescent="0.2">
      <c r="B4" s="55" t="s">
        <v>12</v>
      </c>
      <c r="C4" s="134" t="s">
        <v>116</v>
      </c>
      <c r="D4" s="134"/>
      <c r="E4" s="134"/>
      <c r="F4" s="52" t="s">
        <v>14</v>
      </c>
      <c r="G4" s="134" t="s">
        <v>117</v>
      </c>
      <c r="H4" s="134"/>
      <c r="I4" s="135"/>
      <c r="J4" s="2"/>
    </row>
    <row r="5" spans="2:17" s="3" customFormat="1" ht="15" x14ac:dyDescent="0.25">
      <c r="B5" s="56"/>
      <c r="C5" s="57"/>
      <c r="D5" s="57"/>
      <c r="E5" s="57"/>
      <c r="F5" s="58" t="s">
        <v>16</v>
      </c>
      <c r="G5" s="59"/>
      <c r="H5" s="100">
        <v>4</v>
      </c>
      <c r="I5" s="60"/>
      <c r="J5" s="2"/>
    </row>
    <row r="6" spans="2:17" s="3" customFormat="1" ht="15" x14ac:dyDescent="0.2">
      <c r="C6" s="2"/>
      <c r="E6" s="2"/>
      <c r="G6" s="2"/>
      <c r="I6" s="2"/>
      <c r="J6" s="2"/>
    </row>
    <row r="7" spans="2:17" s="3" customFormat="1" ht="12" customHeight="1" x14ac:dyDescent="0.2">
      <c r="B7" s="61" t="s">
        <v>17</v>
      </c>
      <c r="C7" s="62"/>
      <c r="D7" s="126" t="s">
        <v>118</v>
      </c>
      <c r="E7" s="126"/>
      <c r="F7" s="126"/>
      <c r="G7" s="126"/>
      <c r="H7" s="63" t="s">
        <v>19</v>
      </c>
      <c r="I7" s="110">
        <v>25</v>
      </c>
      <c r="J7" s="2"/>
    </row>
    <row r="8" spans="2:17" s="6" customFormat="1" ht="12" customHeight="1" x14ac:dyDescent="0.2">
      <c r="B8" s="64" t="s">
        <v>20</v>
      </c>
      <c r="C8" s="5"/>
      <c r="E8" s="5"/>
      <c r="G8" s="5"/>
      <c r="I8" s="65" t="s">
        <v>21</v>
      </c>
      <c r="J8" s="5"/>
      <c r="K8" s="7"/>
    </row>
    <row r="9" spans="2:17" s="3" customFormat="1" ht="12" customHeight="1" x14ac:dyDescent="0.2">
      <c r="B9" s="66" t="s">
        <v>22</v>
      </c>
      <c r="C9" s="8"/>
      <c r="E9" s="2"/>
      <c r="G9" s="2"/>
      <c r="I9" s="67"/>
      <c r="J9" s="2"/>
      <c r="K9" s="9"/>
      <c r="L9" s="9"/>
    </row>
    <row r="10" spans="2:17" s="3" customFormat="1" ht="12" customHeight="1" x14ac:dyDescent="0.2">
      <c r="B10" s="66" t="s">
        <v>23</v>
      </c>
      <c r="C10" s="10"/>
      <c r="D10" s="101"/>
      <c r="E10" s="12"/>
      <c r="F10" s="11"/>
      <c r="G10" s="12"/>
      <c r="H10" s="138">
        <v>975</v>
      </c>
      <c r="I10" s="67"/>
      <c r="J10" s="2"/>
      <c r="K10" s="9"/>
      <c r="L10" s="9"/>
    </row>
    <row r="11" spans="2:17" s="3" customFormat="1" ht="12" customHeight="1" x14ac:dyDescent="0.2">
      <c r="B11" s="66" t="s">
        <v>25</v>
      </c>
      <c r="C11" s="8"/>
      <c r="E11" s="2"/>
      <c r="G11" s="2"/>
      <c r="H11" s="14"/>
      <c r="I11" s="67"/>
      <c r="J11" s="2"/>
      <c r="K11" s="9"/>
      <c r="L11" s="9"/>
    </row>
    <row r="12" spans="2:17" s="3" customFormat="1" ht="12" customHeight="1" x14ac:dyDescent="0.2">
      <c r="B12" s="1" t="s">
        <v>96</v>
      </c>
      <c r="C12" s="15"/>
      <c r="D12" s="102"/>
      <c r="E12" s="12"/>
      <c r="F12" s="11"/>
      <c r="G12" s="12"/>
      <c r="H12" s="14"/>
      <c r="I12" s="67"/>
      <c r="J12" s="2"/>
      <c r="K12" s="9"/>
      <c r="L12" s="17"/>
      <c r="M12" s="18"/>
      <c r="N12" s="18"/>
      <c r="O12" s="18"/>
      <c r="P12" s="18"/>
      <c r="Q12" s="18"/>
    </row>
    <row r="13" spans="2:17" s="3" customFormat="1" ht="12" customHeight="1" x14ac:dyDescent="0.2">
      <c r="B13" s="68" t="s">
        <v>26</v>
      </c>
      <c r="C13" s="19"/>
      <c r="D13" s="103"/>
      <c r="E13" s="12" t="s">
        <v>119</v>
      </c>
      <c r="F13" s="21"/>
      <c r="G13" s="20"/>
      <c r="H13" s="22">
        <f>75*25/30</f>
        <v>62.5</v>
      </c>
      <c r="I13" s="67"/>
      <c r="J13" s="2"/>
      <c r="K13" s="9"/>
      <c r="L13" s="23"/>
      <c r="M13" s="18"/>
      <c r="N13" s="18"/>
      <c r="O13" s="18"/>
      <c r="P13" s="24"/>
      <c r="Q13" s="23"/>
    </row>
    <row r="14" spans="2:17" s="3" customFormat="1" ht="12" customHeight="1" x14ac:dyDescent="0.2">
      <c r="B14" s="1"/>
      <c r="C14" s="15"/>
      <c r="D14" s="102"/>
      <c r="E14" s="20"/>
      <c r="F14" s="21"/>
      <c r="G14" s="20"/>
      <c r="H14" s="14"/>
      <c r="I14" s="67"/>
      <c r="J14" s="2"/>
      <c r="K14" s="9"/>
      <c r="L14" s="25"/>
    </row>
    <row r="15" spans="2:17" s="3" customFormat="1" ht="12" customHeight="1" x14ac:dyDescent="0.2">
      <c r="B15" s="66" t="s">
        <v>28</v>
      </c>
      <c r="C15" s="8"/>
      <c r="D15" s="26"/>
      <c r="E15" s="20"/>
      <c r="F15" s="21"/>
      <c r="G15" s="20"/>
      <c r="H15" s="22"/>
      <c r="I15" s="67"/>
      <c r="J15" s="2"/>
      <c r="L15" s="9"/>
    </row>
    <row r="16" spans="2:17" s="3" customFormat="1" ht="12" customHeight="1" x14ac:dyDescent="0.2">
      <c r="B16" s="66" t="s">
        <v>30</v>
      </c>
      <c r="C16" s="8"/>
      <c r="D16" s="21"/>
      <c r="E16" s="20"/>
      <c r="F16" s="21"/>
      <c r="G16" s="20"/>
      <c r="H16" s="22"/>
      <c r="I16" s="67"/>
      <c r="J16" s="2"/>
      <c r="L16" s="9"/>
    </row>
    <row r="17" spans="2:12" s="3" customFormat="1" ht="12" customHeight="1" x14ac:dyDescent="0.2">
      <c r="B17" s="66" t="s">
        <v>31</v>
      </c>
      <c r="C17" s="8"/>
      <c r="E17" s="20"/>
      <c r="F17" s="21"/>
      <c r="G17" s="20"/>
      <c r="H17" s="22"/>
      <c r="I17" s="67"/>
      <c r="J17" s="2"/>
      <c r="L17" s="9"/>
    </row>
    <row r="18" spans="2:12" s="3" customFormat="1" ht="12" customHeight="1" x14ac:dyDescent="0.2">
      <c r="B18" s="66" t="s">
        <v>32</v>
      </c>
      <c r="C18" s="8"/>
      <c r="D18" s="11"/>
      <c r="E18" s="20"/>
      <c r="F18" s="21"/>
      <c r="G18" s="20"/>
      <c r="H18" s="22"/>
      <c r="I18" s="67"/>
      <c r="J18" s="2"/>
    </row>
    <row r="19" spans="2:12" s="3" customFormat="1" ht="12" customHeight="1" x14ac:dyDescent="0.2">
      <c r="B19" s="66" t="s">
        <v>33</v>
      </c>
      <c r="C19" s="8"/>
      <c r="E19" s="2"/>
      <c r="G19" s="2"/>
      <c r="H19" s="14"/>
      <c r="I19" s="67"/>
      <c r="J19" s="2"/>
    </row>
    <row r="20" spans="2:12" s="3" customFormat="1" ht="12" customHeight="1" x14ac:dyDescent="0.2">
      <c r="B20" s="66" t="s">
        <v>34</v>
      </c>
      <c r="C20" s="8"/>
      <c r="E20" s="2"/>
      <c r="G20" s="2"/>
      <c r="H20" s="14"/>
      <c r="I20" s="67"/>
      <c r="J20" s="2"/>
      <c r="K20" s="9"/>
    </row>
    <row r="21" spans="2:12" s="3" customFormat="1" ht="12" customHeight="1" x14ac:dyDescent="0.2">
      <c r="B21" s="1"/>
      <c r="C21" s="15"/>
      <c r="D21" s="15"/>
      <c r="E21" s="12"/>
      <c r="F21" s="11"/>
      <c r="G21" s="12"/>
      <c r="H21" s="13"/>
      <c r="I21" s="67"/>
      <c r="J21" s="2"/>
      <c r="K21" s="9"/>
    </row>
    <row r="22" spans="2:12" s="3" customFormat="1" ht="12" customHeight="1" x14ac:dyDescent="0.2">
      <c r="B22" s="1"/>
      <c r="C22" s="15"/>
      <c r="D22" s="15"/>
      <c r="E22" s="12"/>
      <c r="F22" s="11"/>
      <c r="G22" s="12"/>
      <c r="H22" s="13"/>
      <c r="I22" s="67"/>
      <c r="J22" s="2"/>
      <c r="K22" s="9"/>
    </row>
    <row r="23" spans="2:12" s="3" customFormat="1" ht="12" customHeight="1" x14ac:dyDescent="0.2">
      <c r="B23" s="66" t="s">
        <v>36</v>
      </c>
      <c r="C23" s="8"/>
      <c r="E23" s="2"/>
      <c r="G23" s="2"/>
      <c r="H23" s="85"/>
      <c r="I23" s="67"/>
      <c r="J23" s="2"/>
      <c r="K23" s="9"/>
    </row>
    <row r="24" spans="2:12" s="3" customFormat="1" ht="12" customHeight="1" x14ac:dyDescent="0.2">
      <c r="B24" s="1"/>
      <c r="C24" s="15"/>
      <c r="D24" s="15"/>
      <c r="E24" s="12"/>
      <c r="F24" s="11"/>
      <c r="G24" s="12"/>
      <c r="H24" s="13"/>
      <c r="I24" s="67"/>
      <c r="J24" s="2"/>
      <c r="K24" s="9"/>
    </row>
    <row r="25" spans="2:12" s="3" customFormat="1" ht="12" customHeight="1" x14ac:dyDescent="0.2">
      <c r="B25" s="66" t="s">
        <v>37</v>
      </c>
      <c r="C25" s="8"/>
      <c r="E25" s="2"/>
      <c r="G25" s="2"/>
      <c r="H25" s="14"/>
      <c r="I25" s="67"/>
      <c r="J25" s="2"/>
      <c r="K25" s="9"/>
    </row>
    <row r="26" spans="2:12" s="3" customFormat="1" ht="12" customHeight="1" x14ac:dyDescent="0.2">
      <c r="B26" s="1"/>
      <c r="C26" s="15"/>
      <c r="D26" s="16"/>
      <c r="E26" s="12"/>
      <c r="F26" s="11"/>
      <c r="G26" s="12"/>
      <c r="H26" s="13"/>
      <c r="I26" s="67"/>
      <c r="J26" s="2"/>
      <c r="K26" s="9"/>
    </row>
    <row r="27" spans="2:12" s="3" customFormat="1" ht="12" customHeight="1" x14ac:dyDescent="0.2">
      <c r="B27" s="66" t="s">
        <v>38</v>
      </c>
      <c r="C27" s="8"/>
      <c r="E27" s="2"/>
      <c r="G27" s="2"/>
      <c r="H27" s="85"/>
      <c r="I27" s="67"/>
      <c r="J27" s="2"/>
      <c r="K27" s="9"/>
    </row>
    <row r="28" spans="2:12" s="3" customFormat="1" ht="12" customHeight="1" x14ac:dyDescent="0.2">
      <c r="B28" s="1"/>
      <c r="C28" s="15"/>
      <c r="D28" s="15"/>
      <c r="E28" s="12"/>
      <c r="F28" s="11"/>
      <c r="G28" s="12"/>
      <c r="H28" s="13"/>
      <c r="I28" s="67"/>
      <c r="J28" s="2"/>
      <c r="K28" s="9"/>
    </row>
    <row r="29" spans="2:12" s="3" customFormat="1" ht="12" customHeight="1" x14ac:dyDescent="0.2">
      <c r="B29" s="1"/>
      <c r="C29" s="15"/>
      <c r="D29" s="15"/>
      <c r="E29" s="12"/>
      <c r="F29" s="11"/>
      <c r="G29" s="12"/>
      <c r="H29" s="13"/>
      <c r="I29" s="67"/>
      <c r="J29" s="2"/>
      <c r="K29" s="9"/>
    </row>
    <row r="30" spans="2:12" s="6" customFormat="1" ht="12" customHeight="1" x14ac:dyDescent="0.2">
      <c r="B30" s="64"/>
      <c r="C30" s="5"/>
      <c r="D30" s="6" t="s">
        <v>39</v>
      </c>
      <c r="E30" s="5"/>
      <c r="F30" s="27"/>
      <c r="G30" s="28"/>
      <c r="H30" s="27"/>
      <c r="I30" s="69">
        <f>SUM(H10:H29)</f>
        <v>1037.5</v>
      </c>
      <c r="J30" s="5"/>
      <c r="K30" s="29"/>
    </row>
    <row r="31" spans="2:12" s="3" customFormat="1" ht="12" customHeight="1" x14ac:dyDescent="0.2">
      <c r="B31" s="70"/>
      <c r="C31" s="2"/>
      <c r="E31" s="2"/>
      <c r="G31" s="2"/>
      <c r="I31" s="67"/>
      <c r="J31" s="2"/>
      <c r="K31" s="9"/>
    </row>
    <row r="32" spans="2:12" s="6" customFormat="1" ht="12" customHeight="1" x14ac:dyDescent="0.2">
      <c r="B32" s="64" t="s">
        <v>40</v>
      </c>
      <c r="C32" s="5"/>
      <c r="E32" s="5"/>
      <c r="G32" s="5"/>
      <c r="I32" s="71"/>
      <c r="J32" s="5"/>
    </row>
    <row r="33" spans="2:10" s="6" customFormat="1" ht="12" customHeight="1" x14ac:dyDescent="0.2">
      <c r="B33" s="64" t="s">
        <v>41</v>
      </c>
      <c r="C33" s="5"/>
      <c r="E33" s="5"/>
      <c r="G33" s="5"/>
      <c r="I33" s="71"/>
      <c r="J33" s="5"/>
    </row>
    <row r="34" spans="2:10" s="3" customFormat="1" ht="12" customHeight="1" x14ac:dyDescent="0.2">
      <c r="B34" s="70"/>
      <c r="C34" s="2"/>
      <c r="E34" s="2"/>
      <c r="F34" s="30" t="s">
        <v>42</v>
      </c>
      <c r="G34" s="2"/>
      <c r="I34" s="67"/>
      <c r="J34" s="2"/>
    </row>
    <row r="35" spans="2:10" s="3" customFormat="1" ht="12" customHeight="1" x14ac:dyDescent="0.2">
      <c r="B35" s="66" t="s">
        <v>43</v>
      </c>
      <c r="C35" s="2"/>
      <c r="D35" s="91"/>
      <c r="E35" s="122">
        <f>E58</f>
        <v>1183.3333333333333</v>
      </c>
      <c r="F35" s="31">
        <v>4.7E-2</v>
      </c>
      <c r="G35" s="10"/>
      <c r="H35" s="13">
        <f>E35*F35</f>
        <v>55.61666666666666</v>
      </c>
      <c r="I35" s="67"/>
      <c r="J35" s="2"/>
    </row>
    <row r="36" spans="2:10" s="3" customFormat="1" ht="12" customHeight="1" x14ac:dyDescent="0.2">
      <c r="B36" s="66" t="s">
        <v>44</v>
      </c>
      <c r="C36" s="12"/>
      <c r="D36" s="92"/>
      <c r="E36" s="123">
        <f>E58</f>
        <v>1183.3333333333333</v>
      </c>
      <c r="F36" s="31">
        <v>1.55E-2</v>
      </c>
      <c r="G36" s="32"/>
      <c r="H36" s="22">
        <f>E36*F36</f>
        <v>18.341666666666665</v>
      </c>
      <c r="I36" s="67"/>
      <c r="J36" s="2"/>
    </row>
    <row r="37" spans="2:10" s="3" customFormat="1" ht="12" customHeight="1" x14ac:dyDescent="0.2">
      <c r="B37" s="66" t="s">
        <v>45</v>
      </c>
      <c r="C37" s="2"/>
      <c r="D37" s="92"/>
      <c r="E37" s="123">
        <f>E58</f>
        <v>1183.3333333333333</v>
      </c>
      <c r="F37" s="31">
        <v>1E-3</v>
      </c>
      <c r="G37" s="32"/>
      <c r="H37" s="22">
        <f>E37*F37</f>
        <v>1.1833333333333333</v>
      </c>
      <c r="I37" s="67"/>
      <c r="J37" s="2"/>
    </row>
    <row r="38" spans="2:10" s="3" customFormat="1" ht="12" customHeight="1" x14ac:dyDescent="0.2">
      <c r="B38" s="66" t="s">
        <v>46</v>
      </c>
      <c r="C38" s="2"/>
      <c r="D38" s="8"/>
      <c r="E38" s="93">
        <v>0</v>
      </c>
      <c r="F38" s="31">
        <v>4.7E-2</v>
      </c>
      <c r="G38" s="32"/>
      <c r="H38" s="22">
        <f>E38*F38</f>
        <v>0</v>
      </c>
      <c r="I38" s="67"/>
      <c r="J38" s="2"/>
    </row>
    <row r="39" spans="2:10" s="3" customFormat="1" ht="12" customHeight="1" x14ac:dyDescent="0.2">
      <c r="B39" s="66" t="s">
        <v>47</v>
      </c>
      <c r="C39" s="2"/>
      <c r="D39" s="8"/>
      <c r="E39" s="93">
        <f>F65</f>
        <v>0</v>
      </c>
      <c r="F39" s="31">
        <v>0.02</v>
      </c>
      <c r="G39" s="32"/>
      <c r="H39" s="22">
        <f>E39*F39</f>
        <v>0</v>
      </c>
      <c r="I39" s="67"/>
      <c r="J39" s="2"/>
    </row>
    <row r="40" spans="2:10" s="6" customFormat="1" ht="12" customHeight="1" x14ac:dyDescent="0.2">
      <c r="B40" s="64" t="s">
        <v>48</v>
      </c>
      <c r="C40" s="5"/>
      <c r="D40" s="33"/>
      <c r="E40" s="33"/>
      <c r="F40" s="33"/>
      <c r="G40" s="33"/>
      <c r="H40" s="34">
        <f>SUM(H35:H39)</f>
        <v>75.141666666666666</v>
      </c>
      <c r="I40" s="71"/>
      <c r="J40" s="5"/>
    </row>
    <row r="41" spans="2:10" s="3" customFormat="1" ht="12" customHeight="1" x14ac:dyDescent="0.2">
      <c r="B41" s="70"/>
      <c r="C41" s="2"/>
      <c r="D41" s="8"/>
      <c r="E41" s="8"/>
      <c r="F41" s="8"/>
      <c r="G41" s="8"/>
      <c r="H41" s="14"/>
      <c r="I41" s="67"/>
      <c r="J41" s="2"/>
    </row>
    <row r="42" spans="2:10" s="3" customFormat="1" ht="12" customHeight="1" x14ac:dyDescent="0.2">
      <c r="B42" s="66" t="s">
        <v>49</v>
      </c>
      <c r="C42" s="35">
        <f>I30</f>
        <v>1037.5</v>
      </c>
      <c r="D42" s="10"/>
      <c r="E42" s="10"/>
      <c r="F42" s="36">
        <v>0.08</v>
      </c>
      <c r="G42" s="10"/>
      <c r="H42" s="13">
        <f>C42*F42</f>
        <v>83</v>
      </c>
      <c r="I42" s="67"/>
      <c r="J42" s="2"/>
    </row>
    <row r="43" spans="2:10" s="3" customFormat="1" ht="12" customHeight="1" x14ac:dyDescent="0.2">
      <c r="B43" s="66" t="s">
        <v>50</v>
      </c>
      <c r="C43" s="12"/>
      <c r="D43" s="10"/>
      <c r="E43" s="10"/>
      <c r="F43" s="98"/>
      <c r="G43" s="10"/>
      <c r="H43" s="22"/>
      <c r="I43" s="67"/>
      <c r="J43" s="2"/>
    </row>
    <row r="44" spans="2:10" s="3" customFormat="1" ht="12" customHeight="1" x14ac:dyDescent="0.2">
      <c r="B44" s="66" t="s">
        <v>51</v>
      </c>
      <c r="C44" s="2"/>
      <c r="E44" s="2"/>
      <c r="F44" s="21"/>
      <c r="G44" s="20"/>
      <c r="H44" s="22"/>
      <c r="I44" s="67"/>
      <c r="J44" s="2"/>
    </row>
    <row r="45" spans="2:10" s="3" customFormat="1" ht="12" customHeight="1" x14ac:dyDescent="0.2">
      <c r="B45" s="66" t="s">
        <v>52</v>
      </c>
      <c r="C45" s="2"/>
      <c r="D45" s="11"/>
      <c r="E45" s="12"/>
      <c r="F45" s="11"/>
      <c r="G45" s="12"/>
      <c r="H45" s="22"/>
      <c r="I45" s="67"/>
      <c r="J45" s="2"/>
    </row>
    <row r="46" spans="2:10" s="3" customFormat="1" ht="12" customHeight="1" x14ac:dyDescent="0.2">
      <c r="B46" s="70"/>
      <c r="C46" s="2"/>
      <c r="E46" s="2"/>
      <c r="G46" s="2"/>
      <c r="H46" s="37"/>
      <c r="I46" s="67"/>
      <c r="J46" s="2"/>
    </row>
    <row r="47" spans="2:10" s="6" customFormat="1" ht="12" customHeight="1" x14ac:dyDescent="0.2">
      <c r="B47" s="64"/>
      <c r="C47" s="5"/>
      <c r="D47" s="6" t="s">
        <v>53</v>
      </c>
      <c r="E47" s="5"/>
      <c r="F47" s="27"/>
      <c r="G47" s="28"/>
      <c r="H47" s="86">
        <f>H40+H42+H43+H44+H45</f>
        <v>158.14166666666665</v>
      </c>
      <c r="I47" s="71"/>
      <c r="J47" s="5"/>
    </row>
    <row r="48" spans="2:10" s="6" customFormat="1" ht="12" customHeight="1" x14ac:dyDescent="0.2">
      <c r="B48" s="64"/>
      <c r="C48" s="5"/>
      <c r="D48" s="6" t="s">
        <v>54</v>
      </c>
      <c r="E48" s="5"/>
      <c r="G48" s="28"/>
      <c r="H48" s="27"/>
      <c r="I48" s="72">
        <f>I30-H47</f>
        <v>879.35833333333335</v>
      </c>
      <c r="J48" s="5"/>
    </row>
    <row r="49" spans="2:10" s="3" customFormat="1" ht="12" customHeight="1" x14ac:dyDescent="0.2">
      <c r="B49" s="70"/>
      <c r="C49" s="2"/>
      <c r="D49" s="8" t="s">
        <v>55</v>
      </c>
      <c r="E49" s="2"/>
      <c r="G49" s="8" t="s">
        <v>56</v>
      </c>
      <c r="I49" s="73" t="s">
        <v>57</v>
      </c>
      <c r="J49" s="2"/>
    </row>
    <row r="50" spans="2:10" s="3" customFormat="1" ht="12" customHeight="1" x14ac:dyDescent="0.2">
      <c r="B50" s="70"/>
      <c r="C50" s="2"/>
      <c r="E50" s="2"/>
      <c r="G50" s="2"/>
      <c r="I50" s="67"/>
      <c r="J50" s="2"/>
    </row>
    <row r="51" spans="2:10" s="3" customFormat="1" ht="12" customHeight="1" x14ac:dyDescent="0.2">
      <c r="B51" s="74"/>
      <c r="C51" s="75"/>
      <c r="D51" s="76"/>
      <c r="E51" s="75"/>
      <c r="F51" s="76"/>
      <c r="G51" s="75"/>
      <c r="H51" s="76"/>
      <c r="I51" s="77"/>
      <c r="J51" s="2"/>
    </row>
    <row r="52" spans="2:10" s="3" customFormat="1" ht="12" customHeight="1" x14ac:dyDescent="0.2">
      <c r="C52" s="2"/>
      <c r="E52" s="2"/>
      <c r="G52" s="2"/>
      <c r="I52" s="2"/>
      <c r="J52" s="2"/>
    </row>
    <row r="53" spans="2:10" s="40" customFormat="1" ht="12" customHeight="1" x14ac:dyDescent="0.2">
      <c r="B53" s="129" t="s">
        <v>58</v>
      </c>
      <c r="C53" s="130"/>
      <c r="D53" s="130"/>
      <c r="E53" s="130"/>
      <c r="F53" s="130"/>
      <c r="G53" s="130"/>
      <c r="H53" s="130"/>
      <c r="I53" s="131"/>
      <c r="J53" s="39"/>
    </row>
    <row r="54" spans="2:10" s="40" customFormat="1" ht="12" customHeight="1" x14ac:dyDescent="0.2">
      <c r="B54" s="95" t="s">
        <v>59</v>
      </c>
      <c r="C54" s="96"/>
      <c r="D54" s="96"/>
      <c r="E54" s="96"/>
      <c r="F54" s="96"/>
      <c r="G54" s="96"/>
      <c r="H54" s="96"/>
      <c r="I54" s="97"/>
      <c r="J54" s="39"/>
    </row>
    <row r="55" spans="2:10" s="3" customFormat="1" ht="12" customHeight="1" x14ac:dyDescent="0.2">
      <c r="B55" s="66" t="s">
        <v>60</v>
      </c>
      <c r="C55" s="8"/>
      <c r="D55" s="8"/>
      <c r="E55" s="2"/>
      <c r="G55" s="2"/>
      <c r="I55" s="67"/>
      <c r="J55" s="2"/>
    </row>
    <row r="56" spans="2:10" s="3" customFormat="1" ht="12" customHeight="1" x14ac:dyDescent="0.2">
      <c r="B56" s="66" t="s">
        <v>61</v>
      </c>
      <c r="C56" s="8"/>
      <c r="D56" s="10"/>
      <c r="E56" s="41">
        <f>SUM(H10:H14)+H18</f>
        <v>1037.5</v>
      </c>
      <c r="F56" s="42"/>
      <c r="G56" s="42"/>
      <c r="I56" s="67"/>
      <c r="J56" s="2"/>
    </row>
    <row r="57" spans="2:10" s="3" customFormat="1" ht="12" customHeight="1" x14ac:dyDescent="0.2">
      <c r="B57" s="66" t="s">
        <v>62</v>
      </c>
      <c r="C57" s="8"/>
      <c r="D57" s="20"/>
      <c r="E57" s="43">
        <f>(((975+75)*2)/12)*25/30</f>
        <v>145.83333333333334</v>
      </c>
      <c r="F57" s="42"/>
      <c r="G57" s="44" t="s">
        <v>42</v>
      </c>
      <c r="H57" s="127" t="s">
        <v>63</v>
      </c>
      <c r="I57" s="128"/>
      <c r="J57" s="2"/>
    </row>
    <row r="58" spans="2:10" s="3" customFormat="1" ht="12" customHeight="1" x14ac:dyDescent="0.2">
      <c r="B58" s="66"/>
      <c r="C58" s="8"/>
      <c r="D58" s="4" t="s">
        <v>64</v>
      </c>
      <c r="E58" s="45">
        <f>E56+E57</f>
        <v>1183.3333333333333</v>
      </c>
      <c r="F58" s="42"/>
      <c r="G58" s="87">
        <v>0.23599999999999999</v>
      </c>
      <c r="H58" s="94"/>
      <c r="I58" s="78">
        <f>E58*G58</f>
        <v>279.26666666666665</v>
      </c>
      <c r="J58" s="2"/>
    </row>
    <row r="59" spans="2:10" s="3" customFormat="1" ht="12" customHeight="1" x14ac:dyDescent="0.2">
      <c r="B59" s="66"/>
      <c r="C59" s="8"/>
      <c r="D59" s="8"/>
      <c r="E59" s="42"/>
      <c r="F59" s="44" t="s">
        <v>65</v>
      </c>
      <c r="G59" s="44"/>
      <c r="H59" s="8"/>
      <c r="I59" s="73"/>
      <c r="J59" s="2"/>
    </row>
    <row r="60" spans="2:10" s="3" customFormat="1" ht="12" customHeight="1" x14ac:dyDescent="0.2">
      <c r="B60" s="124" t="s">
        <v>66</v>
      </c>
      <c r="C60" s="125"/>
      <c r="D60" s="125"/>
      <c r="E60" s="42" t="s">
        <v>86</v>
      </c>
      <c r="F60" s="47"/>
      <c r="G60" s="46">
        <v>1.4999999999999999E-2</v>
      </c>
      <c r="H60" s="42"/>
      <c r="I60" s="78">
        <f>F61*G60</f>
        <v>17.749999999999996</v>
      </c>
      <c r="J60" s="2"/>
    </row>
    <row r="61" spans="2:10" s="3" customFormat="1" ht="12" customHeight="1" x14ac:dyDescent="0.2">
      <c r="B61" s="124"/>
      <c r="C61" s="125"/>
      <c r="D61" s="125"/>
      <c r="E61" s="42" t="s">
        <v>44</v>
      </c>
      <c r="F61" s="38">
        <f>E58+F64+F65</f>
        <v>1183.3333333333333</v>
      </c>
      <c r="G61" s="89">
        <v>5.5E-2</v>
      </c>
      <c r="H61" s="90"/>
      <c r="I61" s="78">
        <f>F61*G61</f>
        <v>65.083333333333329</v>
      </c>
      <c r="J61" s="2"/>
    </row>
    <row r="62" spans="2:10" s="3" customFormat="1" ht="12" customHeight="1" x14ac:dyDescent="0.2">
      <c r="B62" s="124"/>
      <c r="C62" s="125"/>
      <c r="D62" s="125"/>
      <c r="E62" s="2" t="s">
        <v>68</v>
      </c>
      <c r="F62" s="47"/>
      <c r="G62" s="89">
        <v>6.0000000000000001E-3</v>
      </c>
      <c r="H62" s="90"/>
      <c r="I62" s="78">
        <f>F61*G62</f>
        <v>7.1</v>
      </c>
      <c r="J62" s="2"/>
    </row>
    <row r="63" spans="2:10" s="3" customFormat="1" ht="12" customHeight="1" x14ac:dyDescent="0.2">
      <c r="B63" s="106"/>
      <c r="C63" s="107"/>
      <c r="D63" s="107"/>
      <c r="E63" s="2" t="s">
        <v>69</v>
      </c>
      <c r="F63" s="47"/>
      <c r="G63" s="89">
        <v>2E-3</v>
      </c>
      <c r="H63" s="90"/>
      <c r="I63" s="78">
        <f>F61*G63</f>
        <v>2.3666666666666667</v>
      </c>
      <c r="J63" s="2"/>
    </row>
    <row r="64" spans="2:10" s="3" customFormat="1" ht="12" customHeight="1" x14ac:dyDescent="0.2">
      <c r="B64" s="66" t="s">
        <v>70</v>
      </c>
      <c r="C64" s="8"/>
      <c r="D64" s="8"/>
      <c r="E64" s="2"/>
      <c r="F64" s="38">
        <v>0</v>
      </c>
      <c r="G64" s="89">
        <v>0.23599999999999999</v>
      </c>
      <c r="H64" s="90"/>
      <c r="I64" s="79">
        <f>F64*G64</f>
        <v>0</v>
      </c>
      <c r="J64" s="2"/>
    </row>
    <row r="65" spans="2:10" s="3" customFormat="1" ht="12" customHeight="1" x14ac:dyDescent="0.2">
      <c r="B65" s="66" t="s">
        <v>71</v>
      </c>
      <c r="C65" s="8"/>
      <c r="D65" s="8"/>
      <c r="E65" s="2"/>
      <c r="F65" s="45"/>
      <c r="G65" s="87">
        <v>0.12</v>
      </c>
      <c r="H65" s="88"/>
      <c r="I65" s="79">
        <f>F65*G65</f>
        <v>0</v>
      </c>
      <c r="J65" s="2"/>
    </row>
    <row r="66" spans="2:10" s="3" customFormat="1" ht="12" customHeight="1" x14ac:dyDescent="0.2">
      <c r="B66" s="66" t="s">
        <v>72</v>
      </c>
      <c r="C66" s="8"/>
      <c r="D66" s="8"/>
      <c r="E66" s="2"/>
      <c r="F66" s="45"/>
      <c r="G66" s="2"/>
      <c r="H66" s="48" t="s">
        <v>73</v>
      </c>
      <c r="I66" s="80">
        <f>SUM(I58:I65)</f>
        <v>371.56666666666666</v>
      </c>
      <c r="J66" s="2"/>
    </row>
    <row r="67" spans="2:10" ht="12" customHeight="1" x14ac:dyDescent="0.2">
      <c r="B67" s="81"/>
      <c r="C67" s="82"/>
      <c r="D67" s="83"/>
      <c r="E67" s="82"/>
      <c r="F67" s="83"/>
      <c r="G67" s="82"/>
      <c r="H67" s="83"/>
      <c r="I67" s="84"/>
    </row>
  </sheetData>
  <mergeCells count="12">
    <mergeCell ref="B60:D62"/>
    <mergeCell ref="C1:E1"/>
    <mergeCell ref="G1:I1"/>
    <mergeCell ref="C2:E2"/>
    <mergeCell ref="G2:I2"/>
    <mergeCell ref="C3:E3"/>
    <mergeCell ref="G3:I3"/>
    <mergeCell ref="C4:E4"/>
    <mergeCell ref="G4:I4"/>
    <mergeCell ref="D7:G7"/>
    <mergeCell ref="B53:I53"/>
    <mergeCell ref="H57:I57"/>
  </mergeCells>
  <pageMargins left="0.74803149606299213" right="0.74803149606299213" top="0.59055118110236227" bottom="0.98425196850393704" header="0" footer="0"/>
  <pageSetup paperSize="9" scale="43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49AB-5021-4AC8-926C-B0B2D2427883}">
  <sheetPr>
    <pageSetUpPr fitToPage="1"/>
  </sheetPr>
  <dimension ref="B1:Q67"/>
  <sheetViews>
    <sheetView showGridLines="0" topLeftCell="A10" zoomScale="120" zoomScaleNormal="120" workbookViewId="0">
      <selection activeCell="H10" sqref="H10"/>
    </sheetView>
  </sheetViews>
  <sheetFormatPr baseColWidth="10" defaultColWidth="11.42578125" defaultRowHeight="12.75" x14ac:dyDescent="0.2"/>
  <cols>
    <col min="1" max="1" width="6.7109375" style="18" customWidth="1"/>
    <col min="2" max="2" width="11.42578125" style="50" customWidth="1"/>
    <col min="3" max="3" width="11.42578125" style="49" customWidth="1"/>
    <col min="4" max="4" width="11.42578125" style="50" customWidth="1"/>
    <col min="5" max="5" width="11.42578125" style="49" customWidth="1"/>
    <col min="6" max="6" width="13.7109375" style="50" customWidth="1"/>
    <col min="7" max="7" width="11.42578125" style="49" customWidth="1"/>
    <col min="8" max="8" width="12" style="50" bestFit="1" customWidth="1"/>
    <col min="9" max="9" width="12.85546875" style="49" customWidth="1"/>
    <col min="10" max="10" width="11.42578125" style="49" customWidth="1"/>
    <col min="11" max="16384" width="11.42578125" style="18"/>
  </cols>
  <sheetData>
    <row r="1" spans="2:17" s="3" customFormat="1" ht="15" x14ac:dyDescent="0.2">
      <c r="B1" s="53" t="s">
        <v>0</v>
      </c>
      <c r="C1" s="132" t="s">
        <v>120</v>
      </c>
      <c r="D1" s="132"/>
      <c r="E1" s="132"/>
      <c r="F1" s="54" t="s">
        <v>2</v>
      </c>
      <c r="G1" s="132" t="s">
        <v>121</v>
      </c>
      <c r="H1" s="132"/>
      <c r="I1" s="133"/>
      <c r="J1" s="2"/>
    </row>
    <row r="2" spans="2:17" s="3" customFormat="1" ht="15" x14ac:dyDescent="0.2">
      <c r="B2" s="55" t="s">
        <v>4</v>
      </c>
      <c r="C2" s="134" t="s">
        <v>122</v>
      </c>
      <c r="D2" s="134"/>
      <c r="E2" s="134"/>
      <c r="F2" s="51" t="s">
        <v>6</v>
      </c>
      <c r="G2" s="134" t="s">
        <v>123</v>
      </c>
      <c r="H2" s="134"/>
      <c r="I2" s="135"/>
      <c r="J2" s="2"/>
    </row>
    <row r="3" spans="2:17" s="3" customFormat="1" ht="15" x14ac:dyDescent="0.2">
      <c r="B3" s="55" t="s">
        <v>8</v>
      </c>
      <c r="C3" s="134" t="s">
        <v>124</v>
      </c>
      <c r="D3" s="134"/>
      <c r="E3" s="134"/>
      <c r="F3" s="51" t="s">
        <v>10</v>
      </c>
      <c r="G3" s="134" t="s">
        <v>125</v>
      </c>
      <c r="H3" s="134"/>
      <c r="I3" s="135"/>
      <c r="J3" s="2"/>
    </row>
    <row r="4" spans="2:17" s="3" customFormat="1" ht="15" x14ac:dyDescent="0.2">
      <c r="B4" s="55" t="s">
        <v>12</v>
      </c>
      <c r="C4" s="134" t="s">
        <v>126</v>
      </c>
      <c r="D4" s="134"/>
      <c r="E4" s="134"/>
      <c r="F4" s="52" t="s">
        <v>14</v>
      </c>
      <c r="G4" s="134" t="s">
        <v>94</v>
      </c>
      <c r="H4" s="134"/>
      <c r="I4" s="135"/>
      <c r="J4" s="2"/>
    </row>
    <row r="5" spans="2:17" s="3" customFormat="1" ht="15" x14ac:dyDescent="0.25">
      <c r="B5" s="56"/>
      <c r="C5" s="57"/>
      <c r="D5" s="57"/>
      <c r="E5" s="57"/>
      <c r="F5" s="58" t="s">
        <v>16</v>
      </c>
      <c r="G5" s="59"/>
      <c r="H5" s="100">
        <v>3</v>
      </c>
      <c r="I5" s="60"/>
      <c r="J5" s="2"/>
    </row>
    <row r="6" spans="2:17" s="3" customFormat="1" ht="15" x14ac:dyDescent="0.2">
      <c r="C6" s="2"/>
      <c r="E6" s="2"/>
      <c r="G6" s="2"/>
      <c r="I6" s="2"/>
      <c r="J6" s="2"/>
    </row>
    <row r="7" spans="2:17" s="3" customFormat="1" ht="12" customHeight="1" x14ac:dyDescent="0.2">
      <c r="B7" s="61" t="s">
        <v>17</v>
      </c>
      <c r="C7" s="62"/>
      <c r="D7" s="126" t="s">
        <v>118</v>
      </c>
      <c r="E7" s="126"/>
      <c r="F7" s="126"/>
      <c r="G7" s="126"/>
      <c r="H7" s="63" t="s">
        <v>19</v>
      </c>
      <c r="I7" s="99">
        <v>30</v>
      </c>
      <c r="J7" s="2"/>
    </row>
    <row r="8" spans="2:17" s="6" customFormat="1" ht="12" customHeight="1" x14ac:dyDescent="0.2">
      <c r="B8" s="64" t="s">
        <v>20</v>
      </c>
      <c r="C8" s="5"/>
      <c r="E8" s="5"/>
      <c r="G8" s="5"/>
      <c r="I8" s="65" t="s">
        <v>21</v>
      </c>
      <c r="J8" s="5"/>
      <c r="K8" s="7"/>
    </row>
    <row r="9" spans="2:17" s="3" customFormat="1" ht="12" customHeight="1" x14ac:dyDescent="0.2">
      <c r="B9" s="66" t="s">
        <v>22</v>
      </c>
      <c r="C9" s="8"/>
      <c r="E9" s="2"/>
      <c r="G9" s="2"/>
      <c r="I9" s="67"/>
      <c r="J9" s="2"/>
      <c r="K9" s="9"/>
      <c r="L9" s="9"/>
    </row>
    <row r="10" spans="2:17" s="3" customFormat="1" ht="12" customHeight="1" x14ac:dyDescent="0.2">
      <c r="B10" s="66" t="s">
        <v>23</v>
      </c>
      <c r="C10" s="10"/>
      <c r="D10" s="101"/>
      <c r="E10" s="12"/>
      <c r="F10" s="11"/>
      <c r="G10" s="12"/>
      <c r="H10" s="138">
        <v>750</v>
      </c>
      <c r="I10" s="67"/>
      <c r="J10" s="2"/>
      <c r="K10" s="9"/>
      <c r="L10" s="9"/>
    </row>
    <row r="11" spans="2:17" s="3" customFormat="1" ht="12" customHeight="1" x14ac:dyDescent="0.2">
      <c r="B11" s="66" t="s">
        <v>25</v>
      </c>
      <c r="C11" s="8"/>
      <c r="E11" s="2"/>
      <c r="G11" s="2"/>
      <c r="H11" s="14"/>
      <c r="I11" s="67"/>
      <c r="J11" s="2"/>
      <c r="K11" s="9"/>
      <c r="L11" s="9"/>
    </row>
    <row r="12" spans="2:17" s="3" customFormat="1" ht="12" customHeight="1" x14ac:dyDescent="0.2">
      <c r="B12" s="1"/>
      <c r="C12" s="15"/>
      <c r="D12" s="102"/>
      <c r="E12" s="12"/>
      <c r="F12" s="11"/>
      <c r="G12" s="12"/>
      <c r="H12" s="14"/>
      <c r="I12" s="67"/>
      <c r="J12" s="2"/>
      <c r="K12" s="9"/>
      <c r="L12" s="17"/>
      <c r="M12" s="18"/>
      <c r="N12" s="18"/>
      <c r="O12" s="18"/>
      <c r="P12" s="18"/>
      <c r="Q12" s="18"/>
    </row>
    <row r="13" spans="2:17" s="3" customFormat="1" ht="12" customHeight="1" x14ac:dyDescent="0.2">
      <c r="B13" s="68"/>
      <c r="C13" s="19"/>
      <c r="D13" s="103"/>
      <c r="E13" s="20"/>
      <c r="F13" s="21"/>
      <c r="G13" s="20"/>
      <c r="H13" s="22"/>
      <c r="I13" s="67"/>
      <c r="J13" s="2"/>
      <c r="K13" s="9"/>
      <c r="L13" s="23"/>
      <c r="M13" s="18"/>
      <c r="N13" s="18"/>
      <c r="O13" s="18"/>
      <c r="P13" s="24"/>
      <c r="Q13" s="23"/>
    </row>
    <row r="14" spans="2:17" s="3" customFormat="1" ht="12" customHeight="1" x14ac:dyDescent="0.2">
      <c r="B14" s="1"/>
      <c r="C14" s="15"/>
      <c r="D14" s="102"/>
      <c r="E14" s="20"/>
      <c r="F14" s="21"/>
      <c r="G14" s="20"/>
      <c r="H14" s="14"/>
      <c r="I14" s="67"/>
      <c r="J14" s="2"/>
      <c r="K14" s="9"/>
      <c r="L14" s="25"/>
    </row>
    <row r="15" spans="2:17" s="3" customFormat="1" ht="12" customHeight="1" x14ac:dyDescent="0.2">
      <c r="B15" s="66" t="s">
        <v>28</v>
      </c>
      <c r="C15" s="8"/>
      <c r="D15" s="26"/>
      <c r="E15" s="20"/>
      <c r="F15" s="21"/>
      <c r="G15" s="20"/>
      <c r="H15" s="22"/>
      <c r="I15" s="67"/>
      <c r="J15" s="2"/>
      <c r="L15" s="9"/>
    </row>
    <row r="16" spans="2:17" s="3" customFormat="1" ht="12" customHeight="1" x14ac:dyDescent="0.2">
      <c r="B16" s="66" t="s">
        <v>30</v>
      </c>
      <c r="C16" s="8"/>
      <c r="D16" s="21"/>
      <c r="E16" s="20"/>
      <c r="F16" s="21"/>
      <c r="G16" s="20"/>
      <c r="H16" s="22"/>
      <c r="I16" s="67"/>
      <c r="J16" s="2"/>
      <c r="L16" s="9"/>
    </row>
    <row r="17" spans="2:12" s="3" customFormat="1" ht="12" customHeight="1" x14ac:dyDescent="0.2">
      <c r="B17" s="66" t="s">
        <v>31</v>
      </c>
      <c r="C17" s="8"/>
      <c r="E17" s="20"/>
      <c r="F17" s="21"/>
      <c r="G17" s="20"/>
      <c r="H17" s="22"/>
      <c r="I17" s="67"/>
      <c r="J17" s="2"/>
      <c r="L17" s="9"/>
    </row>
    <row r="18" spans="2:12" s="3" customFormat="1" ht="12" customHeight="1" x14ac:dyDescent="0.2">
      <c r="B18" s="66" t="s">
        <v>32</v>
      </c>
      <c r="C18" s="8"/>
      <c r="D18" s="11"/>
      <c r="E18" s="20"/>
      <c r="F18" s="21"/>
      <c r="G18" s="20"/>
      <c r="H18" s="22"/>
      <c r="I18" s="67"/>
      <c r="J18" s="2"/>
    </row>
    <row r="19" spans="2:12" s="3" customFormat="1" ht="12" customHeight="1" x14ac:dyDescent="0.2">
      <c r="B19" s="66" t="s">
        <v>33</v>
      </c>
      <c r="C19" s="8"/>
      <c r="E19" s="2"/>
      <c r="G19" s="2"/>
      <c r="H19" s="14"/>
      <c r="I19" s="67"/>
      <c r="J19" s="2"/>
    </row>
    <row r="20" spans="2:12" s="3" customFormat="1" ht="12" customHeight="1" x14ac:dyDescent="0.2">
      <c r="B20" s="66" t="s">
        <v>34</v>
      </c>
      <c r="C20" s="8"/>
      <c r="E20" s="2"/>
      <c r="G20" s="2"/>
      <c r="H20" s="14"/>
      <c r="I20" s="67"/>
      <c r="J20" s="2"/>
      <c r="K20" s="9"/>
    </row>
    <row r="21" spans="2:12" s="3" customFormat="1" ht="12" customHeight="1" x14ac:dyDescent="0.2">
      <c r="B21" s="1"/>
      <c r="C21" s="15"/>
      <c r="D21" s="15"/>
      <c r="E21" s="12"/>
      <c r="F21" s="11"/>
      <c r="G21" s="12"/>
      <c r="H21" s="13"/>
      <c r="I21" s="67"/>
      <c r="J21" s="2"/>
      <c r="K21" s="9"/>
    </row>
    <row r="22" spans="2:12" s="3" customFormat="1" ht="12" customHeight="1" x14ac:dyDescent="0.2">
      <c r="B22" s="1"/>
      <c r="C22" s="15"/>
      <c r="D22" s="15"/>
      <c r="E22" s="12"/>
      <c r="F22" s="11"/>
      <c r="G22" s="12"/>
      <c r="H22" s="13"/>
      <c r="I22" s="67"/>
      <c r="J22" s="2"/>
      <c r="K22" s="9"/>
    </row>
    <row r="23" spans="2:12" s="3" customFormat="1" ht="12" customHeight="1" x14ac:dyDescent="0.2">
      <c r="B23" s="66" t="s">
        <v>36</v>
      </c>
      <c r="C23" s="8"/>
      <c r="E23" s="2"/>
      <c r="G23" s="2"/>
      <c r="H23" s="85"/>
      <c r="I23" s="67"/>
      <c r="J23" s="2"/>
      <c r="K23" s="9"/>
    </row>
    <row r="24" spans="2:12" s="3" customFormat="1" ht="12" customHeight="1" x14ac:dyDescent="0.2">
      <c r="B24" s="1"/>
      <c r="C24" s="15"/>
      <c r="D24" s="15"/>
      <c r="E24" s="12"/>
      <c r="F24" s="11"/>
      <c r="G24" s="12"/>
      <c r="H24" s="13"/>
      <c r="I24" s="67"/>
      <c r="J24" s="2"/>
      <c r="K24" s="9"/>
    </row>
    <row r="25" spans="2:12" s="3" customFormat="1" ht="12" customHeight="1" x14ac:dyDescent="0.2">
      <c r="B25" s="66" t="s">
        <v>37</v>
      </c>
      <c r="C25" s="8"/>
      <c r="E25" s="2"/>
      <c r="G25" s="2"/>
      <c r="H25" s="14"/>
      <c r="I25" s="67"/>
      <c r="J25" s="2"/>
      <c r="K25" s="9"/>
    </row>
    <row r="26" spans="2:12" s="3" customFormat="1" ht="12" customHeight="1" x14ac:dyDescent="0.2">
      <c r="B26" s="1"/>
      <c r="C26" s="15"/>
      <c r="D26" s="16"/>
      <c r="E26" s="12"/>
      <c r="F26" s="11"/>
      <c r="G26" s="12"/>
      <c r="H26" s="13"/>
      <c r="I26" s="67"/>
      <c r="J26" s="2"/>
      <c r="K26" s="9"/>
    </row>
    <row r="27" spans="2:12" s="3" customFormat="1" ht="12" customHeight="1" x14ac:dyDescent="0.2">
      <c r="B27" s="66" t="s">
        <v>38</v>
      </c>
      <c r="C27" s="8"/>
      <c r="E27" s="2"/>
      <c r="G27" s="2"/>
      <c r="H27" s="85"/>
      <c r="I27" s="67"/>
      <c r="J27" s="2"/>
      <c r="K27" s="9"/>
    </row>
    <row r="28" spans="2:12" s="3" customFormat="1" ht="12" customHeight="1" x14ac:dyDescent="0.2">
      <c r="B28" s="1"/>
      <c r="C28" s="15"/>
      <c r="D28" s="15"/>
      <c r="E28" s="12"/>
      <c r="F28" s="11"/>
      <c r="G28" s="12"/>
      <c r="H28" s="13"/>
      <c r="I28" s="67"/>
      <c r="J28" s="2"/>
      <c r="K28" s="9"/>
    </row>
    <row r="29" spans="2:12" s="3" customFormat="1" ht="12" customHeight="1" x14ac:dyDescent="0.2">
      <c r="B29" s="1"/>
      <c r="C29" s="15"/>
      <c r="D29" s="15"/>
      <c r="E29" s="12"/>
      <c r="F29" s="11"/>
      <c r="G29" s="12"/>
      <c r="H29" s="13"/>
      <c r="I29" s="67"/>
      <c r="J29" s="2"/>
      <c r="K29" s="9"/>
    </row>
    <row r="30" spans="2:12" s="6" customFormat="1" ht="12" customHeight="1" x14ac:dyDescent="0.2">
      <c r="B30" s="64"/>
      <c r="C30" s="5"/>
      <c r="D30" s="6" t="s">
        <v>39</v>
      </c>
      <c r="E30" s="5"/>
      <c r="F30" s="27"/>
      <c r="G30" s="28"/>
      <c r="H30" s="27"/>
      <c r="I30" s="69">
        <f>SUM(H10:H29)</f>
        <v>750</v>
      </c>
      <c r="J30" s="5"/>
      <c r="K30" s="29"/>
    </row>
    <row r="31" spans="2:12" s="3" customFormat="1" ht="12" customHeight="1" x14ac:dyDescent="0.2">
      <c r="B31" s="70"/>
      <c r="C31" s="2"/>
      <c r="E31" s="2"/>
      <c r="G31" s="2"/>
      <c r="I31" s="67"/>
      <c r="J31" s="2"/>
      <c r="K31" s="9"/>
    </row>
    <row r="32" spans="2:12" s="6" customFormat="1" ht="12" customHeight="1" x14ac:dyDescent="0.2">
      <c r="B32" s="64" t="s">
        <v>40</v>
      </c>
      <c r="C32" s="5"/>
      <c r="E32" s="5"/>
      <c r="G32" s="5"/>
      <c r="I32" s="71"/>
      <c r="J32" s="5"/>
    </row>
    <row r="33" spans="2:10" s="6" customFormat="1" ht="12" customHeight="1" x14ac:dyDescent="0.2">
      <c r="B33" s="64" t="s">
        <v>41</v>
      </c>
      <c r="C33" s="5"/>
      <c r="E33" s="5"/>
      <c r="G33" s="5"/>
      <c r="I33" s="71"/>
      <c r="J33" s="5"/>
    </row>
    <row r="34" spans="2:10" s="3" customFormat="1" ht="12" customHeight="1" x14ac:dyDescent="0.2">
      <c r="B34" s="70"/>
      <c r="C34" s="2"/>
      <c r="E34" s="2"/>
      <c r="F34" s="30" t="s">
        <v>42</v>
      </c>
      <c r="G34" s="2"/>
      <c r="I34" s="67"/>
      <c r="J34" s="2"/>
    </row>
    <row r="35" spans="2:10" s="3" customFormat="1" ht="12" customHeight="1" x14ac:dyDescent="0.2">
      <c r="B35" s="66" t="s">
        <v>43</v>
      </c>
      <c r="C35" s="2"/>
      <c r="D35" s="91"/>
      <c r="E35" s="91">
        <f>E58</f>
        <v>750</v>
      </c>
      <c r="F35" s="31">
        <v>4.7E-2</v>
      </c>
      <c r="G35" s="10"/>
      <c r="H35" s="13">
        <f>E35*F35</f>
        <v>35.25</v>
      </c>
      <c r="I35" s="67"/>
      <c r="J35" s="2"/>
    </row>
    <row r="36" spans="2:10" s="3" customFormat="1" ht="12" customHeight="1" x14ac:dyDescent="0.2">
      <c r="B36" s="66" t="s">
        <v>44</v>
      </c>
      <c r="C36" s="12"/>
      <c r="D36" s="92"/>
      <c r="E36" s="92">
        <f>E58</f>
        <v>750</v>
      </c>
      <c r="F36" s="31">
        <v>1.55E-2</v>
      </c>
      <c r="G36" s="32"/>
      <c r="H36" s="22">
        <f>E36*F36</f>
        <v>11.625</v>
      </c>
      <c r="I36" s="67"/>
      <c r="J36" s="2"/>
    </row>
    <row r="37" spans="2:10" s="3" customFormat="1" ht="12" customHeight="1" x14ac:dyDescent="0.2">
      <c r="B37" s="66" t="s">
        <v>45</v>
      </c>
      <c r="C37" s="2"/>
      <c r="D37" s="92"/>
      <c r="E37" s="92">
        <f>E58</f>
        <v>750</v>
      </c>
      <c r="F37" s="31">
        <v>1E-3</v>
      </c>
      <c r="G37" s="32"/>
      <c r="H37" s="22">
        <f>E37*F37</f>
        <v>0.75</v>
      </c>
      <c r="I37" s="67"/>
      <c r="J37" s="2"/>
    </row>
    <row r="38" spans="2:10" s="3" customFormat="1" ht="12" customHeight="1" x14ac:dyDescent="0.2">
      <c r="B38" s="66" t="s">
        <v>46</v>
      </c>
      <c r="C38" s="2"/>
      <c r="D38" s="8"/>
      <c r="E38" s="93"/>
      <c r="F38" s="31">
        <v>4.7E-2</v>
      </c>
      <c r="G38" s="32"/>
      <c r="H38" s="22">
        <f>E38*F38</f>
        <v>0</v>
      </c>
      <c r="I38" s="67"/>
      <c r="J38" s="2"/>
    </row>
    <row r="39" spans="2:10" s="3" customFormat="1" ht="12" customHeight="1" x14ac:dyDescent="0.2">
      <c r="B39" s="66" t="s">
        <v>47</v>
      </c>
      <c r="C39" s="2"/>
      <c r="D39" s="8"/>
      <c r="E39" s="93"/>
      <c r="F39" s="31">
        <v>0.02</v>
      </c>
      <c r="G39" s="32"/>
      <c r="H39" s="22">
        <f>E39*F39</f>
        <v>0</v>
      </c>
      <c r="I39" s="67"/>
      <c r="J39" s="2"/>
    </row>
    <row r="40" spans="2:10" s="6" customFormat="1" ht="12" customHeight="1" x14ac:dyDescent="0.2">
      <c r="B40" s="64" t="s">
        <v>48</v>
      </c>
      <c r="C40" s="5"/>
      <c r="D40" s="33"/>
      <c r="E40" s="33"/>
      <c r="F40" s="33"/>
      <c r="G40" s="33"/>
      <c r="H40" s="34">
        <f>SUM(H35:H39)</f>
        <v>47.625</v>
      </c>
      <c r="I40" s="71"/>
      <c r="J40" s="5"/>
    </row>
    <row r="41" spans="2:10" s="3" customFormat="1" ht="12" customHeight="1" x14ac:dyDescent="0.2">
      <c r="B41" s="70"/>
      <c r="C41" s="2"/>
      <c r="D41" s="8"/>
      <c r="E41" s="8"/>
      <c r="F41" s="8"/>
      <c r="G41" s="8"/>
      <c r="H41" s="14"/>
      <c r="I41" s="67"/>
      <c r="J41" s="2"/>
    </row>
    <row r="42" spans="2:10" s="3" customFormat="1" ht="12" customHeight="1" x14ac:dyDescent="0.2">
      <c r="B42" s="66" t="s">
        <v>49</v>
      </c>
      <c r="C42" s="35">
        <f>I30</f>
        <v>750</v>
      </c>
      <c r="D42" s="10"/>
      <c r="E42" s="10"/>
      <c r="F42" s="36">
        <v>0.02</v>
      </c>
      <c r="G42" s="10"/>
      <c r="H42" s="13">
        <f>C42*F42</f>
        <v>15</v>
      </c>
      <c r="I42" s="67"/>
      <c r="J42" s="2"/>
    </row>
    <row r="43" spans="2:10" s="3" customFormat="1" ht="12" customHeight="1" x14ac:dyDescent="0.2">
      <c r="B43" s="66" t="s">
        <v>50</v>
      </c>
      <c r="C43" s="12"/>
      <c r="D43" s="10"/>
      <c r="E43" s="10"/>
      <c r="F43" s="98"/>
      <c r="G43" s="10"/>
      <c r="H43" s="22"/>
      <c r="I43" s="67"/>
      <c r="J43" s="2"/>
    </row>
    <row r="44" spans="2:10" s="3" customFormat="1" ht="12" customHeight="1" x14ac:dyDescent="0.2">
      <c r="B44" s="66" t="s">
        <v>51</v>
      </c>
      <c r="C44" s="2"/>
      <c r="E44" s="2"/>
      <c r="F44" s="21"/>
      <c r="G44" s="20"/>
      <c r="H44" s="22"/>
      <c r="I44" s="67"/>
      <c r="J44" s="2"/>
    </row>
    <row r="45" spans="2:10" s="3" customFormat="1" ht="12" customHeight="1" x14ac:dyDescent="0.2">
      <c r="B45" s="66" t="s">
        <v>52</v>
      </c>
      <c r="C45" s="2"/>
      <c r="D45" s="11"/>
      <c r="E45" s="12"/>
      <c r="F45" s="11"/>
      <c r="G45" s="12"/>
      <c r="H45" s="22"/>
      <c r="I45" s="67"/>
      <c r="J45" s="2"/>
    </row>
    <row r="46" spans="2:10" s="3" customFormat="1" ht="12" customHeight="1" x14ac:dyDescent="0.2">
      <c r="B46" s="70"/>
      <c r="C46" s="2"/>
      <c r="E46" s="2"/>
      <c r="G46" s="2"/>
      <c r="H46" s="37"/>
      <c r="I46" s="67"/>
      <c r="J46" s="2"/>
    </row>
    <row r="47" spans="2:10" s="6" customFormat="1" ht="12" customHeight="1" x14ac:dyDescent="0.2">
      <c r="B47" s="64"/>
      <c r="C47" s="5"/>
      <c r="D47" s="6" t="s">
        <v>53</v>
      </c>
      <c r="E47" s="5"/>
      <c r="F47" s="27"/>
      <c r="G47" s="28"/>
      <c r="H47" s="86">
        <f>H40+H42+H43+H44+H45</f>
        <v>62.625</v>
      </c>
      <c r="I47" s="71"/>
      <c r="J47" s="5"/>
    </row>
    <row r="48" spans="2:10" s="6" customFormat="1" ht="12" customHeight="1" x14ac:dyDescent="0.2">
      <c r="B48" s="64"/>
      <c r="C48" s="5"/>
      <c r="D48" s="6" t="s">
        <v>54</v>
      </c>
      <c r="E48" s="5"/>
      <c r="G48" s="28"/>
      <c r="H48" s="27"/>
      <c r="I48" s="72">
        <f>I30-H47</f>
        <v>687.375</v>
      </c>
      <c r="J48" s="5"/>
    </row>
    <row r="49" spans="2:10" s="3" customFormat="1" ht="12" customHeight="1" x14ac:dyDescent="0.2">
      <c r="B49" s="70"/>
      <c r="C49" s="2"/>
      <c r="D49" s="8" t="s">
        <v>55</v>
      </c>
      <c r="E49" s="2"/>
      <c r="G49" s="8" t="s">
        <v>56</v>
      </c>
      <c r="I49" s="73" t="s">
        <v>57</v>
      </c>
      <c r="J49" s="2"/>
    </row>
    <row r="50" spans="2:10" s="3" customFormat="1" ht="12" customHeight="1" x14ac:dyDescent="0.2">
      <c r="B50" s="70"/>
      <c r="C50" s="2"/>
      <c r="E50" s="2"/>
      <c r="G50" s="2"/>
      <c r="I50" s="67"/>
      <c r="J50" s="2"/>
    </row>
    <row r="51" spans="2:10" s="3" customFormat="1" ht="12" customHeight="1" x14ac:dyDescent="0.2">
      <c r="B51" s="74"/>
      <c r="C51" s="75"/>
      <c r="D51" s="76"/>
      <c r="E51" s="75"/>
      <c r="F51" s="76"/>
      <c r="G51" s="75"/>
      <c r="H51" s="76"/>
      <c r="I51" s="77"/>
      <c r="J51" s="2"/>
    </row>
    <row r="52" spans="2:10" s="3" customFormat="1" ht="12" customHeight="1" x14ac:dyDescent="0.2">
      <c r="C52" s="2"/>
      <c r="E52" s="2"/>
      <c r="G52" s="2"/>
      <c r="I52" s="2"/>
      <c r="J52" s="2"/>
    </row>
    <row r="53" spans="2:10" s="40" customFormat="1" ht="12" customHeight="1" x14ac:dyDescent="0.2">
      <c r="B53" s="129" t="s">
        <v>58</v>
      </c>
      <c r="C53" s="130"/>
      <c r="D53" s="130"/>
      <c r="E53" s="130"/>
      <c r="F53" s="130"/>
      <c r="G53" s="130"/>
      <c r="H53" s="130"/>
      <c r="I53" s="131"/>
      <c r="J53" s="39"/>
    </row>
    <row r="54" spans="2:10" s="40" customFormat="1" ht="12" customHeight="1" x14ac:dyDescent="0.2">
      <c r="B54" s="95" t="s">
        <v>59</v>
      </c>
      <c r="C54" s="96"/>
      <c r="D54" s="96"/>
      <c r="E54" s="96"/>
      <c r="F54" s="96"/>
      <c r="G54" s="96"/>
      <c r="H54" s="96"/>
      <c r="I54" s="97"/>
      <c r="J54" s="39"/>
    </row>
    <row r="55" spans="2:10" s="3" customFormat="1" ht="12" customHeight="1" x14ac:dyDescent="0.2">
      <c r="B55" s="66" t="s">
        <v>60</v>
      </c>
      <c r="C55" s="8"/>
      <c r="D55" s="8"/>
      <c r="E55" s="2"/>
      <c r="G55" s="2"/>
      <c r="I55" s="67"/>
      <c r="J55" s="2"/>
    </row>
    <row r="56" spans="2:10" s="3" customFormat="1" ht="12" customHeight="1" x14ac:dyDescent="0.2">
      <c r="B56" s="66" t="s">
        <v>61</v>
      </c>
      <c r="C56" s="8"/>
      <c r="D56" s="10"/>
      <c r="E56" s="41">
        <f>SUM(H10:H18)</f>
        <v>750</v>
      </c>
      <c r="F56" s="42"/>
      <c r="G56" s="42"/>
      <c r="I56" s="67"/>
      <c r="J56" s="2"/>
    </row>
    <row r="57" spans="2:10" s="3" customFormat="1" ht="12" customHeight="1" x14ac:dyDescent="0.2">
      <c r="B57" s="66" t="s">
        <v>62</v>
      </c>
      <c r="C57" s="8"/>
      <c r="D57" s="20"/>
      <c r="E57" s="111"/>
      <c r="F57" s="42"/>
      <c r="G57" s="44" t="s">
        <v>42</v>
      </c>
      <c r="H57" s="127" t="s">
        <v>63</v>
      </c>
      <c r="I57" s="128"/>
      <c r="J57" s="2"/>
    </row>
    <row r="58" spans="2:10" s="3" customFormat="1" ht="12" customHeight="1" x14ac:dyDescent="0.2">
      <c r="B58" s="66"/>
      <c r="C58" s="8"/>
      <c r="D58" s="4" t="s">
        <v>64</v>
      </c>
      <c r="E58" s="45">
        <f>E56+E57</f>
        <v>750</v>
      </c>
      <c r="F58" s="42"/>
      <c r="G58" s="87">
        <v>0.23599999999999999</v>
      </c>
      <c r="H58" s="94"/>
      <c r="I58" s="78">
        <f>E58*G58</f>
        <v>177</v>
      </c>
      <c r="J58" s="2"/>
    </row>
    <row r="59" spans="2:10" s="3" customFormat="1" ht="12" customHeight="1" x14ac:dyDescent="0.2">
      <c r="B59" s="66"/>
      <c r="C59" s="8"/>
      <c r="D59" s="8"/>
      <c r="E59" s="42"/>
      <c r="F59" s="44" t="s">
        <v>65</v>
      </c>
      <c r="G59" s="44"/>
      <c r="H59" s="8"/>
      <c r="I59" s="73"/>
      <c r="J59" s="2"/>
    </row>
    <row r="60" spans="2:10" s="3" customFormat="1" ht="12" customHeight="1" x14ac:dyDescent="0.2">
      <c r="B60" s="124" t="s">
        <v>66</v>
      </c>
      <c r="C60" s="125"/>
      <c r="D60" s="125"/>
      <c r="E60" s="42" t="s">
        <v>67</v>
      </c>
      <c r="F60" s="47"/>
      <c r="G60" s="46">
        <v>3.85E-2</v>
      </c>
      <c r="H60" s="42"/>
      <c r="I60" s="78">
        <f>F61*G60</f>
        <v>28.875</v>
      </c>
      <c r="J60" s="2"/>
    </row>
    <row r="61" spans="2:10" s="3" customFormat="1" ht="12" customHeight="1" x14ac:dyDescent="0.2">
      <c r="B61" s="124"/>
      <c r="C61" s="125"/>
      <c r="D61" s="125"/>
      <c r="E61" s="42" t="s">
        <v>44</v>
      </c>
      <c r="F61" s="38">
        <f>E58</f>
        <v>750</v>
      </c>
      <c r="G61" s="89">
        <v>5.5E-2</v>
      </c>
      <c r="H61" s="90"/>
      <c r="I61" s="78">
        <f>F61*G61</f>
        <v>41.25</v>
      </c>
      <c r="J61" s="2"/>
    </row>
    <row r="62" spans="2:10" s="3" customFormat="1" ht="12" customHeight="1" x14ac:dyDescent="0.2">
      <c r="B62" s="124"/>
      <c r="C62" s="125"/>
      <c r="D62" s="125"/>
      <c r="E62" s="2" t="s">
        <v>68</v>
      </c>
      <c r="F62" s="47"/>
      <c r="G62" s="89">
        <v>6.0000000000000001E-3</v>
      </c>
      <c r="H62" s="90"/>
      <c r="I62" s="78">
        <f>F61*G62</f>
        <v>4.5</v>
      </c>
      <c r="J62" s="2"/>
    </row>
    <row r="63" spans="2:10" s="3" customFormat="1" ht="12" customHeight="1" x14ac:dyDescent="0.2">
      <c r="B63" s="106"/>
      <c r="C63" s="107"/>
      <c r="D63" s="107"/>
      <c r="E63" s="2" t="s">
        <v>69</v>
      </c>
      <c r="F63" s="47"/>
      <c r="G63" s="89">
        <v>2E-3</v>
      </c>
      <c r="H63" s="90"/>
      <c r="I63" s="78">
        <f>F61*G63</f>
        <v>1.5</v>
      </c>
      <c r="J63" s="2"/>
    </row>
    <row r="64" spans="2:10" s="3" customFormat="1" ht="12" customHeight="1" x14ac:dyDescent="0.2">
      <c r="B64" s="66" t="s">
        <v>70</v>
      </c>
      <c r="C64" s="8"/>
      <c r="D64" s="8"/>
      <c r="E64" s="2"/>
      <c r="F64" s="38"/>
      <c r="G64" s="89">
        <v>0.23599999999999999</v>
      </c>
      <c r="H64" s="90"/>
      <c r="I64" s="79">
        <f>F64*G64</f>
        <v>0</v>
      </c>
      <c r="J64" s="2"/>
    </row>
    <row r="65" spans="2:10" s="3" customFormat="1" ht="12" customHeight="1" x14ac:dyDescent="0.2">
      <c r="B65" s="66" t="s">
        <v>71</v>
      </c>
      <c r="C65" s="8"/>
      <c r="D65" s="8"/>
      <c r="E65" s="2"/>
      <c r="F65" s="45"/>
      <c r="G65" s="87">
        <v>0.12</v>
      </c>
      <c r="H65" s="88"/>
      <c r="I65" s="79">
        <f>F65*G65</f>
        <v>0</v>
      </c>
      <c r="J65" s="2"/>
    </row>
    <row r="66" spans="2:10" s="3" customFormat="1" ht="12" customHeight="1" x14ac:dyDescent="0.2">
      <c r="B66" s="66" t="s">
        <v>72</v>
      </c>
      <c r="C66" s="8"/>
      <c r="D66" s="8"/>
      <c r="E66" s="2"/>
      <c r="F66" s="45"/>
      <c r="G66" s="2"/>
      <c r="H66" s="48" t="s">
        <v>73</v>
      </c>
      <c r="I66" s="80">
        <f>SUM(I58:I65)</f>
        <v>253.125</v>
      </c>
      <c r="J66" s="2"/>
    </row>
    <row r="67" spans="2:10" ht="12" customHeight="1" x14ac:dyDescent="0.2">
      <c r="B67" s="81"/>
      <c r="C67" s="82"/>
      <c r="D67" s="83"/>
      <c r="E67" s="82"/>
      <c r="F67" s="83"/>
      <c r="G67" s="82"/>
      <c r="H67" s="83"/>
      <c r="I67" s="84"/>
    </row>
  </sheetData>
  <mergeCells count="12">
    <mergeCell ref="B60:D62"/>
    <mergeCell ref="C1:E1"/>
    <mergeCell ref="G1:I1"/>
    <mergeCell ref="C2:E2"/>
    <mergeCell ref="G2:I2"/>
    <mergeCell ref="C3:E3"/>
    <mergeCell ref="G3:I3"/>
    <mergeCell ref="C4:E4"/>
    <mergeCell ref="G4:I4"/>
    <mergeCell ref="D7:G7"/>
    <mergeCell ref="B53:I53"/>
    <mergeCell ref="H57:I57"/>
  </mergeCells>
  <pageMargins left="0.74803149606299213" right="0.74803149606299213" top="0.59055118110236227" bottom="0.98425196850393704" header="0" footer="0"/>
  <pageSetup paperSize="9" scale="43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300D-2207-43A2-B24B-C0948FA3C514}">
  <sheetPr>
    <pageSetUpPr fitToPage="1"/>
  </sheetPr>
  <dimension ref="B1:Q68"/>
  <sheetViews>
    <sheetView showGridLines="0" tabSelected="1" topLeftCell="A25" zoomScale="120" zoomScaleNormal="120" workbookViewId="0">
      <selection activeCell="I46" sqref="I46"/>
    </sheetView>
  </sheetViews>
  <sheetFormatPr baseColWidth="10" defaultColWidth="11.42578125" defaultRowHeight="12.75" x14ac:dyDescent="0.2"/>
  <cols>
    <col min="1" max="1" width="6.7109375" style="18" customWidth="1"/>
    <col min="2" max="2" width="11.42578125" style="50" customWidth="1"/>
    <col min="3" max="3" width="11.42578125" style="49" customWidth="1"/>
    <col min="4" max="4" width="11.42578125" style="50" customWidth="1"/>
    <col min="5" max="5" width="11.42578125" style="49" customWidth="1"/>
    <col min="6" max="6" width="13.7109375" style="50" customWidth="1"/>
    <col min="7" max="7" width="11.42578125" style="49" customWidth="1"/>
    <col min="8" max="8" width="12" style="50" bestFit="1" customWidth="1"/>
    <col min="9" max="9" width="12.85546875" style="49" customWidth="1"/>
    <col min="10" max="10" width="11.42578125" style="49" customWidth="1"/>
    <col min="11" max="16384" width="11.42578125" style="18"/>
  </cols>
  <sheetData>
    <row r="1" spans="2:17" s="3" customFormat="1" ht="15" x14ac:dyDescent="0.2">
      <c r="B1" s="53" t="s">
        <v>0</v>
      </c>
      <c r="C1" s="132" t="s">
        <v>127</v>
      </c>
      <c r="D1" s="132"/>
      <c r="E1" s="132"/>
      <c r="F1" s="54" t="s">
        <v>2</v>
      </c>
      <c r="G1" s="132" t="s">
        <v>128</v>
      </c>
      <c r="H1" s="132"/>
      <c r="I1" s="133"/>
      <c r="J1" s="2"/>
    </row>
    <row r="2" spans="2:17" s="3" customFormat="1" ht="15" x14ac:dyDescent="0.2">
      <c r="B2" s="55" t="s">
        <v>4</v>
      </c>
      <c r="C2" s="134" t="s">
        <v>129</v>
      </c>
      <c r="D2" s="134"/>
      <c r="E2" s="134"/>
      <c r="F2" s="51" t="s">
        <v>6</v>
      </c>
      <c r="G2" s="134" t="s">
        <v>130</v>
      </c>
      <c r="H2" s="134"/>
      <c r="I2" s="135"/>
      <c r="J2" s="2"/>
    </row>
    <row r="3" spans="2:17" s="3" customFormat="1" ht="15" x14ac:dyDescent="0.2">
      <c r="B3" s="55" t="s">
        <v>8</v>
      </c>
      <c r="C3" s="134" t="s">
        <v>131</v>
      </c>
      <c r="D3" s="134"/>
      <c r="E3" s="134"/>
      <c r="F3" s="51" t="s">
        <v>10</v>
      </c>
      <c r="G3" s="134" t="s">
        <v>132</v>
      </c>
      <c r="H3" s="134"/>
      <c r="I3" s="135"/>
      <c r="J3" s="2"/>
    </row>
    <row r="4" spans="2:17" s="3" customFormat="1" ht="15" x14ac:dyDescent="0.2">
      <c r="B4" s="55" t="s">
        <v>12</v>
      </c>
      <c r="C4" s="134" t="s">
        <v>133</v>
      </c>
      <c r="D4" s="134"/>
      <c r="E4" s="134"/>
      <c r="F4" s="52" t="s">
        <v>14</v>
      </c>
      <c r="G4" s="134" t="s">
        <v>134</v>
      </c>
      <c r="H4" s="134"/>
      <c r="I4" s="135"/>
      <c r="J4" s="2"/>
    </row>
    <row r="5" spans="2:17" s="3" customFormat="1" ht="15" x14ac:dyDescent="0.25">
      <c r="B5" s="56"/>
      <c r="C5" s="57"/>
      <c r="D5" s="57"/>
      <c r="E5" s="57"/>
      <c r="F5" s="58" t="s">
        <v>16</v>
      </c>
      <c r="G5" s="59"/>
      <c r="H5" s="100">
        <v>2</v>
      </c>
      <c r="I5" s="60"/>
      <c r="J5" s="2"/>
    </row>
    <row r="6" spans="2:17" s="3" customFormat="1" ht="15" x14ac:dyDescent="0.2">
      <c r="C6" s="2"/>
      <c r="E6" s="2"/>
      <c r="G6" s="2"/>
      <c r="I6" s="2"/>
      <c r="J6" s="2"/>
    </row>
    <row r="7" spans="2:17" s="3" customFormat="1" ht="12" customHeight="1" x14ac:dyDescent="0.2">
      <c r="B7" s="61" t="s">
        <v>17</v>
      </c>
      <c r="C7" s="62"/>
      <c r="D7" s="126" t="s">
        <v>135</v>
      </c>
      <c r="E7" s="126"/>
      <c r="F7" s="126"/>
      <c r="G7" s="126"/>
      <c r="H7" s="63" t="s">
        <v>19</v>
      </c>
      <c r="I7" s="139">
        <v>28</v>
      </c>
      <c r="J7" s="2"/>
    </row>
    <row r="8" spans="2:17" s="6" customFormat="1" ht="12" customHeight="1" x14ac:dyDescent="0.2">
      <c r="B8" s="64" t="s">
        <v>20</v>
      </c>
      <c r="C8" s="5"/>
      <c r="E8" s="5"/>
      <c r="G8" s="5"/>
      <c r="I8" s="65" t="s">
        <v>21</v>
      </c>
      <c r="J8" s="5"/>
      <c r="K8" s="7"/>
    </row>
    <row r="9" spans="2:17" s="3" customFormat="1" ht="12" customHeight="1" x14ac:dyDescent="0.2">
      <c r="B9" s="66" t="s">
        <v>22</v>
      </c>
      <c r="C9" s="8"/>
      <c r="E9" s="2"/>
      <c r="G9" s="2"/>
      <c r="I9" s="67"/>
      <c r="J9" s="2"/>
      <c r="K9" s="9"/>
      <c r="L9" s="9"/>
    </row>
    <row r="10" spans="2:17" s="3" customFormat="1" ht="12" customHeight="1" x14ac:dyDescent="0.2">
      <c r="B10" s="66" t="s">
        <v>23</v>
      </c>
      <c r="C10" s="10"/>
      <c r="D10" s="101"/>
      <c r="E10" s="12"/>
      <c r="F10" s="11"/>
      <c r="G10" s="12"/>
      <c r="H10" s="13">
        <v>1720</v>
      </c>
      <c r="I10" s="67"/>
      <c r="J10" s="2"/>
      <c r="K10" s="9"/>
      <c r="L10" s="9"/>
    </row>
    <row r="11" spans="2:17" s="3" customFormat="1" ht="12" customHeight="1" x14ac:dyDescent="0.2">
      <c r="B11" s="66" t="s">
        <v>25</v>
      </c>
      <c r="C11" s="8"/>
      <c r="E11" s="2"/>
      <c r="G11" s="2"/>
      <c r="H11" s="14"/>
      <c r="I11" s="67"/>
      <c r="J11" s="2"/>
      <c r="K11" s="9"/>
      <c r="L11" s="9"/>
    </row>
    <row r="12" spans="2:17" s="3" customFormat="1" ht="12" customHeight="1" x14ac:dyDescent="0.2">
      <c r="B12" s="1" t="s">
        <v>136</v>
      </c>
      <c r="C12" s="15"/>
      <c r="D12" s="102"/>
      <c r="E12" s="12"/>
      <c r="F12" s="11"/>
      <c r="G12" s="12"/>
      <c r="H12" s="14">
        <v>40</v>
      </c>
      <c r="I12" s="67"/>
      <c r="J12" s="2"/>
      <c r="K12" s="9"/>
      <c r="L12" s="17"/>
      <c r="M12" s="18"/>
      <c r="N12" s="18"/>
      <c r="O12" s="18"/>
      <c r="P12" s="18"/>
      <c r="Q12" s="18"/>
    </row>
    <row r="13" spans="2:17" s="3" customFormat="1" ht="12" customHeight="1" x14ac:dyDescent="0.2">
      <c r="B13" s="68" t="s">
        <v>26</v>
      </c>
      <c r="C13" s="19"/>
      <c r="D13" s="103"/>
      <c r="E13" s="20"/>
      <c r="F13" s="21"/>
      <c r="G13" s="20"/>
      <c r="H13" s="22">
        <v>80</v>
      </c>
      <c r="I13" s="67"/>
      <c r="J13" s="2"/>
      <c r="K13" s="9"/>
      <c r="L13" s="23"/>
      <c r="M13" s="18"/>
      <c r="N13" s="18"/>
      <c r="O13" s="18"/>
      <c r="P13" s="24"/>
      <c r="Q13" s="23"/>
    </row>
    <row r="14" spans="2:17" s="3" customFormat="1" ht="12" customHeight="1" x14ac:dyDescent="0.2">
      <c r="B14" s="1"/>
      <c r="C14" s="15"/>
      <c r="D14" s="102"/>
      <c r="E14" s="20"/>
      <c r="F14" s="21"/>
      <c r="G14" s="20"/>
      <c r="H14" s="14"/>
      <c r="I14" s="67"/>
      <c r="J14" s="2"/>
      <c r="K14" s="9"/>
      <c r="L14" s="25"/>
    </row>
    <row r="15" spans="2:17" s="3" customFormat="1" ht="12" customHeight="1" x14ac:dyDescent="0.2">
      <c r="B15" s="66" t="s">
        <v>28</v>
      </c>
      <c r="C15" s="8"/>
      <c r="D15" s="26"/>
      <c r="E15" s="20"/>
      <c r="F15" s="21"/>
      <c r="G15" s="20"/>
      <c r="H15" s="22">
        <v>60</v>
      </c>
      <c r="I15" s="67"/>
      <c r="J15" s="2"/>
      <c r="L15" s="9"/>
    </row>
    <row r="16" spans="2:17" s="3" customFormat="1" ht="12" customHeight="1" x14ac:dyDescent="0.2">
      <c r="B16" s="66" t="s">
        <v>137</v>
      </c>
      <c r="C16" s="8"/>
      <c r="D16" s="11"/>
      <c r="E16" s="20"/>
      <c r="F16" s="21"/>
      <c r="G16" s="20"/>
      <c r="H16" s="22"/>
      <c r="I16" s="67"/>
      <c r="J16" s="2"/>
      <c r="L16" s="9"/>
    </row>
    <row r="17" spans="2:12" s="3" customFormat="1" ht="12" customHeight="1" x14ac:dyDescent="0.2">
      <c r="B17" s="66" t="s">
        <v>30</v>
      </c>
      <c r="C17" s="8"/>
      <c r="D17" s="21"/>
      <c r="E17" s="20"/>
      <c r="F17" s="21"/>
      <c r="G17" s="20"/>
      <c r="H17" s="22"/>
      <c r="I17" s="67"/>
      <c r="J17" s="2"/>
      <c r="L17" s="9"/>
    </row>
    <row r="18" spans="2:12" s="3" customFormat="1" ht="12" customHeight="1" x14ac:dyDescent="0.2">
      <c r="B18" s="66" t="s">
        <v>31</v>
      </c>
      <c r="C18" s="8"/>
      <c r="E18" s="20"/>
      <c r="F18" s="21"/>
      <c r="G18" s="20"/>
      <c r="H18" s="22"/>
      <c r="I18" s="67"/>
      <c r="J18" s="2"/>
      <c r="L18" s="9"/>
    </row>
    <row r="19" spans="2:12" s="3" customFormat="1" ht="12" customHeight="1" x14ac:dyDescent="0.2">
      <c r="B19" s="66" t="s">
        <v>32</v>
      </c>
      <c r="C19" s="8"/>
      <c r="D19" s="11"/>
      <c r="E19" s="20"/>
      <c r="F19" s="21"/>
      <c r="G19" s="20"/>
      <c r="H19" s="112">
        <v>1200</v>
      </c>
      <c r="I19" s="67"/>
      <c r="J19" s="2"/>
    </row>
    <row r="20" spans="2:12" s="3" customFormat="1" ht="12" customHeight="1" x14ac:dyDescent="0.2">
      <c r="B20" s="66" t="s">
        <v>33</v>
      </c>
      <c r="C20" s="8"/>
      <c r="E20" s="2"/>
      <c r="G20" s="2"/>
      <c r="H20" s="14"/>
      <c r="I20" s="67"/>
      <c r="J20" s="2"/>
    </row>
    <row r="21" spans="2:12" s="3" customFormat="1" ht="12" customHeight="1" x14ac:dyDescent="0.2">
      <c r="B21" s="66" t="s">
        <v>34</v>
      </c>
      <c r="C21" s="8"/>
      <c r="E21" s="2"/>
      <c r="G21" s="2"/>
      <c r="H21" s="14"/>
      <c r="I21" s="67"/>
      <c r="J21" s="2"/>
      <c r="K21" s="9"/>
    </row>
    <row r="22" spans="2:12" s="3" customFormat="1" ht="12" customHeight="1" x14ac:dyDescent="0.2">
      <c r="B22" s="1" t="s">
        <v>84</v>
      </c>
      <c r="C22" s="15"/>
      <c r="D22" s="15"/>
      <c r="E22" s="12"/>
      <c r="F22" s="11"/>
      <c r="G22" s="12"/>
      <c r="H22" s="13">
        <v>50</v>
      </c>
      <c r="I22" s="67"/>
      <c r="J22" s="2"/>
      <c r="K22" s="9"/>
    </row>
    <row r="23" spans="2:12" s="3" customFormat="1" ht="12" customHeight="1" x14ac:dyDescent="0.2">
      <c r="B23" s="1"/>
      <c r="C23" s="15"/>
      <c r="D23" s="15"/>
      <c r="E23" s="12"/>
      <c r="F23" s="11"/>
      <c r="G23" s="12"/>
      <c r="H23" s="13"/>
      <c r="I23" s="67"/>
      <c r="J23" s="2"/>
      <c r="K23" s="9"/>
    </row>
    <row r="24" spans="2:12" s="3" customFormat="1" ht="12" customHeight="1" x14ac:dyDescent="0.2">
      <c r="B24" s="66" t="s">
        <v>36</v>
      </c>
      <c r="C24" s="8"/>
      <c r="E24" s="2"/>
      <c r="G24" s="2"/>
      <c r="H24" s="85"/>
      <c r="I24" s="67"/>
      <c r="J24" s="2"/>
      <c r="K24" s="9"/>
    </row>
    <row r="25" spans="2:12" s="3" customFormat="1" ht="12" customHeight="1" x14ac:dyDescent="0.2">
      <c r="B25" s="1"/>
      <c r="C25" s="15"/>
      <c r="D25" s="15"/>
      <c r="E25" s="12"/>
      <c r="F25" s="11"/>
      <c r="G25" s="12"/>
      <c r="H25" s="13"/>
      <c r="I25" s="67"/>
      <c r="J25" s="2"/>
      <c r="K25" s="9"/>
    </row>
    <row r="26" spans="2:12" s="3" customFormat="1" ht="12" customHeight="1" x14ac:dyDescent="0.2">
      <c r="B26" s="66" t="s">
        <v>37</v>
      </c>
      <c r="C26" s="8"/>
      <c r="E26" s="2"/>
      <c r="G26" s="2"/>
      <c r="H26" s="14"/>
      <c r="I26" s="67"/>
      <c r="J26" s="2"/>
      <c r="K26" s="9"/>
    </row>
    <row r="27" spans="2:12" s="3" customFormat="1" ht="12" customHeight="1" x14ac:dyDescent="0.2">
      <c r="B27" s="1"/>
      <c r="C27" s="15"/>
      <c r="D27" s="16"/>
      <c r="E27" s="12"/>
      <c r="F27" s="11"/>
      <c r="G27" s="12"/>
      <c r="H27" s="13"/>
      <c r="I27" s="67"/>
      <c r="J27" s="2"/>
      <c r="K27" s="9"/>
    </row>
    <row r="28" spans="2:12" s="3" customFormat="1" ht="12" customHeight="1" x14ac:dyDescent="0.2">
      <c r="B28" s="66" t="s">
        <v>38</v>
      </c>
      <c r="C28" s="8"/>
      <c r="E28" s="2"/>
      <c r="G28" s="2"/>
      <c r="H28" s="85"/>
      <c r="I28" s="67"/>
      <c r="J28" s="2"/>
      <c r="K28" s="9"/>
    </row>
    <row r="29" spans="2:12" s="3" customFormat="1" ht="12" customHeight="1" x14ac:dyDescent="0.2">
      <c r="B29" s="1"/>
      <c r="C29" s="15"/>
      <c r="D29" s="15"/>
      <c r="E29" s="12"/>
      <c r="F29" s="11"/>
      <c r="G29" s="12"/>
      <c r="H29" s="13"/>
      <c r="I29" s="67"/>
      <c r="J29" s="2"/>
      <c r="K29" s="9"/>
    </row>
    <row r="30" spans="2:12" s="3" customFormat="1" ht="12" customHeight="1" x14ac:dyDescent="0.2">
      <c r="B30" s="1"/>
      <c r="C30" s="15"/>
      <c r="D30" s="15"/>
      <c r="E30" s="12"/>
      <c r="F30" s="11"/>
      <c r="G30" s="12"/>
      <c r="H30" s="13"/>
      <c r="I30" s="67"/>
      <c r="J30" s="2"/>
      <c r="K30" s="9"/>
    </row>
    <row r="31" spans="2:12" s="6" customFormat="1" ht="12" customHeight="1" x14ac:dyDescent="0.2">
      <c r="B31" s="64"/>
      <c r="C31" s="5"/>
      <c r="D31" s="6" t="s">
        <v>39</v>
      </c>
      <c r="E31" s="5"/>
      <c r="F31" s="27"/>
      <c r="G31" s="28"/>
      <c r="H31" s="27"/>
      <c r="I31" s="69">
        <f>SUM(H10:H30)</f>
        <v>3150</v>
      </c>
      <c r="J31" s="5"/>
      <c r="K31" s="29"/>
    </row>
    <row r="32" spans="2:12" s="3" customFormat="1" ht="12" customHeight="1" x14ac:dyDescent="0.2">
      <c r="B32" s="70"/>
      <c r="C32" s="2"/>
      <c r="E32" s="2"/>
      <c r="G32" s="2"/>
      <c r="I32" s="67"/>
      <c r="J32" s="2"/>
      <c r="K32" s="9"/>
    </row>
    <row r="33" spans="2:10" s="6" customFormat="1" ht="12" customHeight="1" x14ac:dyDescent="0.2">
      <c r="B33" s="64" t="s">
        <v>40</v>
      </c>
      <c r="C33" s="5"/>
      <c r="E33" s="5"/>
      <c r="G33" s="5"/>
      <c r="I33" s="71"/>
      <c r="J33" s="5"/>
    </row>
    <row r="34" spans="2:10" s="6" customFormat="1" ht="12" customHeight="1" x14ac:dyDescent="0.2">
      <c r="B34" s="64" t="s">
        <v>41</v>
      </c>
      <c r="C34" s="5"/>
      <c r="E34" s="5"/>
      <c r="G34" s="5"/>
      <c r="I34" s="71"/>
      <c r="J34" s="5"/>
    </row>
    <row r="35" spans="2:10" s="3" customFormat="1" ht="12" customHeight="1" x14ac:dyDescent="0.2">
      <c r="B35" s="70"/>
      <c r="C35" s="2"/>
      <c r="E35" s="2"/>
      <c r="F35" s="30" t="s">
        <v>42</v>
      </c>
      <c r="G35" s="2"/>
      <c r="I35" s="67"/>
      <c r="J35" s="2"/>
    </row>
    <row r="36" spans="2:10" s="3" customFormat="1" ht="12" customHeight="1" x14ac:dyDescent="0.2">
      <c r="B36" s="66" t="s">
        <v>43</v>
      </c>
      <c r="C36" s="2"/>
      <c r="D36" s="91"/>
      <c r="E36" s="91">
        <f>E59</f>
        <v>3350</v>
      </c>
      <c r="F36" s="31">
        <v>4.7E-2</v>
      </c>
      <c r="G36" s="10"/>
      <c r="H36" s="13">
        <f>E36*F36</f>
        <v>157.44999999999999</v>
      </c>
      <c r="I36" s="67"/>
      <c r="J36" s="2"/>
    </row>
    <row r="37" spans="2:10" s="3" customFormat="1" ht="12" customHeight="1" x14ac:dyDescent="0.2">
      <c r="B37" s="66" t="s">
        <v>44</v>
      </c>
      <c r="C37" s="12"/>
      <c r="D37" s="92"/>
      <c r="E37" s="92">
        <f>F62</f>
        <v>3410</v>
      </c>
      <c r="F37" s="31">
        <v>1.55E-2</v>
      </c>
      <c r="G37" s="32"/>
      <c r="H37" s="22">
        <f>E37*F37</f>
        <v>52.854999999999997</v>
      </c>
      <c r="I37" s="67"/>
      <c r="J37" s="2"/>
    </row>
    <row r="38" spans="2:10" s="3" customFormat="1" ht="12" customHeight="1" x14ac:dyDescent="0.2">
      <c r="B38" s="66" t="s">
        <v>45</v>
      </c>
      <c r="C38" s="2"/>
      <c r="D38" s="92"/>
      <c r="E38" s="92">
        <f>E37</f>
        <v>3410</v>
      </c>
      <c r="F38" s="31">
        <v>1E-3</v>
      </c>
      <c r="G38" s="32"/>
      <c r="H38" s="22">
        <f>E38*F38</f>
        <v>3.41</v>
      </c>
      <c r="I38" s="67"/>
      <c r="J38" s="2"/>
    </row>
    <row r="39" spans="2:10" s="3" customFormat="1" ht="12" customHeight="1" x14ac:dyDescent="0.2">
      <c r="B39" s="66" t="s">
        <v>46</v>
      </c>
      <c r="C39" s="2"/>
      <c r="D39" s="8"/>
      <c r="E39" s="93">
        <v>60</v>
      </c>
      <c r="F39" s="31">
        <v>4.7E-2</v>
      </c>
      <c r="G39" s="32"/>
      <c r="H39" s="22">
        <f>E39*F39</f>
        <v>2.82</v>
      </c>
      <c r="I39" s="67"/>
      <c r="J39" s="2"/>
    </row>
    <row r="40" spans="2:10" s="3" customFormat="1" ht="12" customHeight="1" x14ac:dyDescent="0.2">
      <c r="B40" s="66" t="s">
        <v>47</v>
      </c>
      <c r="C40" s="2"/>
      <c r="D40" s="8"/>
      <c r="E40" s="93"/>
      <c r="F40" s="31">
        <v>0.02</v>
      </c>
      <c r="G40" s="32"/>
      <c r="H40" s="22">
        <f>E40*F40</f>
        <v>0</v>
      </c>
      <c r="I40" s="67"/>
      <c r="J40" s="2"/>
    </row>
    <row r="41" spans="2:10" s="6" customFormat="1" ht="12" customHeight="1" x14ac:dyDescent="0.2">
      <c r="B41" s="64" t="s">
        <v>48</v>
      </c>
      <c r="C41" s="5"/>
      <c r="D41" s="33"/>
      <c r="E41" s="33"/>
      <c r="F41" s="33"/>
      <c r="G41" s="33"/>
      <c r="H41" s="34">
        <f>SUM(H36:H40)</f>
        <v>216.53499999999997</v>
      </c>
      <c r="I41" s="71"/>
      <c r="J41" s="5"/>
    </row>
    <row r="42" spans="2:10" s="3" customFormat="1" ht="12" customHeight="1" x14ac:dyDescent="0.2">
      <c r="B42" s="70"/>
      <c r="C42" s="2"/>
      <c r="D42" s="8"/>
      <c r="E42" s="8"/>
      <c r="F42" s="8"/>
      <c r="G42" s="8"/>
      <c r="H42" s="14"/>
      <c r="I42" s="67"/>
      <c r="J42" s="2"/>
    </row>
    <row r="43" spans="2:10" s="3" customFormat="1" ht="12" customHeight="1" x14ac:dyDescent="0.2">
      <c r="B43" s="66" t="s">
        <v>49</v>
      </c>
      <c r="C43" s="35">
        <v>1950</v>
      </c>
      <c r="D43" s="10"/>
      <c r="E43" s="10"/>
      <c r="F43" s="36">
        <v>0.16</v>
      </c>
      <c r="G43" s="10"/>
      <c r="H43" s="13">
        <f>C43*F43</f>
        <v>312</v>
      </c>
      <c r="I43" s="67"/>
      <c r="J43" s="2"/>
    </row>
    <row r="44" spans="2:10" s="3" customFormat="1" ht="12" customHeight="1" x14ac:dyDescent="0.2">
      <c r="B44" s="66" t="s">
        <v>50</v>
      </c>
      <c r="C44" s="12"/>
      <c r="D44" s="10"/>
      <c r="E44" s="10"/>
      <c r="F44" s="98"/>
      <c r="G44" s="10"/>
      <c r="H44" s="22"/>
      <c r="I44" s="67"/>
      <c r="J44" s="2"/>
    </row>
    <row r="45" spans="2:10" s="3" customFormat="1" ht="12" customHeight="1" x14ac:dyDescent="0.2">
      <c r="B45" s="66" t="s">
        <v>51</v>
      </c>
      <c r="C45" s="2"/>
      <c r="E45" s="2"/>
      <c r="F45" s="140">
        <v>120</v>
      </c>
      <c r="G45" s="20"/>
      <c r="H45" s="22">
        <v>120</v>
      </c>
      <c r="I45" s="67"/>
      <c r="J45" s="2"/>
    </row>
    <row r="46" spans="2:10" s="3" customFormat="1" ht="12" customHeight="1" x14ac:dyDescent="0.2">
      <c r="B46" s="66" t="s">
        <v>52</v>
      </c>
      <c r="C46" s="2"/>
      <c r="D46" s="11" t="s">
        <v>138</v>
      </c>
      <c r="E46" s="12"/>
      <c r="F46" s="11"/>
      <c r="G46" s="12"/>
      <c r="H46" s="22">
        <f>F45*F43</f>
        <v>19.2</v>
      </c>
      <c r="I46" s="67"/>
      <c r="J46" s="2"/>
    </row>
    <row r="47" spans="2:10" s="3" customFormat="1" ht="12" customHeight="1" x14ac:dyDescent="0.2">
      <c r="B47" s="70"/>
      <c r="C47" s="2"/>
      <c r="E47" s="2"/>
      <c r="G47" s="2"/>
      <c r="H47" s="37"/>
      <c r="I47" s="67"/>
      <c r="J47" s="2"/>
    </row>
    <row r="48" spans="2:10" s="6" customFormat="1" ht="12" customHeight="1" x14ac:dyDescent="0.2">
      <c r="B48" s="64"/>
      <c r="C48" s="5"/>
      <c r="D48" s="6" t="s">
        <v>53</v>
      </c>
      <c r="E48" s="5"/>
      <c r="F48" s="27"/>
      <c r="G48" s="28"/>
      <c r="H48" s="86">
        <f>H41+H43+H44+H45+H46</f>
        <v>667.73500000000001</v>
      </c>
      <c r="I48" s="71"/>
      <c r="J48" s="5"/>
    </row>
    <row r="49" spans="2:10" s="6" customFormat="1" ht="12" customHeight="1" x14ac:dyDescent="0.2">
      <c r="B49" s="64"/>
      <c r="C49" s="5"/>
      <c r="D49" s="6" t="s">
        <v>54</v>
      </c>
      <c r="E49" s="5"/>
      <c r="G49" s="28"/>
      <c r="H49" s="27"/>
      <c r="I49" s="72">
        <f>I31-H48</f>
        <v>2482.2649999999999</v>
      </c>
      <c r="J49" s="5"/>
    </row>
    <row r="50" spans="2:10" s="3" customFormat="1" ht="12" customHeight="1" x14ac:dyDescent="0.2">
      <c r="B50" s="70"/>
      <c r="C50" s="2"/>
      <c r="D50" s="8" t="s">
        <v>55</v>
      </c>
      <c r="E50" s="2"/>
      <c r="G50" s="8" t="s">
        <v>56</v>
      </c>
      <c r="I50" s="73" t="s">
        <v>57</v>
      </c>
      <c r="J50" s="2"/>
    </row>
    <row r="51" spans="2:10" s="3" customFormat="1" ht="12" customHeight="1" x14ac:dyDescent="0.2">
      <c r="B51" s="70"/>
      <c r="C51" s="2"/>
      <c r="E51" s="2"/>
      <c r="G51" s="2"/>
      <c r="I51" s="67"/>
      <c r="J51" s="2"/>
    </row>
    <row r="52" spans="2:10" s="3" customFormat="1" ht="12" customHeight="1" x14ac:dyDescent="0.2">
      <c r="B52" s="74"/>
      <c r="C52" s="75"/>
      <c r="D52" s="76"/>
      <c r="E52" s="75"/>
      <c r="F52" s="76"/>
      <c r="G52" s="75"/>
      <c r="H52" s="76"/>
      <c r="I52" s="77"/>
      <c r="J52" s="2"/>
    </row>
    <row r="53" spans="2:10" s="3" customFormat="1" ht="12" customHeight="1" x14ac:dyDescent="0.2">
      <c r="C53" s="2"/>
      <c r="E53" s="2"/>
      <c r="G53" s="2"/>
      <c r="I53" s="2"/>
      <c r="J53" s="2"/>
    </row>
    <row r="54" spans="2:10" s="40" customFormat="1" ht="12" customHeight="1" x14ac:dyDescent="0.2">
      <c r="B54" s="129" t="s">
        <v>58</v>
      </c>
      <c r="C54" s="130"/>
      <c r="D54" s="130"/>
      <c r="E54" s="130"/>
      <c r="F54" s="130"/>
      <c r="G54" s="130"/>
      <c r="H54" s="130"/>
      <c r="I54" s="131"/>
      <c r="J54" s="39"/>
    </row>
    <row r="55" spans="2:10" s="40" customFormat="1" ht="12" customHeight="1" x14ac:dyDescent="0.2">
      <c r="B55" s="95" t="s">
        <v>59</v>
      </c>
      <c r="C55" s="96"/>
      <c r="D55" s="96"/>
      <c r="E55" s="96"/>
      <c r="F55" s="96"/>
      <c r="G55" s="96"/>
      <c r="H55" s="96"/>
      <c r="I55" s="97"/>
      <c r="J55" s="39"/>
    </row>
    <row r="56" spans="2:10" s="3" customFormat="1" ht="12" customHeight="1" x14ac:dyDescent="0.2">
      <c r="B56" s="66" t="s">
        <v>60</v>
      </c>
      <c r="C56" s="8"/>
      <c r="D56" s="8"/>
      <c r="E56" s="2"/>
      <c r="G56" s="2"/>
      <c r="I56" s="67"/>
      <c r="J56" s="2"/>
    </row>
    <row r="57" spans="2:10" s="3" customFormat="1" ht="12" customHeight="1" x14ac:dyDescent="0.2">
      <c r="B57" s="66" t="s">
        <v>61</v>
      </c>
      <c r="C57" s="8"/>
      <c r="D57" s="10"/>
      <c r="E57" s="108">
        <f>H10+H13+H19+H22+H23</f>
        <v>3050</v>
      </c>
      <c r="F57" s="42"/>
      <c r="G57" s="42"/>
      <c r="I57" s="67"/>
      <c r="J57" s="2"/>
    </row>
    <row r="58" spans="2:10" s="3" customFormat="1" ht="12" customHeight="1" x14ac:dyDescent="0.2">
      <c r="B58" s="66" t="s">
        <v>62</v>
      </c>
      <c r="C58" s="8"/>
      <c r="D58" s="20"/>
      <c r="E58" s="43">
        <f>((1720+80)*2)/12</f>
        <v>300</v>
      </c>
      <c r="F58" s="42"/>
      <c r="G58" s="44" t="s">
        <v>42</v>
      </c>
      <c r="H58" s="127" t="s">
        <v>63</v>
      </c>
      <c r="I58" s="128"/>
      <c r="J58" s="2"/>
    </row>
    <row r="59" spans="2:10" s="3" customFormat="1" ht="12" customHeight="1" x14ac:dyDescent="0.2">
      <c r="B59" s="66"/>
      <c r="C59" s="8"/>
      <c r="D59" s="4" t="s">
        <v>64</v>
      </c>
      <c r="E59" s="45">
        <f>E57+E58</f>
        <v>3350</v>
      </c>
      <c r="F59" s="42"/>
      <c r="G59" s="87">
        <v>0.23599999999999999</v>
      </c>
      <c r="H59" s="94"/>
      <c r="I59" s="78">
        <f>E59*G59</f>
        <v>790.59999999999991</v>
      </c>
      <c r="J59" s="2"/>
    </row>
    <row r="60" spans="2:10" s="3" customFormat="1" ht="12" customHeight="1" x14ac:dyDescent="0.2">
      <c r="B60" s="66"/>
      <c r="C60" s="8"/>
      <c r="D60" s="8"/>
      <c r="E60" s="42"/>
      <c r="F60" s="44" t="s">
        <v>65</v>
      </c>
      <c r="G60" s="44"/>
      <c r="H60" s="8"/>
      <c r="I60" s="73"/>
      <c r="J60" s="2"/>
    </row>
    <row r="61" spans="2:10" s="3" customFormat="1" ht="12" customHeight="1" x14ac:dyDescent="0.2">
      <c r="B61" s="124" t="s">
        <v>66</v>
      </c>
      <c r="C61" s="125"/>
      <c r="D61" s="125"/>
      <c r="E61" s="42" t="s">
        <v>67</v>
      </c>
      <c r="F61" s="47"/>
      <c r="G61" s="46">
        <v>1.6500000000000001E-2</v>
      </c>
      <c r="H61" s="42"/>
      <c r="I61" s="78">
        <f>F62*G61</f>
        <v>56.265000000000001</v>
      </c>
      <c r="J61" s="2"/>
    </row>
    <row r="62" spans="2:10" s="3" customFormat="1" ht="12" customHeight="1" x14ac:dyDescent="0.2">
      <c r="B62" s="124"/>
      <c r="C62" s="125"/>
      <c r="D62" s="125"/>
      <c r="E62" s="42" t="s">
        <v>44</v>
      </c>
      <c r="F62" s="38">
        <f>E59+F65+F66</f>
        <v>3410</v>
      </c>
      <c r="G62" s="89">
        <v>5.5E-2</v>
      </c>
      <c r="H62" s="90"/>
      <c r="I62" s="78">
        <f>F62*G62</f>
        <v>187.55</v>
      </c>
      <c r="J62" s="2"/>
    </row>
    <row r="63" spans="2:10" s="3" customFormat="1" ht="12" customHeight="1" x14ac:dyDescent="0.2">
      <c r="B63" s="124"/>
      <c r="C63" s="125"/>
      <c r="D63" s="125"/>
      <c r="E63" s="2" t="s">
        <v>68</v>
      </c>
      <c r="F63" s="47"/>
      <c r="G63" s="89">
        <v>6.0000000000000001E-3</v>
      </c>
      <c r="H63" s="90"/>
      <c r="I63" s="78">
        <f>F62*G63</f>
        <v>20.46</v>
      </c>
      <c r="J63" s="2"/>
    </row>
    <row r="64" spans="2:10" s="3" customFormat="1" ht="12" customHeight="1" x14ac:dyDescent="0.2">
      <c r="B64" s="106"/>
      <c r="C64" s="107"/>
      <c r="D64" s="107"/>
      <c r="E64" s="2" t="s">
        <v>69</v>
      </c>
      <c r="F64" s="47"/>
      <c r="G64" s="89">
        <v>2E-3</v>
      </c>
      <c r="H64" s="90"/>
      <c r="I64" s="78">
        <f>F62*G64</f>
        <v>6.82</v>
      </c>
      <c r="J64" s="2"/>
    </row>
    <row r="65" spans="2:10" s="3" customFormat="1" ht="12" customHeight="1" x14ac:dyDescent="0.2">
      <c r="B65" s="66" t="s">
        <v>70</v>
      </c>
      <c r="C65" s="8"/>
      <c r="D65" s="8"/>
      <c r="E65" s="2"/>
      <c r="F65" s="38">
        <v>60</v>
      </c>
      <c r="G65" s="89">
        <v>0.23599999999999999</v>
      </c>
      <c r="H65" s="90"/>
      <c r="I65" s="79">
        <f>F65*G65</f>
        <v>14.16</v>
      </c>
      <c r="J65" s="2"/>
    </row>
    <row r="66" spans="2:10" s="3" customFormat="1" ht="12" customHeight="1" x14ac:dyDescent="0.2">
      <c r="B66" s="66" t="s">
        <v>71</v>
      </c>
      <c r="C66" s="8"/>
      <c r="D66" s="8"/>
      <c r="E66" s="2"/>
      <c r="F66" s="45"/>
      <c r="G66" s="87">
        <v>0.12</v>
      </c>
      <c r="H66" s="88"/>
      <c r="I66" s="79">
        <f>F66*G66</f>
        <v>0</v>
      </c>
      <c r="J66" s="2"/>
    </row>
    <row r="67" spans="2:10" s="3" customFormat="1" ht="12" customHeight="1" x14ac:dyDescent="0.2">
      <c r="B67" s="66" t="s">
        <v>72</v>
      </c>
      <c r="C67" s="8"/>
      <c r="D67" s="8"/>
      <c r="E67" s="2"/>
      <c r="F67" s="45"/>
      <c r="G67" s="2"/>
      <c r="H67" s="48" t="s">
        <v>73</v>
      </c>
      <c r="I67" s="80">
        <f>SUM(I59:I66)</f>
        <v>1075.855</v>
      </c>
      <c r="J67" s="2"/>
    </row>
    <row r="68" spans="2:10" ht="12" customHeight="1" x14ac:dyDescent="0.2">
      <c r="B68" s="81"/>
      <c r="C68" s="82"/>
      <c r="D68" s="83"/>
      <c r="E68" s="82"/>
      <c r="F68" s="83"/>
      <c r="G68" s="82"/>
      <c r="H68" s="83"/>
      <c r="I68" s="84"/>
    </row>
  </sheetData>
  <mergeCells count="12">
    <mergeCell ref="B61:D63"/>
    <mergeCell ref="C1:E1"/>
    <mergeCell ref="G1:I1"/>
    <mergeCell ref="C2:E2"/>
    <mergeCell ref="G2:I2"/>
    <mergeCell ref="C3:E3"/>
    <mergeCell ref="G3:I3"/>
    <mergeCell ref="C4:E4"/>
    <mergeCell ref="G4:I4"/>
    <mergeCell ref="D7:G7"/>
    <mergeCell ref="B54:I54"/>
    <mergeCell ref="H58:I58"/>
  </mergeCells>
  <pageMargins left="0.74803149606299213" right="0.74803149606299213" top="0.59055118110236227" bottom="0.98425196850393704" header="0" footer="0"/>
  <pageSetup paperSize="9" scale="43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1.Ricardo Castillo</vt:lpstr>
      <vt:lpstr>2. César Mena</vt:lpstr>
      <vt:lpstr>3. Rafael Rivilla </vt:lpstr>
      <vt:lpstr>4. Ana Iglesias </vt:lpstr>
      <vt:lpstr>5. Avelina Prada</vt:lpstr>
      <vt:lpstr>6. Domingo Carballés</vt:lpstr>
      <vt:lpstr>7. Mar del Puello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DEPARTAMENTO DE ORIENTACIÓN</dc:creator>
  <cp:keywords/>
  <dc:description/>
  <cp:lastModifiedBy>David Espinosa González</cp:lastModifiedBy>
  <cp:revision/>
  <dcterms:created xsi:type="dcterms:W3CDTF">2001-02-22T10:46:08Z</dcterms:created>
  <dcterms:modified xsi:type="dcterms:W3CDTF">2022-01-28T11:15:12Z</dcterms:modified>
  <cp:category/>
  <cp:contentStatus/>
</cp:coreProperties>
</file>