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ptember 2019" sheetId="1" state="visible" r:id="rId2"/>
    <sheet name="Notes" sheetId="2" state="visible" r:id="rId3"/>
  </sheets>
  <definedNames>
    <definedName function="false" hidden="false" localSheetId="0" name="_xlnm.Print_Area" vbProcedure="false">'September 2019'!$A$1:$I$113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<sst xmlns="http://schemas.openxmlformats.org/spreadsheetml/2006/main" count="157" uniqueCount="66">
  <si>
    <t xml:space="preserve">A.C.Whitcher (Pty) Ltd</t>
  </si>
  <si>
    <t xml:space="preserve">SAW MILLERS &amp; HANDLE MANUFACTURERS</t>
  </si>
  <si>
    <t xml:space="preserve">ESTABLISHED 1902</t>
  </si>
  <si>
    <t xml:space="preserve">AHM001</t>
  </si>
  <si>
    <t xml:space="preserve">A H MaraisSeptember 2019</t>
  </si>
  <si>
    <t xml:space="preserve">Dec'18</t>
  </si>
  <si>
    <t xml:space="preserve">Sep'19</t>
  </si>
  <si>
    <t xml:space="preserve">BUNDLE</t>
  </si>
  <si>
    <t xml:space="preserve">PRICE M3</t>
  </si>
  <si>
    <t xml:space="preserve">PRICE R / METRE</t>
  </si>
  <si>
    <t xml:space="preserve">SIZES</t>
  </si>
  <si>
    <t xml:space="preserve">DIMENSION</t>
  </si>
  <si>
    <t xml:space="preserve">SPEC</t>
  </si>
  <si>
    <t xml:space="preserve">LENGTH</t>
  </si>
  <si>
    <t xml:space="preserve">UNTREATED</t>
  </si>
  <si>
    <t xml:space="preserve">CCA TREATED</t>
  </si>
  <si>
    <t xml:space="preserve">360 PIECES</t>
  </si>
  <si>
    <t xml:space="preserve">38 x 38 </t>
  </si>
  <si>
    <t xml:space="preserve">SABS</t>
  </si>
  <si>
    <t xml:space="preserve">0.9-2.7 and 3.3  3.9 </t>
  </si>
  <si>
    <t xml:space="preserve">3.0-5.7 (excl 3.3  3.9)</t>
  </si>
  <si>
    <t xml:space="preserve">38 x 38</t>
  </si>
  <si>
    <t xml:space="preserve">6.0-6.6</t>
  </si>
  <si>
    <t xml:space="preserve">270 PIECES</t>
  </si>
  <si>
    <t xml:space="preserve">38 X 50</t>
  </si>
  <si>
    <t xml:space="preserve">S5 SIZED</t>
  </si>
  <si>
    <t xml:space="preserve">odd lenghts 2.7-5.7</t>
  </si>
  <si>
    <t xml:space="preserve">even lengths 3.0-5.4</t>
  </si>
  <si>
    <t xml:space="preserve">192 PIECES</t>
  </si>
  <si>
    <t xml:space="preserve">38 x76</t>
  </si>
  <si>
    <t xml:space="preserve">0.9-2.7 and 3.3  3.9</t>
  </si>
  <si>
    <t xml:space="preserve">128 PIECES</t>
  </si>
  <si>
    <t xml:space="preserve">38 x 114</t>
  </si>
  <si>
    <t xml:space="preserve">0.9-2.7 </t>
  </si>
  <si>
    <t xml:space="preserve">3.0-4.8 </t>
  </si>
  <si>
    <t xml:space="preserve">5.1-6.6</t>
  </si>
  <si>
    <t xml:space="preserve">96 PIECES</t>
  </si>
  <si>
    <t xml:space="preserve">38 x 152</t>
  </si>
  <si>
    <t xml:space="preserve">0.9-2.7</t>
  </si>
  <si>
    <t xml:space="preserve">3.0-4.8</t>
  </si>
  <si>
    <t xml:space="preserve">64 PIECES</t>
  </si>
  <si>
    <t xml:space="preserve">38 x 228</t>
  </si>
  <si>
    <t xml:space="preserve">144 PIECES</t>
  </si>
  <si>
    <t xml:space="preserve">50X76</t>
  </si>
  <si>
    <t xml:space="preserve">3.0-4.8 (excl 3.3  3.9)</t>
  </si>
  <si>
    <t xml:space="preserve">72 PIECES</t>
  </si>
  <si>
    <t xml:space="preserve">50 x 152</t>
  </si>
  <si>
    <t xml:space="preserve">48 PIECES</t>
  </si>
  <si>
    <t xml:space="preserve">50 x 228</t>
  </si>
  <si>
    <t xml:space="preserve">32 PIECES</t>
  </si>
  <si>
    <t xml:space="preserve">76 x 228</t>
  </si>
  <si>
    <t xml:space="preserve">Pine Decking and Half Logs available on request</t>
  </si>
  <si>
    <t xml:space="preserve">38*114 and 38*152 S7's Available at an additional 10%</t>
  </si>
  <si>
    <t xml:space="preserve">38*114 and 38*152 S7's Available at an additional 11%</t>
  </si>
  <si>
    <t xml:space="preserve">CCA H2-</t>
  </si>
  <si>
    <t xml:space="preserve">CCA H3 -</t>
  </si>
  <si>
    <t xml:space="preserve">Delivery Included </t>
  </si>
  <si>
    <t xml:space="preserve">EXCLUDING VAT</t>
  </si>
  <si>
    <t xml:space="preserve">1.5% cash / 30 day settlement disc</t>
  </si>
  <si>
    <t xml:space="preserve">All prices excluding Vat </t>
  </si>
  <si>
    <t xml:space="preserve">For orders contact:                 Gill Botha  Tel 042 2811713                             Fax 042 2811787</t>
  </si>
  <si>
    <t xml:space="preserve">e-mail: gillb@acwhitcher.co.za</t>
  </si>
  <si>
    <t xml:space="preserve">Please note the following-</t>
  </si>
  <si>
    <t xml:space="preserve">Uneven lengths are a by product of production and are not made on purpose. As such their availalability can't be predicted/guaranteed</t>
  </si>
  <si>
    <t xml:space="preserve">Uneven lengths = 2.7m, 3.3m, 3.9m, 4.5m, 5.1m, 5.7m</t>
  </si>
  <si>
    <t xml:space="preserve">Even lengths = 3.0m, 3.6m, 4.2m, 4.8m, 5.4m, 6.0m, 6.6m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</si>
</sst>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_ &quot;R &quot;* #,##0.00_ ;_ &quot;R &quot;* \-#,##0.00_ ;_ &quot;R &quot;* \-??_ ;_ @_ "/>
    <numFmt numFmtId="167" formatCode="&quot;R &quot;#,##0.00;&quot;R -&quot;#,##0.00"/>
    <numFmt numFmtId="168" formatCode="0.00"/>
    <numFmt numFmtId="169" formatCode="#,##0.00_ ;\-#,##0.00\ "/>
    <numFmt numFmtId="170" formatCode="#,##0.00"/>
    <numFmt numFmtId="171" formatCode="#,##0.000"/>
    <numFmt numFmtId="172" formatCode="&quot;R &quot;#,##0.00;[RED]&quot;R -&quot;#,##0.00"/>
    <numFmt numFmtId="173" formatCode="&quot;R &quot;#,##0;[RED]&quot;R -&quot;#,##0"/>
  </numFmts>
  <fonts count="3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36"/>
      <name val="Monotype Corsiva"/>
      <family val="4"/>
      <charset val="1"/>
    </font>
    <font>
      <b val="true"/>
      <sz val="12"/>
      <name val="Times New Roman"/>
      <family val="1"/>
      <charset val="1"/>
    </font>
    <font>
      <b val="true"/>
      <sz val="16"/>
      <color rgb="FFFF0000"/>
      <name val="Arial"/>
      <family val="2"/>
      <charset val="1"/>
    </font>
    <font>
      <sz val="20"/>
      <name val="Arial"/>
      <family val="2"/>
      <charset val="1"/>
    </font>
    <font>
      <b val="true"/>
      <u val="single"/>
      <sz val="14"/>
      <name val="Arial Black"/>
      <family val="2"/>
      <charset val="1"/>
    </font>
    <font>
      <b val="true"/>
      <u val="single"/>
      <sz val="20"/>
      <name val="Arial Black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0"/>
      <name val="Arial"/>
      <family val="2"/>
      <charset val="1"/>
    </font>
    <font>
      <b val="true"/>
      <u val="single"/>
      <sz val="14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n">
        <color rgb="FF232627"/>
      </bottom>
      <diagonal/>
    </border>
    <border diagonalUp="false" diagonalDown="false">
      <left/>
      <right/>
      <top style="thin">
        <color rgb="FF232627"/>
      </top>
      <bottom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1" applyFont="true" applyBorder="true" applyAlignment="true" applyProtection="false">
      <alignment horizontal="general" vertical="bottom" textRotation="0" wrapText="false" indent="0" shrinkToFit="false"/>
    </xf>
    <xf numFmtId="164" fontId="8" fillId="20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7" applyFont="true" applyBorder="true" applyAlignment="true" applyProtection="false">
      <alignment horizontal="general" vertical="bottom" textRotation="0" wrapText="false" indent="0" shrinkToFit="false"/>
    </xf>
    <xf numFmtId="164" fontId="17" fillId="7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2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32627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D106"/>
  <sheetViews>
    <sheetView showFormulas="false" showGridLines="true" showRowColHeaders="true" showZeros="true" rightToLeft="false" tabSelected="true" showOutlineSymbols="true" defaultGridColor="true" view="normal" topLeftCell="A53" colorId="64" zoomScale="85" zoomScaleNormal="85" zoomScalePageLayoutView="100" workbookViewId="0">
      <selection pane="topLeft" activeCell="G73" activeCellId="0" sqref="G73"/>
    </sheetView>
  </sheetViews>
  <sheetFormatPr defaultColWidth="9.01171875" defaultRowHeight="12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27.85"/>
    <col collapsed="false" customWidth="true" hidden="false" outlineLevel="0" max="3" min="3" style="0" width="27.14"/>
    <col collapsed="false" customWidth="true" hidden="false" outlineLevel="0" max="4" min="4" style="0" width="36.57"/>
    <col collapsed="false" customWidth="true" hidden="false" outlineLevel="0" max="7" min="5" style="0" width="20.71"/>
    <col collapsed="false" customWidth="true" hidden="true" outlineLevel="0" max="8" min="8" style="0" width="24.15"/>
    <col collapsed="false" customWidth="true" hidden="true" outlineLevel="0" max="9" min="9" style="0" width="24"/>
    <col collapsed="false" customWidth="true" hidden="false" outlineLevel="0" max="11" min="10" style="0" width="20.71"/>
    <col collapsed="false" customWidth="true" hidden="false" outlineLevel="0" max="15" min="12" style="0" width="11.14"/>
    <col collapsed="false" customWidth="true" hidden="false" outlineLevel="0" max="16" min="16" style="0" width="9.14"/>
    <col collapsed="false" customWidth="true" hidden="false" outlineLevel="0" max="20" min="18" style="0" width="9.14"/>
  </cols>
  <sheetData>
    <row r="1" customFormat="false" ht="46.5" hidden="tru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tru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5.75" hidden="tru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20.25" hidden="true" customHeight="false" outlineLevel="0" collapsed="false">
      <c r="A4" s="3" t="s">
        <v>3</v>
      </c>
    </row>
    <row r="5" customFormat="false" ht="25.5" hidden="true" customHeight="false" outlineLevel="0" collapsed="false">
      <c r="B5" s="4"/>
    </row>
    <row r="6" customFormat="false" ht="31.5" hidden="true" customHeight="false" outlineLevel="0" collapsed="false">
      <c r="A6" s="5" t="s">
        <v>4</v>
      </c>
      <c r="B6" s="6"/>
      <c r="E6" s="7"/>
      <c r="F6" s="7"/>
      <c r="G6" s="7"/>
    </row>
    <row r="7" customFormat="false" ht="18" hidden="true" customHeight="false" outlineLevel="0" collapsed="false">
      <c r="A7" s="8"/>
      <c r="B7" s="7"/>
      <c r="C7" s="9"/>
      <c r="D7" s="7"/>
      <c r="E7" s="7" t="s">
        <v>5</v>
      </c>
      <c r="F7" s="7" t="s">
        <v>6</v>
      </c>
      <c r="G7" s="7"/>
      <c r="V7" s="10"/>
      <c r="W7" s="10"/>
      <c r="X7" s="10"/>
      <c r="Y7" s="10"/>
    </row>
    <row r="8" customFormat="false" ht="18" hidden="true" customHeight="false" outlineLevel="0" collapsed="false">
      <c r="A8" s="8"/>
      <c r="B8" s="7"/>
      <c r="C8" s="9"/>
      <c r="D8" s="7"/>
      <c r="E8" s="7"/>
      <c r="F8" s="7"/>
      <c r="G8" s="7"/>
      <c r="M8" s="10"/>
      <c r="N8" s="10"/>
      <c r="O8" s="10"/>
      <c r="R8" s="10"/>
      <c r="S8" s="10"/>
      <c r="T8" s="10"/>
      <c r="U8" s="10"/>
      <c r="V8" s="11"/>
      <c r="W8" s="11"/>
      <c r="X8" s="11"/>
      <c r="Y8" s="11"/>
      <c r="Z8" s="11"/>
      <c r="AB8" s="10"/>
      <c r="AC8" s="10"/>
      <c r="AD8" s="10"/>
      <c r="AE8" s="10"/>
      <c r="AF8" s="10"/>
      <c r="AG8" s="10"/>
      <c r="AH8" s="10"/>
      <c r="AI8" s="10"/>
      <c r="AK8" s="10"/>
      <c r="AL8" s="10"/>
      <c r="AM8" s="10"/>
      <c r="AN8" s="10"/>
      <c r="AR8" s="10"/>
      <c r="AT8" s="10"/>
      <c r="AU8" s="10"/>
      <c r="AV8" s="10"/>
      <c r="AX8" s="10"/>
      <c r="AZ8" s="10"/>
      <c r="BA8" s="10"/>
      <c r="BC8" s="10"/>
    </row>
    <row r="9" customFormat="false" ht="18" hidden="false" customHeight="false" outlineLevel="0" collapsed="false">
      <c r="A9" s="12" t="s">
        <v>7</v>
      </c>
      <c r="B9" s="12"/>
      <c r="C9" s="8"/>
      <c r="D9" s="8"/>
      <c r="E9" s="12" t="s">
        <v>8</v>
      </c>
      <c r="F9" s="12" t="s">
        <v>8</v>
      </c>
      <c r="G9" s="12" t="s">
        <v>8</v>
      </c>
      <c r="H9" s="12" t="s">
        <v>9</v>
      </c>
      <c r="I9" s="12" t="s">
        <v>9</v>
      </c>
      <c r="J9" s="12"/>
      <c r="K9" s="13"/>
      <c r="S9" s="10"/>
      <c r="V9" s="14"/>
      <c r="W9" s="14"/>
      <c r="X9" s="14"/>
      <c r="Y9" s="14"/>
      <c r="AY9" s="10"/>
    </row>
    <row r="10" customFormat="false" ht="18" hidden="false" customHeight="false" outlineLevel="0" collapsed="false">
      <c r="A10" s="15" t="s">
        <v>10</v>
      </c>
      <c r="B10" s="15" t="s">
        <v>11</v>
      </c>
      <c r="C10" s="15" t="s">
        <v>12</v>
      </c>
      <c r="D10" s="15" t="s">
        <v>13</v>
      </c>
      <c r="E10" s="15" t="s">
        <v>14</v>
      </c>
      <c r="F10" s="15" t="s">
        <v>14</v>
      </c>
      <c r="G10" s="15" t="s">
        <v>15</v>
      </c>
      <c r="H10" s="15" t="s">
        <v>14</v>
      </c>
      <c r="I10" s="15" t="s">
        <v>15</v>
      </c>
      <c r="J10" s="15"/>
      <c r="K10" s="16"/>
    </row>
    <row r="11" customFormat="false" ht="18" hidden="true" customHeight="false" outlineLevel="0" collapsed="false">
      <c r="A11" s="15"/>
      <c r="B11" s="15"/>
      <c r="C11" s="15"/>
      <c r="D11" s="15"/>
      <c r="E11" s="17"/>
      <c r="F11" s="17"/>
      <c r="G11" s="15"/>
      <c r="H11" s="18"/>
      <c r="I11" s="18"/>
      <c r="J11" s="18"/>
      <c r="K11" s="19"/>
    </row>
    <row r="12" customFormat="false" ht="18" hidden="true" customHeight="false" outlineLevel="0" collapsed="false">
      <c r="A12" s="13"/>
      <c r="B12" s="13"/>
      <c r="C12" s="13"/>
      <c r="D12" s="13"/>
      <c r="E12" s="20"/>
      <c r="F12" s="21"/>
      <c r="G12" s="22"/>
      <c r="H12" s="23"/>
      <c r="I12" s="23"/>
      <c r="J12" s="23"/>
      <c r="K12" s="23"/>
    </row>
    <row r="13" customFormat="false" ht="18" hidden="true" customHeight="false" outlineLevel="0" collapsed="false">
      <c r="A13" s="24"/>
      <c r="B13" s="24"/>
      <c r="C13" s="24"/>
      <c r="D13" s="24"/>
      <c r="E13" s="20"/>
      <c r="F13" s="21"/>
      <c r="G13" s="22"/>
      <c r="H13" s="23"/>
      <c r="I13" s="23"/>
      <c r="J13" s="23"/>
      <c r="K13" s="23"/>
    </row>
    <row r="14" customFormat="false" ht="18" hidden="true" customHeight="false" outlineLevel="0" collapsed="false">
      <c r="A14" s="7"/>
      <c r="B14" s="7"/>
      <c r="C14" s="7"/>
      <c r="D14" s="7"/>
      <c r="E14" s="20" t="n">
        <v>2600</v>
      </c>
      <c r="F14" s="21" t="n">
        <v>2600</v>
      </c>
      <c r="G14" s="22"/>
      <c r="H14" s="23"/>
      <c r="I14" s="23"/>
      <c r="J14" s="23"/>
      <c r="K14" s="23"/>
    </row>
    <row r="15" customFormat="false" ht="18" hidden="true" customHeight="false" outlineLevel="0" collapsed="false">
      <c r="A15" s="13"/>
      <c r="B15" s="13"/>
      <c r="C15" s="13"/>
      <c r="D15" s="13"/>
      <c r="E15" s="20" t="n">
        <v>2600</v>
      </c>
      <c r="F15" s="21" t="n">
        <v>2600</v>
      </c>
      <c r="G15" s="22"/>
      <c r="H15" s="23"/>
      <c r="I15" s="23"/>
      <c r="J15" s="23"/>
      <c r="K15" s="23"/>
      <c r="L15" s="25"/>
    </row>
    <row r="16" customFormat="false" ht="18" hidden="true" customHeight="false" outlineLevel="0" collapsed="false">
      <c r="A16" s="13"/>
      <c r="B16" s="13"/>
      <c r="C16" s="13"/>
      <c r="D16" s="13"/>
      <c r="E16" s="20" t="n">
        <v>2600</v>
      </c>
      <c r="F16" s="21" t="n">
        <v>2600</v>
      </c>
      <c r="G16" s="22"/>
      <c r="H16" s="7"/>
      <c r="I16" s="7"/>
      <c r="J16" s="7"/>
      <c r="K16" s="7"/>
    </row>
    <row r="17" customFormat="false" ht="18" hidden="true" customHeight="false" outlineLevel="0" collapsed="false">
      <c r="A17" s="13"/>
      <c r="B17" s="13"/>
      <c r="C17" s="13"/>
      <c r="D17" s="13"/>
      <c r="E17" s="20" t="n">
        <v>2600</v>
      </c>
      <c r="F17" s="21" t="n">
        <v>2600</v>
      </c>
      <c r="G17" s="22"/>
      <c r="H17" s="23"/>
      <c r="I17" s="23"/>
      <c r="J17" s="23"/>
      <c r="K17" s="23"/>
    </row>
    <row r="18" customFormat="false" ht="18" hidden="true" customHeight="false" outlineLevel="0" collapsed="false">
      <c r="A18" s="24"/>
      <c r="B18" s="24"/>
      <c r="C18" s="24"/>
      <c r="D18" s="24"/>
      <c r="E18" s="20" t="n">
        <v>2600</v>
      </c>
      <c r="F18" s="21" t="n">
        <v>2600</v>
      </c>
      <c r="G18" s="22"/>
      <c r="H18" s="7"/>
      <c r="I18" s="7"/>
      <c r="J18" s="7"/>
      <c r="K18" s="7"/>
    </row>
    <row r="19" customFormat="false" ht="18" hidden="false" customHeight="false" outlineLevel="0" collapsed="false">
      <c r="A19" s="7"/>
      <c r="B19" s="7"/>
      <c r="C19" s="7"/>
      <c r="D19" s="7"/>
      <c r="E19" s="20"/>
      <c r="F19" s="21"/>
      <c r="G19" s="22"/>
      <c r="H19" s="7"/>
      <c r="I19" s="7"/>
      <c r="J19" s="7"/>
      <c r="K19" s="7"/>
    </row>
    <row r="20" customFormat="false" ht="18" hidden="false" customHeight="false" outlineLevel="0" collapsed="false">
      <c r="A20" s="12" t="s">
        <v>16</v>
      </c>
      <c r="B20" s="12" t="s">
        <v>17</v>
      </c>
      <c r="C20" s="12" t="s">
        <v>18</v>
      </c>
      <c r="D20" s="12" t="s">
        <v>19</v>
      </c>
      <c r="E20" s="26" t="n">
        <v>3250</v>
      </c>
      <c r="F20" s="26" t="n">
        <f aca="false">MROUND(E20*1.06,10)</f>
        <v>3450</v>
      </c>
      <c r="G20" s="27" t="n">
        <f aca="false">F20+$B$97</f>
        <v>3840</v>
      </c>
      <c r="H20" s="26" t="n">
        <f aca="false">F20*0.038*0.038</f>
        <v>4.9818</v>
      </c>
      <c r="I20" s="26" t="n">
        <f aca="false">G20*0.038*0.038</f>
        <v>5.54496</v>
      </c>
      <c r="J20" s="23"/>
      <c r="K20" s="23"/>
      <c r="L20" s="28"/>
      <c r="M20" s="25"/>
      <c r="N20" s="29"/>
      <c r="O20" s="25"/>
      <c r="V20" s="30"/>
      <c r="W20" s="30"/>
      <c r="X20" s="30"/>
      <c r="Y20" s="30"/>
      <c r="Z20" s="30"/>
      <c r="AA20" s="30"/>
      <c r="AE20" s="31"/>
      <c r="AF20" s="31"/>
      <c r="AG20" s="31"/>
      <c r="AH20" s="31"/>
      <c r="AI20" s="31"/>
      <c r="AN20" s="28"/>
      <c r="AR20" s="30"/>
      <c r="AV20" s="30"/>
      <c r="BA20" s="30"/>
      <c r="BD20" s="30"/>
    </row>
    <row r="21" customFormat="false" ht="18" hidden="true" customHeight="false" outlineLevel="0" collapsed="false">
      <c r="A21" s="12"/>
      <c r="B21" s="12"/>
      <c r="C21" s="12"/>
      <c r="D21" s="12"/>
      <c r="E21" s="26"/>
      <c r="F21" s="26"/>
      <c r="G21" s="27"/>
      <c r="H21" s="26"/>
      <c r="I21" s="26"/>
      <c r="J21" s="23"/>
      <c r="K21" s="23"/>
      <c r="L21" s="28"/>
      <c r="M21" s="25"/>
      <c r="N21" s="25"/>
      <c r="O21" s="25"/>
      <c r="V21" s="30"/>
      <c r="W21" s="30"/>
      <c r="X21" s="30"/>
      <c r="Y21" s="30"/>
      <c r="Z21" s="30"/>
      <c r="AA21" s="30"/>
      <c r="AE21" s="31"/>
      <c r="AF21" s="31"/>
      <c r="AG21" s="31"/>
      <c r="AH21" s="31"/>
      <c r="AI21" s="31"/>
      <c r="AN21" s="28"/>
      <c r="AR21" s="30"/>
      <c r="AV21" s="30"/>
      <c r="BA21" s="30"/>
      <c r="BD21" s="30"/>
    </row>
    <row r="22" customFormat="false" ht="18" hidden="false" customHeight="false" outlineLevel="0" collapsed="false">
      <c r="A22" s="12" t="s">
        <v>16</v>
      </c>
      <c r="B22" s="12" t="s">
        <v>17</v>
      </c>
      <c r="C22" s="12" t="s">
        <v>18</v>
      </c>
      <c r="D22" s="12" t="s">
        <v>20</v>
      </c>
      <c r="E22" s="26" t="n">
        <v>3520</v>
      </c>
      <c r="F22" s="26" t="n">
        <f aca="false">MROUND(E22*1.06,10)</f>
        <v>3730</v>
      </c>
      <c r="G22" s="27" t="n">
        <f aca="false">F22+$B$97</f>
        <v>4120</v>
      </c>
      <c r="H22" s="26" t="n">
        <f aca="false">F22*0.038*0.038</f>
        <v>5.38612</v>
      </c>
      <c r="I22" s="26" t="n">
        <f aca="false">G22*0.038*0.038</f>
        <v>5.94928</v>
      </c>
      <c r="J22" s="23"/>
      <c r="K22" s="23"/>
      <c r="L22" s="28"/>
      <c r="M22" s="25"/>
      <c r="N22" s="25"/>
      <c r="O22" s="25"/>
      <c r="V22" s="30"/>
      <c r="W22" s="30"/>
      <c r="X22" s="30"/>
      <c r="Y22" s="30"/>
      <c r="Z22" s="30"/>
      <c r="AA22" s="30"/>
      <c r="AE22" s="31"/>
      <c r="AF22" s="31"/>
      <c r="AG22" s="31"/>
      <c r="AH22" s="31"/>
      <c r="AI22" s="31"/>
      <c r="AN22" s="28"/>
      <c r="AR22" s="30"/>
      <c r="AV22" s="30"/>
      <c r="BA22" s="30"/>
      <c r="BD22" s="30"/>
    </row>
    <row r="23" customFormat="false" ht="18" hidden="true" customHeight="false" outlineLevel="0" collapsed="false">
      <c r="A23" s="12"/>
      <c r="B23" s="12"/>
      <c r="C23" s="12"/>
      <c r="D23" s="12"/>
      <c r="E23" s="26"/>
      <c r="F23" s="26"/>
      <c r="G23" s="27"/>
      <c r="H23" s="26"/>
      <c r="I23" s="26"/>
      <c r="J23" s="23"/>
      <c r="K23" s="23"/>
      <c r="L23" s="28"/>
      <c r="M23" s="25"/>
      <c r="N23" s="25"/>
      <c r="O23" s="25"/>
      <c r="V23" s="30"/>
      <c r="W23" s="30"/>
      <c r="X23" s="30"/>
      <c r="Y23" s="30"/>
      <c r="Z23" s="30"/>
      <c r="AA23" s="30"/>
      <c r="AE23" s="31"/>
      <c r="AF23" s="31"/>
      <c r="AG23" s="31"/>
      <c r="AH23" s="31"/>
      <c r="AI23" s="31"/>
      <c r="AN23" s="28"/>
      <c r="AR23" s="30"/>
      <c r="AV23" s="30"/>
      <c r="BA23" s="30"/>
      <c r="BD23" s="30"/>
    </row>
    <row r="24" customFormat="false" ht="18" hidden="false" customHeight="false" outlineLevel="0" collapsed="false">
      <c r="A24" s="12" t="s">
        <v>16</v>
      </c>
      <c r="B24" s="12" t="s">
        <v>21</v>
      </c>
      <c r="C24" s="12" t="s">
        <v>18</v>
      </c>
      <c r="D24" s="12" t="s">
        <v>22</v>
      </c>
      <c r="E24" s="26" t="n">
        <v>3970</v>
      </c>
      <c r="F24" s="26" t="n">
        <f aca="false">MROUND(E24*1.06,10)</f>
        <v>4210</v>
      </c>
      <c r="G24" s="27" t="n">
        <f aca="false">F24+$B$97</f>
        <v>4600</v>
      </c>
      <c r="H24" s="26" t="n">
        <f aca="false">F24*0.038*0.038</f>
        <v>6.07924</v>
      </c>
      <c r="I24" s="26" t="n">
        <f aca="false">G24*0.038*0.038</f>
        <v>6.6424</v>
      </c>
      <c r="J24" s="23"/>
      <c r="K24" s="23"/>
      <c r="L24" s="28"/>
      <c r="M24" s="25"/>
      <c r="N24" s="25"/>
      <c r="O24" s="25"/>
      <c r="V24" s="30"/>
      <c r="W24" s="30"/>
      <c r="X24" s="30"/>
      <c r="Y24" s="30"/>
      <c r="Z24" s="30"/>
      <c r="AA24" s="30"/>
      <c r="AE24" s="31"/>
      <c r="AF24" s="31"/>
      <c r="AG24" s="31"/>
      <c r="AH24" s="31"/>
      <c r="AI24" s="31"/>
      <c r="AN24" s="28"/>
      <c r="AR24" s="30"/>
      <c r="AV24" s="30"/>
      <c r="BA24" s="30"/>
      <c r="BD24" s="30"/>
    </row>
    <row r="25" customFormat="false" ht="18" hidden="true" customHeight="false" outlineLevel="0" collapsed="false">
      <c r="A25" s="12"/>
      <c r="B25" s="12"/>
      <c r="C25" s="12"/>
      <c r="D25" s="12"/>
      <c r="E25" s="8"/>
      <c r="F25" s="8" t="e">
        <f aca="false">#REF!</f>
        <v>#REF!</v>
      </c>
      <c r="G25" s="27" t="n">
        <f aca="false">SUM(E25,370)</f>
        <v>370</v>
      </c>
      <c r="H25" s="8"/>
      <c r="I25" s="8"/>
      <c r="J25" s="7"/>
      <c r="K25" s="7"/>
      <c r="L25" s="28"/>
      <c r="M25" s="25"/>
      <c r="N25" s="25"/>
      <c r="O25" s="25"/>
      <c r="V25" s="30"/>
      <c r="W25" s="30"/>
      <c r="X25" s="30"/>
      <c r="Y25" s="30"/>
      <c r="Z25" s="30"/>
      <c r="AA25" s="30"/>
      <c r="AE25" s="31"/>
      <c r="AF25" s="31"/>
      <c r="AG25" s="31"/>
      <c r="AH25" s="31"/>
      <c r="AI25" s="31"/>
      <c r="AN25" s="28"/>
      <c r="AR25" s="30"/>
      <c r="AV25" s="30"/>
      <c r="BA25" s="30"/>
      <c r="BD25" s="30"/>
    </row>
    <row r="26" customFormat="false" ht="18" hidden="true" customHeight="false" outlineLevel="0" collapsed="false">
      <c r="A26" s="32"/>
      <c r="B26" s="32"/>
      <c r="C26" s="32"/>
      <c r="D26" s="32"/>
      <c r="E26" s="8"/>
      <c r="F26" s="8"/>
      <c r="G26" s="27"/>
      <c r="H26" s="8"/>
      <c r="I26" s="8"/>
      <c r="J26" s="7"/>
      <c r="K26" s="7"/>
      <c r="L26" s="28"/>
      <c r="M26" s="25"/>
      <c r="N26" s="25"/>
      <c r="O26" s="25"/>
      <c r="V26" s="30"/>
      <c r="W26" s="30"/>
      <c r="X26" s="30"/>
      <c r="Y26" s="30"/>
      <c r="Z26" s="30"/>
      <c r="AA26" s="30"/>
      <c r="AE26" s="31"/>
      <c r="AF26" s="31"/>
      <c r="AG26" s="31"/>
      <c r="AH26" s="31"/>
      <c r="AI26" s="31"/>
      <c r="AN26" s="28"/>
      <c r="AR26" s="30"/>
      <c r="AV26" s="30"/>
      <c r="BA26" s="30"/>
      <c r="BD26" s="30"/>
    </row>
    <row r="27" customFormat="false" ht="18" hidden="false" customHeight="false" outlineLevel="0" collapsed="false">
      <c r="A27" s="8"/>
      <c r="B27" s="8"/>
      <c r="C27" s="8"/>
      <c r="D27" s="8"/>
      <c r="E27" s="8"/>
      <c r="F27" s="8"/>
      <c r="G27" s="27"/>
      <c r="H27" s="8"/>
      <c r="I27" s="8"/>
      <c r="J27" s="7"/>
      <c r="K27" s="7"/>
      <c r="L27" s="28"/>
      <c r="M27" s="25"/>
      <c r="N27" s="25"/>
      <c r="O27" s="25"/>
      <c r="V27" s="30"/>
      <c r="W27" s="30"/>
      <c r="X27" s="30"/>
      <c r="Y27" s="30"/>
      <c r="Z27" s="30"/>
      <c r="AA27" s="30"/>
      <c r="AE27" s="31"/>
      <c r="AF27" s="31"/>
      <c r="AG27" s="31"/>
      <c r="AH27" s="31"/>
      <c r="AI27" s="31"/>
      <c r="AN27" s="28"/>
      <c r="AR27" s="30"/>
      <c r="AV27" s="30"/>
      <c r="BA27" s="30"/>
      <c r="BD27" s="30"/>
    </row>
    <row r="28" customFormat="false" ht="18" hidden="false" customHeight="false" outlineLevel="0" collapsed="false">
      <c r="A28" s="33" t="s">
        <v>23</v>
      </c>
      <c r="B28" s="34" t="s">
        <v>24</v>
      </c>
      <c r="C28" s="33" t="s">
        <v>25</v>
      </c>
      <c r="D28" s="12" t="s">
        <v>26</v>
      </c>
      <c r="E28" s="26" t="n">
        <v>3240</v>
      </c>
      <c r="F28" s="26" t="n">
        <f aca="false">MROUND(E28*1.06,10)</f>
        <v>3430</v>
      </c>
      <c r="G28" s="27" t="n">
        <f aca="false">F28+$B$97</f>
        <v>3820</v>
      </c>
      <c r="H28" s="26" t="n">
        <f aca="false">F28*0.038*0.05</f>
        <v>6.517</v>
      </c>
      <c r="I28" s="26" t="n">
        <f aca="false">G28*0.038*0.05</f>
        <v>7.258</v>
      </c>
      <c r="J28" s="23"/>
      <c r="K28" s="23"/>
      <c r="L28" s="28"/>
      <c r="M28" s="25"/>
      <c r="N28" s="25"/>
      <c r="O28" s="25"/>
      <c r="V28" s="30"/>
      <c r="W28" s="30"/>
      <c r="X28" s="30"/>
      <c r="Y28" s="30"/>
      <c r="Z28" s="30"/>
      <c r="AA28" s="30"/>
      <c r="AE28" s="31"/>
      <c r="AF28" s="31"/>
      <c r="AG28" s="31"/>
      <c r="AH28" s="31"/>
      <c r="AI28" s="31"/>
      <c r="AN28" s="28"/>
      <c r="AR28" s="30"/>
      <c r="AV28" s="30"/>
      <c r="BA28" s="30"/>
      <c r="BD28" s="30"/>
    </row>
    <row r="29" customFormat="false" ht="18" hidden="true" customHeight="false" outlineLevel="0" collapsed="false">
      <c r="A29" s="33"/>
      <c r="B29" s="34"/>
      <c r="C29" s="33"/>
      <c r="D29" s="12"/>
      <c r="E29" s="26"/>
      <c r="F29" s="26"/>
      <c r="G29" s="27"/>
      <c r="H29" s="26"/>
      <c r="I29" s="26"/>
      <c r="J29" s="23"/>
      <c r="K29" s="23"/>
      <c r="L29" s="28"/>
      <c r="M29" s="25"/>
      <c r="N29" s="25"/>
      <c r="O29" s="25"/>
      <c r="V29" s="30"/>
      <c r="W29" s="30"/>
      <c r="X29" s="30"/>
      <c r="Y29" s="30"/>
      <c r="Z29" s="30"/>
      <c r="AA29" s="30"/>
      <c r="AE29" s="31"/>
      <c r="AF29" s="31"/>
      <c r="AG29" s="31"/>
      <c r="AH29" s="31"/>
      <c r="AI29" s="31"/>
      <c r="AN29" s="28"/>
      <c r="AR29" s="30"/>
      <c r="AV29" s="30"/>
      <c r="BA29" s="30"/>
      <c r="BD29" s="30"/>
    </row>
    <row r="30" customFormat="false" ht="18" hidden="false" customHeight="false" outlineLevel="0" collapsed="false">
      <c r="A30" s="33" t="s">
        <v>23</v>
      </c>
      <c r="B30" s="34" t="s">
        <v>24</v>
      </c>
      <c r="C30" s="33" t="s">
        <v>25</v>
      </c>
      <c r="D30" s="12" t="s">
        <v>27</v>
      </c>
      <c r="E30" s="26" t="n">
        <v>3520</v>
      </c>
      <c r="F30" s="26" t="n">
        <f aca="false">MROUND(E30*1.06,10)</f>
        <v>3730</v>
      </c>
      <c r="G30" s="27" t="n">
        <f aca="false">F30+$B$97</f>
        <v>4120</v>
      </c>
      <c r="H30" s="26" t="n">
        <f aca="false">F30*0.038*0.05</f>
        <v>7.087</v>
      </c>
      <c r="I30" s="26" t="n">
        <f aca="false">G30*0.038*0.05</f>
        <v>7.828</v>
      </c>
      <c r="J30" s="23"/>
      <c r="K30" s="23"/>
      <c r="L30" s="28"/>
      <c r="M30" s="25"/>
      <c r="N30" s="25"/>
      <c r="O30" s="25"/>
      <c r="V30" s="30"/>
      <c r="W30" s="30"/>
      <c r="X30" s="30"/>
      <c r="Y30" s="30"/>
      <c r="Z30" s="30"/>
      <c r="AA30" s="30"/>
      <c r="AE30" s="31"/>
      <c r="AF30" s="31"/>
      <c r="AG30" s="31"/>
      <c r="AH30" s="31"/>
      <c r="AI30" s="31"/>
      <c r="AN30" s="28"/>
      <c r="AR30" s="30"/>
      <c r="AV30" s="30"/>
      <c r="BA30" s="30"/>
      <c r="BD30" s="30"/>
    </row>
    <row r="31" customFormat="false" ht="18" hidden="true" customHeight="false" outlineLevel="0" collapsed="false">
      <c r="A31" s="8"/>
      <c r="B31" s="8"/>
      <c r="C31" s="8"/>
      <c r="D31" s="12"/>
      <c r="E31" s="8"/>
      <c r="F31" s="8"/>
      <c r="G31" s="27"/>
      <c r="H31" s="8"/>
      <c r="I31" s="8"/>
      <c r="J31" s="7"/>
      <c r="K31" s="7"/>
      <c r="L31" s="28"/>
      <c r="M31" s="25"/>
      <c r="N31" s="25"/>
      <c r="O31" s="25"/>
      <c r="V31" s="30"/>
      <c r="W31" s="30"/>
      <c r="X31" s="30"/>
      <c r="Y31" s="30"/>
      <c r="Z31" s="30"/>
      <c r="AA31" s="30"/>
      <c r="AE31" s="31"/>
      <c r="AF31" s="31"/>
      <c r="AG31" s="31"/>
      <c r="AH31" s="31"/>
      <c r="AI31" s="31"/>
      <c r="AN31" s="28"/>
      <c r="AR31" s="30"/>
      <c r="AV31" s="30"/>
      <c r="BA31" s="30"/>
      <c r="BD31" s="30"/>
    </row>
    <row r="32" customFormat="false" ht="18" hidden="false" customHeight="false" outlineLevel="0" collapsed="false">
      <c r="A32" s="33" t="s">
        <v>23</v>
      </c>
      <c r="B32" s="34" t="s">
        <v>24</v>
      </c>
      <c r="C32" s="33" t="s">
        <v>25</v>
      </c>
      <c r="D32" s="12" t="s">
        <v>22</v>
      </c>
      <c r="E32" s="26" t="n">
        <v>4060</v>
      </c>
      <c r="F32" s="26" t="n">
        <f aca="false">MROUND(E32*1.06,10)</f>
        <v>4300</v>
      </c>
      <c r="G32" s="27" t="n">
        <f aca="false">F32+$B$97</f>
        <v>4690</v>
      </c>
      <c r="H32" s="26" t="n">
        <f aca="false">F32*0.038*0.05</f>
        <v>8.17</v>
      </c>
      <c r="I32" s="26" t="n">
        <f aca="false">G32*0.038*0.05</f>
        <v>8.911</v>
      </c>
      <c r="J32" s="23"/>
      <c r="K32" s="23"/>
      <c r="L32" s="28"/>
      <c r="M32" s="25"/>
      <c r="N32" s="25"/>
      <c r="O32" s="25"/>
      <c r="V32" s="30"/>
      <c r="W32" s="30"/>
      <c r="X32" s="30"/>
      <c r="Y32" s="30"/>
      <c r="Z32" s="30"/>
      <c r="AA32" s="30"/>
      <c r="AE32" s="31"/>
      <c r="AF32" s="31"/>
      <c r="AG32" s="31"/>
      <c r="AH32" s="31"/>
      <c r="AI32" s="31"/>
      <c r="AN32" s="28"/>
      <c r="AR32" s="30"/>
      <c r="AV32" s="30"/>
      <c r="BA32" s="30"/>
      <c r="BD32" s="30"/>
    </row>
    <row r="33" customFormat="false" ht="18" hidden="true" customHeight="false" outlineLevel="0" collapsed="false">
      <c r="A33" s="33"/>
      <c r="B33" s="34"/>
      <c r="C33" s="33"/>
      <c r="D33" s="12"/>
      <c r="E33" s="26"/>
      <c r="F33" s="26" t="e">
        <f aca="false">#REF!</f>
        <v>#REF!</v>
      </c>
      <c r="G33" s="27" t="n">
        <f aca="false">SUM(E33,370)</f>
        <v>370</v>
      </c>
      <c r="H33" s="26"/>
      <c r="I33" s="26"/>
      <c r="J33" s="23"/>
      <c r="K33" s="23"/>
      <c r="L33" s="28"/>
      <c r="M33" s="25"/>
      <c r="N33" s="25"/>
      <c r="O33" s="25"/>
      <c r="V33" s="30"/>
      <c r="W33" s="30"/>
      <c r="X33" s="30"/>
      <c r="Y33" s="30"/>
      <c r="Z33" s="30"/>
      <c r="AA33" s="30"/>
      <c r="AE33" s="31"/>
      <c r="AF33" s="31"/>
      <c r="AG33" s="31"/>
      <c r="AH33" s="31"/>
      <c r="AI33" s="31"/>
      <c r="AN33" s="28"/>
      <c r="AR33" s="30"/>
      <c r="AV33" s="30"/>
      <c r="BA33" s="30"/>
      <c r="BD33" s="30"/>
    </row>
    <row r="34" customFormat="false" ht="18" hidden="false" customHeight="false" outlineLevel="0" collapsed="false">
      <c r="A34" s="32"/>
      <c r="B34" s="32"/>
      <c r="C34" s="32"/>
      <c r="D34" s="32"/>
      <c r="E34" s="8"/>
      <c r="F34" s="8"/>
      <c r="G34" s="27"/>
      <c r="H34" s="8"/>
      <c r="I34" s="8"/>
      <c r="J34" s="7"/>
      <c r="K34" s="7"/>
      <c r="L34" s="28"/>
      <c r="M34" s="25"/>
      <c r="N34" s="25"/>
      <c r="O34" s="25"/>
      <c r="V34" s="30"/>
      <c r="W34" s="30"/>
      <c r="X34" s="30"/>
      <c r="Y34" s="30"/>
      <c r="Z34" s="30"/>
      <c r="AA34" s="30"/>
      <c r="AE34" s="31"/>
      <c r="AF34" s="31"/>
      <c r="AG34" s="31"/>
      <c r="AH34" s="31"/>
      <c r="AI34" s="31"/>
      <c r="AN34" s="28"/>
      <c r="AR34" s="30"/>
      <c r="AV34" s="30"/>
      <c r="BA34" s="30"/>
      <c r="BD34" s="30"/>
    </row>
    <row r="35" customFormat="false" ht="18" hidden="true" customHeight="false" outlineLevel="0" collapsed="false">
      <c r="A35" s="8"/>
      <c r="B35" s="8"/>
      <c r="C35" s="8"/>
      <c r="D35" s="8"/>
      <c r="E35" s="8"/>
      <c r="F35" s="8"/>
      <c r="G35" s="27"/>
      <c r="H35" s="8"/>
      <c r="I35" s="8"/>
      <c r="J35" s="7"/>
      <c r="K35" s="7"/>
      <c r="L35" s="28"/>
      <c r="M35" s="25"/>
      <c r="N35" s="25"/>
      <c r="O35" s="25"/>
      <c r="V35" s="30"/>
      <c r="W35" s="30"/>
      <c r="X35" s="30"/>
      <c r="Y35" s="30"/>
      <c r="Z35" s="30"/>
      <c r="AA35" s="30"/>
      <c r="AE35" s="31"/>
      <c r="AF35" s="31"/>
      <c r="AG35" s="31"/>
      <c r="AH35" s="31"/>
      <c r="AI35" s="31"/>
      <c r="AN35" s="28"/>
      <c r="AR35" s="30"/>
      <c r="AV35" s="30"/>
      <c r="BA35" s="30"/>
      <c r="BD35" s="30"/>
    </row>
    <row r="36" customFormat="false" ht="18" hidden="false" customHeight="false" outlineLevel="0" collapsed="false">
      <c r="A36" s="12" t="s">
        <v>28</v>
      </c>
      <c r="B36" s="12" t="s">
        <v>29</v>
      </c>
      <c r="C36" s="12" t="s">
        <v>25</v>
      </c>
      <c r="D36" s="12" t="s">
        <v>30</v>
      </c>
      <c r="E36" s="26" t="n">
        <v>2990</v>
      </c>
      <c r="F36" s="26" t="n">
        <f aca="false">MROUND(E36*1.06,10)</f>
        <v>3170</v>
      </c>
      <c r="G36" s="27" t="n">
        <f aca="false">F36+$B$97</f>
        <v>3560</v>
      </c>
      <c r="H36" s="26" t="n">
        <f aca="false">F36*0.038*0.076</f>
        <v>9.15496</v>
      </c>
      <c r="I36" s="26" t="n">
        <f aca="false">G36*0.038*0.076</f>
        <v>10.28128</v>
      </c>
      <c r="J36" s="23"/>
      <c r="K36" s="23"/>
      <c r="L36" s="28"/>
      <c r="M36" s="25"/>
      <c r="N36" s="25"/>
      <c r="O36" s="25"/>
      <c r="V36" s="30"/>
      <c r="W36" s="30"/>
      <c r="X36" s="30"/>
      <c r="Y36" s="30"/>
      <c r="Z36" s="30"/>
      <c r="AA36" s="30"/>
      <c r="AE36" s="31"/>
      <c r="AF36" s="31"/>
      <c r="AG36" s="31"/>
      <c r="AH36" s="31"/>
      <c r="AI36" s="31"/>
      <c r="AN36" s="28"/>
      <c r="AR36" s="30"/>
      <c r="AV36" s="30"/>
      <c r="BA36" s="30"/>
      <c r="BD36" s="30"/>
    </row>
    <row r="37" customFormat="false" ht="18" hidden="true" customHeight="false" outlineLevel="0" collapsed="false">
      <c r="A37" s="12"/>
      <c r="B37" s="12"/>
      <c r="C37" s="12"/>
      <c r="D37" s="12"/>
      <c r="E37" s="26"/>
      <c r="F37" s="26"/>
      <c r="G37" s="27"/>
      <c r="H37" s="26"/>
      <c r="I37" s="26"/>
      <c r="J37" s="23"/>
      <c r="K37" s="23"/>
      <c r="L37" s="28"/>
      <c r="M37" s="25"/>
      <c r="N37" s="25"/>
      <c r="O37" s="25"/>
      <c r="V37" s="30"/>
      <c r="W37" s="30"/>
      <c r="X37" s="30"/>
      <c r="Y37" s="30"/>
      <c r="Z37" s="30"/>
      <c r="AA37" s="30"/>
      <c r="AE37" s="31"/>
      <c r="AF37" s="31"/>
      <c r="AG37" s="31"/>
      <c r="AH37" s="31"/>
      <c r="AI37" s="31"/>
      <c r="AN37" s="28"/>
      <c r="AR37" s="30"/>
      <c r="AV37" s="30"/>
      <c r="BA37" s="30"/>
      <c r="BD37" s="30"/>
    </row>
    <row r="38" customFormat="false" ht="18" hidden="false" customHeight="false" outlineLevel="0" collapsed="false">
      <c r="A38" s="12" t="s">
        <v>28</v>
      </c>
      <c r="B38" s="12" t="s">
        <v>29</v>
      </c>
      <c r="C38" s="12" t="s">
        <v>25</v>
      </c>
      <c r="D38" s="12" t="s">
        <v>20</v>
      </c>
      <c r="E38" s="26" t="n">
        <v>3430</v>
      </c>
      <c r="F38" s="26" t="n">
        <f aca="false">MROUND(E38*1.06,10)</f>
        <v>3640</v>
      </c>
      <c r="G38" s="27" t="n">
        <f aca="false">F38+$B$97</f>
        <v>4030</v>
      </c>
      <c r="H38" s="26" t="n">
        <f aca="false">F38*0.038*0.076</f>
        <v>10.51232</v>
      </c>
      <c r="I38" s="26" t="n">
        <f aca="false">G38*0.038*0.076</f>
        <v>11.63864</v>
      </c>
      <c r="J38" s="23"/>
      <c r="K38" s="23"/>
      <c r="L38" s="28"/>
      <c r="M38" s="25"/>
      <c r="N38" s="25"/>
      <c r="O38" s="25"/>
      <c r="V38" s="30"/>
      <c r="W38" s="30"/>
      <c r="X38" s="30"/>
      <c r="Y38" s="30"/>
      <c r="Z38" s="30"/>
      <c r="AA38" s="30"/>
      <c r="AE38" s="31"/>
      <c r="AF38" s="31"/>
      <c r="AG38" s="31"/>
      <c r="AH38" s="31"/>
      <c r="AI38" s="31"/>
      <c r="AN38" s="28"/>
      <c r="AR38" s="30"/>
      <c r="AV38" s="30"/>
      <c r="BA38" s="30"/>
      <c r="BD38" s="30"/>
    </row>
    <row r="39" customFormat="false" ht="18" hidden="true" customHeight="false" outlineLevel="0" collapsed="false">
      <c r="A39" s="12"/>
      <c r="B39" s="12"/>
      <c r="C39" s="12"/>
      <c r="D39" s="12"/>
      <c r="E39" s="26"/>
      <c r="F39" s="26"/>
      <c r="G39" s="27"/>
      <c r="H39" s="26"/>
      <c r="I39" s="26"/>
      <c r="J39" s="23"/>
      <c r="K39" s="23"/>
      <c r="L39" s="28"/>
      <c r="M39" s="25"/>
      <c r="N39" s="25"/>
      <c r="O39" s="25"/>
      <c r="V39" s="30"/>
      <c r="W39" s="30"/>
      <c r="X39" s="30"/>
      <c r="Y39" s="30"/>
      <c r="Z39" s="30"/>
      <c r="AA39" s="30"/>
      <c r="AE39" s="31"/>
      <c r="AF39" s="31"/>
      <c r="AG39" s="31"/>
      <c r="AH39" s="31"/>
      <c r="AI39" s="31"/>
      <c r="AN39" s="28"/>
      <c r="AR39" s="30"/>
      <c r="AV39" s="30"/>
      <c r="BA39" s="30"/>
      <c r="BD39" s="30"/>
    </row>
    <row r="40" customFormat="false" ht="18" hidden="false" customHeight="false" outlineLevel="0" collapsed="false">
      <c r="A40" s="12" t="s">
        <v>28</v>
      </c>
      <c r="B40" s="12" t="s">
        <v>29</v>
      </c>
      <c r="C40" s="12" t="s">
        <v>25</v>
      </c>
      <c r="D40" s="12" t="s">
        <v>22</v>
      </c>
      <c r="E40" s="26" t="n">
        <v>3870</v>
      </c>
      <c r="F40" s="26" t="n">
        <f aca="false">MROUND(E40*1.06,10)</f>
        <v>4100</v>
      </c>
      <c r="G40" s="27" t="n">
        <f aca="false">F40+$B$97</f>
        <v>4490</v>
      </c>
      <c r="H40" s="26" t="n">
        <f aca="false">F40*0.038*0.076</f>
        <v>11.8408</v>
      </c>
      <c r="I40" s="26" t="n">
        <f aca="false">G40*0.038*0.076</f>
        <v>12.96712</v>
      </c>
      <c r="J40" s="23"/>
      <c r="K40" s="23"/>
      <c r="L40" s="28"/>
      <c r="M40" s="25"/>
      <c r="N40" s="25"/>
      <c r="O40" s="25"/>
      <c r="V40" s="30"/>
      <c r="W40" s="30"/>
      <c r="X40" s="30"/>
      <c r="Y40" s="30"/>
      <c r="Z40" s="30"/>
      <c r="AA40" s="30"/>
      <c r="AE40" s="31"/>
      <c r="AF40" s="31"/>
      <c r="AG40" s="31"/>
      <c r="AH40" s="31"/>
      <c r="AI40" s="31"/>
      <c r="AN40" s="28"/>
      <c r="AR40" s="30"/>
      <c r="AV40" s="30"/>
      <c r="BA40" s="30"/>
      <c r="BD40" s="30"/>
    </row>
    <row r="41" customFormat="false" ht="18" hidden="true" customHeight="false" outlineLevel="0" collapsed="false">
      <c r="A41" s="12"/>
      <c r="B41" s="12"/>
      <c r="C41" s="12"/>
      <c r="D41" s="12"/>
      <c r="E41" s="8"/>
      <c r="F41" s="8"/>
      <c r="G41" s="27"/>
      <c r="H41" s="8"/>
      <c r="I41" s="8"/>
      <c r="J41" s="7"/>
      <c r="K41" s="7"/>
      <c r="L41" s="28"/>
      <c r="M41" s="25"/>
      <c r="N41" s="25"/>
      <c r="O41" s="25"/>
      <c r="V41" s="30"/>
      <c r="W41" s="30"/>
      <c r="X41" s="30"/>
      <c r="Y41" s="30"/>
      <c r="Z41" s="30"/>
      <c r="AA41" s="30"/>
      <c r="AE41" s="31"/>
      <c r="AF41" s="31"/>
      <c r="AG41" s="31"/>
      <c r="AH41" s="31"/>
      <c r="AI41" s="31"/>
      <c r="AN41" s="28"/>
      <c r="AR41" s="30"/>
      <c r="AV41" s="30"/>
      <c r="BA41" s="30"/>
      <c r="BD41" s="30"/>
    </row>
    <row r="42" customFormat="false" ht="18" hidden="true" customHeight="false" outlineLevel="0" collapsed="false">
      <c r="A42" s="35"/>
      <c r="B42" s="35"/>
      <c r="C42" s="35"/>
      <c r="D42" s="32"/>
      <c r="E42" s="8"/>
      <c r="F42" s="8"/>
      <c r="G42" s="27" t="n">
        <f aca="false">SUM(E42,370)</f>
        <v>370</v>
      </c>
      <c r="H42" s="8"/>
      <c r="I42" s="8"/>
      <c r="J42" s="7"/>
      <c r="K42" s="7"/>
      <c r="L42" s="28"/>
      <c r="M42" s="25"/>
      <c r="N42" s="25"/>
      <c r="O42" s="25"/>
      <c r="V42" s="30"/>
      <c r="W42" s="30"/>
      <c r="X42" s="30"/>
      <c r="Y42" s="30"/>
      <c r="Z42" s="30"/>
      <c r="AA42" s="30"/>
      <c r="AE42" s="31"/>
      <c r="AF42" s="31"/>
      <c r="AG42" s="31"/>
      <c r="AH42" s="31"/>
      <c r="AI42" s="31"/>
      <c r="AN42" s="28"/>
      <c r="AR42" s="30"/>
      <c r="AV42" s="30"/>
      <c r="BA42" s="30"/>
      <c r="BD42" s="30"/>
    </row>
    <row r="43" customFormat="false" ht="18" hidden="false" customHeight="false" outlineLevel="0" collapsed="false">
      <c r="A43" s="36"/>
      <c r="B43" s="36"/>
      <c r="C43" s="36"/>
      <c r="D43" s="36"/>
      <c r="E43" s="8"/>
      <c r="F43" s="8"/>
      <c r="G43" s="27"/>
      <c r="H43" s="8"/>
      <c r="I43" s="8"/>
      <c r="J43" s="7"/>
      <c r="K43" s="7"/>
      <c r="L43" s="28"/>
      <c r="M43" s="25"/>
      <c r="N43" s="25"/>
      <c r="O43" s="25"/>
      <c r="V43" s="30"/>
      <c r="W43" s="30"/>
      <c r="X43" s="30"/>
      <c r="Y43" s="30"/>
      <c r="Z43" s="30"/>
      <c r="AA43" s="30"/>
      <c r="AE43" s="31"/>
      <c r="AF43" s="31"/>
      <c r="AG43" s="31"/>
      <c r="AH43" s="31"/>
      <c r="AI43" s="31"/>
      <c r="AN43" s="28"/>
      <c r="AR43" s="30"/>
      <c r="AV43" s="30"/>
      <c r="BA43" s="30"/>
      <c r="BD43" s="30"/>
    </row>
    <row r="44" customFormat="false" ht="18" hidden="false" customHeight="false" outlineLevel="0" collapsed="false">
      <c r="A44" s="12" t="s">
        <v>31</v>
      </c>
      <c r="B44" s="12" t="s">
        <v>32</v>
      </c>
      <c r="C44" s="12" t="s">
        <v>25</v>
      </c>
      <c r="D44" s="12" t="s">
        <v>33</v>
      </c>
      <c r="E44" s="26" t="n">
        <v>3210</v>
      </c>
      <c r="F44" s="26" t="n">
        <f aca="false">MROUND(E44*1.06,10)</f>
        <v>3400</v>
      </c>
      <c r="G44" s="27" t="n">
        <f aca="false">F44+$B$97</f>
        <v>3790</v>
      </c>
      <c r="H44" s="26" t="n">
        <f aca="false">F44*0.038*0.114</f>
        <v>14.7288</v>
      </c>
      <c r="I44" s="26" t="n">
        <f aca="false">G44*0.038*0.114</f>
        <v>16.41828</v>
      </c>
      <c r="J44" s="23"/>
      <c r="K44" s="23"/>
      <c r="L44" s="28"/>
      <c r="M44" s="25"/>
      <c r="N44" s="25"/>
      <c r="O44" s="25"/>
      <c r="V44" s="30"/>
      <c r="W44" s="30"/>
      <c r="X44" s="30"/>
      <c r="Y44" s="30"/>
      <c r="Z44" s="30"/>
      <c r="AA44" s="30"/>
      <c r="AE44" s="31"/>
      <c r="AF44" s="31"/>
      <c r="AG44" s="31"/>
      <c r="AH44" s="31"/>
      <c r="AI44" s="31"/>
      <c r="AN44" s="28"/>
      <c r="AR44" s="30"/>
      <c r="AV44" s="30"/>
      <c r="BA44" s="30"/>
      <c r="BD44" s="30"/>
    </row>
    <row r="45" customFormat="false" ht="16.5" hidden="true" customHeight="true" outlineLevel="0" collapsed="false">
      <c r="A45" s="12"/>
      <c r="B45" s="12"/>
      <c r="C45" s="12"/>
      <c r="D45" s="12"/>
      <c r="E45" s="26"/>
      <c r="F45" s="26"/>
      <c r="G45" s="27"/>
      <c r="H45" s="26"/>
      <c r="I45" s="26"/>
      <c r="J45" s="23"/>
      <c r="K45" s="23"/>
      <c r="L45" s="28"/>
      <c r="M45" s="25"/>
      <c r="N45" s="25"/>
      <c r="O45" s="25"/>
      <c r="V45" s="30"/>
      <c r="W45" s="30"/>
      <c r="X45" s="30"/>
      <c r="Y45" s="30"/>
      <c r="Z45" s="30"/>
      <c r="AA45" s="30"/>
      <c r="AE45" s="31"/>
      <c r="AF45" s="31"/>
      <c r="AG45" s="31"/>
      <c r="AH45" s="31"/>
      <c r="AI45" s="31"/>
      <c r="AN45" s="28"/>
      <c r="AR45" s="30"/>
      <c r="AV45" s="30"/>
      <c r="BA45" s="30"/>
      <c r="BD45" s="30"/>
    </row>
    <row r="46" customFormat="false" ht="18" hidden="false" customHeight="false" outlineLevel="0" collapsed="false">
      <c r="A46" s="12" t="s">
        <v>31</v>
      </c>
      <c r="B46" s="12" t="s">
        <v>32</v>
      </c>
      <c r="C46" s="12" t="s">
        <v>25</v>
      </c>
      <c r="D46" s="12" t="s">
        <v>34</v>
      </c>
      <c r="E46" s="26" t="n">
        <v>3500</v>
      </c>
      <c r="F46" s="26" t="n">
        <v>3310</v>
      </c>
      <c r="G46" s="27" t="n">
        <f aca="false">F46+$B$97</f>
        <v>3700</v>
      </c>
      <c r="H46" s="26" t="n">
        <f aca="false">F46*0.038*0.114</f>
        <v>14.33892</v>
      </c>
      <c r="I46" s="26" t="n">
        <f aca="false">G46*0.038*0.114</f>
        <v>16.0284</v>
      </c>
      <c r="J46" s="23"/>
      <c r="K46" s="23"/>
      <c r="L46" s="28"/>
      <c r="M46" s="25"/>
      <c r="N46" s="25"/>
      <c r="O46" s="25"/>
      <c r="V46" s="30"/>
      <c r="W46" s="30"/>
      <c r="X46" s="30"/>
      <c r="Y46" s="30"/>
      <c r="Z46" s="30"/>
      <c r="AA46" s="30"/>
      <c r="AE46" s="31"/>
      <c r="AF46" s="31"/>
      <c r="AG46" s="31"/>
      <c r="AH46" s="31"/>
      <c r="AI46" s="31"/>
      <c r="AN46" s="28"/>
      <c r="AR46" s="30"/>
      <c r="AV46" s="30"/>
      <c r="BA46" s="30"/>
      <c r="BD46" s="30"/>
    </row>
    <row r="47" customFormat="false" ht="18" hidden="true" customHeight="false" outlineLevel="0" collapsed="false">
      <c r="A47" s="12"/>
      <c r="B47" s="12"/>
      <c r="C47" s="12"/>
      <c r="D47" s="12"/>
      <c r="E47" s="26"/>
      <c r="F47" s="26"/>
      <c r="G47" s="27"/>
      <c r="H47" s="26"/>
      <c r="I47" s="26"/>
      <c r="J47" s="23"/>
      <c r="K47" s="23"/>
      <c r="L47" s="28"/>
      <c r="M47" s="25"/>
      <c r="N47" s="25"/>
      <c r="O47" s="25"/>
      <c r="V47" s="30"/>
      <c r="W47" s="30"/>
      <c r="X47" s="30"/>
      <c r="Y47" s="30"/>
      <c r="Z47" s="30"/>
      <c r="AA47" s="30"/>
      <c r="AE47" s="31"/>
      <c r="AF47" s="31"/>
      <c r="AG47" s="31"/>
      <c r="AH47" s="31"/>
      <c r="AI47" s="31"/>
      <c r="AN47" s="28"/>
      <c r="AR47" s="30"/>
      <c r="AV47" s="30"/>
      <c r="BA47" s="30"/>
      <c r="BD47" s="30"/>
    </row>
    <row r="48" customFormat="false" ht="18" hidden="false" customHeight="false" outlineLevel="0" collapsed="false">
      <c r="A48" s="12" t="s">
        <v>31</v>
      </c>
      <c r="B48" s="12" t="s">
        <v>32</v>
      </c>
      <c r="C48" s="12" t="s">
        <v>25</v>
      </c>
      <c r="D48" s="12" t="s">
        <v>35</v>
      </c>
      <c r="E48" s="26" t="n">
        <v>3720</v>
      </c>
      <c r="F48" s="26" t="n">
        <v>3310</v>
      </c>
      <c r="G48" s="27" t="n">
        <f aca="false">F48+$B$97</f>
        <v>3700</v>
      </c>
      <c r="H48" s="26" t="n">
        <f aca="false">F48*0.038*0.114</f>
        <v>14.33892</v>
      </c>
      <c r="I48" s="26" t="n">
        <f aca="false">G48*0.038*0.114</f>
        <v>16.0284</v>
      </c>
      <c r="J48" s="23"/>
      <c r="K48" s="23"/>
      <c r="L48" s="28"/>
      <c r="M48" s="25"/>
      <c r="N48" s="25"/>
      <c r="O48" s="25"/>
      <c r="V48" s="30"/>
      <c r="W48" s="30"/>
      <c r="X48" s="30"/>
      <c r="Y48" s="30"/>
      <c r="Z48" s="30"/>
      <c r="AA48" s="30"/>
      <c r="AE48" s="31"/>
      <c r="AF48" s="31"/>
      <c r="AG48" s="31"/>
      <c r="AH48" s="31"/>
      <c r="AI48" s="31"/>
      <c r="AN48" s="28"/>
      <c r="AR48" s="30"/>
      <c r="AV48" s="30"/>
      <c r="BA48" s="30"/>
      <c r="BD48" s="30"/>
    </row>
    <row r="49" customFormat="false" ht="18" hidden="true" customHeight="false" outlineLevel="0" collapsed="false">
      <c r="A49" s="32"/>
      <c r="B49" s="32"/>
      <c r="C49" s="32"/>
      <c r="D49" s="32"/>
      <c r="E49" s="8"/>
      <c r="F49" s="8"/>
      <c r="G49" s="27"/>
      <c r="H49" s="26"/>
      <c r="I49" s="8"/>
      <c r="J49" s="7"/>
      <c r="K49" s="7"/>
      <c r="L49" s="28"/>
      <c r="M49" s="25"/>
      <c r="N49" s="25"/>
      <c r="O49" s="25"/>
      <c r="V49" s="30"/>
      <c r="W49" s="30"/>
      <c r="X49" s="30"/>
      <c r="Y49" s="30"/>
      <c r="Z49" s="30"/>
      <c r="AA49" s="30"/>
      <c r="AE49" s="31"/>
      <c r="AF49" s="31"/>
      <c r="AG49" s="31"/>
      <c r="AH49" s="31"/>
      <c r="AI49" s="31"/>
      <c r="AN49" s="28"/>
      <c r="AR49" s="30"/>
      <c r="AV49" s="30"/>
      <c r="BA49" s="30"/>
      <c r="BD49" s="30"/>
    </row>
    <row r="50" customFormat="false" ht="15" hidden="false" customHeight="true" outlineLevel="0" collapsed="false">
      <c r="A50" s="37"/>
      <c r="B50" s="37"/>
      <c r="C50" s="37"/>
      <c r="D50" s="33"/>
      <c r="E50" s="8"/>
      <c r="F50" s="8"/>
      <c r="G50" s="27"/>
      <c r="H50" s="8"/>
      <c r="I50" s="8"/>
      <c r="J50" s="7"/>
      <c r="K50" s="7"/>
      <c r="L50" s="28"/>
      <c r="M50" s="25"/>
      <c r="N50" s="25"/>
      <c r="O50" s="25"/>
      <c r="V50" s="30"/>
      <c r="W50" s="30"/>
      <c r="X50" s="30"/>
      <c r="Y50" s="30"/>
      <c r="Z50" s="30"/>
      <c r="AA50" s="30"/>
      <c r="AE50" s="31"/>
      <c r="AF50" s="31"/>
      <c r="AG50" s="31"/>
      <c r="AH50" s="31"/>
      <c r="AI50" s="31"/>
      <c r="AN50" s="28"/>
      <c r="AR50" s="30"/>
      <c r="AV50" s="30"/>
      <c r="BA50" s="30"/>
      <c r="BD50" s="30"/>
    </row>
    <row r="51" customFormat="false" ht="15" hidden="false" customHeight="true" outlineLevel="0" collapsed="false">
      <c r="A51" s="12" t="s">
        <v>36</v>
      </c>
      <c r="B51" s="12" t="s">
        <v>37</v>
      </c>
      <c r="C51" s="12" t="s">
        <v>25</v>
      </c>
      <c r="D51" s="12" t="s">
        <v>38</v>
      </c>
      <c r="E51" s="26" t="n">
        <v>3280</v>
      </c>
      <c r="F51" s="26" t="n">
        <f aca="false">MROUND(E51*1.06,10)</f>
        <v>3480</v>
      </c>
      <c r="G51" s="27" t="n">
        <f aca="false">F51+$B$97</f>
        <v>3870</v>
      </c>
      <c r="H51" s="26" t="n">
        <f aca="false">F51*0.038*0.152</f>
        <v>20.10048</v>
      </c>
      <c r="I51" s="26" t="n">
        <f aca="false">G51*0.038*0.152</f>
        <v>22.35312</v>
      </c>
      <c r="J51" s="23"/>
      <c r="K51" s="23"/>
      <c r="L51" s="28"/>
      <c r="M51" s="25"/>
      <c r="N51" s="25"/>
      <c r="O51" s="25"/>
      <c r="V51" s="30"/>
      <c r="W51" s="30"/>
      <c r="X51" s="30"/>
      <c r="Y51" s="30"/>
      <c r="Z51" s="30"/>
      <c r="AA51" s="30"/>
      <c r="AE51" s="31"/>
      <c r="AF51" s="31"/>
      <c r="AG51" s="31"/>
      <c r="AH51" s="31"/>
      <c r="AI51" s="31"/>
      <c r="AN51" s="28"/>
      <c r="AR51" s="30"/>
      <c r="AV51" s="30"/>
      <c r="BA51" s="30"/>
      <c r="BD51" s="30"/>
    </row>
    <row r="52" customFormat="false" ht="15" hidden="true" customHeight="true" outlineLevel="0" collapsed="false">
      <c r="A52" s="12"/>
      <c r="B52" s="12"/>
      <c r="C52" s="12"/>
      <c r="D52" s="12"/>
      <c r="E52" s="26"/>
      <c r="F52" s="26"/>
      <c r="G52" s="27"/>
      <c r="H52" s="26"/>
      <c r="I52" s="26"/>
      <c r="J52" s="23"/>
      <c r="K52" s="23"/>
      <c r="L52" s="28"/>
      <c r="M52" s="25"/>
      <c r="N52" s="25"/>
      <c r="O52" s="25"/>
      <c r="V52" s="30"/>
      <c r="W52" s="30"/>
      <c r="X52" s="30"/>
      <c r="Y52" s="30"/>
      <c r="Z52" s="30"/>
      <c r="AA52" s="30"/>
      <c r="AE52" s="31"/>
      <c r="AF52" s="31"/>
      <c r="AG52" s="31"/>
      <c r="AH52" s="31"/>
      <c r="AI52" s="31"/>
      <c r="AN52" s="28"/>
      <c r="AR52" s="30"/>
      <c r="AV52" s="30"/>
      <c r="BA52" s="30"/>
      <c r="BD52" s="30"/>
    </row>
    <row r="53" customFormat="false" ht="15" hidden="false" customHeight="true" outlineLevel="0" collapsed="false">
      <c r="A53" s="12" t="s">
        <v>36</v>
      </c>
      <c r="B53" s="12" t="s">
        <v>37</v>
      </c>
      <c r="C53" s="12" t="s">
        <v>25</v>
      </c>
      <c r="D53" s="12" t="s">
        <v>39</v>
      </c>
      <c r="E53" s="26" t="n">
        <v>3550</v>
      </c>
      <c r="F53" s="26" t="n">
        <f aca="false">MROUND(E53*1.06,10)</f>
        <v>3760</v>
      </c>
      <c r="G53" s="27" t="n">
        <f aca="false">F53+$B$97</f>
        <v>4150</v>
      </c>
      <c r="H53" s="26" t="n">
        <f aca="false">F53*0.038*0.152</f>
        <v>21.71776</v>
      </c>
      <c r="I53" s="26" t="n">
        <f aca="false">G53*0.038*0.152</f>
        <v>23.9704</v>
      </c>
      <c r="J53" s="23"/>
      <c r="K53" s="23"/>
      <c r="L53" s="28"/>
      <c r="M53" s="25"/>
      <c r="N53" s="25"/>
      <c r="O53" s="25"/>
      <c r="V53" s="30"/>
      <c r="W53" s="30"/>
      <c r="X53" s="30"/>
      <c r="Y53" s="30"/>
      <c r="Z53" s="30"/>
      <c r="AA53" s="30"/>
      <c r="AE53" s="31"/>
      <c r="AF53" s="31"/>
      <c r="AG53" s="31"/>
      <c r="AH53" s="31"/>
      <c r="AI53" s="31"/>
      <c r="AN53" s="28"/>
      <c r="AR53" s="30"/>
      <c r="AV53" s="30"/>
      <c r="BA53" s="30"/>
      <c r="BD53" s="30"/>
    </row>
    <row r="54" customFormat="false" ht="18" hidden="true" customHeight="false" outlineLevel="0" collapsed="false">
      <c r="A54" s="8"/>
      <c r="B54" s="8"/>
      <c r="C54" s="8"/>
      <c r="D54" s="8"/>
      <c r="E54" s="8"/>
      <c r="F54" s="8"/>
      <c r="G54" s="27"/>
      <c r="H54" s="8"/>
      <c r="I54" s="8"/>
      <c r="J54" s="7"/>
      <c r="K54" s="7"/>
      <c r="L54" s="28"/>
      <c r="M54" s="25"/>
      <c r="N54" s="25"/>
      <c r="O54" s="25"/>
      <c r="V54" s="30"/>
      <c r="W54" s="30"/>
      <c r="X54" s="30"/>
      <c r="Y54" s="30"/>
      <c r="Z54" s="30"/>
      <c r="AA54" s="30"/>
      <c r="AE54" s="31"/>
      <c r="AF54" s="31"/>
      <c r="AG54" s="31"/>
      <c r="AH54" s="31"/>
      <c r="AI54" s="31"/>
      <c r="AN54" s="28"/>
      <c r="AR54" s="30"/>
      <c r="AV54" s="30"/>
      <c r="BA54" s="30"/>
      <c r="BD54" s="30"/>
    </row>
    <row r="55" customFormat="false" ht="18" hidden="false" customHeight="false" outlineLevel="0" collapsed="false">
      <c r="A55" s="12" t="s">
        <v>36</v>
      </c>
      <c r="B55" s="12" t="s">
        <v>37</v>
      </c>
      <c r="C55" s="12" t="s">
        <v>25</v>
      </c>
      <c r="D55" s="12" t="s">
        <v>35</v>
      </c>
      <c r="E55" s="26" t="n">
        <v>3760</v>
      </c>
      <c r="F55" s="26" t="n">
        <f aca="false">MROUND(E55*1.06,10)</f>
        <v>3990</v>
      </c>
      <c r="G55" s="27" t="n">
        <f aca="false">F55+$B$97</f>
        <v>4380</v>
      </c>
      <c r="H55" s="26" t="n">
        <f aca="false">F55*0.038*0.152</f>
        <v>23.04624</v>
      </c>
      <c r="I55" s="26" t="n">
        <f aca="false">G55*0.038*0.152</f>
        <v>25.29888</v>
      </c>
      <c r="J55" s="23"/>
      <c r="K55" s="23"/>
      <c r="L55" s="28"/>
      <c r="M55" s="25"/>
      <c r="N55" s="25"/>
      <c r="O55" s="25"/>
      <c r="V55" s="30"/>
      <c r="W55" s="30"/>
      <c r="X55" s="30"/>
      <c r="Y55" s="30"/>
      <c r="Z55" s="30"/>
      <c r="AA55" s="30"/>
      <c r="AE55" s="31"/>
      <c r="AF55" s="31"/>
      <c r="AG55" s="31"/>
      <c r="AH55" s="31"/>
      <c r="AI55" s="31"/>
      <c r="AN55" s="28"/>
      <c r="AR55" s="30"/>
      <c r="AV55" s="30"/>
      <c r="BA55" s="30"/>
      <c r="BD55" s="30"/>
    </row>
    <row r="56" customFormat="false" ht="17.25" hidden="true" customHeight="true" outlineLevel="0" collapsed="false">
      <c r="A56" s="8"/>
      <c r="B56" s="8"/>
      <c r="C56" s="8"/>
      <c r="D56" s="8"/>
      <c r="E56" s="8"/>
      <c r="F56" s="8" t="n">
        <v>2893.8</v>
      </c>
      <c r="G56" s="27" t="n">
        <f aca="false">SUM(E56,370)</f>
        <v>370</v>
      </c>
      <c r="H56" s="8"/>
      <c r="I56" s="8"/>
      <c r="J56" s="7"/>
      <c r="K56" s="7"/>
      <c r="L56" s="28"/>
      <c r="M56" s="25"/>
      <c r="N56" s="25"/>
      <c r="O56" s="25"/>
      <c r="V56" s="30"/>
      <c r="W56" s="30"/>
      <c r="X56" s="30"/>
      <c r="Y56" s="30"/>
      <c r="Z56" s="30"/>
      <c r="AA56" s="30"/>
      <c r="AE56" s="31"/>
      <c r="AF56" s="31"/>
      <c r="AG56" s="31"/>
      <c r="AH56" s="31"/>
      <c r="AI56" s="31"/>
      <c r="AN56" s="28"/>
      <c r="AR56" s="30"/>
      <c r="AV56" s="30"/>
      <c r="BA56" s="30"/>
      <c r="BD56" s="30"/>
    </row>
    <row r="57" customFormat="false" ht="18" hidden="true" customHeight="false" outlineLevel="0" collapsed="false">
      <c r="A57" s="32"/>
      <c r="B57" s="32"/>
      <c r="C57" s="32"/>
      <c r="D57" s="32"/>
      <c r="E57" s="26"/>
      <c r="F57" s="26"/>
      <c r="G57" s="27"/>
      <c r="H57" s="26"/>
      <c r="I57" s="26"/>
      <c r="J57" s="23"/>
      <c r="K57" s="23"/>
      <c r="L57" s="28"/>
      <c r="M57" s="25"/>
      <c r="N57" s="25"/>
      <c r="O57" s="25"/>
      <c r="V57" s="30"/>
      <c r="W57" s="30"/>
      <c r="X57" s="30"/>
      <c r="Y57" s="30"/>
      <c r="Z57" s="30"/>
      <c r="AA57" s="30"/>
      <c r="AE57" s="31"/>
      <c r="AF57" s="31"/>
      <c r="AG57" s="31"/>
      <c r="AH57" s="31"/>
      <c r="AI57" s="31"/>
      <c r="AN57" s="28"/>
      <c r="AR57" s="30"/>
      <c r="AV57" s="30"/>
      <c r="BA57" s="30"/>
      <c r="BD57" s="30"/>
    </row>
    <row r="58" customFormat="false" ht="18" hidden="false" customHeight="false" outlineLevel="0" collapsed="false">
      <c r="A58" s="12"/>
      <c r="B58" s="12"/>
      <c r="C58" s="12"/>
      <c r="D58" s="12"/>
      <c r="E58" s="26"/>
      <c r="F58" s="26"/>
      <c r="G58" s="27"/>
      <c r="H58" s="26"/>
      <c r="I58" s="26"/>
      <c r="J58" s="23"/>
      <c r="K58" s="23"/>
      <c r="L58" s="28"/>
      <c r="M58" s="25"/>
      <c r="N58" s="25"/>
      <c r="O58" s="25"/>
      <c r="V58" s="30"/>
      <c r="W58" s="30"/>
      <c r="X58" s="30"/>
      <c r="Y58" s="30"/>
      <c r="Z58" s="30"/>
      <c r="AA58" s="30"/>
      <c r="AE58" s="31"/>
      <c r="AF58" s="31"/>
      <c r="AG58" s="31"/>
      <c r="AH58" s="31"/>
      <c r="AI58" s="31"/>
      <c r="AN58" s="28"/>
      <c r="AR58" s="30"/>
      <c r="AV58" s="30"/>
      <c r="BA58" s="30"/>
      <c r="BD58" s="30"/>
    </row>
    <row r="59" customFormat="false" ht="18" hidden="false" customHeight="false" outlineLevel="0" collapsed="false">
      <c r="A59" s="12" t="s">
        <v>40</v>
      </c>
      <c r="B59" s="12" t="s">
        <v>41</v>
      </c>
      <c r="C59" s="12" t="s">
        <v>25</v>
      </c>
      <c r="D59" s="12" t="s">
        <v>38</v>
      </c>
      <c r="E59" s="26" t="n">
        <v>3300</v>
      </c>
      <c r="F59" s="26" t="n">
        <f aca="false">MROUND(E59*1.12,10)</f>
        <v>3700</v>
      </c>
      <c r="G59" s="27" t="n">
        <f aca="false">F59+$B$97</f>
        <v>4090</v>
      </c>
      <c r="H59" s="26" t="n">
        <f aca="false">F59*0.038*0.228</f>
        <v>32.0568</v>
      </c>
      <c r="I59" s="26" t="n">
        <f aca="false">G59*0.038*0.228</f>
        <v>35.43576</v>
      </c>
      <c r="J59" s="23"/>
      <c r="K59" s="23"/>
      <c r="L59" s="28"/>
      <c r="M59" s="25"/>
      <c r="N59" s="25"/>
      <c r="O59" s="25"/>
      <c r="V59" s="30"/>
      <c r="W59" s="30"/>
      <c r="X59" s="30"/>
      <c r="Y59" s="30"/>
      <c r="Z59" s="30"/>
      <c r="AA59" s="30"/>
      <c r="AE59" s="31"/>
      <c r="AF59" s="31"/>
      <c r="AG59" s="31"/>
      <c r="AH59" s="31"/>
      <c r="AI59" s="31"/>
      <c r="AN59" s="28"/>
      <c r="AR59" s="30"/>
      <c r="AV59" s="30"/>
      <c r="BA59" s="30"/>
      <c r="BD59" s="30"/>
    </row>
    <row r="60" customFormat="false" ht="18" hidden="true" customHeight="false" outlineLevel="0" collapsed="false">
      <c r="A60" s="12"/>
      <c r="B60" s="12"/>
      <c r="C60" s="12"/>
      <c r="D60" s="12"/>
      <c r="E60" s="8"/>
      <c r="F60" s="8"/>
      <c r="G60" s="27"/>
      <c r="H60" s="8"/>
      <c r="I60" s="8"/>
      <c r="J60" s="7"/>
      <c r="K60" s="7"/>
      <c r="L60" s="28"/>
      <c r="M60" s="25"/>
      <c r="N60" s="25"/>
      <c r="O60" s="25"/>
      <c r="V60" s="30"/>
      <c r="W60" s="30"/>
      <c r="X60" s="30"/>
      <c r="Y60" s="30"/>
      <c r="Z60" s="30"/>
      <c r="AA60" s="30"/>
      <c r="AE60" s="31"/>
      <c r="AF60" s="31"/>
      <c r="AG60" s="31"/>
      <c r="AH60" s="31"/>
      <c r="AI60" s="31"/>
      <c r="AN60" s="28"/>
      <c r="AR60" s="30"/>
      <c r="AV60" s="30"/>
      <c r="BA60" s="30"/>
      <c r="BD60" s="30"/>
    </row>
    <row r="61" customFormat="false" ht="18" hidden="false" customHeight="false" outlineLevel="0" collapsed="false">
      <c r="A61" s="12" t="s">
        <v>40</v>
      </c>
      <c r="B61" s="12" t="s">
        <v>41</v>
      </c>
      <c r="C61" s="12" t="s">
        <v>25</v>
      </c>
      <c r="D61" s="12" t="s">
        <v>39</v>
      </c>
      <c r="E61" s="26" t="n">
        <v>4460</v>
      </c>
      <c r="F61" s="26" t="n">
        <f aca="false">MROUND(E61*1.12,10)</f>
        <v>5000</v>
      </c>
      <c r="G61" s="27" t="n">
        <f aca="false">F61+$B$97</f>
        <v>5390</v>
      </c>
      <c r="H61" s="26" t="n">
        <f aca="false">F61*0.038*0.228</f>
        <v>43.32</v>
      </c>
      <c r="I61" s="26" t="n">
        <f aca="false">G61*0.038*0.228</f>
        <v>46.69896</v>
      </c>
      <c r="J61" s="23"/>
      <c r="K61" s="23"/>
      <c r="L61" s="28"/>
      <c r="M61" s="25"/>
      <c r="N61" s="25"/>
      <c r="O61" s="25"/>
      <c r="V61" s="30"/>
      <c r="W61" s="30"/>
      <c r="X61" s="30"/>
      <c r="Y61" s="30"/>
      <c r="Z61" s="30"/>
      <c r="AA61" s="30"/>
      <c r="AE61" s="31"/>
      <c r="AF61" s="31"/>
      <c r="AG61" s="31"/>
      <c r="AH61" s="31"/>
      <c r="AI61" s="31"/>
      <c r="AN61" s="28"/>
      <c r="AR61" s="30"/>
      <c r="AV61" s="30"/>
      <c r="BA61" s="30"/>
      <c r="BD61" s="30"/>
    </row>
    <row r="62" customFormat="false" ht="18" hidden="true" customHeight="false" outlineLevel="0" collapsed="false">
      <c r="A62" s="12"/>
      <c r="B62" s="12"/>
      <c r="C62" s="12"/>
      <c r="D62" s="12"/>
      <c r="E62" s="26"/>
      <c r="F62" s="26"/>
      <c r="G62" s="27"/>
      <c r="H62" s="26"/>
      <c r="I62" s="26"/>
      <c r="J62" s="23"/>
      <c r="K62" s="23"/>
      <c r="L62" s="28"/>
      <c r="M62" s="25"/>
      <c r="N62" s="25"/>
      <c r="O62" s="25"/>
      <c r="V62" s="30"/>
      <c r="W62" s="30"/>
      <c r="X62" s="30"/>
      <c r="Y62" s="30"/>
      <c r="Z62" s="30"/>
      <c r="AA62" s="30"/>
      <c r="AE62" s="31"/>
      <c r="AF62" s="31"/>
      <c r="AG62" s="31"/>
      <c r="AH62" s="31"/>
      <c r="AI62" s="31"/>
      <c r="AN62" s="28"/>
      <c r="AR62" s="30"/>
      <c r="AV62" s="30"/>
      <c r="BA62" s="30"/>
      <c r="BD62" s="30"/>
    </row>
    <row r="63" customFormat="false" ht="18" hidden="false" customHeight="false" outlineLevel="0" collapsed="false">
      <c r="A63" s="12" t="s">
        <v>40</v>
      </c>
      <c r="B63" s="12" t="s">
        <v>41</v>
      </c>
      <c r="C63" s="12" t="s">
        <v>25</v>
      </c>
      <c r="D63" s="12" t="s">
        <v>35</v>
      </c>
      <c r="E63" s="26" t="n">
        <v>4590</v>
      </c>
      <c r="F63" s="26" t="n">
        <f aca="false">MROUND(E63*1.12,10)</f>
        <v>5140</v>
      </c>
      <c r="G63" s="27" t="n">
        <f aca="false">F63+$B$97</f>
        <v>5530</v>
      </c>
      <c r="H63" s="26" t="n">
        <f aca="false">F63*0.038*0.228</f>
        <v>44.53296</v>
      </c>
      <c r="I63" s="26" t="n">
        <f aca="false">G63*0.038*0.228</f>
        <v>47.91192</v>
      </c>
      <c r="J63" s="23"/>
      <c r="K63" s="23"/>
      <c r="L63" s="28"/>
      <c r="M63" s="25"/>
      <c r="N63" s="25"/>
      <c r="O63" s="25"/>
      <c r="V63" s="30"/>
      <c r="W63" s="30"/>
      <c r="X63" s="30"/>
      <c r="Y63" s="30"/>
      <c r="Z63" s="30"/>
      <c r="AA63" s="30"/>
      <c r="AE63" s="31"/>
      <c r="AF63" s="31"/>
      <c r="AG63" s="31"/>
      <c r="AH63" s="31"/>
      <c r="AI63" s="31"/>
      <c r="AN63" s="28"/>
      <c r="AR63" s="30"/>
      <c r="AV63" s="30"/>
      <c r="BA63" s="30"/>
      <c r="BD63" s="30"/>
    </row>
    <row r="64" customFormat="false" ht="18" hidden="true" customHeight="false" outlineLevel="0" collapsed="false">
      <c r="A64" s="32"/>
      <c r="B64" s="32"/>
      <c r="C64" s="32"/>
      <c r="D64" s="32"/>
      <c r="E64" s="8"/>
      <c r="F64" s="8"/>
      <c r="G64" s="27"/>
      <c r="H64" s="8"/>
      <c r="I64" s="8"/>
      <c r="J64" s="7"/>
      <c r="K64" s="7"/>
      <c r="L64" s="28"/>
      <c r="M64" s="25"/>
      <c r="N64" s="25"/>
      <c r="O64" s="25"/>
      <c r="V64" s="30"/>
      <c r="W64" s="30"/>
      <c r="X64" s="30"/>
      <c r="Y64" s="30"/>
      <c r="Z64" s="30"/>
      <c r="AA64" s="30"/>
      <c r="AE64" s="31"/>
      <c r="AF64" s="31"/>
      <c r="AG64" s="31"/>
      <c r="AH64" s="31"/>
      <c r="AI64" s="31"/>
      <c r="AN64" s="28"/>
      <c r="AR64" s="30"/>
      <c r="AV64" s="30"/>
      <c r="BA64" s="30"/>
      <c r="BD64" s="30"/>
    </row>
    <row r="65" customFormat="false" ht="18" hidden="false" customHeight="false" outlineLevel="0" collapsed="false">
      <c r="A65" s="33"/>
      <c r="B65" s="33"/>
      <c r="C65" s="33"/>
      <c r="D65" s="33"/>
      <c r="E65" s="8"/>
      <c r="F65" s="8"/>
      <c r="G65" s="27"/>
      <c r="H65" s="8"/>
      <c r="I65" s="8"/>
      <c r="J65" s="7"/>
      <c r="K65" s="7"/>
      <c r="L65" s="28"/>
      <c r="M65" s="25"/>
      <c r="N65" s="25"/>
      <c r="O65" s="25"/>
      <c r="V65" s="30"/>
      <c r="W65" s="30"/>
      <c r="X65" s="30"/>
      <c r="Y65" s="30"/>
      <c r="Z65" s="30"/>
      <c r="AA65" s="30"/>
      <c r="AE65" s="31"/>
      <c r="AF65" s="31"/>
      <c r="AG65" s="31"/>
      <c r="AH65" s="31"/>
      <c r="AI65" s="31"/>
      <c r="AN65" s="28"/>
      <c r="AR65" s="30"/>
      <c r="AV65" s="30"/>
      <c r="BA65" s="30"/>
      <c r="BD65" s="30"/>
    </row>
    <row r="66" customFormat="false" ht="18" hidden="false" customHeight="false" outlineLevel="0" collapsed="false">
      <c r="A66" s="33" t="s">
        <v>42</v>
      </c>
      <c r="B66" s="33" t="s">
        <v>43</v>
      </c>
      <c r="C66" s="33" t="s">
        <v>25</v>
      </c>
      <c r="D66" s="12" t="s">
        <v>30</v>
      </c>
      <c r="E66" s="26" t="n">
        <v>3510</v>
      </c>
      <c r="F66" s="26" t="n">
        <f aca="false">MROUND(E66*1.06,10)</f>
        <v>3720</v>
      </c>
      <c r="G66" s="27" t="n">
        <f aca="false">F66+$B$97</f>
        <v>4110</v>
      </c>
      <c r="H66" s="26" t="n">
        <f aca="false">F66*0.05*0.076</f>
        <v>14.136</v>
      </c>
      <c r="I66" s="26" t="n">
        <f aca="false">G66*0.05*0.076</f>
        <v>15.618</v>
      </c>
      <c r="J66" s="23"/>
      <c r="K66" s="23"/>
      <c r="L66" s="28"/>
      <c r="M66" s="25"/>
      <c r="N66" s="25"/>
      <c r="O66" s="25"/>
      <c r="V66" s="30"/>
      <c r="W66" s="30"/>
      <c r="X66" s="30"/>
      <c r="Y66" s="30"/>
      <c r="Z66" s="30"/>
      <c r="AA66" s="30"/>
      <c r="AE66" s="31"/>
      <c r="AF66" s="31"/>
      <c r="AG66" s="31"/>
      <c r="AH66" s="31"/>
      <c r="AI66" s="31"/>
      <c r="AN66" s="28"/>
      <c r="AR66" s="30"/>
      <c r="AV66" s="30"/>
      <c r="BA66" s="30"/>
      <c r="BD66" s="30"/>
    </row>
    <row r="67" customFormat="false" ht="18" hidden="true" customHeight="false" outlineLevel="0" collapsed="false">
      <c r="A67" s="33"/>
      <c r="B67" s="33"/>
      <c r="C67" s="33"/>
      <c r="D67" s="12"/>
      <c r="E67" s="8"/>
      <c r="F67" s="8"/>
      <c r="G67" s="27"/>
      <c r="H67" s="8"/>
      <c r="I67" s="8"/>
      <c r="J67" s="7"/>
      <c r="K67" s="7"/>
      <c r="L67" s="28"/>
      <c r="M67" s="25"/>
      <c r="N67" s="25"/>
      <c r="O67" s="25"/>
      <c r="V67" s="30"/>
      <c r="W67" s="30"/>
      <c r="X67" s="30"/>
      <c r="Y67" s="30"/>
      <c r="Z67" s="30"/>
      <c r="AA67" s="30"/>
      <c r="AE67" s="31"/>
      <c r="AF67" s="31"/>
      <c r="AG67" s="31"/>
      <c r="AH67" s="31"/>
      <c r="AI67" s="31"/>
      <c r="AN67" s="28"/>
      <c r="AR67" s="30"/>
      <c r="AV67" s="30"/>
      <c r="BA67" s="30"/>
      <c r="BD67" s="30"/>
    </row>
    <row r="68" customFormat="false" ht="18" hidden="false" customHeight="false" outlineLevel="0" collapsed="false">
      <c r="A68" s="33" t="s">
        <v>42</v>
      </c>
      <c r="B68" s="33" t="s">
        <v>43</v>
      </c>
      <c r="C68" s="33" t="s">
        <v>25</v>
      </c>
      <c r="D68" s="12" t="s">
        <v>44</v>
      </c>
      <c r="E68" s="26" t="n">
        <v>3810</v>
      </c>
      <c r="F68" s="26" t="n">
        <f aca="false">MROUND(E68*1.06,10)</f>
        <v>4040</v>
      </c>
      <c r="G68" s="27" t="n">
        <f aca="false">F68+$B$97</f>
        <v>4430</v>
      </c>
      <c r="H68" s="26" t="n">
        <f aca="false">F68*0.05*0.076</f>
        <v>15.352</v>
      </c>
      <c r="I68" s="26" t="n">
        <f aca="false">G68*0.05*0.076</f>
        <v>16.834</v>
      </c>
      <c r="J68" s="23"/>
      <c r="K68" s="23"/>
      <c r="L68" s="28"/>
      <c r="M68" s="25"/>
      <c r="N68" s="25"/>
      <c r="O68" s="25"/>
      <c r="V68" s="30"/>
      <c r="W68" s="30"/>
      <c r="X68" s="30"/>
      <c r="Y68" s="30"/>
      <c r="Z68" s="30"/>
      <c r="AA68" s="30"/>
      <c r="AE68" s="31"/>
      <c r="AF68" s="31"/>
      <c r="AG68" s="31"/>
      <c r="AH68" s="31"/>
      <c r="AI68" s="31"/>
      <c r="AN68" s="28"/>
      <c r="AR68" s="30"/>
      <c r="AV68" s="30"/>
      <c r="BA68" s="30"/>
      <c r="BD68" s="30"/>
    </row>
    <row r="69" customFormat="false" ht="18" hidden="true" customHeight="false" outlineLevel="0" collapsed="false">
      <c r="A69" s="33"/>
      <c r="B69" s="33"/>
      <c r="C69" s="33"/>
      <c r="D69" s="12"/>
      <c r="E69" s="26"/>
      <c r="F69" s="26"/>
      <c r="G69" s="27"/>
      <c r="H69" s="26"/>
      <c r="I69" s="26"/>
      <c r="J69" s="23"/>
      <c r="K69" s="23"/>
      <c r="L69" s="28"/>
      <c r="M69" s="25"/>
      <c r="N69" s="25"/>
      <c r="O69" s="25"/>
      <c r="V69" s="30"/>
      <c r="W69" s="30"/>
      <c r="X69" s="30"/>
      <c r="Y69" s="30"/>
      <c r="Z69" s="30"/>
      <c r="AA69" s="30"/>
      <c r="AE69" s="31"/>
      <c r="AF69" s="31"/>
      <c r="AG69" s="31"/>
      <c r="AH69" s="31"/>
      <c r="AI69" s="31"/>
      <c r="AN69" s="28"/>
      <c r="AR69" s="30"/>
      <c r="AV69" s="30"/>
      <c r="BA69" s="30"/>
      <c r="BD69" s="30"/>
    </row>
    <row r="70" customFormat="false" ht="18" hidden="false" customHeight="false" outlineLevel="0" collapsed="false">
      <c r="A70" s="33" t="s">
        <v>42</v>
      </c>
      <c r="B70" s="33" t="s">
        <v>43</v>
      </c>
      <c r="C70" s="33" t="s">
        <v>25</v>
      </c>
      <c r="D70" s="12" t="s">
        <v>35</v>
      </c>
      <c r="E70" s="26" t="n">
        <v>4130</v>
      </c>
      <c r="F70" s="26" t="n">
        <v>4250</v>
      </c>
      <c r="G70" s="27" t="n">
        <f aca="false">F70+$B$97</f>
        <v>4640</v>
      </c>
      <c r="H70" s="26" t="n">
        <f aca="false">F70*0.05*0.076</f>
        <v>16.15</v>
      </c>
      <c r="I70" s="26" t="n">
        <f aca="false">G70*0.05*0.076</f>
        <v>17.632</v>
      </c>
      <c r="J70" s="23"/>
      <c r="K70" s="23"/>
      <c r="L70" s="28"/>
      <c r="M70" s="25"/>
      <c r="N70" s="25"/>
      <c r="O70" s="25"/>
      <c r="V70" s="30"/>
      <c r="W70" s="30"/>
      <c r="X70" s="30"/>
      <c r="Y70" s="30"/>
      <c r="Z70" s="30"/>
      <c r="AA70" s="30"/>
      <c r="AE70" s="31"/>
      <c r="AF70" s="31"/>
      <c r="AG70" s="31"/>
      <c r="AH70" s="31"/>
      <c r="AI70" s="31"/>
      <c r="AN70" s="28"/>
      <c r="AR70" s="30"/>
      <c r="AV70" s="30"/>
      <c r="BA70" s="30"/>
      <c r="BD70" s="30"/>
    </row>
    <row r="71" customFormat="false" ht="18" hidden="true" customHeight="false" outlineLevel="0" collapsed="false">
      <c r="A71" s="32"/>
      <c r="B71" s="32"/>
      <c r="C71" s="32"/>
      <c r="D71" s="32"/>
      <c r="E71" s="8"/>
      <c r="F71" s="8"/>
      <c r="G71" s="27"/>
      <c r="H71" s="8"/>
      <c r="I71" s="8"/>
      <c r="J71" s="7"/>
      <c r="K71" s="7"/>
      <c r="L71" s="28"/>
      <c r="M71" s="25"/>
      <c r="N71" s="25"/>
      <c r="O71" s="25"/>
      <c r="V71" s="30"/>
      <c r="W71" s="30"/>
      <c r="X71" s="30"/>
      <c r="Y71" s="30"/>
      <c r="Z71" s="30"/>
      <c r="AA71" s="30"/>
      <c r="AE71" s="31"/>
      <c r="AF71" s="31"/>
      <c r="AG71" s="31"/>
      <c r="AH71" s="31"/>
      <c r="AI71" s="31"/>
      <c r="AN71" s="28"/>
      <c r="AR71" s="30"/>
      <c r="AV71" s="30"/>
      <c r="BA71" s="30"/>
      <c r="BD71" s="30"/>
    </row>
    <row r="72" customFormat="false" ht="18" hidden="false" customHeight="false" outlineLevel="0" collapsed="false">
      <c r="A72" s="33"/>
      <c r="B72" s="33"/>
      <c r="C72" s="33"/>
      <c r="D72" s="33"/>
      <c r="E72" s="8"/>
      <c r="F72" s="8"/>
      <c r="G72" s="27"/>
      <c r="H72" s="8"/>
      <c r="I72" s="8"/>
      <c r="J72" s="7"/>
      <c r="K72" s="7"/>
      <c r="L72" s="28"/>
      <c r="M72" s="25"/>
      <c r="N72" s="25"/>
      <c r="O72" s="25"/>
      <c r="V72" s="30"/>
      <c r="W72" s="30"/>
      <c r="X72" s="30"/>
      <c r="Y72" s="30"/>
      <c r="Z72" s="30"/>
      <c r="AA72" s="30"/>
      <c r="AE72" s="31"/>
      <c r="AF72" s="31"/>
      <c r="AG72" s="31"/>
      <c r="AH72" s="31"/>
      <c r="AI72" s="31"/>
      <c r="AN72" s="28"/>
      <c r="AR72" s="30"/>
      <c r="AV72" s="30"/>
      <c r="BA72" s="30"/>
      <c r="BD72" s="30"/>
    </row>
    <row r="73" customFormat="false" ht="18" hidden="false" customHeight="false" outlineLevel="0" collapsed="false">
      <c r="A73" s="12" t="s">
        <v>45</v>
      </c>
      <c r="B73" s="12" t="s">
        <v>46</v>
      </c>
      <c r="C73" s="33" t="s">
        <v>25</v>
      </c>
      <c r="D73" s="12" t="s">
        <v>30</v>
      </c>
      <c r="E73" s="26" t="n">
        <v>3510</v>
      </c>
      <c r="F73" s="26" t="n">
        <f aca="false">MROUND(E73*1.06,10)</f>
        <v>3720</v>
      </c>
      <c r="G73" s="27" t="n">
        <f aca="false">F73+$B$97</f>
        <v>4110</v>
      </c>
      <c r="H73" s="26" t="n">
        <f aca="false">F73*0.05*0.152</f>
        <v>28.272</v>
      </c>
      <c r="I73" s="26" t="n">
        <f aca="false">G73*0.05*0.152</f>
        <v>31.236</v>
      </c>
      <c r="J73" s="23"/>
      <c r="K73" s="23"/>
      <c r="L73" s="28"/>
      <c r="M73" s="25"/>
      <c r="N73" s="25"/>
      <c r="O73" s="25"/>
      <c r="V73" s="30"/>
      <c r="W73" s="30"/>
      <c r="X73" s="30"/>
      <c r="Y73" s="30"/>
      <c r="Z73" s="30"/>
      <c r="AA73" s="30"/>
      <c r="AE73" s="31"/>
      <c r="AF73" s="31"/>
      <c r="AH73" s="31"/>
      <c r="AI73" s="31"/>
      <c r="AN73" s="28"/>
      <c r="AR73" s="30"/>
      <c r="AV73" s="30"/>
      <c r="BA73" s="30"/>
      <c r="BD73" s="30"/>
    </row>
    <row r="74" customFormat="false" ht="18" hidden="true" customHeight="false" outlineLevel="0" collapsed="false">
      <c r="A74" s="8"/>
      <c r="B74" s="8"/>
      <c r="C74" s="8"/>
      <c r="D74" s="12"/>
      <c r="E74" s="26"/>
      <c r="F74" s="26"/>
      <c r="G74" s="27"/>
      <c r="H74" s="26"/>
      <c r="I74" s="26"/>
      <c r="J74" s="23"/>
      <c r="K74" s="23"/>
      <c r="L74" s="28"/>
      <c r="M74" s="25"/>
      <c r="N74" s="25"/>
      <c r="O74" s="25"/>
      <c r="V74" s="30"/>
      <c r="W74" s="30"/>
      <c r="X74" s="30"/>
      <c r="Y74" s="30"/>
      <c r="Z74" s="30"/>
      <c r="AA74" s="30"/>
      <c r="AE74" s="31"/>
      <c r="AF74" s="31"/>
      <c r="AH74" s="31"/>
      <c r="AI74" s="31"/>
      <c r="AN74" s="28"/>
      <c r="AR74" s="30"/>
      <c r="AV74" s="30"/>
      <c r="BA74" s="30"/>
      <c r="BD74" s="30"/>
    </row>
    <row r="75" customFormat="false" ht="18" hidden="false" customHeight="false" outlineLevel="0" collapsed="false">
      <c r="A75" s="12" t="s">
        <v>45</v>
      </c>
      <c r="B75" s="12" t="s">
        <v>46</v>
      </c>
      <c r="C75" s="33" t="s">
        <v>25</v>
      </c>
      <c r="D75" s="12" t="s">
        <v>44</v>
      </c>
      <c r="E75" s="26" t="n">
        <v>3770</v>
      </c>
      <c r="F75" s="26" t="n">
        <f aca="false">MROUND(E75*1.06,10)</f>
        <v>4000</v>
      </c>
      <c r="G75" s="27" t="n">
        <f aca="false">F75+$B$97</f>
        <v>4390</v>
      </c>
      <c r="H75" s="26" t="n">
        <f aca="false">F75*0.05*0.152</f>
        <v>30.4</v>
      </c>
      <c r="I75" s="26" t="n">
        <f aca="false">G75*0.05*0.152</f>
        <v>33.364</v>
      </c>
      <c r="J75" s="23"/>
      <c r="K75" s="23"/>
      <c r="L75" s="28"/>
      <c r="M75" s="25"/>
      <c r="N75" s="25"/>
      <c r="O75" s="25"/>
      <c r="V75" s="30"/>
      <c r="W75" s="30"/>
      <c r="X75" s="30"/>
      <c r="Y75" s="30"/>
      <c r="Z75" s="30"/>
      <c r="AA75" s="30"/>
      <c r="AE75" s="31"/>
      <c r="AF75" s="31"/>
      <c r="AH75" s="31"/>
      <c r="AI75" s="31"/>
      <c r="AN75" s="28"/>
      <c r="AR75" s="30"/>
      <c r="AV75" s="30"/>
      <c r="BA75" s="30"/>
      <c r="BD75" s="30"/>
    </row>
    <row r="76" customFormat="false" ht="18" hidden="true" customHeight="false" outlineLevel="0" collapsed="false">
      <c r="A76" s="12"/>
      <c r="B76" s="12"/>
      <c r="C76" s="33"/>
      <c r="D76" s="12"/>
      <c r="E76" s="26"/>
      <c r="F76" s="26"/>
      <c r="G76" s="27"/>
      <c r="H76" s="26"/>
      <c r="I76" s="26"/>
      <c r="J76" s="23"/>
      <c r="K76" s="23"/>
      <c r="L76" s="28"/>
      <c r="M76" s="25"/>
      <c r="N76" s="25"/>
      <c r="O76" s="25"/>
      <c r="V76" s="30"/>
      <c r="W76" s="30"/>
      <c r="X76" s="30"/>
      <c r="Y76" s="30"/>
      <c r="Z76" s="30"/>
      <c r="AA76" s="30"/>
      <c r="AE76" s="31"/>
      <c r="AF76" s="31"/>
      <c r="AH76" s="31"/>
      <c r="AI76" s="31"/>
      <c r="AN76" s="28"/>
      <c r="AR76" s="30"/>
      <c r="AV76" s="30"/>
      <c r="BA76" s="30"/>
      <c r="BD76" s="30"/>
    </row>
    <row r="77" customFormat="false" ht="18" hidden="false" customHeight="false" outlineLevel="0" collapsed="false">
      <c r="A77" s="12" t="s">
        <v>45</v>
      </c>
      <c r="B77" s="12" t="s">
        <v>46</v>
      </c>
      <c r="C77" s="33" t="s">
        <v>25</v>
      </c>
      <c r="D77" s="12" t="s">
        <v>35</v>
      </c>
      <c r="E77" s="26" t="n">
        <v>4090</v>
      </c>
      <c r="F77" s="26" t="n">
        <f aca="false">MROUND(E77*1.06,10)</f>
        <v>4340</v>
      </c>
      <c r="G77" s="27" t="n">
        <f aca="false">F77+$B$97</f>
        <v>4730</v>
      </c>
      <c r="H77" s="26" t="n">
        <f aca="false">F77*0.05*0.152</f>
        <v>32.984</v>
      </c>
      <c r="I77" s="26" t="n">
        <f aca="false">G77*0.05*0.152</f>
        <v>35.948</v>
      </c>
      <c r="J77" s="23"/>
      <c r="K77" s="23"/>
      <c r="L77" s="28"/>
      <c r="M77" s="25"/>
      <c r="N77" s="25"/>
      <c r="O77" s="25"/>
      <c r="V77" s="30"/>
      <c r="W77" s="30"/>
      <c r="X77" s="30"/>
      <c r="Y77" s="30"/>
      <c r="Z77" s="30"/>
      <c r="AA77" s="30"/>
      <c r="AE77" s="31"/>
      <c r="AF77" s="31"/>
      <c r="AH77" s="31"/>
      <c r="AI77" s="31"/>
      <c r="AN77" s="28"/>
      <c r="AR77" s="30"/>
      <c r="AV77" s="30"/>
      <c r="BA77" s="30"/>
      <c r="BD77" s="30"/>
    </row>
    <row r="78" customFormat="false" ht="18" hidden="true" customHeight="false" outlineLevel="0" collapsed="false">
      <c r="A78" s="8"/>
      <c r="B78" s="8"/>
      <c r="C78" s="8"/>
      <c r="D78" s="8"/>
      <c r="E78" s="26"/>
      <c r="F78" s="26" t="n">
        <v>4320</v>
      </c>
      <c r="G78" s="27" t="n">
        <f aca="false">SUM(E78,370)</f>
        <v>370</v>
      </c>
      <c r="H78" s="26"/>
      <c r="I78" s="26"/>
      <c r="J78" s="23"/>
      <c r="K78" s="23"/>
      <c r="L78" s="28"/>
      <c r="M78" s="25"/>
      <c r="N78" s="25"/>
      <c r="O78" s="25"/>
      <c r="V78" s="30"/>
      <c r="W78" s="30"/>
      <c r="X78" s="30"/>
      <c r="Y78" s="30"/>
      <c r="Z78" s="30"/>
      <c r="AA78" s="30"/>
      <c r="AE78" s="31"/>
      <c r="AF78" s="31"/>
      <c r="AG78" s="31"/>
      <c r="AH78" s="31"/>
      <c r="AI78" s="31"/>
      <c r="AN78" s="28"/>
      <c r="AR78" s="30"/>
      <c r="AV78" s="30"/>
      <c r="BA78" s="30"/>
      <c r="BD78" s="30"/>
    </row>
    <row r="79" customFormat="false" ht="18" hidden="true" customHeight="false" outlineLevel="0" collapsed="false">
      <c r="A79" s="35"/>
      <c r="B79" s="35"/>
      <c r="C79" s="35"/>
      <c r="D79" s="32"/>
      <c r="E79" s="8"/>
      <c r="F79" s="8"/>
      <c r="G79" s="27"/>
      <c r="H79" s="8"/>
      <c r="I79" s="8"/>
      <c r="J79" s="7"/>
      <c r="K79" s="7"/>
      <c r="L79" s="28"/>
      <c r="M79" s="25"/>
      <c r="N79" s="25"/>
      <c r="O79" s="25"/>
      <c r="V79" s="30"/>
      <c r="W79" s="30"/>
      <c r="X79" s="30"/>
      <c r="Y79" s="30"/>
      <c r="Z79" s="30"/>
      <c r="AA79" s="30"/>
      <c r="AE79" s="31"/>
      <c r="AF79" s="31"/>
      <c r="AG79" s="31"/>
      <c r="AH79" s="31"/>
      <c r="AI79" s="31"/>
      <c r="AN79" s="28"/>
      <c r="AR79" s="30"/>
      <c r="AV79" s="30"/>
      <c r="BA79" s="30"/>
      <c r="BD79" s="30"/>
    </row>
    <row r="80" customFormat="false" ht="18" hidden="false" customHeight="false" outlineLevel="0" collapsed="false">
      <c r="A80" s="33"/>
      <c r="B80" s="33"/>
      <c r="C80" s="33"/>
      <c r="D80" s="33"/>
      <c r="E80" s="8"/>
      <c r="F80" s="8"/>
      <c r="G80" s="27"/>
      <c r="H80" s="8"/>
      <c r="I80" s="8"/>
      <c r="J80" s="7"/>
      <c r="K80" s="7"/>
      <c r="L80" s="28"/>
      <c r="M80" s="25"/>
      <c r="N80" s="25"/>
      <c r="O80" s="25"/>
      <c r="V80" s="30"/>
      <c r="W80" s="30"/>
      <c r="X80" s="30"/>
      <c r="Y80" s="30"/>
      <c r="Z80" s="30"/>
      <c r="AA80" s="30"/>
      <c r="AE80" s="31"/>
      <c r="AF80" s="31"/>
      <c r="AG80" s="31"/>
      <c r="AH80" s="31"/>
      <c r="AI80" s="31"/>
      <c r="AN80" s="28"/>
      <c r="AR80" s="30"/>
      <c r="AV80" s="30"/>
      <c r="BA80" s="30"/>
      <c r="BD80" s="30"/>
    </row>
    <row r="81" customFormat="false" ht="18" hidden="false" customHeight="false" outlineLevel="0" collapsed="false">
      <c r="A81" s="12" t="s">
        <v>47</v>
      </c>
      <c r="B81" s="12" t="s">
        <v>48</v>
      </c>
      <c r="C81" s="33" t="s">
        <v>25</v>
      </c>
      <c r="D81" s="12" t="s">
        <v>38</v>
      </c>
      <c r="E81" s="26" t="n">
        <v>3510</v>
      </c>
      <c r="F81" s="26" t="n">
        <f aca="false">MROUND(E81*1.12,10)</f>
        <v>3930</v>
      </c>
      <c r="G81" s="27" t="n">
        <f aca="false">F81+$B$97</f>
        <v>4320</v>
      </c>
      <c r="H81" s="26" t="n">
        <f aca="false">F81*0.05*0.228</f>
        <v>44.802</v>
      </c>
      <c r="I81" s="26" t="n">
        <f aca="false">G81*0.05*0.228</f>
        <v>49.248</v>
      </c>
      <c r="J81" s="23"/>
      <c r="K81" s="23"/>
      <c r="L81" s="28"/>
      <c r="M81" s="25"/>
      <c r="N81" s="25"/>
      <c r="O81" s="25"/>
      <c r="V81" s="30"/>
      <c r="W81" s="30"/>
      <c r="X81" s="30"/>
      <c r="Y81" s="30"/>
      <c r="Z81" s="30"/>
      <c r="AA81" s="30"/>
      <c r="AE81" s="31"/>
      <c r="AF81" s="31"/>
      <c r="AG81" s="31"/>
      <c r="AH81" s="31"/>
      <c r="AI81" s="31"/>
      <c r="AN81" s="28"/>
      <c r="AR81" s="30"/>
      <c r="AV81" s="30"/>
      <c r="BA81" s="30"/>
      <c r="BD81" s="30"/>
    </row>
    <row r="82" customFormat="false" ht="18" hidden="true" customHeight="false" outlineLevel="0" collapsed="false">
      <c r="A82" s="8"/>
      <c r="B82" s="8"/>
      <c r="C82" s="8"/>
      <c r="D82" s="12"/>
      <c r="E82" s="8"/>
      <c r="F82" s="8"/>
      <c r="G82" s="27"/>
      <c r="H82" s="8"/>
      <c r="I82" s="8"/>
      <c r="J82" s="7"/>
      <c r="K82" s="7"/>
      <c r="L82" s="28"/>
      <c r="M82" s="25"/>
      <c r="N82" s="25"/>
      <c r="O82" s="25"/>
      <c r="V82" s="30"/>
      <c r="W82" s="30"/>
      <c r="X82" s="30"/>
      <c r="Y82" s="30"/>
      <c r="Z82" s="30"/>
      <c r="AA82" s="30"/>
      <c r="AE82" s="31"/>
      <c r="AF82" s="31"/>
      <c r="AG82" s="31"/>
      <c r="AH82" s="31"/>
      <c r="AI82" s="31"/>
      <c r="AN82" s="28"/>
      <c r="AR82" s="30"/>
      <c r="AV82" s="30"/>
      <c r="BA82" s="30"/>
      <c r="BD82" s="30"/>
    </row>
    <row r="83" customFormat="false" ht="18" hidden="false" customHeight="false" outlineLevel="0" collapsed="false">
      <c r="A83" s="12" t="s">
        <v>47</v>
      </c>
      <c r="B83" s="12" t="s">
        <v>48</v>
      </c>
      <c r="C83" s="33" t="s">
        <v>25</v>
      </c>
      <c r="D83" s="12" t="s">
        <v>39</v>
      </c>
      <c r="E83" s="26" t="n">
        <v>4390</v>
      </c>
      <c r="F83" s="26" t="n">
        <f aca="false">MROUND(E83*1.12,10)</f>
        <v>4920</v>
      </c>
      <c r="G83" s="27" t="n">
        <f aca="false">F83+$B$97</f>
        <v>5310</v>
      </c>
      <c r="H83" s="26" t="n">
        <f aca="false">F83*0.05*0.228</f>
        <v>56.088</v>
      </c>
      <c r="I83" s="26" t="n">
        <f aca="false">G83*0.05*0.228</f>
        <v>60.534</v>
      </c>
      <c r="J83" s="23"/>
      <c r="K83" s="23"/>
      <c r="L83" s="28"/>
      <c r="M83" s="25"/>
      <c r="N83" s="25"/>
      <c r="O83" s="25"/>
      <c r="V83" s="30"/>
      <c r="W83" s="30"/>
      <c r="X83" s="30"/>
      <c r="Y83" s="30"/>
      <c r="Z83" s="30"/>
      <c r="AA83" s="30"/>
      <c r="AE83" s="31"/>
      <c r="AF83" s="31"/>
      <c r="AG83" s="31"/>
      <c r="AH83" s="31"/>
      <c r="AI83" s="31"/>
      <c r="AN83" s="28"/>
      <c r="AR83" s="30"/>
      <c r="AV83" s="30"/>
      <c r="BA83" s="30"/>
      <c r="BD83" s="30"/>
    </row>
    <row r="84" customFormat="false" ht="18" hidden="true" customHeight="false" outlineLevel="0" collapsed="false">
      <c r="A84" s="8"/>
      <c r="B84" s="8"/>
      <c r="C84" s="8"/>
      <c r="D84" s="8"/>
      <c r="E84" s="8"/>
      <c r="F84" s="8"/>
      <c r="G84" s="27"/>
      <c r="H84" s="8"/>
      <c r="I84" s="8"/>
      <c r="J84" s="7"/>
      <c r="K84" s="7"/>
      <c r="L84" s="28"/>
      <c r="M84" s="25"/>
      <c r="N84" s="25"/>
      <c r="O84" s="25"/>
      <c r="V84" s="30"/>
      <c r="W84" s="30"/>
      <c r="X84" s="30"/>
      <c r="Y84" s="30"/>
      <c r="Z84" s="30"/>
      <c r="AA84" s="30"/>
      <c r="AE84" s="31"/>
      <c r="AF84" s="31"/>
      <c r="AG84" s="31"/>
      <c r="AH84" s="31"/>
      <c r="AI84" s="31"/>
      <c r="AN84" s="28"/>
      <c r="AR84" s="30"/>
      <c r="AV84" s="30"/>
      <c r="BA84" s="30"/>
      <c r="BD84" s="30"/>
    </row>
    <row r="85" customFormat="false" ht="18" hidden="false" customHeight="false" outlineLevel="0" collapsed="false">
      <c r="A85" s="12" t="s">
        <v>47</v>
      </c>
      <c r="B85" s="12" t="s">
        <v>48</v>
      </c>
      <c r="C85" s="33" t="s">
        <v>25</v>
      </c>
      <c r="D85" s="12" t="s">
        <v>35</v>
      </c>
      <c r="E85" s="26" t="n">
        <v>4520</v>
      </c>
      <c r="F85" s="26" t="n">
        <f aca="false">MROUND(E85*1.12,10)</f>
        <v>5060</v>
      </c>
      <c r="G85" s="27" t="n">
        <f aca="false">F85+$B$97</f>
        <v>5450</v>
      </c>
      <c r="H85" s="26" t="n">
        <f aca="false">F85*0.05*0.228</f>
        <v>57.684</v>
      </c>
      <c r="I85" s="26" t="n">
        <f aca="false">G85*0.05*0.228</f>
        <v>62.13</v>
      </c>
      <c r="J85" s="23"/>
      <c r="K85" s="23"/>
      <c r="L85" s="28"/>
      <c r="M85" s="25"/>
      <c r="N85" s="25"/>
      <c r="O85" s="25"/>
      <c r="V85" s="30"/>
      <c r="W85" s="30"/>
      <c r="X85" s="30"/>
      <c r="Y85" s="30"/>
      <c r="Z85" s="30"/>
      <c r="AA85" s="30"/>
      <c r="AE85" s="31"/>
      <c r="AF85" s="31"/>
      <c r="AG85" s="31"/>
      <c r="AH85" s="31"/>
      <c r="AI85" s="31"/>
      <c r="AN85" s="28"/>
      <c r="AR85" s="30"/>
      <c r="AV85" s="30"/>
      <c r="BA85" s="30"/>
      <c r="BD85" s="30"/>
    </row>
    <row r="86" customFormat="false" ht="18" hidden="true" customHeight="false" outlineLevel="0" collapsed="false">
      <c r="A86" s="35"/>
      <c r="B86" s="35"/>
      <c r="C86" s="35"/>
      <c r="D86" s="32"/>
      <c r="E86" s="8"/>
      <c r="F86" s="8"/>
      <c r="G86" s="27"/>
      <c r="H86" s="8"/>
      <c r="I86" s="8"/>
      <c r="J86" s="7"/>
      <c r="K86" s="7"/>
      <c r="L86" s="28"/>
      <c r="M86" s="25"/>
      <c r="N86" s="25"/>
      <c r="O86" s="25"/>
      <c r="V86" s="30"/>
      <c r="W86" s="30"/>
      <c r="X86" s="30"/>
      <c r="Y86" s="30"/>
      <c r="Z86" s="30"/>
      <c r="AA86" s="30"/>
      <c r="AE86" s="31"/>
      <c r="AF86" s="31"/>
      <c r="AG86" s="31"/>
      <c r="AH86" s="31"/>
      <c r="AI86" s="31"/>
      <c r="AN86" s="28"/>
      <c r="AR86" s="30"/>
      <c r="AV86" s="30"/>
      <c r="BA86" s="30"/>
      <c r="BD86" s="30"/>
    </row>
    <row r="87" customFormat="false" ht="18" hidden="false" customHeight="false" outlineLevel="0" collapsed="false">
      <c r="A87" s="33"/>
      <c r="B87" s="33"/>
      <c r="C87" s="33"/>
      <c r="D87" s="33"/>
      <c r="E87" s="8"/>
      <c r="F87" s="8"/>
      <c r="G87" s="27"/>
      <c r="H87" s="8"/>
      <c r="I87" s="8"/>
      <c r="J87" s="7"/>
      <c r="K87" s="7"/>
      <c r="L87" s="28"/>
      <c r="M87" s="25"/>
      <c r="N87" s="25"/>
      <c r="O87" s="25"/>
      <c r="V87" s="30"/>
      <c r="W87" s="30"/>
      <c r="X87" s="30"/>
      <c r="Y87" s="30"/>
      <c r="Z87" s="30"/>
      <c r="AA87" s="30"/>
      <c r="AE87" s="31"/>
      <c r="AF87" s="31"/>
      <c r="AG87" s="31"/>
      <c r="AH87" s="31"/>
      <c r="AI87" s="31"/>
      <c r="AN87" s="28"/>
      <c r="AR87" s="30"/>
      <c r="AV87" s="30"/>
      <c r="BA87" s="30"/>
      <c r="BD87" s="30"/>
    </row>
    <row r="88" customFormat="false" ht="18" hidden="false" customHeight="false" outlineLevel="0" collapsed="false">
      <c r="A88" s="12" t="s">
        <v>49</v>
      </c>
      <c r="B88" s="12" t="s">
        <v>50</v>
      </c>
      <c r="C88" s="33" t="s">
        <v>25</v>
      </c>
      <c r="D88" s="12" t="s">
        <v>38</v>
      </c>
      <c r="E88" s="26" t="n">
        <v>3510</v>
      </c>
      <c r="F88" s="26" t="n">
        <f aca="false">MROUND(E88*1.12,10)</f>
        <v>3930</v>
      </c>
      <c r="G88" s="27" t="n">
        <f aca="false">F88+$G$97</f>
        <v>4400</v>
      </c>
      <c r="H88" s="26" t="n">
        <f aca="false">F88*0.076*0.228</f>
        <v>68.09904</v>
      </c>
      <c r="I88" s="26" t="n">
        <f aca="false">G88*0.076*0.228</f>
        <v>76.2432</v>
      </c>
      <c r="J88" s="23"/>
      <c r="K88" s="23"/>
      <c r="L88" s="28"/>
      <c r="M88" s="25"/>
      <c r="N88" s="25"/>
      <c r="O88" s="25"/>
      <c r="V88" s="30"/>
      <c r="W88" s="30"/>
      <c r="X88" s="30"/>
      <c r="Y88" s="30"/>
      <c r="Z88" s="30"/>
      <c r="AA88" s="30"/>
      <c r="AE88" s="31"/>
      <c r="AF88" s="31"/>
      <c r="AG88" s="31"/>
      <c r="AH88" s="31"/>
      <c r="AI88" s="31"/>
      <c r="AN88" s="28"/>
      <c r="AR88" s="30"/>
      <c r="AV88" s="30"/>
      <c r="BA88" s="30"/>
      <c r="BD88" s="30"/>
    </row>
    <row r="89" customFormat="false" ht="18" hidden="true" customHeight="false" outlineLevel="0" collapsed="false">
      <c r="A89" s="8"/>
      <c r="B89" s="8"/>
      <c r="C89" s="8"/>
      <c r="D89" s="12"/>
      <c r="E89" s="26"/>
      <c r="F89" s="26"/>
      <c r="G89" s="27"/>
      <c r="H89" s="26"/>
      <c r="I89" s="26"/>
      <c r="J89" s="23"/>
      <c r="K89" s="23"/>
      <c r="L89" s="28"/>
      <c r="M89" s="25"/>
      <c r="N89" s="25"/>
      <c r="O89" s="25"/>
      <c r="V89" s="30"/>
      <c r="W89" s="30"/>
      <c r="X89" s="30"/>
      <c r="Y89" s="30"/>
      <c r="Z89" s="30"/>
      <c r="AA89" s="30"/>
      <c r="AE89" s="31"/>
      <c r="AF89" s="31"/>
      <c r="AG89" s="31"/>
      <c r="AH89" s="31"/>
      <c r="AI89" s="31"/>
      <c r="AN89" s="28"/>
      <c r="AR89" s="30"/>
      <c r="AV89" s="30"/>
      <c r="BA89" s="30"/>
      <c r="BD89" s="30"/>
    </row>
    <row r="90" customFormat="false" ht="18" hidden="false" customHeight="false" outlineLevel="0" collapsed="false">
      <c r="A90" s="12" t="s">
        <v>49</v>
      </c>
      <c r="B90" s="12" t="s">
        <v>50</v>
      </c>
      <c r="C90" s="33" t="s">
        <v>25</v>
      </c>
      <c r="D90" s="12" t="s">
        <v>39</v>
      </c>
      <c r="E90" s="26" t="n">
        <v>4870</v>
      </c>
      <c r="F90" s="26" t="n">
        <f aca="false">MROUND(E90*1.12,10)</f>
        <v>5450</v>
      </c>
      <c r="G90" s="27" t="n">
        <f aca="false">F90+$G$97</f>
        <v>5920</v>
      </c>
      <c r="H90" s="26" t="n">
        <f aca="false">F90*0.076*0.228</f>
        <v>94.4376</v>
      </c>
      <c r="I90" s="26" t="n">
        <f aca="false">G90*0.076*0.228</f>
        <v>102.58176</v>
      </c>
      <c r="J90" s="23"/>
      <c r="K90" s="23"/>
      <c r="L90" s="28"/>
      <c r="M90" s="25"/>
      <c r="N90" s="25"/>
      <c r="O90" s="25"/>
      <c r="V90" s="30"/>
      <c r="W90" s="30"/>
      <c r="X90" s="30"/>
      <c r="Y90" s="30"/>
      <c r="Z90" s="30"/>
      <c r="AA90" s="30"/>
      <c r="AE90" s="31"/>
      <c r="AF90" s="31"/>
      <c r="AG90" s="31"/>
      <c r="AH90" s="31"/>
      <c r="AI90" s="31"/>
      <c r="AN90" s="28"/>
      <c r="AR90" s="30"/>
      <c r="AV90" s="30"/>
      <c r="BA90" s="30"/>
      <c r="BD90" s="30"/>
    </row>
    <row r="91" customFormat="false" ht="18" hidden="true" customHeight="false" outlineLevel="0" collapsed="false">
      <c r="A91" s="8"/>
      <c r="B91" s="8"/>
      <c r="C91" s="8"/>
      <c r="D91" s="8"/>
      <c r="E91" s="26"/>
      <c r="F91" s="26"/>
      <c r="G91" s="27"/>
      <c r="H91" s="26"/>
      <c r="I91" s="26"/>
      <c r="J91" s="23"/>
      <c r="K91" s="23"/>
      <c r="L91" s="28"/>
      <c r="M91" s="25"/>
      <c r="N91" s="25"/>
      <c r="O91" s="25"/>
      <c r="V91" s="30"/>
      <c r="W91" s="30"/>
      <c r="X91" s="30"/>
      <c r="Y91" s="30"/>
      <c r="Z91" s="30"/>
      <c r="AA91" s="30"/>
      <c r="AE91" s="31"/>
      <c r="AF91" s="31"/>
      <c r="AG91" s="31"/>
      <c r="AH91" s="31"/>
      <c r="AI91" s="31"/>
      <c r="AN91" s="28"/>
      <c r="AR91" s="30"/>
      <c r="AV91" s="30"/>
      <c r="BA91" s="30"/>
      <c r="BD91" s="30"/>
    </row>
    <row r="92" customFormat="false" ht="18" hidden="false" customHeight="false" outlineLevel="0" collapsed="false">
      <c r="A92" s="12" t="s">
        <v>49</v>
      </c>
      <c r="B92" s="12" t="s">
        <v>50</v>
      </c>
      <c r="C92" s="33" t="s">
        <v>25</v>
      </c>
      <c r="D92" s="12" t="s">
        <v>35</v>
      </c>
      <c r="E92" s="26" t="n">
        <v>5010</v>
      </c>
      <c r="F92" s="26" t="n">
        <f aca="false">MROUND(E92*1.12,10)</f>
        <v>5610</v>
      </c>
      <c r="G92" s="27" t="n">
        <f aca="false">F92+$G$97</f>
        <v>6080</v>
      </c>
      <c r="H92" s="26" t="n">
        <f aca="false">F92*0.076*0.228</f>
        <v>97.21008</v>
      </c>
      <c r="I92" s="26" t="n">
        <f aca="false">G92*0.076*0.228</f>
        <v>105.35424</v>
      </c>
      <c r="J92" s="23"/>
      <c r="K92" s="23"/>
      <c r="L92" s="28"/>
      <c r="M92" s="25"/>
      <c r="N92" s="25"/>
      <c r="O92" s="25"/>
      <c r="V92" s="30"/>
      <c r="W92" s="30"/>
      <c r="X92" s="30"/>
      <c r="Y92" s="30"/>
      <c r="Z92" s="30"/>
      <c r="AA92" s="30"/>
      <c r="AE92" s="31"/>
      <c r="AF92" s="31"/>
      <c r="AG92" s="31"/>
      <c r="AH92" s="31"/>
      <c r="AI92" s="31"/>
      <c r="AN92" s="28"/>
      <c r="AR92" s="30"/>
      <c r="AV92" s="30"/>
      <c r="BA92" s="30"/>
      <c r="BD92" s="30"/>
    </row>
    <row r="93" customFormat="false" ht="18" hidden="true" customHeight="false" outlineLevel="0" collapsed="false">
      <c r="A93" s="32"/>
      <c r="B93" s="32"/>
      <c r="C93" s="32"/>
      <c r="D93" s="32"/>
      <c r="E93" s="38"/>
      <c r="F93" s="38"/>
      <c r="G93" s="38"/>
      <c r="H93" s="39"/>
      <c r="I93" s="39"/>
      <c r="M93" s="25"/>
      <c r="AE93" s="40"/>
      <c r="AF93" s="40"/>
      <c r="AG93" s="40"/>
      <c r="AH93" s="40"/>
      <c r="AI93" s="40"/>
      <c r="AN93" s="28"/>
    </row>
    <row r="94" customFormat="false" ht="18" hidden="true" customHeight="false" outlineLevel="0" collapsed="false">
      <c r="A94" s="33"/>
      <c r="B94" s="33"/>
      <c r="C94" s="33"/>
      <c r="D94" s="33"/>
      <c r="E94" s="38"/>
      <c r="F94" s="38"/>
      <c r="G94" s="38"/>
      <c r="H94" s="39"/>
      <c r="I94" s="39"/>
      <c r="M94" s="25"/>
      <c r="AE94" s="40"/>
      <c r="AF94" s="40"/>
      <c r="AG94" s="40"/>
      <c r="AH94" s="40"/>
      <c r="AI94" s="40"/>
    </row>
    <row r="95" customFormat="false" ht="18" hidden="true" customHeight="false" outlineLevel="0" collapsed="false">
      <c r="A95" s="41" t="s">
        <v>51</v>
      </c>
      <c r="B95" s="33"/>
      <c r="C95" s="33"/>
      <c r="D95" s="33"/>
      <c r="E95" s="33" t="s">
        <v>52</v>
      </c>
      <c r="F95" s="33" t="s">
        <v>53</v>
      </c>
      <c r="G95" s="38"/>
      <c r="H95" s="39"/>
      <c r="I95" s="39"/>
      <c r="M95" s="25"/>
    </row>
    <row r="96" customFormat="false" ht="18" hidden="true" customHeight="false" outlineLevel="0" collapsed="false">
      <c r="A96" s="33"/>
      <c r="B96" s="33"/>
      <c r="C96" s="33"/>
      <c r="D96" s="33"/>
      <c r="E96" s="38"/>
      <c r="F96" s="38"/>
      <c r="G96" s="38"/>
      <c r="H96" s="39"/>
      <c r="I96" s="39"/>
      <c r="M96" s="25"/>
    </row>
    <row r="97" customFormat="false" ht="18" hidden="false" customHeight="false" outlineLevel="0" collapsed="false">
      <c r="A97" s="42" t="s">
        <v>54</v>
      </c>
      <c r="B97" s="43" t="n">
        <v>390</v>
      </c>
      <c r="C97" s="44" t="n">
        <v>370</v>
      </c>
      <c r="D97" s="42"/>
      <c r="E97" s="43"/>
      <c r="F97" s="42" t="s">
        <v>55</v>
      </c>
      <c r="G97" s="43" t="n">
        <v>470</v>
      </c>
      <c r="H97" s="26"/>
      <c r="I97" s="26"/>
      <c r="J97" s="23"/>
      <c r="K97" s="23"/>
      <c r="M97" s="25"/>
    </row>
    <row r="98" customFormat="false" ht="18" hidden="true" customHeight="false" outlineLevel="0" collapsed="false">
      <c r="A98" s="45"/>
      <c r="B98" s="8"/>
      <c r="C98" s="8"/>
      <c r="D98" s="46"/>
      <c r="E98" s="38"/>
      <c r="F98" s="38"/>
      <c r="G98" s="38"/>
      <c r="H98" s="26"/>
      <c r="I98" s="26"/>
      <c r="J98" s="23"/>
      <c r="K98" s="23"/>
      <c r="M98" s="25"/>
    </row>
    <row r="99" customFormat="false" ht="18" hidden="true" customHeight="false" outlineLevel="0" collapsed="false">
      <c r="A99" s="47" t="s">
        <v>56</v>
      </c>
      <c r="B99" s="47"/>
      <c r="C99" s="8" t="s">
        <v>57</v>
      </c>
      <c r="D99" s="8" t="s">
        <v>58</v>
      </c>
      <c r="E99" s="39"/>
      <c r="F99" s="39"/>
      <c r="G99" s="39"/>
      <c r="H99" s="26"/>
      <c r="I99" s="26"/>
      <c r="J99" s="23"/>
      <c r="K99" s="23"/>
      <c r="M99" s="25"/>
    </row>
    <row r="100" customFormat="false" ht="18" hidden="true" customHeight="false" outlineLevel="0" collapsed="false">
      <c r="A100" s="12"/>
      <c r="B100" s="12"/>
      <c r="C100" s="43"/>
      <c r="D100" s="8"/>
      <c r="E100" s="12"/>
      <c r="F100" s="12"/>
      <c r="G100" s="43"/>
      <c r="H100" s="26"/>
      <c r="I100" s="26"/>
      <c r="J100" s="23"/>
      <c r="K100" s="23"/>
    </row>
    <row r="101" customFormat="false" ht="18" hidden="true" customHeight="false" outlineLevel="0" collapsed="false">
      <c r="A101" s="8" t="s">
        <v>59</v>
      </c>
      <c r="B101" s="39"/>
      <c r="C101" s="39"/>
      <c r="D101" s="39"/>
      <c r="E101" s="8"/>
      <c r="F101" s="8"/>
      <c r="G101" s="8"/>
      <c r="H101" s="39"/>
      <c r="I101" s="39"/>
    </row>
    <row r="102" customFormat="false" ht="18" hidden="true" customHeight="false" outlineLevel="0" collapsed="false">
      <c r="A102" s="47"/>
      <c r="B102" s="47"/>
      <c r="C102" s="8"/>
      <c r="D102" s="8"/>
      <c r="E102" s="8"/>
      <c r="F102" s="8"/>
      <c r="G102" s="8"/>
      <c r="H102" s="39"/>
      <c r="I102" s="39"/>
    </row>
    <row r="103" customFormat="false" ht="18" hidden="true" customHeight="false" outlineLevel="0" collapsed="false">
      <c r="A103" s="39"/>
      <c r="B103" s="39"/>
      <c r="C103" s="8"/>
      <c r="D103" s="12" t="s">
        <v>60</v>
      </c>
      <c r="E103" s="8"/>
      <c r="F103" s="8"/>
      <c r="G103" s="8"/>
      <c r="H103" s="39"/>
      <c r="I103" s="39"/>
    </row>
    <row r="104" customFormat="false" ht="18" hidden="true" customHeight="false" outlineLevel="0" collapsed="false">
      <c r="A104" s="12"/>
      <c r="B104" s="12"/>
      <c r="C104" s="8"/>
      <c r="D104" s="8"/>
      <c r="E104" s="8"/>
      <c r="F104" s="8"/>
      <c r="G104" s="8"/>
      <c r="H104" s="39"/>
      <c r="I104" s="39"/>
    </row>
    <row r="105" customFormat="false" ht="18" hidden="true" customHeight="false" outlineLevel="0" collapsed="false">
      <c r="A105" s="39"/>
      <c r="B105" s="39"/>
      <c r="C105" s="39"/>
      <c r="D105" s="8" t="s">
        <v>61</v>
      </c>
      <c r="E105" s="39"/>
      <c r="F105" s="39"/>
      <c r="G105" s="39"/>
      <c r="H105" s="39"/>
      <c r="I105" s="39"/>
    </row>
    <row r="106" customFormat="false" ht="18" hidden="false" customHeight="false" outlineLevel="0" collapsed="false">
      <c r="A106" s="8"/>
      <c r="B106" s="8"/>
      <c r="C106" s="8"/>
      <c r="D106" s="8"/>
      <c r="E106" s="8"/>
      <c r="F106" s="8"/>
      <c r="G106" s="8"/>
      <c r="H106" s="39"/>
      <c r="I106" s="39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551388888888889" right="0.236111111111111" top="0.511805555555555" bottom="0.55138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1" activeCellId="0" sqref="D21"/>
    </sheetView>
  </sheetViews>
  <sheetFormatPr defaultColWidth="9.01171875" defaultRowHeight="12.75" zeroHeight="false" outlineLevelRow="0" outlineLevelCol="0"/>
  <sheetData>
    <row r="1" customFormat="false" ht="15.75" hidden="false" customHeight="false" outlineLevel="0" collapsed="false">
      <c r="A1" s="7" t="s">
        <v>62</v>
      </c>
      <c r="B1" s="48"/>
      <c r="C1" s="48"/>
      <c r="D1" s="48"/>
      <c r="E1" s="48"/>
      <c r="F1" s="48"/>
      <c r="G1" s="48"/>
    </row>
    <row r="2" customFormat="false" ht="15" hidden="false" customHeight="false" outlineLevel="0" collapsed="false">
      <c r="A2" s="48"/>
      <c r="B2" s="48"/>
      <c r="C2" s="48"/>
      <c r="D2" s="48"/>
      <c r="E2" s="48"/>
      <c r="F2" s="48"/>
      <c r="G2" s="48"/>
    </row>
    <row r="3" customFormat="false" ht="15" hidden="false" customHeight="false" outlineLevel="0" collapsed="false">
      <c r="A3" s="48"/>
      <c r="B3" s="48"/>
      <c r="C3" s="48"/>
      <c r="D3" s="48"/>
      <c r="E3" s="48"/>
      <c r="F3" s="48"/>
      <c r="G3" s="48"/>
    </row>
    <row r="4" customFormat="false" ht="15" hidden="false" customHeight="false" outlineLevel="0" collapsed="false">
      <c r="A4" s="48" t="s">
        <v>63</v>
      </c>
      <c r="B4" s="48"/>
      <c r="C4" s="48"/>
      <c r="D4" s="48"/>
      <c r="E4" s="48"/>
      <c r="F4" s="48"/>
      <c r="G4" s="48"/>
    </row>
    <row r="5" customFormat="false" ht="15" hidden="false" customHeight="false" outlineLevel="0" collapsed="false">
      <c r="A5" s="48"/>
      <c r="B5" s="48"/>
      <c r="C5" s="48"/>
      <c r="D5" s="48"/>
      <c r="E5" s="48"/>
      <c r="F5" s="48"/>
      <c r="G5" s="48"/>
    </row>
    <row r="6" customFormat="false" ht="15" hidden="false" customHeight="false" outlineLevel="0" collapsed="false">
      <c r="A6" s="48" t="s">
        <v>64</v>
      </c>
      <c r="B6" s="48"/>
      <c r="C6" s="48"/>
      <c r="D6" s="48"/>
      <c r="E6" s="48"/>
      <c r="F6" s="48"/>
      <c r="G6" s="48"/>
    </row>
    <row r="7" customFormat="false" ht="15" hidden="false" customHeight="false" outlineLevel="0" collapsed="false">
      <c r="A7" s="48"/>
      <c r="B7" s="48"/>
      <c r="C7" s="48"/>
      <c r="D7" s="48"/>
      <c r="E7" s="48"/>
      <c r="F7" s="48"/>
      <c r="G7" s="48"/>
    </row>
    <row r="8" customFormat="false" ht="15" hidden="false" customHeight="false" outlineLevel="0" collapsed="false">
      <c r="A8" s="48" t="s">
        <v>65</v>
      </c>
      <c r="B8" s="48"/>
      <c r="C8" s="48"/>
      <c r="D8" s="48"/>
      <c r="E8" s="48"/>
      <c r="F8" s="48"/>
      <c r="G8" s="48"/>
    </row>
    <row r="9" customFormat="false" ht="15" hidden="false" customHeight="false" outlineLevel="0" collapsed="false">
      <c r="A9" s="48"/>
      <c r="B9" s="48"/>
      <c r="C9" s="48"/>
      <c r="D9" s="48"/>
      <c r="E9" s="48"/>
      <c r="F9" s="48"/>
      <c r="G9" s="48"/>
    </row>
    <row r="10" customFormat="false" ht="15" hidden="false" customHeight="false" outlineLevel="0" collapsed="false">
      <c r="A10" s="48"/>
      <c r="B10" s="48"/>
      <c r="C10" s="48"/>
      <c r="D10" s="48"/>
      <c r="E10" s="48"/>
      <c r="F10" s="48"/>
      <c r="G10" s="48"/>
    </row>
    <row r="12" customFormat="false" ht="15.75" hidden="false" customHeight="false" outlineLevel="0" collapsed="false">
      <c r="A1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2020-04-27T16:18:23Z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