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Résumé de l’exportation" sheetId="1" r:id="rId4"/>
    <sheet name="Suivi 2.0 - Attaques de bateau" sheetId="2" r:id="rId5"/>
    <sheet name="Suivi 2.0 - Scores Guerres de c" sheetId="3" r:id="rId6"/>
    <sheet name="Suivi 2.0 - Points victoires" sheetId="4" r:id="rId7"/>
    <sheet name="Suivi 2.0 - Clan" sheetId="5" r:id="rId8"/>
    <sheet name="Suivi 2.0 - Règles promotions e" sheetId="6" r:id="rId9"/>
    <sheet name="Suivi 2.0 - Bataille passées" sheetId="7" r:id="rId10"/>
    <sheet name="Suivi 2.0 - Dessins" sheetId="8" r:id="rId11"/>
  </sheets>
</workbook>
</file>

<file path=xl/sharedStrings.xml><?xml version="1.0" encoding="utf-8"?>
<sst xmlns="http://schemas.openxmlformats.org/spreadsheetml/2006/main" uniqueCount="246">
  <si>
    <t>Ce document a été exporté depuis Numbers. Chaque tableau a été converti en feuille de calcul Excel. Tous les autres objets sur chaque feuille Numbers ont été placés sur des feuilles de calcul différentes. Veuillez noter que les calculs de formules peuvent être différents dans Excel.</t>
  </si>
  <si>
    <t>Nom de la feuille Numbers</t>
  </si>
  <si>
    <t>Nom du tableau Numbers</t>
  </si>
  <si>
    <t>Nom de la feuille de calcul Excel</t>
  </si>
  <si>
    <t>Suivi 2.0</t>
  </si>
  <si>
    <t>Attaques de bateau</t>
  </si>
  <si>
    <t>Suivi 2.0 - Attaques de bateau</t>
  </si>
  <si>
    <t>Pseudo</t>
  </si>
  <si>
    <t>tot.</t>
  </si>
  <si>
    <t>moy.</t>
  </si>
  <si>
    <t>&lt;c4&gt;e2t</t>
  </si>
  <si>
    <t>E2:N2</t>
  </si>
  <si>
    <t>⚡️klįmø⚡️</t>
  </si>
  <si>
    <t>E3:N3</t>
  </si>
  <si>
    <t>⚡STALINE⚡</t>
  </si>
  <si>
    <t>E4:N4</t>
  </si>
  <si>
    <t>Aimline</t>
  </si>
  <si>
    <t>E5:N5</t>
  </si>
  <si>
    <t>Ako</t>
  </si>
  <si>
    <t>E6:N6</t>
  </si>
  <si>
    <t>alejandro</t>
  </si>
  <si>
    <t>E7:N7</t>
  </si>
  <si>
    <t>Aonitit</t>
  </si>
  <si>
    <t>E8:N8</t>
  </si>
  <si>
    <t>arthu's</t>
  </si>
  <si>
    <t>E9:N9</t>
  </si>
  <si>
    <t>Axel-EwW</t>
  </si>
  <si>
    <t>E10:N10</t>
  </si>
  <si>
    <t>balik</t>
  </si>
  <si>
    <t>E11:N11</t>
  </si>
  <si>
    <t>BIGHERZ</t>
  </si>
  <si>
    <t>E12:N12</t>
  </si>
  <si>
    <t>Bill</t>
  </si>
  <si>
    <t>E13:N13</t>
  </si>
  <si>
    <t>Bordeo</t>
  </si>
  <si>
    <t>E14:N14</t>
  </si>
  <si>
    <t>cmara</t>
  </si>
  <si>
    <t>E15:N15</t>
  </si>
  <si>
    <t>Dpathde</t>
  </si>
  <si>
    <t>E16:N16</t>
  </si>
  <si>
    <t>el commandantor</t>
  </si>
  <si>
    <t>E17:N17</t>
  </si>
  <si>
    <t>Gabe</t>
  </si>
  <si>
    <t>E18:N18</t>
  </si>
  <si>
    <t>Goodator</t>
  </si>
  <si>
    <t>E19:N19</t>
  </si>
  <si>
    <t>grrrr</t>
  </si>
  <si>
    <t>E20:N20</t>
  </si>
  <si>
    <t>Gugu</t>
  </si>
  <si>
    <t>E21:N21</t>
  </si>
  <si>
    <t>HeroHaribo</t>
  </si>
  <si>
    <t>E22:N22</t>
  </si>
  <si>
    <t>hugo</t>
  </si>
  <si>
    <t>E23:N23</t>
  </si>
  <si>
    <t>Iteration</t>
  </si>
  <si>
    <t>E24:N24</t>
  </si>
  <si>
    <t>Jack</t>
  </si>
  <si>
    <t>E25:N25</t>
  </si>
  <si>
    <t>Jujudefruit</t>
  </si>
  <si>
    <t>E26:N26</t>
  </si>
  <si>
    <t>KEYSER SÖZE</t>
  </si>
  <si>
    <t>E27:N27</t>
  </si>
  <si>
    <t>KingSHr4K</t>
  </si>
  <si>
    <t>E28:N28</t>
  </si>
  <si>
    <t>Komsomoll</t>
  </si>
  <si>
    <t>E29:N29</t>
  </si>
  <si>
    <t>Legendara</t>
  </si>
  <si>
    <t>E30:N30</t>
  </si>
  <si>
    <t>Leo</t>
  </si>
  <si>
    <t>E31:N31</t>
  </si>
  <si>
    <t>les gagnans</t>
  </si>
  <si>
    <t>E32:N32</t>
  </si>
  <si>
    <t>Lex</t>
  </si>
  <si>
    <t>E33:N33</t>
  </si>
  <si>
    <t>Lucas</t>
  </si>
  <si>
    <t>E34:N34</t>
  </si>
  <si>
    <t>Mange ça</t>
  </si>
  <si>
    <t>E35:N35</t>
  </si>
  <si>
    <t>Margot</t>
  </si>
  <si>
    <t>E36:N36</t>
  </si>
  <si>
    <t>Marosor</t>
  </si>
  <si>
    <t>E37:N37</t>
  </si>
  <si>
    <t>max</t>
  </si>
  <si>
    <t>E38:N38</t>
  </si>
  <si>
    <t>Mz-NoTSilVeR</t>
  </si>
  <si>
    <t>E39:N39</t>
  </si>
  <si>
    <t>N3XuSs_</t>
  </si>
  <si>
    <t>E40:N40</t>
  </si>
  <si>
    <t>Nebula VENOM</t>
  </si>
  <si>
    <t>E41:N41</t>
  </si>
  <si>
    <t>Rhotull</t>
  </si>
  <si>
    <t>E42:N42</t>
  </si>
  <si>
    <t>Samiyy</t>
  </si>
  <si>
    <t>E43:N43</t>
  </si>
  <si>
    <t>Shad0w</t>
  </si>
  <si>
    <t>E44:N44</t>
  </si>
  <si>
    <t>sheitan</t>
  </si>
  <si>
    <t>E45:N45</t>
  </si>
  <si>
    <t>tamerejlabaiz</t>
  </si>
  <si>
    <t>E46:N46</t>
  </si>
  <si>
    <t>toinou03</t>
  </si>
  <si>
    <t>E47:N47</t>
  </si>
  <si>
    <t xml:space="preserve">Twanou </t>
  </si>
  <si>
    <t>E48:N48</t>
  </si>
  <si>
    <t>vinss</t>
  </si>
  <si>
    <t>E49:N49</t>
  </si>
  <si>
    <t>Xº°bakhta_66°ºX</t>
  </si>
  <si>
    <t>E50:N50</t>
  </si>
  <si>
    <t xml:space="preserve">Zoul </t>
  </si>
  <si>
    <t>E51:N51</t>
  </si>
  <si>
    <t>Scores Guerres de clan de clan</t>
  </si>
  <si>
    <t>Suivi 2.0 - Scores Guerres de c</t>
  </si>
  <si>
    <t>#</t>
  </si>
  <si>
    <t>Grade</t>
  </si>
  <si>
    <t>Pts de clan</t>
  </si>
  <si>
    <t>Niveau château</t>
  </si>
  <si>
    <t>Ratio pts/niv</t>
  </si>
  <si>
    <t>Moyenne</t>
  </si>
  <si>
    <r>
      <rPr>
        <u val="single"/>
        <sz val="11"/>
        <color indexed="12"/>
        <rFont val="Helvetica"/>
      </rPr>
      <t>hugo</t>
    </r>
  </si>
  <si>
    <t>Adjoint</t>
  </si>
  <si>
    <r>
      <rPr>
        <u val="single"/>
        <sz val="11"/>
        <color indexed="12"/>
        <rFont val="Helvetica"/>
      </rPr>
      <t>Margot</t>
    </r>
  </si>
  <si>
    <r>
      <rPr>
        <u val="single"/>
        <sz val="10"/>
        <color indexed="12"/>
        <rFont val="Helvetica"/>
      </rPr>
      <t>Ako</t>
    </r>
  </si>
  <si>
    <r>
      <rPr>
        <u val="single"/>
        <sz val="11"/>
        <color indexed="12"/>
        <rFont val="Helvetica"/>
      </rPr>
      <t>Aimline</t>
    </r>
  </si>
  <si>
    <t>Chef</t>
  </si>
  <si>
    <r>
      <rPr>
        <u val="single"/>
        <sz val="11"/>
        <color indexed="12"/>
        <rFont val="Helvetica"/>
      </rPr>
      <t>KEYSER SÖZE</t>
    </r>
  </si>
  <si>
    <t>Ainé</t>
  </si>
  <si>
    <r>
      <rPr>
        <u val="single"/>
        <sz val="11"/>
        <color indexed="12"/>
        <rFont val="Helvetica"/>
      </rPr>
      <t>Twanou</t>
    </r>
    <r>
      <rPr>
        <sz val="11"/>
        <color indexed="12"/>
        <rFont val="Helvetica"/>
      </rPr>
      <t xml:space="preserve"> </t>
    </r>
  </si>
  <si>
    <r>
      <rPr>
        <u val="single"/>
        <sz val="11"/>
        <color indexed="12"/>
        <rFont val="Helvetica"/>
      </rPr>
      <t>N3XuSs_</t>
    </r>
  </si>
  <si>
    <r>
      <rPr>
        <u val="single"/>
        <sz val="11"/>
        <color indexed="12"/>
        <rFont val="Helvetica"/>
      </rPr>
      <t>Dpathde</t>
    </r>
  </si>
  <si>
    <r>
      <rPr>
        <u val="single"/>
        <sz val="11"/>
        <color indexed="12"/>
        <rFont val="Helvetica"/>
      </rPr>
      <t>Gabe</t>
    </r>
  </si>
  <si>
    <r>
      <rPr>
        <u val="single"/>
        <sz val="11"/>
        <color indexed="12"/>
        <rFont val="Helvetica"/>
      </rPr>
      <t>Zoul</t>
    </r>
    <r>
      <rPr>
        <sz val="11"/>
        <color indexed="12"/>
        <rFont val="Helvetica"/>
      </rPr>
      <t xml:space="preserve"> </t>
    </r>
  </si>
  <si>
    <r>
      <rPr>
        <u val="single"/>
        <sz val="11"/>
        <color indexed="12"/>
        <rFont val="Helvetica"/>
      </rPr>
      <t>Goodator</t>
    </r>
  </si>
  <si>
    <r>
      <rPr>
        <u val="single"/>
        <sz val="11"/>
        <color indexed="12"/>
        <rFont val="Helvetica"/>
      </rPr>
      <t>el commandantor</t>
    </r>
  </si>
  <si>
    <r>
      <rPr>
        <u val="single"/>
        <sz val="10"/>
        <color indexed="12"/>
        <rFont val="Helvetica"/>
      </rPr>
      <t>Bordeo</t>
    </r>
  </si>
  <si>
    <r>
      <rPr>
        <u val="single"/>
        <sz val="10"/>
        <color indexed="12"/>
        <rFont val="Helvetica"/>
      </rPr>
      <t>Bill</t>
    </r>
  </si>
  <si>
    <r>
      <rPr>
        <u val="single"/>
        <sz val="11"/>
        <color indexed="12"/>
        <rFont val="Helvetica"/>
      </rPr>
      <t>Lex</t>
    </r>
  </si>
  <si>
    <r>
      <rPr>
        <u val="single"/>
        <sz val="10"/>
        <color indexed="12"/>
        <rFont val="Helvetica"/>
      </rPr>
      <t>vinss</t>
    </r>
  </si>
  <si>
    <r>
      <rPr>
        <u val="single"/>
        <sz val="10"/>
        <color indexed="12"/>
        <rFont val="Helvetica"/>
      </rPr>
      <t>HeroHaribo</t>
    </r>
  </si>
  <si>
    <r>
      <rPr>
        <u val="single"/>
        <sz val="10"/>
        <color indexed="12"/>
        <rFont val="Helvetica"/>
      </rPr>
      <t>Samiyy</t>
    </r>
  </si>
  <si>
    <r>
      <rPr>
        <u val="single"/>
        <sz val="10"/>
        <color indexed="12"/>
        <rFont val="Helvetica"/>
      </rPr>
      <t>Komsomoll</t>
    </r>
  </si>
  <si>
    <r>
      <rPr>
        <u val="single"/>
        <sz val="11"/>
        <color indexed="12"/>
        <rFont val="Helvetica"/>
      </rPr>
      <t>Iteration</t>
    </r>
  </si>
  <si>
    <r>
      <rPr>
        <u val="single"/>
        <sz val="10"/>
        <color indexed="12"/>
        <rFont val="Helvetica"/>
      </rPr>
      <t>sheitan</t>
    </r>
  </si>
  <si>
    <t>Membre</t>
  </si>
  <si>
    <r>
      <rPr>
        <u val="single"/>
        <sz val="11"/>
        <color indexed="12"/>
        <rFont val="Helvetica"/>
      </rPr>
      <t>Jujudefruit</t>
    </r>
  </si>
  <si>
    <r>
      <rPr>
        <u val="single"/>
        <sz val="10"/>
        <color indexed="12"/>
        <rFont val="Helvetica"/>
      </rPr>
      <t>Lucas</t>
    </r>
  </si>
  <si>
    <r>
      <rPr>
        <u val="single"/>
        <sz val="10"/>
        <color indexed="12"/>
        <rFont val="Helvetica"/>
      </rPr>
      <t>Nebula VENOM</t>
    </r>
  </si>
  <si>
    <r>
      <rPr>
        <u val="single"/>
        <sz val="11"/>
        <color indexed="12"/>
        <rFont val="Helvetica"/>
      </rPr>
      <t>cmara</t>
    </r>
  </si>
  <si>
    <r>
      <rPr>
        <u val="single"/>
        <sz val="11"/>
        <color indexed="12"/>
        <rFont val="Helvetica"/>
      </rPr>
      <t>BIGHERZ</t>
    </r>
  </si>
  <si>
    <r>
      <rPr>
        <u val="single"/>
        <sz val="10"/>
        <color indexed="12"/>
        <rFont val="Helvetica"/>
      </rPr>
      <t>les gagnans</t>
    </r>
  </si>
  <si>
    <r>
      <rPr>
        <u val="single"/>
        <sz val="10"/>
        <color indexed="12"/>
        <rFont val="Helvetica"/>
      </rPr>
      <t>toinou03</t>
    </r>
  </si>
  <si>
    <r>
      <rPr>
        <u val="single"/>
        <sz val="11"/>
        <color indexed="12"/>
        <rFont val="Helvetica"/>
      </rPr>
      <t>Rhotull</t>
    </r>
  </si>
  <si>
    <r>
      <rPr>
        <u val="single"/>
        <sz val="10"/>
        <color indexed="12"/>
        <rFont val="Helvetica"/>
      </rPr>
      <t>Leo</t>
    </r>
  </si>
  <si>
    <r>
      <rPr>
        <u val="single"/>
        <sz val="10"/>
        <color indexed="12"/>
        <rFont val="Helvetica"/>
      </rPr>
      <t>balik</t>
    </r>
  </si>
  <si>
    <r>
      <rPr>
        <u val="single"/>
        <sz val="10"/>
        <color indexed="12"/>
        <rFont val="Helvetica"/>
      </rPr>
      <t>grrrr</t>
    </r>
  </si>
  <si>
    <r>
      <rPr>
        <u val="single"/>
        <sz val="10"/>
        <color indexed="12"/>
        <rFont val="Helvetica"/>
      </rPr>
      <t>Shad0w</t>
    </r>
  </si>
  <si>
    <r>
      <rPr>
        <u val="single"/>
        <sz val="11"/>
        <color indexed="12"/>
        <rFont val="Helvetica"/>
      </rPr>
      <t>KingSHr4K</t>
    </r>
  </si>
  <si>
    <r>
      <rPr>
        <u val="single"/>
        <sz val="11"/>
        <color indexed="12"/>
        <rFont val="Helvetica"/>
      </rPr>
      <t>Aonitit</t>
    </r>
  </si>
  <si>
    <r>
      <rPr>
        <u val="single"/>
        <sz val="10"/>
        <color indexed="12"/>
        <rFont val="Helvetica"/>
      </rPr>
      <t>alejandro</t>
    </r>
  </si>
  <si>
    <r>
      <rPr>
        <u val="single"/>
        <sz val="11"/>
        <color indexed="12"/>
        <rFont val="Helvetica"/>
      </rPr>
      <t>Gugu</t>
    </r>
  </si>
  <si>
    <r>
      <rPr>
        <u val="single"/>
        <sz val="10"/>
        <color indexed="12"/>
        <rFont val="Helvetica"/>
      </rPr>
      <t>&lt;c4&gt;e2t</t>
    </r>
  </si>
  <si>
    <r>
      <rPr>
        <u val="single"/>
        <sz val="10"/>
        <color indexed="12"/>
        <rFont val="Helvetica"/>
      </rPr>
      <t>Xº°bakhta_66°ºX</t>
    </r>
  </si>
  <si>
    <r>
      <rPr>
        <u val="single"/>
        <sz val="10"/>
        <color indexed="12"/>
        <rFont val="Helvetica"/>
      </rPr>
      <t>Jack</t>
    </r>
  </si>
  <si>
    <r>
      <rPr>
        <u val="single"/>
        <sz val="10"/>
        <color indexed="12"/>
        <rFont val="Helvetica"/>
      </rPr>
      <t>Legendara</t>
    </r>
  </si>
  <si>
    <r>
      <rPr>
        <u val="single"/>
        <sz val="10"/>
        <color indexed="12"/>
        <rFont val="Helvetica"/>
      </rPr>
      <t>Axel-EwW</t>
    </r>
  </si>
  <si>
    <r>
      <rPr>
        <u val="single"/>
        <sz val="10"/>
        <color indexed="12"/>
        <rFont val="Helvetica"/>
      </rPr>
      <t>arthu's</t>
    </r>
  </si>
  <si>
    <r>
      <rPr>
        <u val="single"/>
        <sz val="10"/>
        <color indexed="12"/>
        <rFont val="Helvetica"/>
      </rPr>
      <t>⚡️klįmø⚡️</t>
    </r>
  </si>
  <si>
    <r>
      <rPr>
        <u val="single"/>
        <sz val="10"/>
        <color indexed="12"/>
        <rFont val="Helvetica"/>
      </rPr>
      <t>⚡STALINE⚡</t>
    </r>
  </si>
  <si>
    <r>
      <rPr>
        <u val="single"/>
        <sz val="10"/>
        <color indexed="12"/>
        <rFont val="Helvetica"/>
      </rPr>
      <t>Marosor</t>
    </r>
  </si>
  <si>
    <r>
      <rPr>
        <u val="single"/>
        <sz val="10"/>
        <color indexed="12"/>
        <rFont val="Helvetica"/>
      </rPr>
      <t>max</t>
    </r>
  </si>
  <si>
    <r>
      <rPr>
        <u val="single"/>
        <sz val="10"/>
        <color indexed="12"/>
        <rFont val="Helvetica"/>
      </rPr>
      <t>Mz-NoTSilVeR</t>
    </r>
  </si>
  <si>
    <r>
      <rPr>
        <u val="single"/>
        <sz val="10"/>
        <color indexed="12"/>
        <rFont val="Helvetica"/>
      </rPr>
      <t>tamerejlabaiz</t>
    </r>
  </si>
  <si>
    <t>Points victoires</t>
  </si>
  <si>
    <t>Suivi 2.0 - Points victoires</t>
  </si>
  <si>
    <t>F2:O2</t>
  </si>
  <si>
    <t>F3:O3</t>
  </si>
  <si>
    <t>F4:O4</t>
  </si>
  <si>
    <t>F5:O5</t>
  </si>
  <si>
    <t>F6:O6</t>
  </si>
  <si>
    <t>F7:O7</t>
  </si>
  <si>
    <t>F8:O8</t>
  </si>
  <si>
    <t>F9:O9</t>
  </si>
  <si>
    <t>F10:O10</t>
  </si>
  <si>
    <t>F11:O11</t>
  </si>
  <si>
    <t>F12:O12</t>
  </si>
  <si>
    <t>F13:O13</t>
  </si>
  <si>
    <t>F14:O14</t>
  </si>
  <si>
    <t>F15:O15</t>
  </si>
  <si>
    <t>F16:O16</t>
  </si>
  <si>
    <t>F17:O17</t>
  </si>
  <si>
    <t>F18:O18</t>
  </si>
  <si>
    <t>F19:O19</t>
  </si>
  <si>
    <t>F20:O20</t>
  </si>
  <si>
    <t>F21:O21</t>
  </si>
  <si>
    <t>F22:O22</t>
  </si>
  <si>
    <t>F23:O23</t>
  </si>
  <si>
    <t>F24:O24</t>
  </si>
  <si>
    <t>F25:O25</t>
  </si>
  <si>
    <t>F26:O26</t>
  </si>
  <si>
    <t>F27:O27</t>
  </si>
  <si>
    <t>F28:O28</t>
  </si>
  <si>
    <t>F29:O29</t>
  </si>
  <si>
    <t>F30:O30</t>
  </si>
  <si>
    <t>F31:O31</t>
  </si>
  <si>
    <t>F32:O32</t>
  </si>
  <si>
    <t>F33:O33</t>
  </si>
  <si>
    <t>F34:O34</t>
  </si>
  <si>
    <t>F35:O35</t>
  </si>
  <si>
    <t>F36:O36</t>
  </si>
  <si>
    <t>F37:O37</t>
  </si>
  <si>
    <t>F38:O38</t>
  </si>
  <si>
    <t>F39:O39</t>
  </si>
  <si>
    <t>F40:O40</t>
  </si>
  <si>
    <t>F41:O41</t>
  </si>
  <si>
    <t>F42:O42</t>
  </si>
  <si>
    <t>F43:O43</t>
  </si>
  <si>
    <t>F44:O44</t>
  </si>
  <si>
    <t>F45:O45</t>
  </si>
  <si>
    <t>F46:O46</t>
  </si>
  <si>
    <t>F47:O47</t>
  </si>
  <si>
    <t>F48:O48</t>
  </si>
  <si>
    <t>F49:O49</t>
  </si>
  <si>
    <t>F50:O50</t>
  </si>
  <si>
    <t>F51:O51</t>
  </si>
  <si>
    <t>Clan</t>
  </si>
  <si>
    <t>Suivi 2.0 - Clan</t>
  </si>
  <si>
    <t>Min</t>
  </si>
  <si>
    <t>Max</t>
  </si>
  <si>
    <t>moyenne</t>
  </si>
  <si>
    <t>Participants</t>
  </si>
  <si>
    <t>Place</t>
  </si>
  <si>
    <t>Boat/1000</t>
  </si>
  <si>
    <t>Règles promotions et rétrogradations</t>
  </si>
  <si>
    <t>Suivi 2.0 - Règles promotions e</t>
  </si>
  <si>
    <t>Promotion</t>
  </si>
  <si>
    <t xml:space="preserve">Rétrogradation </t>
  </si>
  <si>
    <t>Dans les 20 premiers au classement des 10 dernières GdC</t>
  </si>
  <si>
    <t>Aucune bataille pendant 4 semaines.</t>
  </si>
  <si>
    <t>Dans les 3 premiers au classement des 10 dernières GdC. Provoque rétrogradation du dernier adjoint si nombre &gt;8</t>
  </si>
  <si>
    <t>Aucune connexion pendant 45 jours.</t>
  </si>
  <si>
    <t>Sur décision du chef</t>
  </si>
  <si>
    <t>Aucune connexion en 60 jours. Ou dernier adjoint lors de la promotion d’un nouvel adjoint</t>
  </si>
  <si>
    <t>N.A.</t>
  </si>
  <si>
    <t>Bataille passées</t>
  </si>
  <si>
    <t>Suivi 2.0 - Bataille passées</t>
  </si>
  <si>
    <t>« Tous les dessins de la feuille »</t>
  </si>
  <si>
    <t>Suivi 2.0 - Dessins</t>
  </si>
</sst>
</file>

<file path=xl/styles.xml><?xml version="1.0" encoding="utf-8"?>
<styleSheet xmlns="http://schemas.openxmlformats.org/spreadsheetml/2006/main">
  <numFmts count="2">
    <numFmt numFmtId="0" formatCode="General"/>
    <numFmt numFmtId="59" formatCode="0.0"/>
  </numFmts>
  <fonts count="15">
    <font>
      <sz val="10"/>
      <color indexed="8"/>
      <name val="Helvetica"/>
    </font>
    <font>
      <sz val="12"/>
      <color indexed="8"/>
      <name val="Helvetica"/>
    </font>
    <font>
      <sz val="14"/>
      <color indexed="8"/>
      <name val="Helvetica"/>
    </font>
    <font>
      <u val="single"/>
      <sz val="12"/>
      <color indexed="11"/>
      <name val="Helvetica"/>
    </font>
    <font>
      <sz val="10"/>
      <color indexed="12"/>
      <name val="Helvetica"/>
    </font>
    <font>
      <b val="1"/>
      <sz val="10"/>
      <color indexed="12"/>
      <name val="Helvetica"/>
    </font>
    <font>
      <sz val="11"/>
      <color indexed="12"/>
      <name val="Helvetica"/>
    </font>
    <font>
      <sz val="14"/>
      <color indexed="12"/>
      <name val="Helvetica"/>
    </font>
    <font>
      <b val="1"/>
      <sz val="10"/>
      <color indexed="8"/>
      <name val="Helvetica"/>
    </font>
    <font>
      <u val="single"/>
      <sz val="11"/>
      <color indexed="12"/>
      <name val="Helvetica"/>
    </font>
    <font>
      <u val="single"/>
      <sz val="10"/>
      <color indexed="12"/>
      <name val="Helvetica"/>
    </font>
    <font>
      <b val="1"/>
      <sz val="12"/>
      <color indexed="8"/>
      <name val="Helvetica"/>
    </font>
    <font>
      <u val="single"/>
      <sz val="12"/>
      <color indexed="8"/>
      <name val="Helvetica Light"/>
    </font>
    <font>
      <sz val="12"/>
      <color indexed="8"/>
      <name val="Helvetica Light"/>
    </font>
    <font>
      <b val="1"/>
      <u val="single"/>
      <sz val="50"/>
      <color indexed="8"/>
      <name val="Helvetica"/>
    </font>
  </fonts>
  <fills count="1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22"/>
        <bgColor auto="1"/>
      </patternFill>
    </fill>
    <fill>
      <patternFill patternType="solid">
        <fgColor indexed="12"/>
        <bgColor auto="1"/>
      </patternFill>
    </fill>
    <fill>
      <patternFill patternType="solid">
        <fgColor indexed="25"/>
        <bgColor auto="1"/>
      </patternFill>
    </fill>
    <fill>
      <patternFill patternType="solid">
        <fgColor indexed="27"/>
        <bgColor auto="1"/>
      </patternFill>
    </fill>
    <fill>
      <patternFill patternType="solid">
        <fgColor indexed="28"/>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indexed="33"/>
        <bgColor auto="1"/>
      </patternFill>
    </fill>
  </fills>
  <borders count="80">
    <border>
      <left/>
      <right/>
      <top/>
      <bottom/>
      <diagonal/>
    </border>
    <border>
      <left/>
      <right/>
      <top/>
      <bottom/>
      <diagonal/>
    </border>
    <border>
      <left/>
      <right/>
      <top/>
      <bottom style="thin">
        <color indexed="14"/>
      </bottom>
      <diagonal/>
    </border>
    <border>
      <left/>
      <right style="thin">
        <color indexed="14"/>
      </right>
      <top style="thin">
        <color indexed="15"/>
      </top>
      <bottom style="thin">
        <color indexed="14"/>
      </bottom>
      <diagonal/>
    </border>
    <border>
      <left style="thin">
        <color indexed="14"/>
      </left>
      <right style="thin">
        <color indexed="14"/>
      </right>
      <top style="thin">
        <color indexed="15"/>
      </top>
      <bottom style="thin">
        <color indexed="14"/>
      </bottom>
      <diagonal/>
    </border>
    <border>
      <left style="thin">
        <color indexed="14"/>
      </left>
      <right style="thin">
        <color indexed="15"/>
      </right>
      <top style="thin">
        <color indexed="15"/>
      </top>
      <bottom style="thin">
        <color indexed="14"/>
      </bottom>
      <diagonal/>
    </border>
    <border>
      <left style="thin">
        <color indexed="15"/>
      </left>
      <right style="thin">
        <color indexed="15"/>
      </right>
      <top style="thin">
        <color indexed="15"/>
      </top>
      <bottom style="thin">
        <color indexed="14"/>
      </bottom>
      <diagonal/>
    </border>
    <border>
      <left style="thin">
        <color indexed="15"/>
      </left>
      <right/>
      <top/>
      <bottom style="thin">
        <color indexed="15"/>
      </bottom>
      <diagonal/>
    </border>
    <border>
      <left/>
      <right/>
      <top/>
      <bottom style="thin">
        <color indexed="15"/>
      </bottom>
      <diagonal/>
    </border>
    <border>
      <left/>
      <right/>
      <top style="thin">
        <color indexed="14"/>
      </top>
      <bottom style="thin">
        <color indexed="15"/>
      </bottom>
      <diagonal/>
    </border>
    <border>
      <left/>
      <right/>
      <top style="thin">
        <color indexed="14"/>
      </top>
      <bottom style="dotted">
        <color indexed="14"/>
      </bottom>
      <diagonal/>
    </border>
    <border>
      <left style="thin">
        <color indexed="15"/>
      </left>
      <right/>
      <top style="thin">
        <color indexed="15"/>
      </top>
      <bottom style="thin">
        <color indexed="15"/>
      </bottom>
      <diagonal/>
    </border>
    <border>
      <left/>
      <right/>
      <top style="thin">
        <color indexed="15"/>
      </top>
      <bottom style="thin">
        <color indexed="15"/>
      </bottom>
      <diagonal/>
    </border>
    <border>
      <left/>
      <right/>
      <top style="dotted">
        <color indexed="14"/>
      </top>
      <bottom style="dotted">
        <color indexed="14"/>
      </bottom>
      <diagonal/>
    </border>
    <border>
      <left style="thin">
        <color indexed="15"/>
      </left>
      <right/>
      <top style="thin">
        <color indexed="15"/>
      </top>
      <bottom/>
      <diagonal/>
    </border>
    <border>
      <left style="thin">
        <color indexed="15"/>
      </left>
      <right/>
      <top/>
      <bottom/>
      <diagonal/>
    </border>
    <border>
      <left/>
      <right/>
      <top style="thin">
        <color indexed="15"/>
      </top>
      <bottom/>
      <diagonal/>
    </border>
    <border>
      <left/>
      <right style="thin">
        <color indexed="14"/>
      </right>
      <top style="thin">
        <color indexed="15"/>
      </top>
      <bottom style="thin">
        <color indexed="15"/>
      </bottom>
      <diagonal/>
    </border>
    <border>
      <left style="thin">
        <color indexed="14"/>
      </left>
      <right/>
      <top style="thin">
        <color indexed="15"/>
      </top>
      <bottom style="thin">
        <color indexed="15"/>
      </bottom>
      <diagonal/>
    </border>
    <border>
      <left/>
      <right/>
      <top style="thin">
        <color indexed="15"/>
      </top>
      <bottom style="thin">
        <color indexed="14"/>
      </bottom>
      <diagonal/>
    </border>
    <border>
      <left/>
      <right style="thin">
        <color indexed="14"/>
      </right>
      <top style="thin">
        <color indexed="15"/>
      </top>
      <bottom/>
      <diagonal/>
    </border>
    <border>
      <left style="thin">
        <color indexed="14"/>
      </left>
      <right/>
      <top style="thin">
        <color indexed="15"/>
      </top>
      <bottom/>
      <diagonal/>
    </border>
    <border>
      <left/>
      <right/>
      <top style="dotted">
        <color indexed="14"/>
      </top>
      <bottom style="thin">
        <color indexed="14"/>
      </bottom>
      <diagonal/>
    </border>
    <border>
      <left style="thin">
        <color indexed="15"/>
      </left>
      <right style="thin">
        <color indexed="14"/>
      </right>
      <top/>
      <bottom/>
      <diagonal/>
    </border>
    <border>
      <left style="thin">
        <color indexed="14"/>
      </left>
      <right style="thin">
        <color indexed="14"/>
      </right>
      <top style="thin">
        <color indexed="14"/>
      </top>
      <bottom style="thin">
        <color indexed="15"/>
      </bottom>
      <diagonal/>
    </border>
    <border>
      <left style="thin">
        <color indexed="14"/>
      </left>
      <right style="thin">
        <color indexed="14"/>
      </right>
      <top/>
      <bottom/>
      <diagonal/>
    </border>
    <border>
      <left style="thin">
        <color indexed="14"/>
      </left>
      <right style="thin">
        <color indexed="15"/>
      </right>
      <top style="thin">
        <color indexed="14"/>
      </top>
      <bottom style="thin">
        <color indexed="15"/>
      </bottom>
      <diagonal/>
    </border>
    <border>
      <left style="thin">
        <color indexed="15"/>
      </left>
      <right style="thin">
        <color indexed="15"/>
      </right>
      <top style="thin">
        <color indexed="14"/>
      </top>
      <bottom style="thin">
        <color indexed="15"/>
      </bottom>
      <diagonal/>
    </border>
    <border>
      <left style="thin">
        <color indexed="15"/>
      </left>
      <right style="thin">
        <color indexed="14"/>
      </right>
      <top style="thin">
        <color indexed="15"/>
      </top>
      <bottom style="thin">
        <color indexed="14"/>
      </bottom>
      <diagonal/>
    </border>
    <border>
      <left/>
      <right style="thin">
        <color indexed="14"/>
      </right>
      <top style="thin">
        <color indexed="14"/>
      </top>
      <bottom style="thin">
        <color indexed="15"/>
      </bottom>
      <diagonal/>
    </border>
    <border>
      <left style="thin">
        <color indexed="14"/>
      </left>
      <right style="dotted">
        <color indexed="14"/>
      </right>
      <top style="thin">
        <color indexed="14"/>
      </top>
      <bottom style="dotted">
        <color indexed="14"/>
      </bottom>
      <diagonal/>
    </border>
    <border>
      <left style="dotted">
        <color indexed="14"/>
      </left>
      <right style="dotted">
        <color indexed="14"/>
      </right>
      <top style="thin">
        <color indexed="14"/>
      </top>
      <bottom style="dotted">
        <color indexed="14"/>
      </bottom>
      <diagonal/>
    </border>
    <border>
      <left style="dotted">
        <color indexed="14"/>
      </left>
      <right style="thin">
        <color indexed="15"/>
      </right>
      <top style="thin">
        <color indexed="14"/>
      </top>
      <bottom style="dotted">
        <color indexed="14"/>
      </bottom>
      <diagonal/>
    </border>
    <border>
      <left style="thin">
        <color indexed="14"/>
      </left>
      <right style="thin">
        <color indexed="14"/>
      </right>
      <top style="thin">
        <color indexed="15"/>
      </top>
      <bottom style="thin">
        <color indexed="15"/>
      </bottom>
      <diagonal/>
    </border>
    <border>
      <left style="thin">
        <color indexed="14"/>
      </left>
      <right style="dotted">
        <color indexed="14"/>
      </right>
      <top style="dotted">
        <color indexed="14"/>
      </top>
      <bottom style="dotted">
        <color indexed="14"/>
      </bottom>
      <diagonal/>
    </border>
    <border>
      <left style="dotted">
        <color indexed="14"/>
      </left>
      <right style="dotted">
        <color indexed="14"/>
      </right>
      <top style="dotted">
        <color indexed="14"/>
      </top>
      <bottom style="dotted">
        <color indexed="14"/>
      </bottom>
      <diagonal/>
    </border>
    <border>
      <left style="dotted">
        <color indexed="14"/>
      </left>
      <right style="thin">
        <color indexed="15"/>
      </right>
      <top style="dotted">
        <color indexed="14"/>
      </top>
      <bottom style="dotted">
        <color indexed="14"/>
      </bottom>
      <diagonal/>
    </border>
    <border>
      <left/>
      <right style="thin">
        <color indexed="14"/>
      </right>
      <top/>
      <bottom style="thin">
        <color indexed="15"/>
      </bottom>
      <diagonal/>
    </border>
    <border>
      <left style="thin">
        <color indexed="15"/>
      </left>
      <right style="thin">
        <color indexed="14"/>
      </right>
      <top style="thin">
        <color indexed="15"/>
      </top>
      <bottom style="thin">
        <color indexed="15"/>
      </bottom>
      <diagonal/>
    </border>
    <border>
      <left style="thin">
        <color indexed="14"/>
      </left>
      <right style="thin">
        <color indexed="14"/>
      </right>
      <top/>
      <bottom style="thin">
        <color indexed="15"/>
      </bottom>
      <diagonal/>
    </border>
    <border>
      <left style="thin">
        <color indexed="14"/>
      </left>
      <right style="dotted">
        <color indexed="14"/>
      </right>
      <top style="dotted">
        <color indexed="14"/>
      </top>
      <bottom style="thin">
        <color indexed="15"/>
      </bottom>
      <diagonal/>
    </border>
    <border>
      <left style="dotted">
        <color indexed="14"/>
      </left>
      <right style="dotted">
        <color indexed="14"/>
      </right>
      <top style="dotted">
        <color indexed="14"/>
      </top>
      <bottom style="thin">
        <color indexed="15"/>
      </bottom>
      <diagonal/>
    </border>
    <border>
      <left style="dotted">
        <color indexed="14"/>
      </left>
      <right style="thin">
        <color indexed="15"/>
      </right>
      <top style="dotted">
        <color indexed="14"/>
      </top>
      <bottom style="thin">
        <color indexed="15"/>
      </bottom>
      <diagonal/>
    </border>
    <border>
      <left/>
      <right style="thin">
        <color indexed="14"/>
      </right>
      <top style="thin">
        <color indexed="15"/>
      </top>
      <bottom style="thick">
        <color indexed="8"/>
      </bottom>
      <diagonal/>
    </border>
    <border>
      <left style="thin">
        <color indexed="14"/>
      </left>
      <right style="thin">
        <color indexed="14"/>
      </right>
      <top style="thin">
        <color indexed="15"/>
      </top>
      <bottom/>
      <diagonal/>
    </border>
    <border>
      <left style="thin">
        <color indexed="14"/>
      </left>
      <right style="thin">
        <color indexed="15"/>
      </right>
      <top style="thin">
        <color indexed="15"/>
      </top>
      <bottom/>
      <diagonal/>
    </border>
    <border>
      <left style="thin">
        <color indexed="15"/>
      </left>
      <right style="thin">
        <color indexed="15"/>
      </right>
      <top style="thin">
        <color indexed="15"/>
      </top>
      <bottom/>
      <diagonal/>
    </border>
    <border>
      <left style="thin">
        <color indexed="15"/>
      </left>
      <right style="thin">
        <color indexed="14"/>
      </right>
      <top style="thin">
        <color indexed="14"/>
      </top>
      <bottom style="thin">
        <color indexed="15"/>
      </bottom>
      <diagonal/>
    </border>
    <border>
      <left style="thin">
        <color indexed="14"/>
      </left>
      <right/>
      <top style="thin">
        <color indexed="14"/>
      </top>
      <bottom style="thin">
        <color indexed="15"/>
      </bottom>
      <diagonal/>
    </border>
    <border>
      <left/>
      <right/>
      <top/>
      <bottom style="thick">
        <color indexed="8"/>
      </bottom>
      <diagonal/>
    </border>
    <border>
      <left/>
      <right style="thick">
        <color indexed="8"/>
      </right>
      <top style="thick">
        <color indexed="8"/>
      </top>
      <bottom style="thick">
        <color indexed="8"/>
      </bottom>
      <diagonal/>
    </border>
    <border>
      <left style="thick">
        <color indexed="8"/>
      </left>
      <right/>
      <top/>
      <bottom/>
      <diagonal/>
    </border>
    <border>
      <left/>
      <right style="thick">
        <color indexed="8"/>
      </right>
      <top/>
      <bottom/>
      <diagonal/>
    </border>
    <border>
      <left style="thick">
        <color indexed="8"/>
      </left>
      <right style="thick">
        <color indexed="8"/>
      </right>
      <top style="thick">
        <color indexed="8"/>
      </top>
      <bottom style="thick">
        <color indexed="8"/>
      </bottom>
      <diagonal/>
    </border>
    <border>
      <left/>
      <right/>
      <top style="thick">
        <color indexed="8"/>
      </top>
      <bottom/>
      <diagonal/>
    </border>
    <border>
      <left/>
      <right/>
      <top style="thick">
        <color indexed="8"/>
      </top>
      <bottom style="thick">
        <color indexed="8"/>
      </bottom>
      <diagonal/>
    </border>
    <border>
      <left/>
      <right/>
      <top style="dotted">
        <color indexed="14"/>
      </top>
      <bottom style="thick">
        <color indexed="8"/>
      </bottom>
      <diagonal/>
    </border>
    <border>
      <left/>
      <right/>
      <top style="thick">
        <color indexed="8"/>
      </top>
      <bottom style="dotted">
        <color indexed="14"/>
      </bottom>
      <diagonal/>
    </border>
    <border>
      <left style="thin">
        <color indexed="15"/>
      </left>
      <right style="thin">
        <color indexed="14"/>
      </right>
      <top style="thin">
        <color indexed="15"/>
      </top>
      <bottom/>
      <diagonal/>
    </border>
    <border>
      <left style="thin">
        <color indexed="15"/>
      </left>
      <right style="thin">
        <color indexed="14"/>
      </right>
      <top/>
      <bottom style="thin">
        <color indexed="15"/>
      </bottom>
      <diagonal/>
    </border>
    <border>
      <left/>
      <right style="thin">
        <color indexed="14"/>
      </right>
      <top/>
      <bottom/>
      <diagonal/>
    </border>
    <border>
      <left style="thin">
        <color indexed="14"/>
      </left>
      <right/>
      <top style="thick">
        <color indexed="8"/>
      </top>
      <bottom/>
      <diagonal/>
    </border>
    <border>
      <left style="thin">
        <color indexed="14"/>
      </left>
      <right/>
      <top/>
      <bottom/>
      <diagonal/>
    </border>
    <border>
      <left style="thin">
        <color indexed="14"/>
      </left>
      <right style="dotted">
        <color indexed="14"/>
      </right>
      <top/>
      <bottom/>
      <diagonal/>
    </border>
    <border>
      <left style="dotted">
        <color indexed="14"/>
      </left>
      <right style="dotted">
        <color indexed="14"/>
      </right>
      <top/>
      <bottom/>
      <diagonal/>
    </border>
    <border>
      <left style="dotted">
        <color indexed="14"/>
      </left>
      <right/>
      <top/>
      <bottom/>
      <diagonal/>
    </border>
    <border>
      <left style="thin">
        <color indexed="14"/>
      </left>
      <right/>
      <top style="thin">
        <color indexed="15"/>
      </top>
      <bottom style="thin">
        <color indexed="14"/>
      </bottom>
      <diagonal/>
    </border>
    <border>
      <left/>
      <right/>
      <top style="dotted">
        <color indexed="14"/>
      </top>
      <bottom/>
      <diagonal/>
    </border>
    <border>
      <left style="thin">
        <color indexed="14"/>
      </left>
      <right style="thin">
        <color indexed="15"/>
      </right>
      <top/>
      <bottom style="thin">
        <color indexed="15"/>
      </bottom>
      <diagonal/>
    </border>
    <border>
      <left style="thin">
        <color indexed="15"/>
      </left>
      <right style="thin">
        <color indexed="15"/>
      </right>
      <top/>
      <bottom style="thin">
        <color indexed="15"/>
      </bottom>
      <diagonal/>
    </border>
    <border>
      <left style="thin">
        <color indexed="15"/>
      </left>
      <right style="thin">
        <color indexed="15"/>
      </right>
      <top style="thin">
        <color indexed="14"/>
      </top>
      <bottom style="dotted">
        <color indexed="14"/>
      </bottom>
      <diagonal/>
    </border>
    <border>
      <left style="thin">
        <color indexed="15"/>
      </left>
      <right style="thin">
        <color indexed="15"/>
      </right>
      <top style="dotted">
        <color indexed="14"/>
      </top>
      <bottom style="dotted">
        <color indexed="14"/>
      </bottom>
      <diagonal/>
    </border>
    <border>
      <left style="thin">
        <color indexed="15"/>
      </left>
      <right style="thin">
        <color indexed="15"/>
      </right>
      <top style="dotted">
        <color indexed="14"/>
      </top>
      <bottom style="thin">
        <color indexed="15"/>
      </bottom>
      <diagonal/>
    </border>
    <border>
      <left style="thin">
        <color indexed="32"/>
      </left>
      <right style="thin">
        <color indexed="32"/>
      </right>
      <top style="thin">
        <color indexed="32"/>
      </top>
      <bottom style="thin">
        <color indexed="13"/>
      </bottom>
      <diagonal/>
    </border>
    <border>
      <left style="thin">
        <color indexed="32"/>
      </left>
      <right style="thin">
        <color indexed="13"/>
      </right>
      <top style="thin">
        <color indexed="13"/>
      </top>
      <bottom style="thin">
        <color indexed="32"/>
      </bottom>
      <diagonal/>
    </border>
    <border>
      <left style="thin">
        <color indexed="13"/>
      </left>
      <right style="thin">
        <color indexed="32"/>
      </right>
      <top style="thin">
        <color indexed="13"/>
      </top>
      <bottom style="thin">
        <color indexed="32"/>
      </bottom>
      <diagonal/>
    </border>
    <border>
      <left style="thin">
        <color indexed="32"/>
      </left>
      <right style="thin">
        <color indexed="32"/>
      </right>
      <top style="thin">
        <color indexed="13"/>
      </top>
      <bottom style="thin">
        <color indexed="32"/>
      </bottom>
      <diagonal/>
    </border>
    <border>
      <left style="thin">
        <color indexed="32"/>
      </left>
      <right style="thin">
        <color indexed="13"/>
      </right>
      <top style="thin">
        <color indexed="32"/>
      </top>
      <bottom style="thin">
        <color indexed="32"/>
      </bottom>
      <diagonal/>
    </border>
    <border>
      <left style="thin">
        <color indexed="13"/>
      </left>
      <right style="thin">
        <color indexed="32"/>
      </right>
      <top style="thin">
        <color indexed="32"/>
      </top>
      <bottom style="thin">
        <color indexed="32"/>
      </bottom>
      <diagonal/>
    </border>
    <border>
      <left style="thin">
        <color indexed="32"/>
      </left>
      <right style="thin">
        <color indexed="32"/>
      </right>
      <top style="thin">
        <color indexed="32"/>
      </top>
      <bottom style="thin">
        <color indexed="32"/>
      </bottom>
      <diagonal/>
    </border>
  </borders>
  <cellStyleXfs count="1">
    <xf numFmtId="0" fontId="0" applyNumberFormat="0" applyFont="1" applyFill="0" applyBorder="0" applyAlignment="1" applyProtection="0">
      <alignment vertical="top" wrapText="1"/>
    </xf>
  </cellStyleXfs>
  <cellXfs count="210">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wrapText="1"/>
    </xf>
    <xf numFmtId="0" fontId="5" fillId="4" borderId="1" applyNumberFormat="0" applyFont="1" applyFill="1" applyBorder="1" applyAlignment="1" applyProtection="0">
      <alignment vertical="top" wrapText="1"/>
    </xf>
    <xf numFmtId="49" fontId="5" fillId="4" borderId="2" applyNumberFormat="1" applyFont="1" applyFill="1" applyBorder="1" applyAlignment="1" applyProtection="0">
      <alignment vertical="top" wrapText="1"/>
    </xf>
    <xf numFmtId="0" fontId="5" fillId="4" borderId="3" applyNumberFormat="1" applyFont="1" applyFill="1" applyBorder="1" applyAlignment="1" applyProtection="0">
      <alignment vertical="top" wrapText="1"/>
    </xf>
    <xf numFmtId="0" fontId="5" fillId="4" borderId="4" applyNumberFormat="1" applyFont="1" applyFill="1" applyBorder="1" applyAlignment="1" applyProtection="0">
      <alignment vertical="top" wrapText="1"/>
    </xf>
    <xf numFmtId="0" fontId="5" fillId="4" borderId="5" applyNumberFormat="1" applyFont="1" applyFill="1" applyBorder="1" applyAlignment="1" applyProtection="0">
      <alignment vertical="top" wrapText="1"/>
    </xf>
    <xf numFmtId="0" fontId="5" fillId="4" borderId="6" applyNumberFormat="1" applyFont="1" applyFill="1" applyBorder="1" applyAlignment="1" applyProtection="0">
      <alignment vertical="top" wrapText="1"/>
    </xf>
    <xf numFmtId="49" fontId="4" fillId="5" borderId="7" applyNumberFormat="1" applyFont="1" applyFill="1" applyBorder="1" applyAlignment="1" applyProtection="0">
      <alignment vertical="top" wrapText="1"/>
    </xf>
    <xf numFmtId="49" fontId="5" fillId="5" borderId="8" applyNumberFormat="1" applyFont="1" applyFill="1" applyBorder="1" applyAlignment="1" applyProtection="0">
      <alignment vertical="top" wrapText="1"/>
    </xf>
    <xf numFmtId="0" fontId="5" fillId="5" borderId="9" applyNumberFormat="1" applyFont="1" applyFill="1" applyBorder="1" applyAlignment="1" applyProtection="0">
      <alignment vertical="top" wrapText="1"/>
    </xf>
    <xf numFmtId="49" fontId="5" fillId="5" borderId="9" applyNumberFormat="1" applyFont="1" applyFill="1" applyBorder="1" applyAlignment="1" applyProtection="0">
      <alignment vertical="top" wrapText="1"/>
    </xf>
    <xf numFmtId="0" fontId="0" borderId="10" applyNumberFormat="0" applyFont="1" applyFill="0" applyBorder="1" applyAlignment="1" applyProtection="0">
      <alignment vertical="top" wrapText="1"/>
    </xf>
    <xf numFmtId="49" fontId="4" fillId="5" borderId="11" applyNumberFormat="1" applyFont="1" applyFill="1" applyBorder="1" applyAlignment="1" applyProtection="0">
      <alignment vertical="top" wrapText="1"/>
    </xf>
    <xf numFmtId="49" fontId="5" fillId="5" borderId="12" applyNumberFormat="1" applyFont="1" applyFill="1" applyBorder="1" applyAlignment="1" applyProtection="0">
      <alignment vertical="top" wrapText="1"/>
    </xf>
    <xf numFmtId="0" fontId="5" fillId="5" borderId="12" applyNumberFormat="1" applyFont="1" applyFill="1" applyBorder="1" applyAlignment="1" applyProtection="0">
      <alignment vertical="top" wrapText="1"/>
    </xf>
    <xf numFmtId="0" fontId="0" fillId="6" borderId="13" applyNumberFormat="0" applyFont="1" applyFill="1" applyBorder="1" applyAlignment="1" applyProtection="0">
      <alignment vertical="top" wrapText="1"/>
    </xf>
    <xf numFmtId="49" fontId="4" fillId="5" borderId="14" applyNumberFormat="1" applyFont="1" applyFill="1" applyBorder="1" applyAlignment="1" applyProtection="0">
      <alignment vertical="top" wrapText="1"/>
    </xf>
    <xf numFmtId="0" fontId="0" borderId="13" applyNumberFormat="0" applyFont="1" applyFill="0" applyBorder="1" applyAlignment="1" applyProtection="0">
      <alignment vertical="top" wrapText="1"/>
    </xf>
    <xf numFmtId="49" fontId="6" fillId="5" borderId="1" applyNumberFormat="1" applyFont="1" applyFill="1" applyBorder="1" applyAlignment="1" applyProtection="0">
      <alignment horizontal="left" vertical="top" wrapText="1"/>
    </xf>
    <xf numFmtId="1" fontId="5" fillId="5" borderId="12" applyNumberFormat="1" applyFont="1" applyFill="1" applyBorder="1" applyAlignment="1" applyProtection="0">
      <alignment vertical="top" wrapText="1"/>
    </xf>
    <xf numFmtId="0" fontId="0" fillId="6" borderId="13" applyNumberFormat="1" applyFont="1" applyFill="1" applyBorder="1" applyAlignment="1" applyProtection="0">
      <alignment vertical="top" wrapText="1"/>
    </xf>
    <xf numFmtId="0" fontId="0" borderId="13" applyNumberFormat="1" applyFont="1" applyFill="0" applyBorder="1" applyAlignment="1" applyProtection="0">
      <alignment vertical="top" wrapText="1"/>
    </xf>
    <xf numFmtId="49" fontId="6" fillId="5" borderId="15" applyNumberFormat="1" applyFont="1" applyFill="1" applyBorder="1" applyAlignment="1" applyProtection="0">
      <alignment horizontal="left" vertical="top" wrapText="1"/>
    </xf>
    <xf numFmtId="49" fontId="6" fillId="5" borderId="11" applyNumberFormat="1" applyFont="1" applyFill="1" applyBorder="1" applyAlignment="1" applyProtection="0">
      <alignment horizontal="left" vertical="top" wrapText="1"/>
    </xf>
    <xf numFmtId="49" fontId="6" fillId="5" borderId="14" applyNumberFormat="1" applyFont="1" applyFill="1" applyBorder="1" applyAlignment="1" applyProtection="0">
      <alignment horizontal="left" vertical="top" wrapText="1"/>
    </xf>
    <xf numFmtId="0" fontId="5" fillId="5" borderId="16" applyNumberFormat="1" applyFont="1" applyFill="1" applyBorder="1" applyAlignment="1" applyProtection="0">
      <alignment vertical="top" wrapText="1"/>
    </xf>
    <xf numFmtId="49" fontId="5" fillId="5" borderId="16" applyNumberFormat="1" applyFont="1" applyFill="1" applyBorder="1" applyAlignment="1" applyProtection="0">
      <alignment vertical="top" wrapText="1"/>
    </xf>
    <xf numFmtId="0" fontId="5" fillId="5" borderId="1" applyNumberFormat="1" applyFont="1" applyFill="1" applyBorder="1" applyAlignment="1" applyProtection="0">
      <alignment vertical="top" wrapText="1"/>
    </xf>
    <xf numFmtId="1" fontId="5" fillId="5" borderId="1" applyNumberFormat="1" applyFont="1" applyFill="1" applyBorder="1" applyAlignment="1" applyProtection="0">
      <alignment vertical="top" wrapText="1"/>
    </xf>
    <xf numFmtId="0" fontId="5" fillId="5" borderId="8" applyNumberFormat="1" applyFont="1" applyFill="1" applyBorder="1" applyAlignment="1" applyProtection="0">
      <alignment vertical="top" wrapText="1"/>
    </xf>
    <xf numFmtId="1" fontId="5" fillId="5" borderId="8" applyNumberFormat="1" applyFont="1" applyFill="1" applyBorder="1" applyAlignment="1" applyProtection="0">
      <alignment vertical="top" wrapText="1"/>
    </xf>
    <xf numFmtId="49" fontId="4" fillId="5" borderId="15" applyNumberFormat="1" applyFont="1" applyFill="1" applyBorder="1" applyAlignment="1" applyProtection="0">
      <alignment vertical="top" wrapText="1"/>
    </xf>
    <xf numFmtId="49" fontId="4" fillId="5" borderId="1" applyNumberFormat="1" applyFont="1" applyFill="1" applyBorder="1" applyAlignment="1" applyProtection="0">
      <alignment vertical="top" wrapText="1"/>
    </xf>
    <xf numFmtId="0" fontId="5" fillId="5" borderId="17" applyNumberFormat="1" applyFont="1" applyFill="1" applyBorder="1" applyAlignment="1" applyProtection="0">
      <alignment vertical="top" wrapText="1"/>
    </xf>
    <xf numFmtId="1" fontId="5" fillId="5" borderId="18" applyNumberFormat="1" applyFont="1" applyFill="1" applyBorder="1" applyAlignment="1" applyProtection="0">
      <alignment vertical="top" wrapText="1"/>
    </xf>
    <xf numFmtId="49" fontId="5" fillId="5" borderId="18" applyNumberFormat="1" applyFont="1" applyFill="1" applyBorder="1" applyAlignment="1" applyProtection="0">
      <alignment vertical="top" wrapText="1"/>
    </xf>
    <xf numFmtId="49" fontId="5" fillId="5" borderId="19" applyNumberFormat="1" applyFont="1" applyFill="1" applyBorder="1" applyAlignment="1" applyProtection="0">
      <alignment vertical="top" wrapText="1"/>
    </xf>
    <xf numFmtId="0" fontId="5" fillId="5" borderId="20" applyNumberFormat="1" applyFont="1" applyFill="1" applyBorder="1" applyAlignment="1" applyProtection="0">
      <alignment vertical="top" wrapText="1"/>
    </xf>
    <xf numFmtId="1" fontId="5" fillId="5" borderId="21" applyNumberFormat="1" applyFont="1" applyFill="1" applyBorder="1" applyAlignment="1" applyProtection="0">
      <alignment vertical="top" wrapText="1"/>
    </xf>
    <xf numFmtId="0" fontId="0" fillId="6" borderId="22" applyNumberFormat="1" applyFont="1" applyFill="1" applyBorder="1" applyAlignment="1" applyProtection="0">
      <alignment vertical="top" wrapText="1"/>
    </xf>
    <xf numFmtId="0" fontId="0" fillId="6" borderId="22" applyNumberFormat="0" applyFont="1" applyFill="1" applyBorder="1" applyAlignment="1" applyProtection="0">
      <alignment vertical="top" wrapText="1"/>
    </xf>
    <xf numFmtId="0" fontId="7" fillId="7" borderId="23" applyNumberFormat="0" applyFont="1" applyFill="1" applyBorder="1" applyAlignment="1" applyProtection="0">
      <alignment horizontal="left" vertical="top" wrapText="1" readingOrder="1"/>
    </xf>
    <xf numFmtId="0" fontId="8" fillId="7" borderId="24" applyNumberFormat="0" applyFont="1" applyFill="1" applyBorder="1" applyAlignment="1" applyProtection="0">
      <alignment vertical="top" wrapText="1"/>
    </xf>
    <xf numFmtId="0" fontId="8" fillId="7" borderId="25" applyNumberFormat="0" applyFont="1" applyFill="1" applyBorder="1" applyAlignment="1" applyProtection="0">
      <alignment vertical="top" wrapText="1"/>
    </xf>
    <xf numFmtId="1" fontId="8" fillId="7" borderId="25" applyNumberFormat="1" applyFont="1" applyFill="1" applyBorder="1" applyAlignment="1" applyProtection="0">
      <alignment vertical="top" wrapText="1"/>
    </xf>
    <xf numFmtId="0" fontId="8" fillId="7" borderId="24" applyNumberFormat="1" applyFont="1" applyFill="1" applyBorder="1" applyAlignment="1" applyProtection="0">
      <alignment vertical="top" wrapText="1"/>
    </xf>
    <xf numFmtId="0" fontId="8" fillId="7" borderId="26" applyNumberFormat="0" applyFont="1" applyFill="1" applyBorder="1" applyAlignment="1" applyProtection="0">
      <alignment vertical="top" wrapText="1"/>
    </xf>
    <xf numFmtId="0" fontId="8" fillId="7" borderId="2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5" fillId="4" borderId="28" applyNumberFormat="1" applyFont="1" applyFill="1" applyBorder="1" applyAlignment="1" applyProtection="0">
      <alignment vertical="top" wrapText="1"/>
    </xf>
    <xf numFmtId="49" fontId="4" fillId="4" borderId="4" applyNumberFormat="1" applyFont="1" applyFill="1" applyBorder="1" applyAlignment="1" applyProtection="0">
      <alignment vertical="top" wrapText="1"/>
    </xf>
    <xf numFmtId="49" fontId="5" fillId="4" borderId="4" applyNumberFormat="1" applyFont="1" applyFill="1" applyBorder="1" applyAlignment="1" applyProtection="0">
      <alignment vertical="top" wrapText="1"/>
    </xf>
    <xf numFmtId="49" fontId="5" fillId="4" borderId="5" applyNumberFormat="1" applyFont="1" applyFill="1" applyBorder="1" applyAlignment="1" applyProtection="0">
      <alignment vertical="top" wrapText="1"/>
    </xf>
    <xf numFmtId="0" fontId="8" fillId="8" borderId="9" applyNumberFormat="1" applyFont="1" applyFill="1" applyBorder="1" applyAlignment="1" applyProtection="0">
      <alignment vertical="top" wrapText="1"/>
    </xf>
    <xf numFmtId="49" fontId="6" fillId="5" borderId="29" applyNumberFormat="1" applyFont="1" applyFill="1" applyBorder="1" applyAlignment="1" applyProtection="0">
      <alignment horizontal="left" vertical="top" wrapText="1"/>
    </xf>
    <xf numFmtId="49" fontId="5" fillId="5" borderId="24" applyNumberFormat="1" applyFont="1" applyFill="1" applyBorder="1" applyAlignment="1" applyProtection="0">
      <alignment vertical="top" wrapText="1"/>
    </xf>
    <xf numFmtId="1" fontId="0" borderId="30" applyNumberFormat="1" applyFont="1" applyFill="0" applyBorder="1" applyAlignment="1" applyProtection="0">
      <alignment vertical="top" wrapText="1"/>
    </xf>
    <xf numFmtId="1" fontId="0" borderId="31" applyNumberFormat="1" applyFont="1" applyFill="0" applyBorder="1" applyAlignment="1" applyProtection="0">
      <alignment vertical="top" wrapText="1"/>
    </xf>
    <xf numFmtId="59" fontId="0" borderId="31" applyNumberFormat="1" applyFont="1" applyFill="0" applyBorder="1" applyAlignment="1" applyProtection="0">
      <alignment vertical="top" wrapText="1"/>
    </xf>
    <xf numFmtId="2" fontId="0" borderId="32" applyNumberFormat="1" applyFont="1" applyFill="0" applyBorder="1" applyAlignment="1" applyProtection="0">
      <alignment vertical="top" wrapText="1"/>
    </xf>
    <xf numFmtId="0" fontId="8" fillId="8" borderId="12" applyNumberFormat="1" applyFont="1" applyFill="1" applyBorder="1" applyAlignment="1" applyProtection="0">
      <alignment vertical="top" wrapText="1"/>
    </xf>
    <xf numFmtId="49" fontId="6" fillId="5" borderId="17" applyNumberFormat="1" applyFont="1" applyFill="1" applyBorder="1" applyAlignment="1" applyProtection="0">
      <alignment horizontal="left" vertical="top" wrapText="1"/>
    </xf>
    <xf numFmtId="49" fontId="5" fillId="5" borderId="33" applyNumberFormat="1" applyFont="1" applyFill="1" applyBorder="1" applyAlignment="1" applyProtection="0">
      <alignment vertical="top" wrapText="1"/>
    </xf>
    <xf numFmtId="1" fontId="0" fillId="6" borderId="34" applyNumberFormat="1" applyFont="1" applyFill="1" applyBorder="1" applyAlignment="1" applyProtection="0">
      <alignment vertical="top" wrapText="1"/>
    </xf>
    <xf numFmtId="1" fontId="0" fillId="6" borderId="35" applyNumberFormat="1" applyFont="1" applyFill="1" applyBorder="1" applyAlignment="1" applyProtection="0">
      <alignment vertical="top" wrapText="1"/>
    </xf>
    <xf numFmtId="59" fontId="0" fillId="6" borderId="35" applyNumberFormat="1" applyFont="1" applyFill="1" applyBorder="1" applyAlignment="1" applyProtection="0">
      <alignment vertical="top" wrapText="1"/>
    </xf>
    <xf numFmtId="2" fontId="0" fillId="6" borderId="36" applyNumberFormat="1" applyFont="1" applyFill="1" applyBorder="1" applyAlignment="1" applyProtection="0">
      <alignment vertical="top" wrapText="1"/>
    </xf>
    <xf numFmtId="49" fontId="4" fillId="5" borderId="17" applyNumberFormat="1" applyFont="1" applyFill="1" applyBorder="1" applyAlignment="1" applyProtection="0">
      <alignment vertical="top" wrapText="1"/>
    </xf>
    <xf numFmtId="1" fontId="0" borderId="34" applyNumberFormat="1" applyFont="1" applyFill="0" applyBorder="1" applyAlignment="1" applyProtection="0">
      <alignment vertical="top" wrapText="1"/>
    </xf>
    <xf numFmtId="1" fontId="0" borderId="35" applyNumberFormat="1" applyFont="1" applyFill="0" applyBorder="1" applyAlignment="1" applyProtection="0">
      <alignment vertical="top" wrapText="1"/>
    </xf>
    <xf numFmtId="59" fontId="0" borderId="35" applyNumberFormat="1" applyFont="1" applyFill="0" applyBorder="1" applyAlignment="1" applyProtection="0">
      <alignment vertical="top" wrapText="1"/>
    </xf>
    <xf numFmtId="2" fontId="0" borderId="36" applyNumberFormat="1" applyFont="1" applyFill="0" applyBorder="1" applyAlignment="1" applyProtection="0">
      <alignment vertical="top" wrapText="1"/>
    </xf>
    <xf numFmtId="49" fontId="6" fillId="5" borderId="20" applyNumberFormat="1" applyFont="1" applyFill="1" applyBorder="1" applyAlignment="1" applyProtection="0">
      <alignment horizontal="left" vertical="top" wrapText="1"/>
    </xf>
    <xf numFmtId="49" fontId="5" fillId="5" borderId="17" applyNumberFormat="1" applyFont="1" applyFill="1" applyBorder="1" applyAlignment="1" applyProtection="0">
      <alignment vertical="top" wrapText="1"/>
    </xf>
    <xf numFmtId="49" fontId="6" fillId="5" borderId="37" applyNumberFormat="1" applyFont="1" applyFill="1" applyBorder="1" applyAlignment="1" applyProtection="0">
      <alignment horizontal="left" vertical="top" wrapText="1"/>
    </xf>
    <xf numFmtId="0" fontId="8" fillId="8" borderId="38" applyNumberFormat="1" applyFont="1" applyFill="1" applyBorder="1" applyAlignment="1" applyProtection="0">
      <alignment vertical="top" wrapText="1"/>
    </xf>
    <xf numFmtId="49" fontId="6" fillId="5" borderId="33" applyNumberFormat="1" applyFont="1" applyFill="1" applyBorder="1" applyAlignment="1" applyProtection="0">
      <alignment horizontal="left" vertical="top" wrapText="1"/>
    </xf>
    <xf numFmtId="0" fontId="8" fillId="8" borderId="11" applyNumberFormat="1" applyFont="1" applyFill="1" applyBorder="1" applyAlignment="1" applyProtection="0">
      <alignment vertical="top" wrapText="1"/>
    </xf>
    <xf numFmtId="0" fontId="8" fillId="8" borderId="14" applyNumberFormat="1" applyFont="1" applyFill="1" applyBorder="1" applyAlignment="1" applyProtection="0">
      <alignment vertical="top" wrapText="1"/>
    </xf>
    <xf numFmtId="0" fontId="8" fillId="8" borderId="7" applyNumberFormat="1" applyFont="1" applyFill="1" applyBorder="1" applyAlignment="1" applyProtection="0">
      <alignment vertical="top" wrapText="1"/>
    </xf>
    <xf numFmtId="49" fontId="4" fillId="5" borderId="20" applyNumberFormat="1" applyFont="1" applyFill="1" applyBorder="1" applyAlignment="1" applyProtection="0">
      <alignment vertical="top" wrapText="1"/>
    </xf>
    <xf numFmtId="49" fontId="6" fillId="5" borderId="39" applyNumberFormat="1" applyFont="1" applyFill="1" applyBorder="1" applyAlignment="1" applyProtection="0">
      <alignment horizontal="left" vertical="top" wrapText="1"/>
    </xf>
    <xf numFmtId="49" fontId="4" fillId="5" borderId="33" applyNumberFormat="1" applyFont="1" applyFill="1" applyBorder="1" applyAlignment="1" applyProtection="0">
      <alignment vertical="top" wrapText="1"/>
    </xf>
    <xf numFmtId="1" fontId="0" fillId="6" borderId="40" applyNumberFormat="1" applyFont="1" applyFill="1" applyBorder="1" applyAlignment="1" applyProtection="0">
      <alignment vertical="top" wrapText="1"/>
    </xf>
    <xf numFmtId="1" fontId="0" fillId="6" borderId="41" applyNumberFormat="1" applyFont="1" applyFill="1" applyBorder="1" applyAlignment="1" applyProtection="0">
      <alignment vertical="top" wrapText="1"/>
    </xf>
    <xf numFmtId="59" fontId="0" fillId="6" borderId="41" applyNumberFormat="1" applyFont="1" applyFill="1" applyBorder="1" applyAlignment="1" applyProtection="0">
      <alignment vertical="top" wrapText="1"/>
    </xf>
    <xf numFmtId="2" fontId="0" fillId="6" borderId="42"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4" fillId="4" borderId="28" applyNumberFormat="1" applyFont="1" applyFill="1" applyBorder="1" applyAlignment="1" applyProtection="0">
      <alignment vertical="top" wrapText="1"/>
    </xf>
    <xf numFmtId="0" fontId="5" fillId="4" borderId="4" applyNumberFormat="0" applyFont="1" applyFill="1" applyBorder="1" applyAlignment="1" applyProtection="0">
      <alignment vertical="top" wrapText="1"/>
    </xf>
    <xf numFmtId="49" fontId="5" fillId="4" borderId="21" applyNumberFormat="1" applyFont="1" applyFill="1" applyBorder="1" applyAlignment="1" applyProtection="0">
      <alignment vertical="top" wrapText="1"/>
    </xf>
    <xf numFmtId="0" fontId="5" fillId="4" borderId="1" applyNumberFormat="1" applyFont="1" applyFill="1" applyBorder="1" applyAlignment="1" applyProtection="0">
      <alignment vertical="top" wrapText="1"/>
    </xf>
    <xf numFmtId="0" fontId="5" fillId="4" borderId="43" applyNumberFormat="1" applyFont="1" applyFill="1" applyBorder="1" applyAlignment="1" applyProtection="0">
      <alignment vertical="top" wrapText="1"/>
    </xf>
    <xf numFmtId="0" fontId="5" fillId="4" borderId="44" applyNumberFormat="1" applyFont="1" applyFill="1" applyBorder="1" applyAlignment="1" applyProtection="0">
      <alignment vertical="top" wrapText="1"/>
    </xf>
    <xf numFmtId="0" fontId="5" fillId="4" borderId="45" applyNumberFormat="1" applyFont="1" applyFill="1" applyBorder="1" applyAlignment="1" applyProtection="0">
      <alignment vertical="top" wrapText="1"/>
    </xf>
    <xf numFmtId="0" fontId="5" fillId="4" borderId="46" applyNumberFormat="1" applyFont="1" applyFill="1" applyBorder="1" applyAlignment="1" applyProtection="0">
      <alignment vertical="top" wrapText="1"/>
    </xf>
    <xf numFmtId="49" fontId="4" fillId="5" borderId="47" applyNumberFormat="1" applyFont="1" applyFill="1" applyBorder="1" applyAlignment="1" applyProtection="0">
      <alignment vertical="top" wrapText="1"/>
    </xf>
    <xf numFmtId="1" fontId="5" fillId="5" borderId="24" applyNumberFormat="1" applyFont="1" applyFill="1" applyBorder="1" applyAlignment="1" applyProtection="0">
      <alignment vertical="top" wrapText="1"/>
    </xf>
    <xf numFmtId="1" fontId="5" fillId="5" borderId="48" applyNumberFormat="1" applyFont="1" applyFill="1" applyBorder="1" applyAlignment="1" applyProtection="0">
      <alignment vertical="top" wrapText="1"/>
    </xf>
    <xf numFmtId="49" fontId="5" fillId="5" borderId="1" applyNumberFormat="1" applyFont="1" applyFill="1" applyBorder="1" applyAlignment="1" applyProtection="0">
      <alignment vertical="top" wrapText="1"/>
    </xf>
    <xf numFmtId="1" fontId="0" borderId="49" applyNumberFormat="1" applyFont="1" applyFill="0" applyBorder="1" applyAlignment="1" applyProtection="0">
      <alignment vertical="top" wrapText="1"/>
    </xf>
    <xf numFmtId="1" fontId="0" borderId="1" applyNumberFormat="1" applyFont="1" applyFill="0" applyBorder="1" applyAlignment="1" applyProtection="0">
      <alignment vertical="top" wrapText="1"/>
    </xf>
    <xf numFmtId="1" fontId="0" borderId="50" applyNumberFormat="1" applyFont="1" applyFill="0" applyBorder="1" applyAlignment="1" applyProtection="0">
      <alignment vertical="top" wrapText="1"/>
    </xf>
    <xf numFmtId="1" fontId="0" borderId="51" applyNumberFormat="1" applyFont="1" applyFill="0" applyBorder="1" applyAlignment="1" applyProtection="0">
      <alignment vertical="top" wrapText="1"/>
    </xf>
    <xf numFmtId="1" fontId="0" borderId="10" applyNumberFormat="1" applyFont="1" applyFill="0" applyBorder="1" applyAlignment="1" applyProtection="0">
      <alignment vertical="top" wrapText="1"/>
    </xf>
    <xf numFmtId="0" fontId="0" borderId="1" applyNumberFormat="0" applyFont="1" applyFill="0" applyBorder="1" applyAlignment="1" applyProtection="0">
      <alignment vertical="top" wrapText="1"/>
    </xf>
    <xf numFmtId="49" fontId="4" fillId="5" borderId="38" applyNumberFormat="1" applyFont="1" applyFill="1" applyBorder="1" applyAlignment="1" applyProtection="0">
      <alignment vertical="top" wrapText="1"/>
    </xf>
    <xf numFmtId="0" fontId="5" fillId="5" borderId="33" applyNumberFormat="1" applyFont="1" applyFill="1" applyBorder="1" applyAlignment="1" applyProtection="0">
      <alignment vertical="top" wrapText="1"/>
    </xf>
    <xf numFmtId="49" fontId="5" fillId="5" borderId="52" applyNumberFormat="1" applyFont="1" applyFill="1" applyBorder="1" applyAlignment="1" applyProtection="0">
      <alignment vertical="top" wrapText="1"/>
    </xf>
    <xf numFmtId="1" fontId="0" fillId="6" borderId="53" applyNumberFormat="1" applyFont="1" applyFill="1" applyBorder="1" applyAlignment="1" applyProtection="0">
      <alignment vertical="top" wrapText="1"/>
    </xf>
    <xf numFmtId="1" fontId="0" fillId="6" borderId="51" applyNumberFormat="1" applyFont="1" applyFill="1" applyBorder="1" applyAlignment="1" applyProtection="0">
      <alignment vertical="top" wrapText="1"/>
    </xf>
    <xf numFmtId="1" fontId="0" fillId="6" borderId="54" applyNumberFormat="1" applyFont="1" applyFill="1" applyBorder="1" applyAlignment="1" applyProtection="0">
      <alignment vertical="top" wrapText="1"/>
    </xf>
    <xf numFmtId="1" fontId="0" fillId="6" borderId="1" applyNumberFormat="1" applyFont="1" applyFill="1" applyBorder="1" applyAlignment="1" applyProtection="0">
      <alignment vertical="top" wrapText="1"/>
    </xf>
    <xf numFmtId="1" fontId="0" fillId="6" borderId="13" applyNumberFormat="1" applyFont="1" applyFill="1" applyBorder="1" applyAlignment="1" applyProtection="0">
      <alignment vertical="top" wrapText="1"/>
    </xf>
    <xf numFmtId="0" fontId="0" fillId="6" borderId="1" applyNumberFormat="0" applyFont="1" applyFill="1" applyBorder="1" applyAlignment="1" applyProtection="0">
      <alignment vertical="top" wrapText="1"/>
    </xf>
    <xf numFmtId="1" fontId="0" borderId="53" applyNumberFormat="1" applyFont="1" applyFill="0" applyBorder="1" applyAlignment="1" applyProtection="0">
      <alignment vertical="top" wrapText="1"/>
    </xf>
    <xf numFmtId="1" fontId="0" borderId="13" applyNumberFormat="1" applyFont="1" applyFill="0" applyBorder="1" applyAlignment="1" applyProtection="0">
      <alignment vertical="top" wrapText="1"/>
    </xf>
    <xf numFmtId="49" fontId="6" fillId="5" borderId="38" applyNumberFormat="1" applyFont="1" applyFill="1" applyBorder="1" applyAlignment="1" applyProtection="0">
      <alignment horizontal="left" vertical="top" wrapText="1"/>
    </xf>
    <xf numFmtId="0" fontId="0" fillId="6" borderId="54" applyNumberFormat="1" applyFont="1" applyFill="1" applyBorder="1" applyAlignment="1" applyProtection="0">
      <alignment vertical="top" wrapText="1"/>
    </xf>
    <xf numFmtId="0" fontId="0" fillId="6" borderId="1" applyNumberFormat="1" applyFont="1" applyFill="1" applyBorder="1" applyAlignment="1" applyProtection="0">
      <alignment vertical="top" wrapText="1"/>
    </xf>
    <xf numFmtId="1" fontId="0" fillId="6" borderId="49" applyNumberFormat="1" applyFont="1" applyFill="1" applyBorder="1" applyAlignment="1" applyProtection="0">
      <alignment vertical="top" wrapText="1"/>
    </xf>
    <xf numFmtId="1" fontId="0" borderId="55" applyNumberFormat="1" applyFont="1" applyFill="0" applyBorder="1" applyAlignment="1" applyProtection="0">
      <alignment vertical="top" wrapText="1"/>
    </xf>
    <xf numFmtId="1" fontId="0" fillId="6" borderId="50" applyNumberFormat="1" applyFont="1" applyFill="1" applyBorder="1" applyAlignment="1" applyProtection="0">
      <alignment vertical="top" wrapText="1"/>
    </xf>
    <xf numFmtId="1" fontId="0" borderId="54" applyNumberFormat="1" applyFont="1" applyFill="0" applyBorder="1" applyAlignment="1" applyProtection="0">
      <alignment vertical="top" wrapText="1"/>
    </xf>
    <xf numFmtId="0" fontId="0" borderId="1" applyNumberFormat="1" applyFont="1" applyFill="0" applyBorder="1" applyAlignment="1" applyProtection="0">
      <alignment vertical="top" wrapText="1"/>
    </xf>
    <xf numFmtId="1" fontId="0" borderId="56" applyNumberFormat="1" applyFont="1" applyFill="0" applyBorder="1" applyAlignment="1" applyProtection="0">
      <alignment vertical="top" wrapText="1"/>
    </xf>
    <xf numFmtId="1" fontId="0" fillId="6" borderId="55" applyNumberFormat="1" applyFont="1" applyFill="1" applyBorder="1" applyAlignment="1" applyProtection="0">
      <alignment vertical="top" wrapText="1"/>
    </xf>
    <xf numFmtId="0" fontId="0" fillId="6" borderId="56" applyNumberFormat="0" applyFont="1" applyFill="1" applyBorder="1" applyAlignment="1" applyProtection="0">
      <alignment vertical="top" wrapText="1"/>
    </xf>
    <xf numFmtId="1" fontId="0" borderId="57" applyNumberFormat="1" applyFont="1" applyFill="0" applyBorder="1" applyAlignment="1" applyProtection="0">
      <alignment vertical="top" wrapText="1"/>
    </xf>
    <xf numFmtId="0" fontId="0" borderId="55" applyNumberFormat="1" applyFont="1" applyFill="0" applyBorder="1" applyAlignment="1" applyProtection="0">
      <alignment vertical="top" wrapText="1"/>
    </xf>
    <xf numFmtId="0" fontId="0" fillId="6" borderId="57" applyNumberFormat="0" applyFont="1" applyFill="1" applyBorder="1" applyAlignment="1" applyProtection="0">
      <alignment vertical="top" wrapText="1"/>
    </xf>
    <xf numFmtId="0" fontId="0" borderId="56" applyNumberFormat="1" applyFont="1" applyFill="0" applyBorder="1" applyAlignment="1" applyProtection="0">
      <alignment vertical="top" wrapText="1"/>
    </xf>
    <xf numFmtId="0" fontId="0" fillId="6" borderId="55" applyNumberFormat="1" applyFont="1" applyFill="1" applyBorder="1" applyAlignment="1" applyProtection="0">
      <alignment vertical="top" wrapText="1"/>
    </xf>
    <xf numFmtId="0" fontId="0" borderId="57" applyNumberFormat="1" applyFont="1" applyFill="0" applyBorder="1" applyAlignment="1" applyProtection="0">
      <alignment vertical="top" wrapText="1"/>
    </xf>
    <xf numFmtId="1" fontId="0" borderId="52" applyNumberFormat="1" applyFont="1" applyFill="0" applyBorder="1" applyAlignment="1" applyProtection="0">
      <alignment vertical="top" wrapText="1"/>
    </xf>
    <xf numFmtId="0" fontId="0" borderId="49" applyNumberFormat="1" applyFont="1" applyFill="0" applyBorder="1" applyAlignment="1" applyProtection="0">
      <alignment vertical="top" wrapText="1"/>
    </xf>
    <xf numFmtId="49" fontId="6" fillId="5" borderId="58" applyNumberFormat="1" applyFont="1" applyFill="1" applyBorder="1" applyAlignment="1" applyProtection="0">
      <alignment horizontal="left" vertical="top" wrapText="1"/>
    </xf>
    <xf numFmtId="1" fontId="5" fillId="5" borderId="17" applyNumberFormat="1" applyFont="1" applyFill="1" applyBorder="1" applyAlignment="1" applyProtection="0">
      <alignment vertical="top" wrapText="1"/>
    </xf>
    <xf numFmtId="0" fontId="0" borderId="54" applyNumberFormat="0" applyFont="1" applyFill="0" applyBorder="1" applyAlignment="1" applyProtection="0">
      <alignment vertical="top" wrapText="1"/>
    </xf>
    <xf numFmtId="49" fontId="4" fillId="5" borderId="59" applyNumberFormat="1" applyFont="1" applyFill="1" applyBorder="1" applyAlignment="1" applyProtection="0">
      <alignment vertical="top" wrapText="1"/>
    </xf>
    <xf numFmtId="0" fontId="0" fillId="6" borderId="49" applyNumberFormat="0" applyFont="1" applyFill="1" applyBorder="1" applyAlignment="1" applyProtection="0">
      <alignment vertical="top" wrapText="1"/>
    </xf>
    <xf numFmtId="0" fontId="0" fillId="6" borderId="54" applyNumberFormat="0" applyFont="1" applyFill="1" applyBorder="1" applyAlignment="1" applyProtection="0">
      <alignment vertical="top" wrapText="1"/>
    </xf>
    <xf numFmtId="49" fontId="5" fillId="5" borderId="60" applyNumberFormat="1" applyFont="1" applyFill="1" applyBorder="1" applyAlignment="1" applyProtection="0">
      <alignment vertical="top" wrapText="1"/>
    </xf>
    <xf numFmtId="1" fontId="0" fillId="6" borderId="61" applyNumberFormat="1" applyFont="1" applyFill="1" applyBorder="1" applyAlignment="1" applyProtection="0">
      <alignment vertical="top" wrapText="1"/>
    </xf>
    <xf numFmtId="1" fontId="0" borderId="62" applyNumberFormat="1" applyFont="1" applyFill="0" applyBorder="1" applyAlignment="1" applyProtection="0">
      <alignment vertical="top" wrapText="1"/>
    </xf>
    <xf numFmtId="1" fontId="0" fillId="6" borderId="63" applyNumberFormat="1" applyFont="1" applyFill="1" applyBorder="1" applyAlignment="1" applyProtection="0">
      <alignment vertical="top" wrapText="1"/>
    </xf>
    <xf numFmtId="1" fontId="0" fillId="6" borderId="64" applyNumberFormat="1" applyFont="1" applyFill="1" applyBorder="1" applyAlignment="1" applyProtection="0">
      <alignment vertical="top" wrapText="1"/>
    </xf>
    <xf numFmtId="1" fontId="0" fillId="6" borderId="65" applyNumberFormat="1" applyFont="1" applyFill="1" applyBorder="1" applyAlignment="1" applyProtection="0">
      <alignment vertical="top" wrapText="1"/>
    </xf>
    <xf numFmtId="49" fontId="4" fillId="5" borderId="58" applyNumberFormat="1" applyFont="1" applyFill="1" applyBorder="1" applyAlignment="1" applyProtection="0">
      <alignment vertical="top" wrapText="1"/>
    </xf>
    <xf numFmtId="1" fontId="0" borderId="63" applyNumberFormat="1" applyFont="1" applyFill="0" applyBorder="1" applyAlignment="1" applyProtection="0">
      <alignment vertical="top" wrapText="1"/>
    </xf>
    <xf numFmtId="1" fontId="0" borderId="64" applyNumberFormat="1" applyFont="1" applyFill="0" applyBorder="1" applyAlignment="1" applyProtection="0">
      <alignment vertical="top" wrapText="1"/>
    </xf>
    <xf numFmtId="1" fontId="0" borderId="65" applyNumberFormat="1" applyFont="1" applyFill="0" applyBorder="1" applyAlignment="1" applyProtection="0">
      <alignment vertical="top" wrapText="1"/>
    </xf>
    <xf numFmtId="1" fontId="5" fillId="5" borderId="3" applyNumberFormat="1" applyFont="1" applyFill="1" applyBorder="1" applyAlignment="1" applyProtection="0">
      <alignment vertical="top" wrapText="1"/>
    </xf>
    <xf numFmtId="1" fontId="5" fillId="5" borderId="66" applyNumberFormat="1" applyFont="1" applyFill="1" applyBorder="1" applyAlignment="1" applyProtection="0">
      <alignment vertical="top" wrapText="1"/>
    </xf>
    <xf numFmtId="1" fontId="0" fillId="6" borderId="67" applyNumberFormat="1" applyFont="1" applyFill="1" applyBorder="1" applyAlignment="1" applyProtection="0">
      <alignment vertical="top" wrapText="1"/>
    </xf>
    <xf numFmtId="9" fontId="8" fillId="7" borderId="24" applyNumberFormat="1" applyFont="1" applyFill="1" applyBorder="1" applyAlignment="1" applyProtection="0">
      <alignment vertical="top" wrapText="1"/>
    </xf>
    <xf numFmtId="0" fontId="8" fillId="7" borderId="39" applyNumberFormat="0" applyFont="1" applyFill="1" applyBorder="1" applyAlignment="1" applyProtection="0">
      <alignment vertical="top" wrapText="1"/>
    </xf>
    <xf numFmtId="1" fontId="8" fillId="7" borderId="39" applyNumberFormat="1" applyFont="1" applyFill="1" applyBorder="1" applyAlignment="1" applyProtection="0">
      <alignment vertical="top" wrapText="1"/>
    </xf>
    <xf numFmtId="1" fontId="8" fillId="7" borderId="68" applyNumberFormat="1" applyFont="1" applyFill="1" applyBorder="1" applyAlignment="1" applyProtection="0">
      <alignment vertical="top" wrapText="1"/>
    </xf>
    <xf numFmtId="1" fontId="8" fillId="7" borderId="69" applyNumberFormat="1" applyFont="1" applyFill="1" applyBorder="1" applyAlignment="1" applyProtection="0">
      <alignment vertical="top" wrapText="1"/>
    </xf>
    <xf numFmtId="0" fontId="8" fillId="7" borderId="69"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5" fillId="4" borderId="28" applyNumberFormat="0" applyFont="1" applyFill="1" applyBorder="1" applyAlignment="1" applyProtection="0">
      <alignment vertical="top" wrapText="1"/>
    </xf>
    <xf numFmtId="49" fontId="8" fillId="9" borderId="47" applyNumberFormat="1" applyFont="1" applyFill="1" applyBorder="1" applyAlignment="1" applyProtection="0">
      <alignment vertical="top" wrapText="1"/>
    </xf>
    <xf numFmtId="59" fontId="5" fillId="5" borderId="24" applyNumberFormat="1" applyFont="1" applyFill="1" applyBorder="1" applyAlignment="1" applyProtection="0">
      <alignment vertical="top" wrapText="1"/>
    </xf>
    <xf numFmtId="0" fontId="0" borderId="30" applyNumberFormat="1" applyFont="1" applyFill="0" applyBorder="1" applyAlignment="1" applyProtection="0">
      <alignment vertical="top" wrapText="1"/>
    </xf>
    <xf numFmtId="0" fontId="0" borderId="31" applyNumberFormat="1" applyFont="1" applyFill="0" applyBorder="1" applyAlignment="1" applyProtection="0">
      <alignment vertical="top" wrapText="1"/>
    </xf>
    <xf numFmtId="0" fontId="0" borderId="31" applyNumberFormat="0" applyFont="1" applyFill="0" applyBorder="1" applyAlignment="1" applyProtection="0">
      <alignment vertical="top" wrapText="1"/>
    </xf>
    <xf numFmtId="0" fontId="0" borderId="32" applyNumberFormat="1" applyFont="1" applyFill="0" applyBorder="1" applyAlignment="1" applyProtection="0">
      <alignment vertical="top" wrapText="1"/>
    </xf>
    <xf numFmtId="0" fontId="0" borderId="70" applyNumberFormat="1" applyFont="1" applyFill="0" applyBorder="1" applyAlignment="1" applyProtection="0">
      <alignment vertical="top" wrapText="1"/>
    </xf>
    <xf numFmtId="0" fontId="0" borderId="70" applyNumberFormat="0" applyFont="1" applyFill="0" applyBorder="1" applyAlignment="1" applyProtection="0">
      <alignment vertical="top" wrapText="1"/>
    </xf>
    <xf numFmtId="49" fontId="8" fillId="10" borderId="38" applyNumberFormat="1" applyFont="1" applyFill="1" applyBorder="1" applyAlignment="1" applyProtection="0">
      <alignment vertical="top" wrapText="1"/>
    </xf>
    <xf numFmtId="59" fontId="5" fillId="5" borderId="33" applyNumberFormat="1" applyFont="1" applyFill="1" applyBorder="1" applyAlignment="1" applyProtection="0">
      <alignment vertical="top" wrapText="1"/>
    </xf>
    <xf numFmtId="0" fontId="0" fillId="6" borderId="34" applyNumberFormat="1" applyFont="1" applyFill="1" applyBorder="1" applyAlignment="1" applyProtection="0">
      <alignment vertical="top" wrapText="1"/>
    </xf>
    <xf numFmtId="0" fontId="0" fillId="6" borderId="35" applyNumberFormat="1" applyFont="1" applyFill="1" applyBorder="1" applyAlignment="1" applyProtection="0">
      <alignment vertical="top" wrapText="1"/>
    </xf>
    <xf numFmtId="0" fontId="0" fillId="6" borderId="36" applyNumberFormat="1" applyFont="1" applyFill="1" applyBorder="1" applyAlignment="1" applyProtection="0">
      <alignment vertical="top" wrapText="1"/>
    </xf>
    <xf numFmtId="0" fontId="0" fillId="6" borderId="71" applyNumberFormat="1" applyFont="1" applyFill="1" applyBorder="1" applyAlignment="1" applyProtection="0">
      <alignment vertical="top" wrapText="1"/>
    </xf>
    <xf numFmtId="49" fontId="8" fillId="11" borderId="38" applyNumberFormat="1" applyFont="1" applyFill="1" applyBorder="1" applyAlignment="1" applyProtection="0">
      <alignment vertical="top" wrapText="1"/>
    </xf>
    <xf numFmtId="0" fontId="0" borderId="34" applyNumberFormat="1" applyFont="1" applyFill="0" applyBorder="1" applyAlignment="1" applyProtection="0">
      <alignment vertical="top" wrapText="1"/>
    </xf>
    <xf numFmtId="0" fontId="0" borderId="35" applyNumberFormat="1" applyFont="1" applyFill="0" applyBorder="1" applyAlignment="1" applyProtection="0">
      <alignment vertical="top" wrapText="1"/>
    </xf>
    <xf numFmtId="0" fontId="0" borderId="36" applyNumberFormat="1" applyFont="1" applyFill="0" applyBorder="1" applyAlignment="1" applyProtection="0">
      <alignment vertical="top" wrapText="1"/>
    </xf>
    <xf numFmtId="0" fontId="0" borderId="71" applyNumberFormat="1" applyFont="1" applyFill="0" applyBorder="1" applyAlignment="1" applyProtection="0">
      <alignment vertical="top" wrapText="1"/>
    </xf>
    <xf numFmtId="49" fontId="8" fillId="12" borderId="38" applyNumberFormat="1" applyFont="1" applyFill="1" applyBorder="1" applyAlignment="1" applyProtection="0">
      <alignment vertical="top" wrapText="1"/>
    </xf>
    <xf numFmtId="1" fontId="5" fillId="5" borderId="33" applyNumberFormat="1" applyFont="1" applyFill="1" applyBorder="1" applyAlignment="1" applyProtection="0">
      <alignment vertical="top" wrapText="1"/>
    </xf>
    <xf numFmtId="0" fontId="0" fillId="6" borderId="40" applyNumberFormat="1" applyFont="1" applyFill="1" applyBorder="1" applyAlignment="1" applyProtection="0">
      <alignment vertical="top" wrapText="1"/>
    </xf>
    <xf numFmtId="0" fontId="0" fillId="6" borderId="41" applyNumberFormat="1" applyFont="1" applyFill="1" applyBorder="1" applyAlignment="1" applyProtection="0">
      <alignment vertical="top" wrapText="1"/>
    </xf>
    <xf numFmtId="0" fontId="0" fillId="6" borderId="42" applyNumberFormat="1" applyFont="1" applyFill="1" applyBorder="1" applyAlignment="1" applyProtection="0">
      <alignment vertical="top" wrapText="1"/>
    </xf>
    <xf numFmtId="0" fontId="0" fillId="6" borderId="72" applyNumberFormat="1" applyFont="1" applyFill="1" applyBorder="1" applyAlignment="1" applyProtection="0">
      <alignment vertical="top" wrapText="1"/>
    </xf>
    <xf numFmtId="0" fontId="1" applyNumberFormat="1" applyFont="1" applyFill="0" applyBorder="0" applyAlignment="1" applyProtection="0">
      <alignment vertical="top" wrapText="1"/>
    </xf>
    <xf numFmtId="0" fontId="2" applyNumberFormat="0" applyFont="1" applyFill="0" applyBorder="0" applyAlignment="1" applyProtection="0">
      <alignment horizontal="center" vertical="center"/>
    </xf>
    <xf numFmtId="0" fontId="11" fillId="13" borderId="73" applyNumberFormat="0" applyFont="1" applyFill="1" applyBorder="1" applyAlignment="1" applyProtection="0">
      <alignment vertical="top" wrapText="1"/>
    </xf>
    <xf numFmtId="49" fontId="11" fillId="13" borderId="73" applyNumberFormat="1" applyFont="1" applyFill="1" applyBorder="1" applyAlignment="1" applyProtection="0">
      <alignment vertical="top" wrapText="1"/>
    </xf>
    <xf numFmtId="49" fontId="11" fillId="14" borderId="74" applyNumberFormat="1" applyFont="1" applyFill="1" applyBorder="1" applyAlignment="1" applyProtection="0">
      <alignment vertical="top" wrapText="1"/>
    </xf>
    <xf numFmtId="49" fontId="1" borderId="75" applyNumberFormat="1" applyFont="1" applyFill="0" applyBorder="1" applyAlignment="1" applyProtection="0">
      <alignment vertical="top" wrapText="1"/>
    </xf>
    <xf numFmtId="49" fontId="1" borderId="76" applyNumberFormat="1" applyFont="1" applyFill="0" applyBorder="1" applyAlignment="1" applyProtection="0">
      <alignment vertical="top" wrapText="1"/>
    </xf>
    <xf numFmtId="0" fontId="1" borderId="76" applyNumberFormat="1" applyFont="1" applyFill="0" applyBorder="1" applyAlignment="1" applyProtection="0">
      <alignment vertical="top" wrapText="1"/>
    </xf>
    <xf numFmtId="49" fontId="11" fillId="14" borderId="77" applyNumberFormat="1" applyFont="1" applyFill="1" applyBorder="1" applyAlignment="1" applyProtection="0">
      <alignment vertical="top" wrapText="1"/>
    </xf>
    <xf numFmtId="49" fontId="1" borderId="78" applyNumberFormat="1" applyFont="1" applyFill="0" applyBorder="1" applyAlignment="1" applyProtection="0">
      <alignment vertical="top" wrapText="1"/>
    </xf>
    <xf numFmtId="49" fontId="1" borderId="79" applyNumberFormat="1" applyFont="1" applyFill="0" applyBorder="1" applyAlignment="1" applyProtection="0">
      <alignment vertical="top" wrapText="1"/>
    </xf>
    <xf numFmtId="0" fontId="1" borderId="79"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borderId="79" applyNumberFormat="1" applyFont="1" applyFill="0" applyBorder="1" applyAlignment="1" applyProtection="0">
      <alignment vertical="top" wrapText="1"/>
    </xf>
  </cellXfs>
  <cellStyles count="1">
    <cellStyle name="Normal" xfId="0" builtinId="0"/>
  </cellStyles>
  <dxfs count="42">
    <dxf>
      <font>
        <color rgb="ff000000"/>
      </font>
      <fill>
        <patternFill patternType="solid">
          <fgColor indexed="16"/>
          <bgColor indexed="17"/>
        </patternFill>
      </fill>
    </dxf>
    <dxf>
      <font>
        <color rgb="ff000000"/>
      </font>
      <fill>
        <patternFill patternType="solid">
          <fgColor indexed="16"/>
          <bgColor indexed="18"/>
        </patternFill>
      </fill>
    </dxf>
    <dxf>
      <font>
        <color rgb="ff000000"/>
      </font>
      <fill>
        <patternFill patternType="solid">
          <fgColor indexed="16"/>
          <bgColor indexed="19"/>
        </patternFill>
      </fill>
    </dxf>
    <dxf>
      <font>
        <color rgb="ff000000"/>
      </font>
      <fill>
        <patternFill patternType="solid">
          <fgColor indexed="16"/>
          <bgColor indexed="20"/>
        </patternFill>
      </fill>
    </dxf>
    <dxf>
      <font>
        <color rgb="ff000000"/>
      </font>
      <fill>
        <patternFill patternType="solid">
          <fgColor indexed="16"/>
          <bgColor indexed="21"/>
        </patternFill>
      </fill>
    </dxf>
    <dxf>
      <font>
        <color rgb="ff000000"/>
      </font>
      <fill>
        <patternFill patternType="solid">
          <fgColor indexed="16"/>
          <bgColor indexed="17"/>
        </patternFill>
      </fill>
    </dxf>
    <dxf>
      <font>
        <color rgb="ff000000"/>
      </font>
      <fill>
        <patternFill patternType="solid">
          <fgColor indexed="16"/>
          <bgColor indexed="23"/>
        </patternFill>
      </fill>
    </dxf>
    <dxf>
      <font>
        <color rgb="ff000000"/>
      </font>
      <fill>
        <patternFill patternType="solid">
          <fgColor indexed="16"/>
          <bgColor indexed="20"/>
        </patternFill>
      </fill>
    </dxf>
    <dxf>
      <font>
        <color rgb="ff000000"/>
      </font>
      <fill>
        <patternFill patternType="solid">
          <fgColor indexed="16"/>
          <bgColor indexed="24"/>
        </patternFill>
      </fill>
    </dxf>
    <dxf>
      <font>
        <color rgb="ff000000"/>
      </font>
      <fill>
        <patternFill patternType="solid">
          <fgColor indexed="16"/>
          <bgColor indexed="17"/>
        </patternFill>
      </fill>
    </dxf>
    <dxf>
      <font>
        <color rgb="ff000000"/>
      </font>
      <fill>
        <patternFill patternType="solid">
          <fgColor indexed="16"/>
          <bgColor indexed="18"/>
        </patternFill>
      </fill>
    </dxf>
    <dxf>
      <font>
        <color rgb="ff000000"/>
      </font>
      <fill>
        <patternFill patternType="solid">
          <fgColor indexed="16"/>
          <bgColor indexed="19"/>
        </patternFill>
      </fill>
    </dxf>
    <dxf>
      <font>
        <color rgb="ff000000"/>
      </font>
      <fill>
        <patternFill patternType="solid">
          <fgColor indexed="16"/>
          <bgColor indexed="20"/>
        </patternFill>
      </fill>
    </dxf>
    <dxf>
      <font>
        <color rgb="ff000000"/>
      </font>
      <fill>
        <patternFill patternType="solid">
          <fgColor indexed="16"/>
          <bgColor indexed="23"/>
        </patternFill>
      </fill>
    </dxf>
    <dxf>
      <font>
        <color rgb="ff000000"/>
      </font>
      <fill>
        <patternFill patternType="solid">
          <fgColor indexed="16"/>
          <bgColor indexed="18"/>
        </patternFill>
      </fill>
    </dxf>
    <dxf>
      <font>
        <color rgb="ff000000"/>
      </font>
      <fill>
        <patternFill patternType="solid">
          <fgColor indexed="16"/>
          <bgColor indexed="17"/>
        </patternFill>
      </fill>
    </dxf>
    <dxf>
      <font>
        <color rgb="ff000000"/>
      </font>
      <fill>
        <patternFill patternType="solid">
          <fgColor indexed="16"/>
          <bgColor indexed="17"/>
        </patternFill>
      </fill>
    </dxf>
    <dxf>
      <font>
        <color rgb="fffefefe"/>
      </font>
      <fill>
        <patternFill patternType="solid">
          <fgColor indexed="16"/>
          <bgColor indexed="8"/>
        </patternFill>
      </fill>
    </dxf>
    <dxf>
      <font>
        <color rgb="ff000000"/>
      </font>
      <fill>
        <patternFill patternType="solid">
          <fgColor indexed="16"/>
          <bgColor indexed="17"/>
        </patternFill>
      </fill>
    </dxf>
    <dxf>
      <font>
        <color rgb="ff000000"/>
      </font>
      <fill>
        <patternFill patternType="solid">
          <fgColor indexed="16"/>
          <bgColor indexed="18"/>
        </patternFill>
      </fill>
    </dxf>
    <dxf>
      <font>
        <color rgb="ff000000"/>
      </font>
      <fill>
        <patternFill patternType="solid">
          <fgColor indexed="16"/>
          <bgColor indexed="19"/>
        </patternFill>
      </fill>
    </dxf>
    <dxf>
      <font>
        <color rgb="ff000000"/>
      </font>
      <fill>
        <patternFill patternType="solid">
          <fgColor indexed="16"/>
          <bgColor indexed="20"/>
        </patternFill>
      </fill>
    </dxf>
    <dxf>
      <font>
        <color rgb="ff000000"/>
      </font>
      <fill>
        <patternFill patternType="solid">
          <fgColor indexed="16"/>
          <bgColor indexed="21"/>
        </patternFill>
      </fill>
    </dxf>
    <dxf>
      <font>
        <color rgb="ff000000"/>
      </font>
      <fill>
        <patternFill patternType="solid">
          <fgColor indexed="16"/>
          <bgColor indexed="17"/>
        </patternFill>
      </fill>
    </dxf>
    <dxf>
      <font>
        <color rgb="ff000000"/>
      </font>
      <fill>
        <patternFill patternType="solid">
          <fgColor indexed="16"/>
          <bgColor indexed="23"/>
        </patternFill>
      </fill>
    </dxf>
    <dxf>
      <font>
        <color rgb="ff000000"/>
      </font>
      <fill>
        <patternFill patternType="solid">
          <fgColor indexed="16"/>
          <bgColor indexed="20"/>
        </patternFill>
      </fill>
    </dxf>
    <dxf>
      <font>
        <color rgb="ff000000"/>
      </font>
      <fill>
        <patternFill patternType="solid">
          <fgColor indexed="16"/>
          <bgColor indexed="26"/>
        </patternFill>
      </fill>
    </dxf>
    <dxf>
      <font>
        <color rgb="ff000000"/>
      </font>
      <fill>
        <patternFill patternType="solid">
          <fgColor indexed="16"/>
          <bgColor indexed="19"/>
        </patternFill>
      </fill>
    </dxf>
    <dxf>
      <font>
        <color rgb="ff000000"/>
      </font>
      <fill>
        <patternFill patternType="solid">
          <fgColor indexed="16"/>
          <bgColor indexed="17"/>
        </patternFill>
      </fill>
    </dxf>
    <dxf>
      <font>
        <color rgb="ff000000"/>
      </font>
      <fill>
        <patternFill patternType="solid">
          <fgColor indexed="16"/>
          <bgColor indexed="17"/>
        </patternFill>
      </fill>
    </dxf>
    <dxf>
      <font>
        <color rgb="ff000000"/>
      </font>
      <fill>
        <patternFill patternType="solid">
          <fgColor indexed="16"/>
          <bgColor indexed="23"/>
        </patternFill>
      </fill>
    </dxf>
    <dxf>
      <font>
        <color rgb="ff000000"/>
      </font>
      <fill>
        <patternFill patternType="solid">
          <fgColor indexed="16"/>
          <bgColor indexed="20"/>
        </patternFill>
      </fill>
    </dxf>
    <dxf>
      <font>
        <color rgb="ff000000"/>
      </font>
      <fill>
        <patternFill patternType="solid">
          <fgColor indexed="16"/>
          <bgColor indexed="19"/>
        </patternFill>
      </fill>
    </dxf>
    <dxf>
      <font>
        <color rgb="ff000000"/>
      </font>
      <fill>
        <patternFill patternType="solid">
          <fgColor indexed="16"/>
          <bgColor indexed="21"/>
        </patternFill>
      </fill>
    </dxf>
    <dxf>
      <font>
        <color rgb="ff000000"/>
      </font>
      <fill>
        <patternFill patternType="solid">
          <fgColor indexed="16"/>
          <bgColor indexed="20"/>
        </patternFill>
      </fill>
    </dxf>
    <dxf>
      <font>
        <color rgb="ff000000"/>
      </font>
      <fill>
        <patternFill patternType="solid">
          <fgColor indexed="16"/>
          <bgColor indexed="19"/>
        </patternFill>
      </fill>
    </dxf>
    <dxf>
      <font>
        <color rgb="ff000000"/>
      </font>
      <fill>
        <patternFill patternType="solid">
          <fgColor indexed="16"/>
          <bgColor indexed="18"/>
        </patternFill>
      </fill>
    </dxf>
    <dxf>
      <font>
        <color rgb="ff000000"/>
      </font>
      <fill>
        <patternFill patternType="solid">
          <fgColor indexed="16"/>
          <bgColor indexed="17"/>
        </patternFill>
      </fill>
    </dxf>
    <dxf>
      <font>
        <color rgb="ff000000"/>
      </font>
      <fill>
        <patternFill patternType="solid">
          <fgColor indexed="16"/>
          <bgColor indexed="17"/>
        </patternFill>
      </fill>
    </dxf>
    <dxf>
      <font>
        <color rgb="ff000000"/>
      </font>
      <fill>
        <patternFill patternType="solid">
          <fgColor indexed="16"/>
          <bgColor indexed="23"/>
        </patternFill>
      </fill>
    </dxf>
    <dxf>
      <font>
        <color rgb="ff000000"/>
      </font>
      <fill>
        <patternFill patternType="solid">
          <fgColor indexed="16"/>
          <bgColor indexed="20"/>
        </patternFill>
      </fill>
    </dxf>
    <dxf>
      <font>
        <color rgb="ff000000"/>
      </font>
      <fill>
        <patternFill patternType="solid">
          <fgColor indexed="16"/>
          <bgColor indexed="19"/>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efefe"/>
      <rgbColor rgb="ff3f3f3f"/>
      <rgbColor rgb="ff7f7f7f"/>
      <rgbColor rgb="ffbfbfbf"/>
      <rgbColor rgb="00000000"/>
      <rgbColor rgb="e5ff9781"/>
      <rgbColor rgb="e5ffd38a"/>
      <rgbColor rgb="e5fffc98"/>
      <rgbColor rgb="e5afe489"/>
      <rgbColor rgb="e598efea"/>
      <rgbColor rgb="ffececec"/>
      <rgbColor rgb="e588ccff"/>
      <rgbColor rgb="ffd783ff"/>
      <rgbColor rgb="ffa2cffb"/>
      <rgbColor rgb="ffd27ddb"/>
      <rgbColor rgb="ff63b2de"/>
      <rgbColor rgb="ff9ce159"/>
      <rgbColor rgb="ffff2c21"/>
      <rgbColor rgb="ffffe061"/>
      <rgbColor rgb="ffbdc0bf"/>
      <rgbColor rgb="ffa5a5a5"/>
      <rgbColor rgb="ffdbdbdb"/>
      <rgbColor rgb="ffb8b8b8"/>
      <rgbColor rgb="ffff2600"/>
      <rgbColor rgb="ff941100"/>
      <rgbColor rgb="ff51a7f9"/>
      <rgbColor rgb="ff6fbf40"/>
      <rgbColor rgb="fffbe02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146356"/>
          <c:y val="0.0448598"/>
          <c:w val="0.977411"/>
          <c:h val="0.908995"/>
        </c:manualLayout>
      </c:layout>
      <c:lineChart>
        <c:grouping val="standard"/>
        <c:varyColors val="0"/>
        <c:ser>
          <c:idx val="0"/>
          <c:order val="0"/>
          <c:tx>
            <c:strRef>
              <c:f>'Suivi 2.0 - Clan'!$A$5:$D$5</c:f>
              <c:strCache>
                <c:ptCount val="1"/>
                <c:pt idx="0">
                  <c:v>Place 1 5 2,8</c:v>
                </c:pt>
              </c:strCache>
            </c:strRef>
          </c:tx>
          <c:spPr>
            <a:solidFill>
              <a:srgbClr val="FFFFFF"/>
            </a:solidFill>
            <a:ln w="50800" cap="flat">
              <a:solidFill>
                <a:srgbClr val="FF2600"/>
              </a:solidFill>
              <a:prstDash val="solid"/>
              <a:miter lim="400000"/>
            </a:ln>
            <a:effectLst/>
          </c:spPr>
          <c:marker>
            <c:symbol val="circle"/>
            <c:size val="10"/>
            <c:spPr>
              <a:solidFill>
                <a:srgbClr val="FFFFFF"/>
              </a:solidFill>
              <a:ln w="50800" cap="flat">
                <a:solidFill>
                  <a:srgbClr val="FF2600"/>
                </a:solidFill>
                <a:prstDash val="solid"/>
                <a:miter lim="400000"/>
              </a:ln>
              <a:effectLst/>
            </c:spPr>
          </c:marker>
          <c:dLbls>
            <c:numFmt formatCode="General"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trendline>
            <c:spPr>
              <a:noFill/>
              <a:ln w="88900" cap="flat">
                <a:solidFill>
                  <a:srgbClr val="941100"/>
                </a:solidFill>
                <a:prstDash val="solid"/>
                <a:miter lim="400000"/>
              </a:ln>
              <a:effectLst>
                <a:outerShdw sx="100000" sy="100000" kx="0" ky="0" algn="tl" rotWithShape="1" blurRad="12700" dist="25400" dir="7320000">
                  <a:srgbClr val="000000">
                    <a:alpha val="25000"/>
                  </a:srgbClr>
                </a:outerShdw>
              </a:effectLst>
            </c:spPr>
            <c:trendlineType val="movingAvg"/>
            <c:period val="6"/>
            <c:forward val="0"/>
            <c:backward val="0"/>
            <c:dispRSqr val="0"/>
            <c:dispEq val="0"/>
          </c:trendline>
          <c:cat>
            <c:strLit>
              <c:ptCount val="74"/>
              <c:pt idx="0">
                <c:v>10</c:v>
              </c:pt>
              <c:pt idx="1">
                <c:v/>
              </c:pt>
              <c:pt idx="2">
                <c:v>1</c:v>
              </c:pt>
              <c:pt idx="3">
                <c:v>2</c:v>
              </c:pt>
              <c:pt idx="4">
                <c:v/>
              </c:pt>
              <c:pt idx="5">
                <c:v/>
              </c:pt>
              <c:pt idx="6">
                <c:v/>
              </c:pt>
              <c:pt idx="7">
                <c:v/>
              </c:pt>
              <c:pt idx="8">
                <c:v/>
              </c:pt>
              <c:pt idx="9">
                <c:v/>
              </c:pt>
              <c:pt idx="10">
                <c:v/>
              </c:pt>
              <c:pt idx="11">
                <c:v/>
              </c:pt>
              <c:pt idx="12">
                <c:v>Sans titre 1</c:v>
              </c:pt>
              <c:pt idx="13">
                <c:v>Sans titre 2</c:v>
              </c:pt>
              <c:pt idx="14">
                <c:v>Sans titre 3</c:v>
              </c:pt>
              <c:pt idx="15">
                <c:v>Sans titre 4</c:v>
              </c:pt>
              <c:pt idx="16">
                <c:v>Sans titre 5</c:v>
              </c:pt>
              <c:pt idx="17">
                <c:v>Sans titre 6</c:v>
              </c:pt>
              <c:pt idx="18">
                <c:v>Sans titre 7</c:v>
              </c:pt>
              <c:pt idx="19">
                <c:v>Sans titre 8</c:v>
              </c:pt>
              <c:pt idx="20">
                <c:v>Sans titre 9</c:v>
              </c:pt>
              <c:pt idx="21">
                <c:v>Sans titre 10</c:v>
              </c:pt>
              <c:pt idx="22">
                <c:v>Sans titre 11</c:v>
              </c:pt>
              <c:pt idx="23">
                <c:v>Sans titre 12</c:v>
              </c:pt>
              <c:pt idx="24">
                <c:v>Sans titre 13</c:v>
              </c:pt>
              <c:pt idx="25">
                <c:v>Sans titre 14</c:v>
              </c:pt>
              <c:pt idx="26">
                <c:v>Sans titre 15</c:v>
              </c:pt>
              <c:pt idx="27">
                <c:v>Sans titre 16</c:v>
              </c:pt>
              <c:pt idx="28">
                <c:v>Sans titre 17</c:v>
              </c:pt>
              <c:pt idx="29">
                <c:v>Sans titre 18</c:v>
              </c:pt>
              <c:pt idx="30">
                <c:v>Sans titre 19</c:v>
              </c:pt>
              <c:pt idx="31">
                <c:v>Sans titre 20</c:v>
              </c:pt>
              <c:pt idx="32">
                <c:v>Sans titre 21</c:v>
              </c:pt>
              <c:pt idx="33">
                <c:v>Sans titre 22</c:v>
              </c:pt>
              <c:pt idx="34">
                <c:v>Sans titre 23</c:v>
              </c:pt>
              <c:pt idx="35">
                <c:v>Sans titre 24</c:v>
              </c:pt>
              <c:pt idx="36">
                <c:v>Sans titre 25</c:v>
              </c:pt>
              <c:pt idx="37">
                <c:v>Sans titre 26</c:v>
              </c:pt>
              <c:pt idx="38">
                <c:v>Sans titre 27</c:v>
              </c:pt>
              <c:pt idx="39">
                <c:v>Sans titre 28</c:v>
              </c:pt>
              <c:pt idx="40">
                <c:v>Sans titre 29</c:v>
              </c:pt>
              <c:pt idx="41">
                <c:v>Sans titre 30</c:v>
              </c:pt>
              <c:pt idx="42">
                <c:v>Sans titre 31</c:v>
              </c:pt>
              <c:pt idx="43">
                <c:v>Sans titre 32</c:v>
              </c:pt>
              <c:pt idx="44">
                <c:v>Sans titre 33</c:v>
              </c:pt>
              <c:pt idx="45">
                <c:v>Sans titre 34</c:v>
              </c:pt>
              <c:pt idx="46">
                <c:v>Sans titre 35</c:v>
              </c:pt>
              <c:pt idx="47">
                <c:v>Sans titre 36</c:v>
              </c:pt>
              <c:pt idx="48">
                <c:v>Sans titre 37</c:v>
              </c:pt>
              <c:pt idx="49">
                <c:v>Sans titre 38</c:v>
              </c:pt>
              <c:pt idx="50">
                <c:v>Sans titre 39</c:v>
              </c:pt>
              <c:pt idx="51">
                <c:v>Sans titre 40</c:v>
              </c:pt>
              <c:pt idx="52">
                <c:v>Sans titre 41</c:v>
              </c:pt>
              <c:pt idx="53">
                <c:v>Sans titre 42</c:v>
              </c:pt>
              <c:pt idx="54">
                <c:v>Sans titre 43</c:v>
              </c:pt>
              <c:pt idx="55">
                <c:v>Sans titre 44</c:v>
              </c:pt>
              <c:pt idx="56">
                <c:v>Sans titre 45</c:v>
              </c:pt>
              <c:pt idx="57">
                <c:v>Sans titre 46</c:v>
              </c:pt>
              <c:pt idx="58">
                <c:v>Sans titre 47</c:v>
              </c:pt>
              <c:pt idx="59">
                <c:v>Sans titre 48</c:v>
              </c:pt>
              <c:pt idx="60">
                <c:v>Sans titre 49</c:v>
              </c:pt>
              <c:pt idx="61">
                <c:v>Sans titre 50</c:v>
              </c:pt>
              <c:pt idx="62">
                <c:v>Sans titre 51</c:v>
              </c:pt>
              <c:pt idx="63">
                <c:v>Sans titre 52</c:v>
              </c:pt>
              <c:pt idx="64">
                <c:v>Sans titre 53</c:v>
              </c:pt>
              <c:pt idx="65">
                <c:v>Sans titre 54</c:v>
              </c:pt>
              <c:pt idx="66">
                <c:v>Sans titre 55</c:v>
              </c:pt>
              <c:pt idx="67">
                <c:v>Sans titre 56</c:v>
              </c:pt>
              <c:pt idx="68">
                <c:v>Sans titre 57</c:v>
              </c:pt>
              <c:pt idx="69">
                <c:v>Sans titre 58</c:v>
              </c:pt>
              <c:pt idx="70">
                <c:v>Sans titre 59</c:v>
              </c:pt>
              <c:pt idx="71">
                <c:v>Sans titre 60</c:v>
              </c:pt>
              <c:pt idx="72">
                <c:v>Sans titre 61</c:v>
              </c:pt>
              <c:pt idx="73">
                <c:v>Sans titre 62</c:v>
              </c:pt>
            </c:strLit>
          </c:cat>
          <c:val>
            <c:numRef>
              <c:f>'Suivi 2.0 - Clan'!$E$5:$BZ$5</c:f>
              <c:numCache>
                <c:ptCount val="74"/>
                <c:pt idx="0">
                  <c:v>3.000000</c:v>
                </c:pt>
                <c:pt idx="1">
                  <c:v>2.000000</c:v>
                </c:pt>
                <c:pt idx="2">
                  <c:v>2.000000</c:v>
                </c:pt>
                <c:pt idx="3">
                  <c:v>3.000000</c:v>
                </c:pt>
                <c:pt idx="4">
                  <c:v>5.000000</c:v>
                </c:pt>
                <c:pt idx="5">
                  <c:v>4.000000</c:v>
                </c:pt>
                <c:pt idx="6">
                  <c:v>4.000000</c:v>
                </c:pt>
                <c:pt idx="7">
                  <c:v>4.000000</c:v>
                </c:pt>
                <c:pt idx="8">
                  <c:v>2.000000</c:v>
                </c:pt>
                <c:pt idx="9">
                  <c:v>2.000000</c:v>
                </c:pt>
                <c:pt idx="10">
                  <c:v>2.000000</c:v>
                </c:pt>
                <c:pt idx="11">
                  <c:v>2.000000</c:v>
                </c:pt>
                <c:pt idx="12">
                  <c:v>1.000000</c:v>
                </c:pt>
                <c:pt idx="13">
                  <c:v>4.000000</c:v>
                </c:pt>
                <c:pt idx="14">
                  <c:v>4.000000</c:v>
                </c:pt>
                <c:pt idx="15">
                  <c:v>4.000000</c:v>
                </c:pt>
                <c:pt idx="16">
                  <c:v>2.000000</c:v>
                </c:pt>
                <c:pt idx="17">
                  <c:v>3.000000</c:v>
                </c:pt>
                <c:pt idx="18">
                  <c:v>4.000000</c:v>
                </c:pt>
                <c:pt idx="19">
                  <c:v>4.000000</c:v>
                </c:pt>
                <c:pt idx="20">
                  <c:v>4.000000</c:v>
                </c:pt>
                <c:pt idx="21">
                  <c:v>1.000000</c:v>
                </c:pt>
                <c:pt idx="22">
                  <c:v>1.000000</c:v>
                </c:pt>
                <c:pt idx="23">
                  <c:v>2.000000</c:v>
                </c:pt>
                <c:pt idx="24">
                  <c:v>2.000000</c:v>
                </c:pt>
                <c:pt idx="25">
                  <c:v>1.000000</c:v>
                </c:pt>
                <c:pt idx="26">
                  <c:v>5.000000</c:v>
                </c:pt>
                <c:pt idx="27">
                  <c:v>5.000000</c:v>
                </c:pt>
                <c:pt idx="28">
                  <c:v>5.000000</c:v>
                </c:pt>
                <c:pt idx="29">
                  <c:v>5.000000</c:v>
                </c:pt>
                <c:pt idx="30">
                  <c:v>2.000000</c:v>
                </c:pt>
                <c:pt idx="31">
                  <c:v>1.000000</c:v>
                </c:pt>
                <c:pt idx="32">
                  <c:v>1.000000</c:v>
                </c:pt>
                <c:pt idx="33">
                  <c:v>2.000000</c:v>
                </c:pt>
                <c:pt idx="34">
                  <c:v>3.000000</c:v>
                </c:pt>
                <c:pt idx="35">
                  <c:v>3.000000</c:v>
                </c:pt>
                <c:pt idx="36">
                  <c:v>3.000000</c:v>
                </c:pt>
                <c:pt idx="37">
                  <c:v>2.000000</c:v>
                </c:pt>
                <c:pt idx="38">
                  <c:v>3.000000</c:v>
                </c:pt>
                <c:pt idx="39">
                  <c:v>1.000000</c:v>
                </c:pt>
                <c:pt idx="40">
                  <c:v>1.000000</c:v>
                </c:pt>
                <c:pt idx="41">
                  <c:v>1.000000</c:v>
                </c:pt>
                <c:pt idx="42">
                  <c:v>1.000000</c:v>
                </c:pt>
                <c:pt idx="43">
                  <c:v>3.000000</c:v>
                </c:pt>
                <c:pt idx="44">
                  <c:v>3.000000</c:v>
                </c:pt>
                <c:pt idx="45">
                  <c:v>3.000000</c:v>
                </c:pt>
                <c:pt idx="46">
                  <c:v>2.000000</c:v>
                </c:pt>
                <c:pt idx="47">
                  <c:v>2.000000</c:v>
                </c:pt>
                <c:pt idx="48">
                  <c:v>5.000000</c:v>
                </c:pt>
                <c:pt idx="49">
                  <c:v>5.000000</c:v>
                </c:pt>
                <c:pt idx="50">
                  <c:v>5.000000</c:v>
                </c:pt>
                <c:pt idx="51">
                  <c:v>5.000000</c:v>
                </c:pt>
                <c:pt idx="52">
                  <c:v>4.000000</c:v>
                </c:pt>
                <c:pt idx="53">
                  <c:v>5.000000</c:v>
                </c:pt>
                <c:pt idx="54">
                  <c:v>4.000000</c:v>
                </c:pt>
                <c:pt idx="55">
                  <c:v>4.000000</c:v>
                </c:pt>
                <c:pt idx="56">
                  <c:v>1.000000</c:v>
                </c:pt>
                <c:pt idx="57">
                  <c:v>1.000000</c:v>
                </c:pt>
                <c:pt idx="58">
                  <c:v>1.000000</c:v>
                </c:pt>
                <c:pt idx="59">
                  <c:v>1.000000</c:v>
                </c:pt>
                <c:pt idx="60">
                  <c:v>3.000000</c:v>
                </c:pt>
                <c:pt idx="61">
                  <c:v>3.000000</c:v>
                </c:pt>
                <c:pt idx="62">
                  <c:v>1.000000</c:v>
                </c:pt>
                <c:pt idx="63">
                  <c:v>2.000000</c:v>
                </c:pt>
                <c:pt idx="64">
                  <c:v>3.000000</c:v>
                </c:pt>
                <c:pt idx="65">
                  <c:v>3.000000</c:v>
                </c:pt>
                <c:pt idx="66">
                  <c:v>3.000000</c:v>
                </c:pt>
                <c:pt idx="67">
                  <c:v>3.000000</c:v>
                </c:pt>
                <c:pt idx="68">
                  <c:v>3.000000</c:v>
                </c:pt>
                <c:pt idx="69">
                  <c:v>2.000000</c:v>
                </c:pt>
                <c:pt idx="70">
                  <c:v>2.000000</c:v>
                </c:pt>
                <c:pt idx="71">
                  <c:v>2.000000</c:v>
                </c:pt>
                <c:pt idx="72">
                  <c:v>2.000000</c:v>
                </c:pt>
                <c:pt idx="73">
                  <c:v>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none"/>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auto val="1"/>
        <c:lblAlgn val="ctr"/>
        <c:noMultiLvlLbl val="1"/>
      </c:catAx>
      <c:valAx>
        <c:axId val="2094734553"/>
        <c:scaling>
          <c:orientation val="minMax"/>
          <c:max val="5"/>
          <c:min val="1"/>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midCat"/>
        <c:majorUnit val="1"/>
        <c:minorUnit val="0.5"/>
      </c:valAx>
      <c:spPr>
        <a:noFill/>
        <a:ln w="12700" cap="flat">
          <a:noFill/>
          <a:miter lim="400000"/>
        </a:ln>
        <a:effectLst/>
      </c:spPr>
    </c:plotArea>
    <c:plotVisOnly val="0"/>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299827"/>
          <c:y val="0.0745809"/>
          <c:w val="0.965017"/>
          <c:h val="0.882498"/>
        </c:manualLayout>
      </c:layout>
      <c:lineChart>
        <c:grouping val="standard"/>
        <c:varyColors val="0"/>
        <c:ser>
          <c:idx val="0"/>
          <c:order val="0"/>
          <c:tx>
            <c:v>Temps</c:v>
          </c:tx>
          <c:spPr>
            <a:solidFill>
              <a:srgbClr val="FFFFFF"/>
            </a:solidFill>
            <a:ln w="50800" cap="flat">
              <a:solidFill>
                <a:srgbClr val="51A7F9"/>
              </a:solidFill>
              <a:prstDash val="solid"/>
              <a:miter lim="400000"/>
            </a:ln>
            <a:effectLst/>
          </c:spPr>
          <c:marker>
            <c:symbol val="none"/>
            <c:size val="4"/>
            <c:spPr>
              <a:solidFill>
                <a:srgbClr val="FFFFFF"/>
              </a:solidFill>
              <a:ln w="50800" cap="flat">
                <a:solidFill>
                  <a:srgbClr val="51A7F9"/>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Lit>
              <c:ptCount val="74"/>
              <c:pt idx="0">
                <c:v>51</c:v>
              </c:pt>
              <c:pt idx="1">
                <c:v>50</c:v>
              </c:pt>
              <c:pt idx="2">
                <c:v>49</c:v>
              </c:pt>
              <c:pt idx="3">
                <c:v>48</c:v>
              </c:pt>
              <c:pt idx="4">
                <c:v>47</c:v>
              </c:pt>
              <c:pt idx="5">
                <c:v>46</c:v>
              </c:pt>
              <c:pt idx="6">
                <c:v>45</c:v>
              </c:pt>
              <c:pt idx="7">
                <c:v>44</c:v>
              </c:pt>
              <c:pt idx="8">
                <c:v>43</c:v>
              </c:pt>
              <c:pt idx="9">
                <c:v>42</c:v>
              </c:pt>
              <c:pt idx="10">
                <c:v>41</c:v>
              </c:pt>
              <c:pt idx="11">
                <c:v>40</c:v>
              </c:pt>
              <c:pt idx="12">
                <c:v>39</c:v>
              </c:pt>
              <c:pt idx="13">
                <c:v>38</c:v>
              </c:pt>
              <c:pt idx="14">
                <c:v>37</c:v>
              </c:pt>
              <c:pt idx="15">
                <c:v>36</c:v>
              </c:pt>
              <c:pt idx="16">
                <c:v>35</c:v>
              </c:pt>
              <c:pt idx="17">
                <c:v>34</c:v>
              </c:pt>
              <c:pt idx="18">
                <c:v>33</c:v>
              </c:pt>
              <c:pt idx="19">
                <c:v>32</c:v>
              </c:pt>
              <c:pt idx="20">
                <c:v>31</c:v>
              </c:pt>
              <c:pt idx="21">
                <c:v>30</c:v>
              </c:pt>
              <c:pt idx="22">
                <c:v>29</c:v>
              </c:pt>
              <c:pt idx="23">
                <c:v>28</c:v>
              </c:pt>
              <c:pt idx="24">
                <c:v>27</c:v>
              </c:pt>
              <c:pt idx="25">
                <c:v>26</c:v>
              </c:pt>
              <c:pt idx="26">
                <c:v>25</c:v>
              </c:pt>
              <c:pt idx="27">
                <c:v>24</c:v>
              </c:pt>
              <c:pt idx="28">
                <c:v>23</c:v>
              </c:pt>
              <c:pt idx="29">
                <c:v>22</c:v>
              </c:pt>
              <c:pt idx="30">
                <c:v>21</c:v>
              </c:pt>
              <c:pt idx="31">
                <c:v>20</c:v>
              </c:pt>
              <c:pt idx="32">
                <c:v>19</c:v>
              </c:pt>
              <c:pt idx="33">
                <c:v>18</c:v>
              </c:pt>
              <c:pt idx="34">
                <c:v>17</c:v>
              </c:pt>
              <c:pt idx="35">
                <c:v>16</c:v>
              </c:pt>
              <c:pt idx="36">
                <c:v>15</c:v>
              </c:pt>
              <c:pt idx="37">
                <c:v>14</c:v>
              </c:pt>
              <c:pt idx="38">
                <c:v>13</c:v>
              </c:pt>
              <c:pt idx="39">
                <c:v>12</c:v>
              </c:pt>
              <c:pt idx="40">
                <c:v>11</c:v>
              </c:pt>
              <c:pt idx="41">
                <c:v>10</c:v>
              </c:pt>
              <c:pt idx="42">
                <c:v>9</c:v>
              </c:pt>
              <c:pt idx="43">
                <c:v>8</c:v>
              </c:pt>
              <c:pt idx="44">
                <c:v>7</c:v>
              </c:pt>
              <c:pt idx="45">
                <c:v>6</c:v>
              </c:pt>
              <c:pt idx="46">
                <c:v>5</c:v>
              </c:pt>
              <c:pt idx="47">
                <c:v>4</c:v>
              </c:pt>
              <c:pt idx="48">
                <c:v>3</c:v>
              </c:pt>
              <c:pt idx="49">
                <c:v>2</c:v>
              </c:pt>
              <c:pt idx="50">
                <c:v>1</c:v>
              </c:pt>
              <c:pt idx="51">
                <c:v>Sans titre 1</c:v>
              </c:pt>
              <c:pt idx="52">
                <c:v>Sans titre 2</c:v>
              </c:pt>
              <c:pt idx="53">
                <c:v>Sans titre 3</c:v>
              </c:pt>
              <c:pt idx="54">
                <c:v>Sans titre 4</c:v>
              </c:pt>
              <c:pt idx="55">
                <c:v>Sans titre 5</c:v>
              </c:pt>
              <c:pt idx="56">
                <c:v>Sans titre 6</c:v>
              </c:pt>
              <c:pt idx="57">
                <c:v>Sans titre 7</c:v>
              </c:pt>
              <c:pt idx="58">
                <c:v>Sans titre 8</c:v>
              </c:pt>
              <c:pt idx="59">
                <c:v>Sans titre 9</c:v>
              </c:pt>
              <c:pt idx="60">
                <c:v>Sans titre 10</c:v>
              </c:pt>
              <c:pt idx="61">
                <c:v>Sans titre 11</c:v>
              </c:pt>
              <c:pt idx="62">
                <c:v>Sans titre 12</c:v>
              </c:pt>
              <c:pt idx="63">
                <c:v>Sans titre 13</c:v>
              </c:pt>
              <c:pt idx="64">
                <c:v>Sans titre 14</c:v>
              </c:pt>
              <c:pt idx="65">
                <c:v>Sans titre 15</c:v>
              </c:pt>
              <c:pt idx="66">
                <c:v>Sans titre 16</c:v>
              </c:pt>
              <c:pt idx="67">
                <c:v>Sans titre 17</c:v>
              </c:pt>
              <c:pt idx="68">
                <c:v>Sans titre 18</c:v>
              </c:pt>
              <c:pt idx="69">
                <c:v>Sans titre 19</c:v>
              </c:pt>
              <c:pt idx="70">
                <c:v>Sans titre 20</c:v>
              </c:pt>
              <c:pt idx="71">
                <c:v>Sans titre 21</c:v>
              </c:pt>
              <c:pt idx="72">
                <c:v>Sans titre 22</c:v>
              </c:pt>
              <c:pt idx="73">
                <c:v>Sans titre 23</c:v>
              </c:pt>
            </c:strLit>
          </c:cat>
          <c:val>
            <c:numRef>
              <c:f>'Suivi 2.0 - Clan'!$E$3:$BZ$3</c:f>
              <c:numCache>
                <c:ptCount val="52"/>
                <c:pt idx="0">
                  <c:v>42.000000</c:v>
                </c:pt>
                <c:pt idx="1">
                  <c:v>53.000000</c:v>
                </c:pt>
                <c:pt idx="2">
                  <c:v>48.000000</c:v>
                </c:pt>
                <c:pt idx="3">
                  <c:v>86.000000</c:v>
                </c:pt>
                <c:pt idx="5">
                  <c:v>65.000000</c:v>
                </c:pt>
                <c:pt idx="6">
                  <c:v>59.000000</c:v>
                </c:pt>
                <c:pt idx="7">
                  <c:v>61.000000</c:v>
                </c:pt>
                <c:pt idx="9">
                  <c:v>36.000000</c:v>
                </c:pt>
                <c:pt idx="10">
                  <c:v>32.000000</c:v>
                </c:pt>
                <c:pt idx="11">
                  <c:v>49.000000</c:v>
                </c:pt>
                <c:pt idx="12">
                  <c:v>34.000000</c:v>
                </c:pt>
                <c:pt idx="14">
                  <c:v>39.000000</c:v>
                </c:pt>
                <c:pt idx="15">
                  <c:v>53.000000</c:v>
                </c:pt>
                <c:pt idx="16">
                  <c:v>63.000000</c:v>
                </c:pt>
                <c:pt idx="18">
                  <c:v>31.000000</c:v>
                </c:pt>
                <c:pt idx="19">
                  <c:v>31.000000</c:v>
                </c:pt>
                <c:pt idx="20">
                  <c:v>53.000000</c:v>
                </c:pt>
                <c:pt idx="22">
                  <c:v>40.000000</c:v>
                </c:pt>
                <c:pt idx="23">
                  <c:v>17.000000</c:v>
                </c:pt>
                <c:pt idx="24">
                  <c:v>34.000000</c:v>
                </c:pt>
                <c:pt idx="25">
                  <c:v>14.000000</c:v>
                </c:pt>
                <c:pt idx="27">
                  <c:v>17.000000</c:v>
                </c:pt>
                <c:pt idx="28">
                  <c:v>5.000000</c:v>
                </c:pt>
                <c:pt idx="31">
                  <c:v>9.000000</c:v>
                </c:pt>
                <c:pt idx="32">
                  <c:v>8.000000</c:v>
                </c:pt>
                <c:pt idx="33">
                  <c:v>29.000000</c:v>
                </c:pt>
                <c:pt idx="35">
                  <c:v>10.000000</c:v>
                </c:pt>
                <c:pt idx="36">
                  <c:v>2.000000</c:v>
                </c:pt>
                <c:pt idx="37">
                  <c:v>4.000000</c:v>
                </c:pt>
                <c:pt idx="38">
                  <c:v>11.000000</c:v>
                </c:pt>
                <c:pt idx="39">
                  <c:v>10.000000</c:v>
                </c:pt>
                <c:pt idx="40">
                  <c:v>6.000000</c:v>
                </c:pt>
                <c:pt idx="41">
                  <c:v>14.000000</c:v>
                </c:pt>
                <c:pt idx="42">
                  <c:v>12.000000</c:v>
                </c:pt>
                <c:pt idx="43">
                  <c:v>5.000000</c:v>
                </c:pt>
                <c:pt idx="44">
                  <c:v>47.000000</c:v>
                </c:pt>
                <c:pt idx="45">
                  <c:v>23.000000</c:v>
                </c:pt>
                <c:pt idx="46">
                  <c:v>7.000000</c:v>
                </c:pt>
                <c:pt idx="47">
                  <c:v>28.000000</c:v>
                </c:pt>
                <c:pt idx="57">
                  <c:v>1.000000</c:v>
                </c:pt>
                <c:pt idx="58">
                  <c:v>4.000000</c:v>
                </c:pt>
                <c:pt idx="61">
                  <c:v>2.000000</c:v>
                </c:pt>
                <c:pt idx="62">
                  <c:v>7.000000</c:v>
                </c:pt>
                <c:pt idx="63">
                  <c:v>4.000000</c:v>
                </c:pt>
                <c:pt idx="65">
                  <c:v>3.000000</c:v>
                </c:pt>
                <c:pt idx="66">
                  <c:v>12.000000</c:v>
                </c:pt>
                <c:pt idx="67">
                  <c:v>2.000000</c:v>
                </c:pt>
                <c:pt idx="68">
                  <c:v>4.000000</c:v>
                </c:pt>
                <c:pt idx="70">
                  <c:v>13.000000</c:v>
                </c:pt>
                <c:pt idx="71">
                  <c:v>4.000000</c:v>
                </c:pt>
                <c:pt idx="72">
                  <c:v>9.000000</c:v>
                </c:pt>
                <c:pt idx="73">
                  <c:v>24.000000</c:v>
                </c:pt>
              </c:numCache>
            </c:numRef>
          </c:val>
          <c:smooth val="0"/>
        </c:ser>
        <c:ser>
          <c:idx val="1"/>
          <c:order val="1"/>
          <c:tx>
            <c:v>Attaques de bateau</c:v>
          </c:tx>
          <c:spPr>
            <a:solidFill>
              <a:srgbClr val="FFFFFF"/>
            </a:solidFill>
            <a:ln w="50800" cap="flat">
              <a:solidFill>
                <a:srgbClr val="70BF41"/>
              </a:solidFill>
              <a:prstDash val="solid"/>
              <a:miter lim="400000"/>
            </a:ln>
            <a:effectLst/>
          </c:spPr>
          <c:marker>
            <c:symbol val="none"/>
            <c:size val="4"/>
            <c:spPr>
              <a:solidFill>
                <a:srgbClr val="FFFFFF"/>
              </a:solidFill>
              <a:ln w="50800" cap="flat">
                <a:solidFill>
                  <a:srgbClr val="70BF41"/>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Lit>
              <c:ptCount val="74"/>
              <c:pt idx="0">
                <c:v>51</c:v>
              </c:pt>
              <c:pt idx="1">
                <c:v>50</c:v>
              </c:pt>
              <c:pt idx="2">
                <c:v>49</c:v>
              </c:pt>
              <c:pt idx="3">
                <c:v>48</c:v>
              </c:pt>
              <c:pt idx="4">
                <c:v>47</c:v>
              </c:pt>
              <c:pt idx="5">
                <c:v>46</c:v>
              </c:pt>
              <c:pt idx="6">
                <c:v>45</c:v>
              </c:pt>
              <c:pt idx="7">
                <c:v>44</c:v>
              </c:pt>
              <c:pt idx="8">
                <c:v>43</c:v>
              </c:pt>
              <c:pt idx="9">
                <c:v>42</c:v>
              </c:pt>
              <c:pt idx="10">
                <c:v>41</c:v>
              </c:pt>
              <c:pt idx="11">
                <c:v>40</c:v>
              </c:pt>
              <c:pt idx="12">
                <c:v>39</c:v>
              </c:pt>
              <c:pt idx="13">
                <c:v>38</c:v>
              </c:pt>
              <c:pt idx="14">
                <c:v>37</c:v>
              </c:pt>
              <c:pt idx="15">
                <c:v>36</c:v>
              </c:pt>
              <c:pt idx="16">
                <c:v>35</c:v>
              </c:pt>
              <c:pt idx="17">
                <c:v>34</c:v>
              </c:pt>
              <c:pt idx="18">
                <c:v>33</c:v>
              </c:pt>
              <c:pt idx="19">
                <c:v>32</c:v>
              </c:pt>
              <c:pt idx="20">
                <c:v>31</c:v>
              </c:pt>
              <c:pt idx="21">
                <c:v>30</c:v>
              </c:pt>
              <c:pt idx="22">
                <c:v>29</c:v>
              </c:pt>
              <c:pt idx="23">
                <c:v>28</c:v>
              </c:pt>
              <c:pt idx="24">
                <c:v>27</c:v>
              </c:pt>
              <c:pt idx="25">
                <c:v>26</c:v>
              </c:pt>
              <c:pt idx="26">
                <c:v>25</c:v>
              </c:pt>
              <c:pt idx="27">
                <c:v>24</c:v>
              </c:pt>
              <c:pt idx="28">
                <c:v>23</c:v>
              </c:pt>
              <c:pt idx="29">
                <c:v>22</c:v>
              </c:pt>
              <c:pt idx="30">
                <c:v>21</c:v>
              </c:pt>
              <c:pt idx="31">
                <c:v>20</c:v>
              </c:pt>
              <c:pt idx="32">
                <c:v>19</c:v>
              </c:pt>
              <c:pt idx="33">
                <c:v>18</c:v>
              </c:pt>
              <c:pt idx="34">
                <c:v>17</c:v>
              </c:pt>
              <c:pt idx="35">
                <c:v>16</c:v>
              </c:pt>
              <c:pt idx="36">
                <c:v>15</c:v>
              </c:pt>
              <c:pt idx="37">
                <c:v>14</c:v>
              </c:pt>
              <c:pt idx="38">
                <c:v>13</c:v>
              </c:pt>
              <c:pt idx="39">
                <c:v>12</c:v>
              </c:pt>
              <c:pt idx="40">
                <c:v>11</c:v>
              </c:pt>
              <c:pt idx="41">
                <c:v>10</c:v>
              </c:pt>
              <c:pt idx="42">
                <c:v>9</c:v>
              </c:pt>
              <c:pt idx="43">
                <c:v>8</c:v>
              </c:pt>
              <c:pt idx="44">
                <c:v>7</c:v>
              </c:pt>
              <c:pt idx="45">
                <c:v>6</c:v>
              </c:pt>
              <c:pt idx="46">
                <c:v>5</c:v>
              </c:pt>
              <c:pt idx="47">
                <c:v>4</c:v>
              </c:pt>
              <c:pt idx="48">
                <c:v>3</c:v>
              </c:pt>
              <c:pt idx="49">
                <c:v>2</c:v>
              </c:pt>
              <c:pt idx="50">
                <c:v>1</c:v>
              </c:pt>
              <c:pt idx="51">
                <c:v>Sans titre 1</c:v>
              </c:pt>
              <c:pt idx="52">
                <c:v>Sans titre 2</c:v>
              </c:pt>
              <c:pt idx="53">
                <c:v>Sans titre 3</c:v>
              </c:pt>
              <c:pt idx="54">
                <c:v>Sans titre 4</c:v>
              </c:pt>
              <c:pt idx="55">
                <c:v>Sans titre 5</c:v>
              </c:pt>
              <c:pt idx="56">
                <c:v>Sans titre 6</c:v>
              </c:pt>
              <c:pt idx="57">
                <c:v>Sans titre 7</c:v>
              </c:pt>
              <c:pt idx="58">
                <c:v>Sans titre 8</c:v>
              </c:pt>
              <c:pt idx="59">
                <c:v>Sans titre 9</c:v>
              </c:pt>
              <c:pt idx="60">
                <c:v>Sans titre 10</c:v>
              </c:pt>
              <c:pt idx="61">
                <c:v>Sans titre 11</c:v>
              </c:pt>
              <c:pt idx="62">
                <c:v>Sans titre 12</c:v>
              </c:pt>
              <c:pt idx="63">
                <c:v>Sans titre 13</c:v>
              </c:pt>
              <c:pt idx="64">
                <c:v>Sans titre 14</c:v>
              </c:pt>
              <c:pt idx="65">
                <c:v>Sans titre 15</c:v>
              </c:pt>
              <c:pt idx="66">
                <c:v>Sans titre 16</c:v>
              </c:pt>
              <c:pt idx="67">
                <c:v>Sans titre 17</c:v>
              </c:pt>
              <c:pt idx="68">
                <c:v>Sans titre 18</c:v>
              </c:pt>
              <c:pt idx="69">
                <c:v>Sans titre 19</c:v>
              </c:pt>
              <c:pt idx="70">
                <c:v>Sans titre 20</c:v>
              </c:pt>
              <c:pt idx="71">
                <c:v>Sans titre 21</c:v>
              </c:pt>
              <c:pt idx="72">
                <c:v>Sans titre 22</c:v>
              </c:pt>
              <c:pt idx="73">
                <c:v>Sans titre 23</c:v>
              </c:pt>
            </c:strLit>
          </c:cat>
          <c:val>
            <c:numRef>
              <c:f>'Suivi 2.0 - Clan'!$E$4:$BZ$4</c:f>
              <c:numCache>
                <c:ptCount val="74"/>
                <c:pt idx="0">
                  <c:v>41.000000</c:v>
                </c:pt>
                <c:pt idx="1">
                  <c:v>38.000000</c:v>
                </c:pt>
                <c:pt idx="2">
                  <c:v>36.000000</c:v>
                </c:pt>
                <c:pt idx="3">
                  <c:v>37.000000</c:v>
                </c:pt>
                <c:pt idx="4">
                  <c:v>34.000000</c:v>
                </c:pt>
                <c:pt idx="5">
                  <c:v>33.000000</c:v>
                </c:pt>
                <c:pt idx="6">
                  <c:v>32.000000</c:v>
                </c:pt>
                <c:pt idx="7">
                  <c:v>32.000000</c:v>
                </c:pt>
                <c:pt idx="8">
                  <c:v>34.000000</c:v>
                </c:pt>
                <c:pt idx="9">
                  <c:v>31.000000</c:v>
                </c:pt>
                <c:pt idx="10">
                  <c:v>32.000000</c:v>
                </c:pt>
                <c:pt idx="11">
                  <c:v>30.000000</c:v>
                </c:pt>
                <c:pt idx="12">
                  <c:v>31.000000</c:v>
                </c:pt>
                <c:pt idx="13">
                  <c:v>27.000000</c:v>
                </c:pt>
                <c:pt idx="14">
                  <c:v>27.000000</c:v>
                </c:pt>
                <c:pt idx="15">
                  <c:v>24.000000</c:v>
                </c:pt>
                <c:pt idx="16">
                  <c:v>26.000000</c:v>
                </c:pt>
                <c:pt idx="17">
                  <c:v>22.000000</c:v>
                </c:pt>
                <c:pt idx="18">
                  <c:v>21.000000</c:v>
                </c:pt>
                <c:pt idx="19">
                  <c:v>22.000000</c:v>
                </c:pt>
                <c:pt idx="20">
                  <c:v>22.000000</c:v>
                </c:pt>
                <c:pt idx="21">
                  <c:v>21.000000</c:v>
                </c:pt>
                <c:pt idx="22">
                  <c:v>23.000000</c:v>
                </c:pt>
                <c:pt idx="23">
                  <c:v>23.000000</c:v>
                </c:pt>
                <c:pt idx="24">
                  <c:v>22.000000</c:v>
                </c:pt>
                <c:pt idx="25">
                  <c:v>21.000000</c:v>
                </c:pt>
                <c:pt idx="26">
                  <c:v>20.000000</c:v>
                </c:pt>
                <c:pt idx="27">
                  <c:v>20.000000</c:v>
                </c:pt>
                <c:pt idx="28">
                  <c:v>20.000000</c:v>
                </c:pt>
                <c:pt idx="29">
                  <c:v>21.000000</c:v>
                </c:pt>
                <c:pt idx="30">
                  <c:v>21.000000</c:v>
                </c:pt>
                <c:pt idx="31">
                  <c:v>21.000000</c:v>
                </c:pt>
                <c:pt idx="32">
                  <c:v>20.000000</c:v>
                </c:pt>
                <c:pt idx="33">
                  <c:v>19.000000</c:v>
                </c:pt>
                <c:pt idx="34">
                  <c:v>19.000000</c:v>
                </c:pt>
                <c:pt idx="35">
                  <c:v>19.000000</c:v>
                </c:pt>
                <c:pt idx="36">
                  <c:v>20.000000</c:v>
                </c:pt>
                <c:pt idx="37">
                  <c:v>18.000000</c:v>
                </c:pt>
                <c:pt idx="38">
                  <c:v>15.000000</c:v>
                </c:pt>
                <c:pt idx="39">
                  <c:v>16.000000</c:v>
                </c:pt>
                <c:pt idx="40">
                  <c:v>16.000000</c:v>
                </c:pt>
                <c:pt idx="41">
                  <c:v>16.000000</c:v>
                </c:pt>
                <c:pt idx="42">
                  <c:v>13.000000</c:v>
                </c:pt>
                <c:pt idx="43">
                  <c:v>13.000000</c:v>
                </c:pt>
                <c:pt idx="44">
                  <c:v>14.000000</c:v>
                </c:pt>
                <c:pt idx="45">
                  <c:v>14.000000</c:v>
                </c:pt>
                <c:pt idx="46">
                  <c:v>15.000000</c:v>
                </c:pt>
                <c:pt idx="47">
                  <c:v>16.000000</c:v>
                </c:pt>
                <c:pt idx="48">
                  <c:v>15.000000</c:v>
                </c:pt>
                <c:pt idx="49">
                  <c:v>11.000000</c:v>
                </c:pt>
                <c:pt idx="50">
                  <c:v>12.000000</c:v>
                </c:pt>
                <c:pt idx="51">
                  <c:v>0.000000</c:v>
                </c:pt>
                <c:pt idx="52">
                  <c:v>12.000000</c:v>
                </c:pt>
                <c:pt idx="53">
                  <c:v>14.000000</c:v>
                </c:pt>
                <c:pt idx="54">
                  <c:v>13.000000</c:v>
                </c:pt>
                <c:pt idx="55">
                  <c:v>10.000000</c:v>
                </c:pt>
                <c:pt idx="56">
                  <c:v>14.000000</c:v>
                </c:pt>
                <c:pt idx="57">
                  <c:v>13.000000</c:v>
                </c:pt>
                <c:pt idx="58">
                  <c:v>12.000000</c:v>
                </c:pt>
                <c:pt idx="59">
                  <c:v>14.000000</c:v>
                </c:pt>
                <c:pt idx="60">
                  <c:v>14.000000</c:v>
                </c:pt>
                <c:pt idx="61">
                  <c:v>13.000000</c:v>
                </c:pt>
                <c:pt idx="62">
                  <c:v>14.000000</c:v>
                </c:pt>
                <c:pt idx="63">
                  <c:v>14.000000</c:v>
                </c:pt>
                <c:pt idx="64">
                  <c:v>13.000000</c:v>
                </c:pt>
                <c:pt idx="65">
                  <c:v>13.000000</c:v>
                </c:pt>
                <c:pt idx="66">
                  <c:v>13.000000</c:v>
                </c:pt>
                <c:pt idx="67">
                  <c:v>12.000000</c:v>
                </c:pt>
                <c:pt idx="68">
                  <c:v>12.000000</c:v>
                </c:pt>
                <c:pt idx="69">
                  <c:v>12.000000</c:v>
                </c:pt>
                <c:pt idx="70">
                  <c:v>12.000000</c:v>
                </c:pt>
                <c:pt idx="71">
                  <c:v>12.000000</c:v>
                </c:pt>
                <c:pt idx="72">
                  <c:v>12.000000</c:v>
                </c:pt>
                <c:pt idx="73">
                  <c:v>12.000000</c:v>
                </c:pt>
              </c:numCache>
            </c:numRef>
          </c:val>
          <c:smooth val="0"/>
        </c:ser>
        <c:ser>
          <c:idx val="2"/>
          <c:order val="2"/>
          <c:tx>
            <c:v>Participants</c:v>
          </c:tx>
          <c:spPr>
            <a:solidFill>
              <a:srgbClr val="FFFFFF"/>
            </a:solidFill>
            <a:ln w="50800" cap="flat">
              <a:solidFill>
                <a:srgbClr val="FBE12B"/>
              </a:solidFill>
              <a:prstDash val="solid"/>
              <a:miter lim="400000"/>
            </a:ln>
            <a:effectLst/>
          </c:spPr>
          <c:marker>
            <c:symbol val="none"/>
            <c:size val="4"/>
            <c:spPr>
              <a:solidFill>
                <a:srgbClr val="FFFFFF"/>
              </a:solidFill>
              <a:ln w="50800" cap="flat">
                <a:solidFill>
                  <a:srgbClr val="FBE12B"/>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Lit>
              <c:ptCount val="74"/>
              <c:pt idx="0">
                <c:v>51</c:v>
              </c:pt>
              <c:pt idx="1">
                <c:v>50</c:v>
              </c:pt>
              <c:pt idx="2">
                <c:v>49</c:v>
              </c:pt>
              <c:pt idx="3">
                <c:v>48</c:v>
              </c:pt>
              <c:pt idx="4">
                <c:v>47</c:v>
              </c:pt>
              <c:pt idx="5">
                <c:v>46</c:v>
              </c:pt>
              <c:pt idx="6">
                <c:v>45</c:v>
              </c:pt>
              <c:pt idx="7">
                <c:v>44</c:v>
              </c:pt>
              <c:pt idx="8">
                <c:v>43</c:v>
              </c:pt>
              <c:pt idx="9">
                <c:v>42</c:v>
              </c:pt>
              <c:pt idx="10">
                <c:v>41</c:v>
              </c:pt>
              <c:pt idx="11">
                <c:v>40</c:v>
              </c:pt>
              <c:pt idx="12">
                <c:v>39</c:v>
              </c:pt>
              <c:pt idx="13">
                <c:v>38</c:v>
              </c:pt>
              <c:pt idx="14">
                <c:v>37</c:v>
              </c:pt>
              <c:pt idx="15">
                <c:v>36</c:v>
              </c:pt>
              <c:pt idx="16">
                <c:v>35</c:v>
              </c:pt>
              <c:pt idx="17">
                <c:v>34</c:v>
              </c:pt>
              <c:pt idx="18">
                <c:v>33</c:v>
              </c:pt>
              <c:pt idx="19">
                <c:v>32</c:v>
              </c:pt>
              <c:pt idx="20">
                <c:v>31</c:v>
              </c:pt>
              <c:pt idx="21">
                <c:v>30</c:v>
              </c:pt>
              <c:pt idx="22">
                <c:v>29</c:v>
              </c:pt>
              <c:pt idx="23">
                <c:v>28</c:v>
              </c:pt>
              <c:pt idx="24">
                <c:v>27</c:v>
              </c:pt>
              <c:pt idx="25">
                <c:v>26</c:v>
              </c:pt>
              <c:pt idx="26">
                <c:v>25</c:v>
              </c:pt>
              <c:pt idx="27">
                <c:v>24</c:v>
              </c:pt>
              <c:pt idx="28">
                <c:v>23</c:v>
              </c:pt>
              <c:pt idx="29">
                <c:v>22</c:v>
              </c:pt>
              <c:pt idx="30">
                <c:v>21</c:v>
              </c:pt>
              <c:pt idx="31">
                <c:v>20</c:v>
              </c:pt>
              <c:pt idx="32">
                <c:v>19</c:v>
              </c:pt>
              <c:pt idx="33">
                <c:v>18</c:v>
              </c:pt>
              <c:pt idx="34">
                <c:v>17</c:v>
              </c:pt>
              <c:pt idx="35">
                <c:v>16</c:v>
              </c:pt>
              <c:pt idx="36">
                <c:v>15</c:v>
              </c:pt>
              <c:pt idx="37">
                <c:v>14</c:v>
              </c:pt>
              <c:pt idx="38">
                <c:v>13</c:v>
              </c:pt>
              <c:pt idx="39">
                <c:v>12</c:v>
              </c:pt>
              <c:pt idx="40">
                <c:v>11</c:v>
              </c:pt>
              <c:pt idx="41">
                <c:v>10</c:v>
              </c:pt>
              <c:pt idx="42">
                <c:v>9</c:v>
              </c:pt>
              <c:pt idx="43">
                <c:v>8</c:v>
              </c:pt>
              <c:pt idx="44">
                <c:v>7</c:v>
              </c:pt>
              <c:pt idx="45">
                <c:v>6</c:v>
              </c:pt>
              <c:pt idx="46">
                <c:v>5</c:v>
              </c:pt>
              <c:pt idx="47">
                <c:v>4</c:v>
              </c:pt>
              <c:pt idx="48">
                <c:v>3</c:v>
              </c:pt>
              <c:pt idx="49">
                <c:v>2</c:v>
              </c:pt>
              <c:pt idx="50">
                <c:v>1</c:v>
              </c:pt>
              <c:pt idx="51">
                <c:v>Sans titre 1</c:v>
              </c:pt>
              <c:pt idx="52">
                <c:v>Sans titre 2</c:v>
              </c:pt>
              <c:pt idx="53">
                <c:v>Sans titre 3</c:v>
              </c:pt>
              <c:pt idx="54">
                <c:v>Sans titre 4</c:v>
              </c:pt>
              <c:pt idx="55">
                <c:v>Sans titre 5</c:v>
              </c:pt>
              <c:pt idx="56">
                <c:v>Sans titre 6</c:v>
              </c:pt>
              <c:pt idx="57">
                <c:v>Sans titre 7</c:v>
              </c:pt>
              <c:pt idx="58">
                <c:v>Sans titre 8</c:v>
              </c:pt>
              <c:pt idx="59">
                <c:v>Sans titre 9</c:v>
              </c:pt>
              <c:pt idx="60">
                <c:v>Sans titre 10</c:v>
              </c:pt>
              <c:pt idx="61">
                <c:v>Sans titre 11</c:v>
              </c:pt>
              <c:pt idx="62">
                <c:v>Sans titre 12</c:v>
              </c:pt>
              <c:pt idx="63">
                <c:v>Sans titre 13</c:v>
              </c:pt>
              <c:pt idx="64">
                <c:v>Sans titre 14</c:v>
              </c:pt>
              <c:pt idx="65">
                <c:v>Sans titre 15</c:v>
              </c:pt>
              <c:pt idx="66">
                <c:v>Sans titre 16</c:v>
              </c:pt>
              <c:pt idx="67">
                <c:v>Sans titre 17</c:v>
              </c:pt>
              <c:pt idx="68">
                <c:v>Sans titre 18</c:v>
              </c:pt>
              <c:pt idx="69">
                <c:v>Sans titre 19</c:v>
              </c:pt>
              <c:pt idx="70">
                <c:v>Sans titre 20</c:v>
              </c:pt>
              <c:pt idx="71">
                <c:v>Sans titre 21</c:v>
              </c:pt>
              <c:pt idx="72">
                <c:v>Sans titre 22</c:v>
              </c:pt>
              <c:pt idx="73">
                <c:v>Sans titre 23</c:v>
              </c:pt>
            </c:strLit>
          </c:cat>
          <c:val>
            <c:numRef>
              <c:f>'Suivi 2.0 - Clan'!$E$6:$BZ$6</c:f>
              <c:numCache>
                <c:ptCount val="27"/>
                <c:pt idx="0">
                  <c:v>49.000000</c:v>
                </c:pt>
                <c:pt idx="1">
                  <c:v>80.000000</c:v>
                </c:pt>
                <c:pt idx="2">
                  <c:v>77.000000</c:v>
                </c:pt>
                <c:pt idx="3">
                  <c:v>58.000000</c:v>
                </c:pt>
                <c:pt idx="5">
                  <c:v>25.000000</c:v>
                </c:pt>
                <c:pt idx="6">
                  <c:v>28.000000</c:v>
                </c:pt>
                <c:pt idx="7">
                  <c:v>34.000000</c:v>
                </c:pt>
                <c:pt idx="9">
                  <c:v>76.000000</c:v>
                </c:pt>
                <c:pt idx="10">
                  <c:v>75.000000</c:v>
                </c:pt>
                <c:pt idx="11">
                  <c:v>86.000000</c:v>
                </c:pt>
                <c:pt idx="12">
                  <c:v>100.000000</c:v>
                </c:pt>
                <c:pt idx="14">
                  <c:v>34.000000</c:v>
                </c:pt>
                <c:pt idx="15">
                  <c:v>30.000000</c:v>
                </c:pt>
                <c:pt idx="16">
                  <c:v>65.000000</c:v>
                </c:pt>
                <c:pt idx="18">
                  <c:v>41.000000</c:v>
                </c:pt>
                <c:pt idx="19">
                  <c:v>39.000000</c:v>
                </c:pt>
                <c:pt idx="20">
                  <c:v>5.300000</c:v>
                </c:pt>
                <c:pt idx="22">
                  <c:v>10.000000</c:v>
                </c:pt>
                <c:pt idx="23">
                  <c:v>9.000000</c:v>
                </c:pt>
                <c:pt idx="24">
                  <c:v>9.100000</c:v>
                </c:pt>
                <c:pt idx="25">
                  <c:v>10.000000</c:v>
                </c:pt>
                <c:pt idx="27">
                  <c:v>2.200000</c:v>
                </c:pt>
                <c:pt idx="28">
                  <c:v>2.600000</c:v>
                </c:pt>
                <c:pt idx="29">
                  <c:v>3.100000</c:v>
                </c:pt>
                <c:pt idx="31">
                  <c:v>10.000000</c:v>
                </c:pt>
                <c:pt idx="32">
                  <c:v>10.000000</c:v>
                </c:pt>
                <c:pt idx="33">
                  <c:v>8.300000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auto val="1"/>
        <c:lblAlgn val="ctr"/>
        <c:noMultiLvlLbl val="1"/>
      </c:cat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midCat"/>
        <c:majorUnit val="25"/>
        <c:minorUnit val="12.5"/>
      </c:valAx>
      <c:spPr>
        <a:noFill/>
        <a:ln w="12700" cap="flat">
          <a:noFill/>
          <a:miter lim="400000"/>
        </a:ln>
        <a:effectLst/>
      </c:spPr>
    </c:plotArea>
    <c:legend>
      <c:legendPos val="t"/>
      <c:layout>
        <c:manualLayout>
          <c:xMode val="edge"/>
          <c:yMode val="edge"/>
          <c:x val="0.0594481"/>
          <c:y val="0"/>
          <c:w val="0.906419"/>
          <c:h val="0.0485519"/>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0"/>
    <c:dispBlanksAs val="gap"/>
  </c:chart>
  <c:spPr>
    <a:noFill/>
    <a:ln>
      <a:noFill/>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hyperlink" Target="http://goo.gl/Lqbd6C" TargetMode="External"/><Relationship Id="rId3" Type="http://schemas.openxmlformats.org/officeDocument/2006/relationships/hyperlink" Target="https://royaleapi.com/clan/8YJPUR/war/log" TargetMode="External"/><Relationship Id="rId4" Type="http://schemas.openxmlformats.org/officeDocument/2006/relationships/chart" Target="../charts/chart2.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36</xdr:col>
      <xdr:colOff>359156</xdr:colOff>
      <xdr:row>72</xdr:row>
      <xdr:rowOff>30601</xdr:rowOff>
    </xdr:from>
    <xdr:to>
      <xdr:col>55</xdr:col>
      <xdr:colOff>252344</xdr:colOff>
      <xdr:row>92</xdr:row>
      <xdr:rowOff>125851</xdr:rowOff>
    </xdr:to>
    <xdr:graphicFrame>
      <xdr:nvGraphicFramePr>
        <xdr:cNvPr id="2" name="2D Line Chart"/>
        <xdr:cNvGraphicFramePr/>
      </xdr:nvGraphicFramePr>
      <xdr:xfrm>
        <a:off x="27791156" y="11917801"/>
        <a:ext cx="14371189" cy="339725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5</xdr:col>
      <xdr:colOff>457542</xdr:colOff>
      <xdr:row>140</xdr:row>
      <xdr:rowOff>118846</xdr:rowOff>
    </xdr:from>
    <xdr:to>
      <xdr:col>7</xdr:col>
      <xdr:colOff>174129</xdr:colOff>
      <xdr:row>142</xdr:row>
      <xdr:rowOff>124561</xdr:rowOff>
    </xdr:to>
    <xdr:sp>
      <xdr:nvSpPr>
        <xdr:cNvPr id="3" name="goo.gl/Lqbd6C"/>
        <xdr:cNvSpPr txBox="1"/>
      </xdr:nvSpPr>
      <xdr:spPr>
        <a:xfrm>
          <a:off x="4267542" y="23232846"/>
          <a:ext cx="1240588" cy="335916"/>
        </a:xfrm>
        <a:prstGeom prst="rect">
          <a:avLst/>
        </a:prstGeom>
        <a:noFill/>
        <a:ln w="12700" cap="flat">
          <a:solidFill>
            <a:srgbClr val="53585F"/>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200" u="none">
              <a:solidFill>
                <a:srgbClr val="000000"/>
              </a:solidFill>
              <a:uFillTx/>
              <a:latin typeface="Helvetica Light"/>
              <a:ea typeface="Helvetica Light"/>
              <a:cs typeface="Helvetica Light"/>
              <a:sym typeface="Helvetica Light"/>
            </a:defRPr>
          </a:pPr>
          <a:r>
            <a:rPr b="0" baseline="0" cap="none" i="0" spc="0" strike="noStrike" sz="1200" u="sng">
              <a:solidFill>
                <a:srgbClr val="000000"/>
              </a:solidFill>
              <a:uFillTx/>
              <a:latin typeface="Helvetica Light"/>
              <a:ea typeface="Helvetica Light"/>
              <a:cs typeface="Helvetica Light"/>
              <a:sym typeface="Helvetica Light"/>
              <a:hlinkClick r:id="rId2" invalidUrl="" action="" tgtFrame="" tooltip="" history="1" highlightClick="0" endSnd="0"/>
            </a:rPr>
            <a:t>goo.gl/Lqbd6C</a:t>
          </a:r>
          <a:r>
            <a:rPr b="0" baseline="0" cap="none" i="0" spc="0" strike="noStrike" sz="1200" u="none">
              <a:solidFill>
                <a:srgbClr val="000000"/>
              </a:solidFill>
              <a:uFillTx/>
              <a:latin typeface="Helvetica Light"/>
              <a:ea typeface="Helvetica Light"/>
              <a:cs typeface="Helvetica Light"/>
              <a:sym typeface="Helvetica Light"/>
            </a:rPr>
            <a:t> </a:t>
          </a:r>
        </a:p>
      </xdr:txBody>
    </xdr:sp>
    <xdr:clientData/>
  </xdr:twoCellAnchor>
  <xdr:twoCellAnchor>
    <xdr:from>
      <xdr:col>0</xdr:col>
      <xdr:colOff>343514</xdr:colOff>
      <xdr:row>109</xdr:row>
      <xdr:rowOff>44967</xdr:rowOff>
    </xdr:from>
    <xdr:to>
      <xdr:col>18</xdr:col>
      <xdr:colOff>712171</xdr:colOff>
      <xdr:row>115</xdr:row>
      <xdr:rowOff>47507</xdr:rowOff>
    </xdr:to>
    <xdr:sp>
      <xdr:nvSpPr>
        <xdr:cNvPr id="4" name="https://royaleapi.com/clan/8YJPUR/war/log"/>
        <xdr:cNvSpPr txBox="1"/>
      </xdr:nvSpPr>
      <xdr:spPr>
        <a:xfrm>
          <a:off x="343514" y="18040867"/>
          <a:ext cx="14084658" cy="99314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00000"/>
            </a:lnSpc>
            <a:spcBef>
              <a:spcPts val="0"/>
            </a:spcBef>
            <a:spcAft>
              <a:spcPts val="0"/>
            </a:spcAft>
            <a:buClrTx/>
            <a:buSzTx/>
            <a:buFontTx/>
            <a:buNone/>
            <a:tabLst/>
            <a:defRPr b="1" baseline="0" cap="none" i="0" spc="0" strike="noStrike" sz="5000" u="none">
              <a:solidFill>
                <a:srgbClr val="000000"/>
              </a:solidFill>
              <a:uFillTx/>
              <a:latin typeface="+mn-lt"/>
              <a:ea typeface="+mn-ea"/>
              <a:cs typeface="+mn-cs"/>
              <a:sym typeface="Helvetica"/>
            </a:defRPr>
          </a:pPr>
          <a:r>
            <a:rPr b="1" baseline="0" cap="none" i="0" spc="0" strike="noStrike" sz="5000" u="sng">
              <a:solidFill>
                <a:srgbClr val="000000"/>
              </a:solidFill>
              <a:uFillTx/>
              <a:latin typeface="+mn-lt"/>
              <a:ea typeface="+mn-ea"/>
              <a:cs typeface="+mn-cs"/>
              <a:sym typeface="Helvetica"/>
              <a:hlinkClick r:id="rId3" invalidUrl="" action="" tgtFrame="" tooltip="" history="1" highlightClick="0" endSnd="0"/>
            </a:rPr>
            <a:t>https://royaleapi.com/clan/8YJPUR/war/log</a:t>
          </a:r>
        </a:p>
      </xdr:txBody>
    </xdr:sp>
    <xdr:clientData/>
  </xdr:twoCellAnchor>
  <xdr:twoCellAnchor>
    <xdr:from>
      <xdr:col>36</xdr:col>
      <xdr:colOff>449829</xdr:colOff>
      <xdr:row>19</xdr:row>
      <xdr:rowOff>65112</xdr:rowOff>
    </xdr:from>
    <xdr:to>
      <xdr:col>51</xdr:col>
      <xdr:colOff>746411</xdr:colOff>
      <xdr:row>58</xdr:row>
      <xdr:rowOff>97038</xdr:rowOff>
    </xdr:to>
    <xdr:graphicFrame>
      <xdr:nvGraphicFramePr>
        <xdr:cNvPr id="5" name="2D Line Chart"/>
        <xdr:cNvGraphicFramePr/>
      </xdr:nvGraphicFramePr>
      <xdr:xfrm>
        <a:off x="27881829" y="3202012"/>
        <a:ext cx="11726583" cy="6470827"/>
      </xdr:xfrm>
      <a:graphic xmlns:a="http://schemas.openxmlformats.org/drawingml/2006/main">
        <a:graphicData uri="http://schemas.openxmlformats.org/drawingml/2006/chart">
          <c:chart xmlns:c="http://schemas.openxmlformats.org/drawingml/2006/chart" r:id="rId4"/>
        </a:graphicData>
      </a:graphic>
    </xdr:graphicFrame>
    <xdr:clientData/>
  </xdr:twoCellAnchor>
</xdr:wsDr>
</file>

<file path=xl/theme/_rels/theme1.xml.rels><?xml version="1.0" encoding="UTF-8"?>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FFFFFF"/>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Relationships xmlns="http://schemas.openxmlformats.org/package/2006/relationships"><Relationship Id="rId1" Type="http://schemas.openxmlformats.org/officeDocument/2006/relationships/hyperlink" Target="https://royaleapi.com/player/PUR9UULP0" TargetMode="External"/><Relationship Id="rId2" Type="http://schemas.openxmlformats.org/officeDocument/2006/relationships/hyperlink" Target="https://royaleapi.com/player/PYPYVY9GU" TargetMode="External"/><Relationship Id="rId3" Type="http://schemas.openxmlformats.org/officeDocument/2006/relationships/hyperlink" Target="https://royaleapi.com/player/LUP2RP8Y8" TargetMode="External"/><Relationship Id="rId4" Type="http://schemas.openxmlformats.org/officeDocument/2006/relationships/hyperlink" Target="https://royaleapi.com/player/LGQY800" TargetMode="External"/><Relationship Id="rId5" Type="http://schemas.openxmlformats.org/officeDocument/2006/relationships/hyperlink" Target="https://royaleapi.com/player/9PUCQVJ" TargetMode="External"/><Relationship Id="rId6" Type="http://schemas.openxmlformats.org/officeDocument/2006/relationships/hyperlink" Target="https://royaleapi.com/player/2VPPVRYY" TargetMode="External"/><Relationship Id="rId7" Type="http://schemas.openxmlformats.org/officeDocument/2006/relationships/hyperlink" Target="https://royaleapi.com/player/LGL0YQLUJ" TargetMode="External"/><Relationship Id="rId8" Type="http://schemas.openxmlformats.org/officeDocument/2006/relationships/hyperlink" Target="https://royaleapi.com/player/P0VQRPVP" TargetMode="External"/><Relationship Id="rId9" Type="http://schemas.openxmlformats.org/officeDocument/2006/relationships/hyperlink" Target="https://royaleapi.com/player/JVQRRQ9" TargetMode="External"/><Relationship Id="rId10" Type="http://schemas.openxmlformats.org/officeDocument/2006/relationships/hyperlink" Target="https://royaleapi.com/player/2GYUJUR8U" TargetMode="External"/><Relationship Id="rId11" Type="http://schemas.openxmlformats.org/officeDocument/2006/relationships/hyperlink" Target="https://royaleapi.com/player/92PY0L9UQ" TargetMode="External"/><Relationship Id="rId12" Type="http://schemas.openxmlformats.org/officeDocument/2006/relationships/hyperlink" Target="https://royaleapi.com/player/9YJ00UYU" TargetMode="External"/><Relationship Id="rId13" Type="http://schemas.openxmlformats.org/officeDocument/2006/relationships/hyperlink" Target="https://royaleapi.com/player/20Y8RL8VC" TargetMode="External"/><Relationship Id="rId14" Type="http://schemas.openxmlformats.org/officeDocument/2006/relationships/hyperlink" Target="https://royaleapi.com/player/RQG8QVCC" TargetMode="External"/><Relationship Id="rId15" Type="http://schemas.openxmlformats.org/officeDocument/2006/relationships/hyperlink" Target="https://royaleapi.com/player/2JGGL9QYG" TargetMode="External"/><Relationship Id="rId16" Type="http://schemas.openxmlformats.org/officeDocument/2006/relationships/hyperlink" Target="https://royaleapi.com/player/209R02PUJ" TargetMode="External"/><Relationship Id="rId17" Type="http://schemas.openxmlformats.org/officeDocument/2006/relationships/hyperlink" Target="https://royaleapi.com/player/QYG02UR2V" TargetMode="External"/><Relationship Id="rId18" Type="http://schemas.openxmlformats.org/officeDocument/2006/relationships/hyperlink" Target="https://royaleapi.com/player/2PY8J88J9" TargetMode="External"/><Relationship Id="rId19" Type="http://schemas.openxmlformats.org/officeDocument/2006/relationships/hyperlink" Target="https://royaleapi.com/player/VJCPUVVP" TargetMode="External"/><Relationship Id="rId20" Type="http://schemas.openxmlformats.org/officeDocument/2006/relationships/hyperlink" Target="https://royaleapi.com/player/2R0GYRLP" TargetMode="External"/><Relationship Id="rId21" Type="http://schemas.openxmlformats.org/officeDocument/2006/relationships/hyperlink" Target="https://royaleapi.com/player/2QP2JRJ00" TargetMode="External"/><Relationship Id="rId22" Type="http://schemas.openxmlformats.org/officeDocument/2006/relationships/hyperlink" Target="https://royaleapi.com/player/8LYCVRLYY" TargetMode="External"/><Relationship Id="rId23" Type="http://schemas.openxmlformats.org/officeDocument/2006/relationships/hyperlink" Target="https://royaleapi.com/player/2YV2QJ8L" TargetMode="External"/><Relationship Id="rId24" Type="http://schemas.openxmlformats.org/officeDocument/2006/relationships/hyperlink" Target="https://royaleapi.com/player/P8YU9Q02G" TargetMode="External"/><Relationship Id="rId25" Type="http://schemas.openxmlformats.org/officeDocument/2006/relationships/hyperlink" Target="https://royaleapi.com/player/YG00U9U2U" TargetMode="External"/><Relationship Id="rId26" Type="http://schemas.openxmlformats.org/officeDocument/2006/relationships/hyperlink" Target="https://royaleapi.com/player/880PYPYRJ" TargetMode="External"/><Relationship Id="rId27" Type="http://schemas.openxmlformats.org/officeDocument/2006/relationships/hyperlink" Target="https://royaleapi.com/player/P90Y0CC2" TargetMode="External"/><Relationship Id="rId28" Type="http://schemas.openxmlformats.org/officeDocument/2006/relationships/hyperlink" Target="https://royaleapi.com/player/8RJVRL9P" TargetMode="External"/><Relationship Id="rId29" Type="http://schemas.openxmlformats.org/officeDocument/2006/relationships/hyperlink" Target="https://royaleapi.com/player/2VVPCQQY" TargetMode="External"/><Relationship Id="rId30" Type="http://schemas.openxmlformats.org/officeDocument/2006/relationships/hyperlink" Target="https://royaleapi.com/player/Y8RUJLYJV" TargetMode="External"/><Relationship Id="rId31" Type="http://schemas.openxmlformats.org/officeDocument/2006/relationships/hyperlink" Target="https://royaleapi.com/player/GP2UVRP2" TargetMode="External"/><Relationship Id="rId32" Type="http://schemas.openxmlformats.org/officeDocument/2006/relationships/hyperlink" Target="https://royaleapi.com/player/99GGUQLR" TargetMode="External"/><Relationship Id="rId33" Type="http://schemas.openxmlformats.org/officeDocument/2006/relationships/hyperlink" Target="https://royaleapi.com/player/P98Q8PUJ" TargetMode="External"/><Relationship Id="rId34" Type="http://schemas.openxmlformats.org/officeDocument/2006/relationships/hyperlink" Target="https://royaleapi.com/player/8QQ9PY98P" TargetMode="External"/><Relationship Id="rId35" Type="http://schemas.openxmlformats.org/officeDocument/2006/relationships/hyperlink" Target="https://royaleapi.com/player/9LY2LPP9" TargetMode="External"/><Relationship Id="rId36" Type="http://schemas.openxmlformats.org/officeDocument/2006/relationships/hyperlink" Target="https://royaleapi.com/player/9CRGQC29Y" TargetMode="External"/><Relationship Id="rId37" Type="http://schemas.openxmlformats.org/officeDocument/2006/relationships/hyperlink" Target="https://royaleapi.com/player/9J98C0CRQ" TargetMode="External"/><Relationship Id="rId38" Type="http://schemas.openxmlformats.org/officeDocument/2006/relationships/hyperlink" Target="https://royaleapi.com/player/P808208VQ" TargetMode="External"/><Relationship Id="rId39" Type="http://schemas.openxmlformats.org/officeDocument/2006/relationships/hyperlink" Target="https://royaleapi.com/player/QY22V82RQ" TargetMode="External"/><Relationship Id="rId40" Type="http://schemas.openxmlformats.org/officeDocument/2006/relationships/hyperlink" Target="https://royaleapi.com/player/P9U98YYV" TargetMode="External"/><Relationship Id="rId41" Type="http://schemas.openxmlformats.org/officeDocument/2006/relationships/hyperlink" Target="https://royaleapi.com/player/900R898R8" TargetMode="External"/><Relationship Id="rId42" Type="http://schemas.openxmlformats.org/officeDocument/2006/relationships/hyperlink" Target="https://royaleapi.com/player/2VPC9QC0" TargetMode="External"/><Relationship Id="rId43" Type="http://schemas.openxmlformats.org/officeDocument/2006/relationships/hyperlink" Target="https://royaleapi.com/player/80P2Q2CU" TargetMode="External"/><Relationship Id="rId44" Type="http://schemas.openxmlformats.org/officeDocument/2006/relationships/hyperlink" Target="https://royaleapi.com/player/YQC0GY0VJ" TargetMode="External"/><Relationship Id="rId45" Type="http://schemas.openxmlformats.org/officeDocument/2006/relationships/hyperlink" Target="https://royaleapi.com/player/VYC0LQ8R" TargetMode="External"/><Relationship Id="rId46" Type="http://schemas.openxmlformats.org/officeDocument/2006/relationships/hyperlink" Target="https://royaleapi.com/player/YUYLYVY9" TargetMode="External"/><Relationship Id="rId47" Type="http://schemas.openxmlformats.org/officeDocument/2006/relationships/hyperlink" Target="https://royaleapi.com/player/YYYJQP92" TargetMode="External"/><Relationship Id="rId48" Type="http://schemas.openxmlformats.org/officeDocument/2006/relationships/hyperlink" Target="https://royaleapi.com/player/GPY0P92JC" TargetMode="External"/><Relationship Id="rId49" Type="http://schemas.openxmlformats.org/officeDocument/2006/relationships/hyperlink" Target="https://royaleapi.com/player/2QQVVLYR2" TargetMode="External"/></Relationships>

</file>

<file path=xl/worksheets/_rels/sheet8.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110</v>
      </c>
      <c r="D11" t="s" s="5">
        <v>111</v>
      </c>
    </row>
    <row r="12">
      <c r="B12" s="4"/>
      <c r="C12" t="s" s="4">
        <v>171</v>
      </c>
      <c r="D12" t="s" s="5">
        <v>172</v>
      </c>
    </row>
    <row r="13">
      <c r="B13" s="4"/>
      <c r="C13" t="s" s="4">
        <v>223</v>
      </c>
      <c r="D13" t="s" s="5">
        <v>224</v>
      </c>
    </row>
    <row r="14">
      <c r="B14" s="4"/>
      <c r="C14" t="s" s="4">
        <v>231</v>
      </c>
      <c r="D14" t="s" s="5">
        <v>232</v>
      </c>
    </row>
    <row r="15">
      <c r="B15" s="4"/>
      <c r="C15" t="s" s="4">
        <v>242</v>
      </c>
      <c r="D15" t="s" s="5">
        <v>243</v>
      </c>
    </row>
    <row r="16">
      <c r="B16" s="4"/>
      <c r="C16" t="s" s="4">
        <v>244</v>
      </c>
      <c r="D16" t="s" s="5">
        <v>245</v>
      </c>
    </row>
  </sheetData>
  <mergeCells count="1">
    <mergeCell ref="B3:D3"/>
  </mergeCells>
  <hyperlinks>
    <hyperlink ref="D10" location="'Suivi 2.0 - Attaques de bateau'!R2C1" tooltip="" display="Suivi 2.0 - Attaques de bateau"/>
    <hyperlink ref="D11" location="'Suivi 2.0 - Scores Guerres de c'!R2C1" tooltip="" display="Suivi 2.0 - Scores Guerres de c"/>
    <hyperlink ref="D12" location="'Suivi 2.0 - Points victoires'!R2C1" tooltip="" display="Suivi 2.0 - Points victoires"/>
    <hyperlink ref="D13" location="'Suivi 2.0 - Clan'!R2C1" tooltip="" display="Suivi 2.0 - Clan"/>
    <hyperlink ref="D14" location="'Suivi 2.0 - Règles promotions e'!R2C1" tooltip="" display="Suivi 2.0 - Règles promotions e"/>
    <hyperlink ref="D15" location="'Suivi 2.0 - Bataille passées'!R2C1" tooltip="" display="Suivi 2.0 - Bataille passées"/>
    <hyperlink ref="D16" location="'Suivi 2.0 - Dessins'!R1C1" tooltip="" display="Suivi 2.0 - Dessins"/>
  </hyperlinks>
</worksheet>
</file>

<file path=xl/worksheets/sheet2.xml><?xml version="1.0" encoding="utf-8"?>
<worksheet xmlns:r="http://schemas.openxmlformats.org/officeDocument/2006/relationships" xmlns="http://schemas.openxmlformats.org/spreadsheetml/2006/main">
  <sheetPr>
    <pageSetUpPr fitToPage="1"/>
  </sheetPr>
  <dimension ref="A2:BZ53"/>
  <sheetViews>
    <sheetView workbookViewId="0" showGridLines="0" defaultGridColor="1">
      <pane topLeftCell="E1" xSplit="4" ySplit="0" activePane="topRight" state="frozen"/>
    </sheetView>
  </sheetViews>
  <sheetFormatPr defaultColWidth="16.3333" defaultRowHeight="18" customHeight="1" outlineLevelRow="0" outlineLevelCol="0"/>
  <cols>
    <col min="1" max="1" width="22.8594" style="6" customWidth="1"/>
    <col min="2" max="2" hidden="1" width="16.3333" style="6" customWidth="1"/>
    <col min="3" max="4" width="6.42188" style="6" customWidth="1"/>
    <col min="5" max="26" width="3.11719" style="6" customWidth="1"/>
    <col min="27" max="78" hidden="1" width="16.3333" style="6" customWidth="1"/>
    <col min="79" max="16384" width="16.3516" style="6" customWidth="1"/>
  </cols>
  <sheetData>
    <row r="1" ht="28" customHeight="1">
      <c r="A1" t="s" s="7">
        <v>5</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row>
    <row r="2" ht="31.4" customHeight="1">
      <c r="A2" t="s" s="8">
        <v>7</v>
      </c>
      <c r="B2" s="9"/>
      <c r="C2" t="s" s="10">
        <v>8</v>
      </c>
      <c r="D2" t="s" s="10">
        <v>9</v>
      </c>
      <c r="E2" s="11">
        <f>1+F$2</f>
        <v>74</v>
      </c>
      <c r="F2" s="12">
        <f>1+G$2</f>
        <v>73</v>
      </c>
      <c r="G2" s="12">
        <f>1+H$2</f>
        <v>72</v>
      </c>
      <c r="H2" s="12">
        <f>1+I$2</f>
        <v>71</v>
      </c>
      <c r="I2" s="12">
        <f>1+J$2</f>
        <v>70</v>
      </c>
      <c r="J2" s="12">
        <f>1+K$2</f>
        <v>69</v>
      </c>
      <c r="K2" s="12">
        <f>1+L$2</f>
        <v>68</v>
      </c>
      <c r="L2" s="12">
        <f>1+M$2</f>
        <v>67</v>
      </c>
      <c r="M2" s="12">
        <f>1+N$2</f>
        <v>66</v>
      </c>
      <c r="N2" s="12">
        <f>1+O$2</f>
        <v>65</v>
      </c>
      <c r="O2" s="12">
        <f>1+P$2</f>
        <v>64</v>
      </c>
      <c r="P2" s="12">
        <f>1+Q$2</f>
        <v>63</v>
      </c>
      <c r="Q2" s="12">
        <f>1+R$2</f>
        <v>62</v>
      </c>
      <c r="R2" s="12">
        <f>1+S$2</f>
        <v>61</v>
      </c>
      <c r="S2" s="12">
        <f>1+T$2</f>
        <v>60</v>
      </c>
      <c r="T2" s="12">
        <f>1+U$2</f>
        <v>59</v>
      </c>
      <c r="U2" s="12">
        <f>1+V$2</f>
        <v>58</v>
      </c>
      <c r="V2" s="12">
        <f>1+W$2</f>
        <v>57</v>
      </c>
      <c r="W2" s="12">
        <f>1+X$2</f>
        <v>56</v>
      </c>
      <c r="X2" s="12">
        <f>1+Y$2</f>
        <v>55</v>
      </c>
      <c r="Y2" s="12">
        <f>1+Z$2</f>
        <v>54</v>
      </c>
      <c r="Z2" s="13">
        <f>1+AA$2</f>
        <v>53</v>
      </c>
      <c r="AA2" s="14">
        <f>1+AB$2</f>
        <v>52</v>
      </c>
      <c r="AB2" s="14">
        <f>1+AC$2</f>
        <v>51</v>
      </c>
      <c r="AC2" s="14">
        <f>1+AD$2</f>
        <v>50</v>
      </c>
      <c r="AD2" s="14">
        <f>1+AE$2</f>
        <v>49</v>
      </c>
      <c r="AE2" s="14">
        <f>1+AF$2</f>
        <v>48</v>
      </c>
      <c r="AF2" s="14">
        <f>1+AG$2</f>
        <v>47</v>
      </c>
      <c r="AG2" s="14">
        <f>1+AH$2</f>
        <v>46</v>
      </c>
      <c r="AH2" s="14">
        <f>1+AI$2</f>
        <v>45</v>
      </c>
      <c r="AI2" s="14">
        <f>1+AJ$2</f>
        <v>44</v>
      </c>
      <c r="AJ2" s="14">
        <f>1+AK$2</f>
        <v>43</v>
      </c>
      <c r="AK2" s="14">
        <f>1+AL$2</f>
        <v>42</v>
      </c>
      <c r="AL2" s="14">
        <f>1+AM$2</f>
        <v>41</v>
      </c>
      <c r="AM2" s="14">
        <f>1+AN$2</f>
        <v>40</v>
      </c>
      <c r="AN2" s="14">
        <f>1+AO$2</f>
        <v>39</v>
      </c>
      <c r="AO2" s="14">
        <f>1+AP$2</f>
        <v>38</v>
      </c>
      <c r="AP2" s="14">
        <f>1+AQ$2</f>
        <v>37</v>
      </c>
      <c r="AQ2" s="14">
        <f>1+AR$2</f>
        <v>36</v>
      </c>
      <c r="AR2" s="14">
        <f>1+AS$2</f>
        <v>35</v>
      </c>
      <c r="AS2" s="14">
        <f>1+AT$2</f>
        <v>34</v>
      </c>
      <c r="AT2" s="14">
        <f>1+AU$2</f>
        <v>33</v>
      </c>
      <c r="AU2" s="14">
        <f>1+AV$2</f>
        <v>32</v>
      </c>
      <c r="AV2" s="14">
        <f>1+AW$2</f>
        <v>31</v>
      </c>
      <c r="AW2" s="14">
        <f>1+AX$2</f>
        <v>30</v>
      </c>
      <c r="AX2" s="14">
        <f>1+AY$2</f>
        <v>29</v>
      </c>
      <c r="AY2" s="14">
        <f>1+AZ$2</f>
        <v>28</v>
      </c>
      <c r="AZ2" s="14">
        <f>1+BA$2</f>
        <v>27</v>
      </c>
      <c r="BA2" s="14">
        <f>1+BB$2</f>
        <v>26</v>
      </c>
      <c r="BB2" s="14">
        <f>1+BC$2</f>
        <v>25</v>
      </c>
      <c r="BC2" s="14">
        <f>1+BD$2</f>
        <v>24</v>
      </c>
      <c r="BD2" s="14">
        <f>1+BE$2</f>
        <v>23</v>
      </c>
      <c r="BE2" s="14">
        <f>1+BF$2</f>
        <v>22</v>
      </c>
      <c r="BF2" s="14">
        <f>1+BG$2</f>
        <v>21</v>
      </c>
      <c r="BG2" s="14">
        <f>1+BH$2</f>
        <v>20</v>
      </c>
      <c r="BH2" s="14">
        <f>1+BI$2</f>
        <v>19</v>
      </c>
      <c r="BI2" s="14">
        <f>1+BJ$2</f>
        <v>18</v>
      </c>
      <c r="BJ2" s="14">
        <f>1+BK$2</f>
        <v>17</v>
      </c>
      <c r="BK2" s="14">
        <f>1+BL$2</f>
        <v>16</v>
      </c>
      <c r="BL2" s="14">
        <f>1+BM$2</f>
        <v>15</v>
      </c>
      <c r="BM2" s="14">
        <f>1+BN$2</f>
        <v>14</v>
      </c>
      <c r="BN2" s="14">
        <f>1+BO$2</f>
        <v>13</v>
      </c>
      <c r="BO2" s="14">
        <f>1+BP$2</f>
        <v>12</v>
      </c>
      <c r="BP2" s="14">
        <f>1+BQ$2</f>
        <v>11</v>
      </c>
      <c r="BQ2" s="14">
        <f>1+BR$2</f>
        <v>10</v>
      </c>
      <c r="BR2" s="14">
        <f>1+BS$2</f>
        <v>9</v>
      </c>
      <c r="BS2" s="14">
        <f>1+BT$2</f>
        <v>8</v>
      </c>
      <c r="BT2" s="14">
        <f>1+BU$2</f>
        <v>7</v>
      </c>
      <c r="BU2" s="14">
        <f>1+BV$2</f>
        <v>6</v>
      </c>
      <c r="BV2" s="14">
        <f>1+BW$2</f>
        <v>5</v>
      </c>
      <c r="BW2" s="14">
        <f>1+BX$2</f>
        <v>4</v>
      </c>
      <c r="BX2" s="14">
        <f>1+BY$2</f>
        <v>3</v>
      </c>
      <c r="BY2" s="14">
        <f>1+BZ$2</f>
        <v>2</v>
      </c>
      <c r="BZ2" s="14">
        <v>1</v>
      </c>
    </row>
    <row r="3" ht="23.75" customHeight="1">
      <c r="A3" t="s" s="15">
        <v>10</v>
      </c>
      <c r="B3" t="s" s="16">
        <v>11</v>
      </c>
      <c r="C3" s="17">
        <v>0</v>
      </c>
      <c r="D3" t="s" s="18"/>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row>
    <row r="4" ht="23.75" customHeight="1">
      <c r="A4" t="s" s="20">
        <v>12</v>
      </c>
      <c r="B4" t="s" s="21">
        <v>13</v>
      </c>
      <c r="C4" s="22">
        <v>0</v>
      </c>
      <c r="D4" t="s" s="21"/>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row>
    <row r="5" ht="23.75" customHeight="1">
      <c r="A5" t="s" s="24">
        <v>14</v>
      </c>
      <c r="B5" t="s" s="21">
        <v>15</v>
      </c>
      <c r="C5" s="22">
        <v>0</v>
      </c>
      <c r="D5" t="s" s="21"/>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c r="BC5" s="25"/>
      <c r="BD5" s="25"/>
      <c r="BE5" s="25"/>
      <c r="BF5" s="25"/>
      <c r="BG5" s="25"/>
      <c r="BH5" s="25"/>
      <c r="BI5" s="25"/>
      <c r="BJ5" s="25"/>
      <c r="BK5" s="25"/>
      <c r="BL5" s="25"/>
      <c r="BM5" s="25"/>
      <c r="BN5" s="25"/>
      <c r="BO5" s="25"/>
      <c r="BP5" s="25"/>
      <c r="BQ5" s="25"/>
      <c r="BR5" s="25"/>
      <c r="BS5" s="25"/>
      <c r="BT5" s="25"/>
      <c r="BU5" s="25"/>
      <c r="BV5" s="25"/>
      <c r="BW5" s="25"/>
      <c r="BX5" s="25"/>
      <c r="BY5" s="25"/>
      <c r="BZ5" s="25"/>
    </row>
    <row r="6" ht="23.75" customHeight="1">
      <c r="A6" t="s" s="26">
        <v>16</v>
      </c>
      <c r="B6" t="s" s="21">
        <v>17</v>
      </c>
      <c r="C6" s="22">
        <v>3540</v>
      </c>
      <c r="D6" s="27">
        <v>8.428571428571431</v>
      </c>
      <c r="E6" s="28">
        <v>11</v>
      </c>
      <c r="F6" s="28">
        <v>8</v>
      </c>
      <c r="G6" s="28">
        <v>8</v>
      </c>
      <c r="H6" s="28">
        <v>8</v>
      </c>
      <c r="I6" s="23"/>
      <c r="J6" s="28">
        <v>12</v>
      </c>
      <c r="K6" s="28">
        <v>4</v>
      </c>
      <c r="L6" s="28">
        <v>8</v>
      </c>
      <c r="M6" s="23"/>
      <c r="N6" s="23"/>
      <c r="O6" s="28">
        <v>4</v>
      </c>
      <c r="P6" s="23"/>
      <c r="Q6" s="28">
        <v>4</v>
      </c>
      <c r="R6" s="23"/>
      <c r="S6" s="28">
        <v>8</v>
      </c>
      <c r="T6" s="28">
        <v>12</v>
      </c>
      <c r="U6" s="28">
        <v>12</v>
      </c>
      <c r="V6" s="23"/>
      <c r="W6" s="28">
        <v>6</v>
      </c>
      <c r="X6" s="28">
        <v>8</v>
      </c>
      <c r="Y6" s="28">
        <v>8</v>
      </c>
      <c r="Z6" s="23"/>
      <c r="AA6" s="28">
        <v>15</v>
      </c>
      <c r="AB6" s="23"/>
      <c r="AC6" s="28">
        <v>8</v>
      </c>
      <c r="AD6" s="28">
        <v>8</v>
      </c>
      <c r="AE6" s="23"/>
      <c r="AF6" s="28">
        <v>4</v>
      </c>
      <c r="AG6" s="23"/>
      <c r="AH6" s="23"/>
      <c r="AI6" s="23"/>
      <c r="AJ6" s="28">
        <v>5</v>
      </c>
      <c r="AK6" s="28">
        <v>4</v>
      </c>
      <c r="AL6" s="28">
        <v>8</v>
      </c>
      <c r="AM6" s="23"/>
      <c r="AN6" s="28">
        <v>4</v>
      </c>
      <c r="AO6" s="23"/>
      <c r="AP6" s="23"/>
      <c r="AQ6" s="28">
        <v>2</v>
      </c>
      <c r="AR6" s="28">
        <v>4</v>
      </c>
      <c r="AS6" s="23"/>
      <c r="AT6" s="23"/>
      <c r="AU6" s="23"/>
      <c r="AV6" s="23"/>
      <c r="AW6" s="28">
        <v>9</v>
      </c>
      <c r="AX6" s="23"/>
      <c r="AY6" s="23"/>
      <c r="AZ6" s="28">
        <v>8</v>
      </c>
      <c r="BA6" s="23"/>
      <c r="BB6" s="23"/>
      <c r="BC6" s="23"/>
      <c r="BD6" s="23"/>
      <c r="BE6" s="23"/>
      <c r="BF6" s="23"/>
      <c r="BG6" s="23"/>
      <c r="BH6" s="23"/>
      <c r="BI6" s="23"/>
      <c r="BJ6" s="23"/>
      <c r="BK6" s="23"/>
      <c r="BL6" s="23"/>
      <c r="BM6" s="23"/>
      <c r="BN6" s="23"/>
      <c r="BO6" s="23"/>
      <c r="BP6" s="23"/>
      <c r="BQ6" s="23"/>
      <c r="BR6" s="23"/>
      <c r="BS6" s="28">
        <v>6</v>
      </c>
      <c r="BT6" s="23"/>
      <c r="BU6" s="28">
        <v>2</v>
      </c>
      <c r="BV6" s="23"/>
      <c r="BW6" s="23"/>
      <c r="BX6" s="23"/>
      <c r="BY6" s="23"/>
      <c r="BZ6" s="28">
        <v>4</v>
      </c>
    </row>
    <row r="7" ht="23.75" customHeight="1">
      <c r="A7" t="s" s="26">
        <v>18</v>
      </c>
      <c r="B7" t="s" s="21">
        <v>19</v>
      </c>
      <c r="C7" s="22">
        <v>0</v>
      </c>
      <c r="D7" t="s" s="21"/>
      <c r="E7" s="25"/>
      <c r="F7" s="25"/>
      <c r="G7" s="25"/>
      <c r="H7" s="25"/>
      <c r="I7" s="25"/>
      <c r="J7" s="25"/>
      <c r="K7" s="25"/>
      <c r="L7" s="25"/>
      <c r="M7" s="25"/>
      <c r="N7" s="25"/>
      <c r="O7" s="25"/>
      <c r="P7" s="25"/>
      <c r="Q7" s="25"/>
      <c r="R7" s="25"/>
      <c r="S7" s="25"/>
      <c r="T7" s="25"/>
      <c r="U7" s="25"/>
      <c r="V7" s="25"/>
      <c r="W7" s="25"/>
      <c r="X7" s="29">
        <v>1</v>
      </c>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5"/>
      <c r="BM7" s="25"/>
      <c r="BN7" s="25"/>
      <c r="BO7" s="25"/>
      <c r="BP7" s="25"/>
      <c r="BQ7" s="25"/>
      <c r="BR7" s="25"/>
      <c r="BS7" s="25"/>
      <c r="BT7" s="25"/>
      <c r="BU7" s="25"/>
      <c r="BV7" s="25"/>
      <c r="BW7" s="25"/>
      <c r="BX7" s="25"/>
      <c r="BY7" s="25"/>
      <c r="BZ7" s="25"/>
    </row>
    <row r="8" ht="23.75" customHeight="1">
      <c r="A8" t="s" s="30">
        <v>20</v>
      </c>
      <c r="B8" t="s" s="21">
        <v>21</v>
      </c>
      <c r="C8" s="22">
        <v>60</v>
      </c>
      <c r="D8" s="27">
        <v>1</v>
      </c>
      <c r="E8" s="23"/>
      <c r="F8" s="23"/>
      <c r="G8" s="23"/>
      <c r="H8" s="23"/>
      <c r="I8" s="23"/>
      <c r="J8" s="23"/>
      <c r="K8" s="28">
        <v>1</v>
      </c>
      <c r="L8" s="23"/>
      <c r="M8" s="23"/>
      <c r="N8" s="23"/>
      <c r="O8" s="23"/>
      <c r="P8" s="23"/>
      <c r="Q8" s="28">
        <v>1</v>
      </c>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c r="BS8" s="23"/>
      <c r="BT8" s="23"/>
      <c r="BU8" s="23"/>
      <c r="BV8" s="23"/>
      <c r="BW8" s="23"/>
      <c r="BX8" s="23"/>
      <c r="BY8" s="23"/>
      <c r="BZ8" s="23"/>
    </row>
    <row r="9" ht="23.75" customHeight="1">
      <c r="A9" t="s" s="26">
        <v>22</v>
      </c>
      <c r="B9" t="s" s="21">
        <v>23</v>
      </c>
      <c r="C9" s="22">
        <v>660</v>
      </c>
      <c r="D9" s="27">
        <v>3.66666666666667</v>
      </c>
      <c r="E9" s="29">
        <v>7</v>
      </c>
      <c r="F9" s="25"/>
      <c r="G9" s="25"/>
      <c r="H9" s="25"/>
      <c r="I9" s="25"/>
      <c r="J9" s="29">
        <v>2</v>
      </c>
      <c r="K9" s="29">
        <v>2</v>
      </c>
      <c r="L9" s="25"/>
      <c r="M9" s="25"/>
      <c r="N9" s="25"/>
      <c r="O9" s="25"/>
      <c r="P9" s="29">
        <v>4</v>
      </c>
      <c r="Q9" s="25"/>
      <c r="R9" s="25"/>
      <c r="S9" s="25"/>
      <c r="T9" s="25"/>
      <c r="U9" s="29">
        <v>2</v>
      </c>
      <c r="V9" s="25"/>
      <c r="W9" s="29">
        <v>3</v>
      </c>
      <c r="X9" s="29">
        <v>6</v>
      </c>
      <c r="Y9" s="29">
        <v>6</v>
      </c>
      <c r="Z9" s="25"/>
      <c r="AA9" s="29">
        <v>8</v>
      </c>
      <c r="AB9" s="29">
        <v>6</v>
      </c>
      <c r="AC9" s="29">
        <v>6</v>
      </c>
      <c r="AD9" s="29">
        <v>6</v>
      </c>
      <c r="AE9" s="25"/>
      <c r="AF9" s="25"/>
      <c r="AG9" s="29">
        <v>5</v>
      </c>
      <c r="AH9" s="25"/>
      <c r="AI9" s="25"/>
      <c r="AJ9" s="25"/>
      <c r="AK9" s="29">
        <v>4</v>
      </c>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c r="BQ9" s="25"/>
      <c r="BR9" s="25"/>
      <c r="BS9" s="25"/>
      <c r="BT9" s="25"/>
      <c r="BU9" s="25"/>
      <c r="BV9" s="25"/>
      <c r="BW9" s="25"/>
      <c r="BX9" s="25"/>
      <c r="BY9" s="25"/>
      <c r="BZ9" s="25"/>
    </row>
    <row r="10" ht="23.75" customHeight="1">
      <c r="A10" t="s" s="15">
        <v>24</v>
      </c>
      <c r="B10" t="s" s="21">
        <v>25</v>
      </c>
      <c r="C10" s="22">
        <v>0</v>
      </c>
      <c r="D10" t="s" s="21"/>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row>
    <row r="11" ht="23.75" customHeight="1">
      <c r="A11" t="s" s="20">
        <v>26</v>
      </c>
      <c r="B11" t="s" s="21">
        <v>27</v>
      </c>
      <c r="C11" s="22">
        <v>0</v>
      </c>
      <c r="D11" t="s" s="21"/>
      <c r="E11" s="25"/>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25"/>
      <c r="BW11" s="25"/>
      <c r="BX11" s="25"/>
      <c r="BY11" s="25"/>
      <c r="BZ11" s="25"/>
    </row>
    <row r="12" ht="23.75" customHeight="1">
      <c r="A12" t="s" s="20">
        <v>28</v>
      </c>
      <c r="B12" t="s" s="21">
        <v>29</v>
      </c>
      <c r="C12" s="22">
        <v>180</v>
      </c>
      <c r="D12" s="27">
        <v>3</v>
      </c>
      <c r="E12" s="23"/>
      <c r="F12" s="23"/>
      <c r="G12" s="23"/>
      <c r="H12" s="23"/>
      <c r="I12" s="23"/>
      <c r="J12" s="23"/>
      <c r="K12" s="28">
        <v>3</v>
      </c>
      <c r="L12" s="23"/>
      <c r="M12" s="23"/>
      <c r="N12" s="23"/>
      <c r="O12" s="23"/>
      <c r="P12" s="23"/>
      <c r="Q12" s="23"/>
      <c r="R12" s="23"/>
      <c r="S12" s="23"/>
      <c r="T12" s="23"/>
      <c r="U12" s="23"/>
      <c r="V12" s="23"/>
      <c r="W12" s="23"/>
      <c r="X12" s="23"/>
      <c r="Y12" s="28">
        <v>2</v>
      </c>
      <c r="Z12" s="23"/>
      <c r="AA12" s="23"/>
      <c r="AB12" s="23"/>
      <c r="AC12" s="23"/>
      <c r="AD12" s="23"/>
      <c r="AE12" s="23"/>
      <c r="AF12" s="23"/>
      <c r="AG12" s="23"/>
      <c r="AH12" s="23"/>
      <c r="AI12" s="23"/>
      <c r="AJ12" s="23"/>
      <c r="AK12" s="23"/>
      <c r="AL12" s="28">
        <v>2</v>
      </c>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c r="BS12" s="23"/>
      <c r="BT12" s="23"/>
      <c r="BU12" s="23"/>
      <c r="BV12" s="23"/>
      <c r="BW12" s="23"/>
      <c r="BX12" s="23"/>
      <c r="BY12" s="23"/>
      <c r="BZ12" s="23"/>
    </row>
    <row r="13" ht="23.75" customHeight="1">
      <c r="A13" t="s" s="31">
        <v>30</v>
      </c>
      <c r="B13" t="s" s="21">
        <v>31</v>
      </c>
      <c r="C13" s="22">
        <v>0</v>
      </c>
      <c r="D13" t="s" s="21"/>
      <c r="E13" s="25"/>
      <c r="F13" s="25"/>
      <c r="G13" s="25"/>
      <c r="H13" s="25"/>
      <c r="I13" s="25"/>
      <c r="J13" s="25"/>
      <c r="K13" s="25"/>
      <c r="L13" s="25"/>
      <c r="M13" s="25"/>
      <c r="N13" s="25"/>
      <c r="O13" s="25"/>
      <c r="P13" s="25"/>
      <c r="Q13" s="25"/>
      <c r="R13" s="25"/>
      <c r="S13" s="25"/>
      <c r="T13" s="25"/>
      <c r="U13" s="29">
        <v>1</v>
      </c>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c r="BT13" s="25"/>
      <c r="BU13" s="25"/>
      <c r="BV13" s="25"/>
      <c r="BW13" s="25"/>
      <c r="BX13" s="25"/>
      <c r="BY13" s="25"/>
      <c r="BZ13" s="25"/>
    </row>
    <row r="14" ht="23.75" customHeight="1">
      <c r="A14" t="s" s="20">
        <v>32</v>
      </c>
      <c r="B14" t="s" s="21">
        <v>33</v>
      </c>
      <c r="C14" s="22">
        <v>2640</v>
      </c>
      <c r="D14" s="27">
        <v>7.33333333333333</v>
      </c>
      <c r="E14" s="28">
        <v>12</v>
      </c>
      <c r="F14" s="28">
        <v>12</v>
      </c>
      <c r="G14" s="23"/>
      <c r="H14" s="28">
        <v>5</v>
      </c>
      <c r="I14" s="23"/>
      <c r="J14" s="28">
        <v>8</v>
      </c>
      <c r="K14" s="28">
        <v>4</v>
      </c>
      <c r="L14" s="23"/>
      <c r="M14" s="23"/>
      <c r="N14" s="28">
        <v>3</v>
      </c>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c r="BS14" s="23"/>
      <c r="BT14" s="23"/>
      <c r="BU14" s="23"/>
      <c r="BV14" s="23"/>
      <c r="BW14" s="23"/>
      <c r="BX14" s="23"/>
      <c r="BY14" s="23"/>
      <c r="BZ14" s="23"/>
    </row>
    <row r="15" ht="23.75" customHeight="1">
      <c r="A15" t="s" s="20">
        <v>34</v>
      </c>
      <c r="B15" t="s" s="21">
        <v>35</v>
      </c>
      <c r="C15" s="22">
        <v>780</v>
      </c>
      <c r="D15" s="27">
        <v>4.33333333333333</v>
      </c>
      <c r="E15" s="25"/>
      <c r="F15" s="25"/>
      <c r="G15" s="25"/>
      <c r="H15" s="25"/>
      <c r="I15" s="25"/>
      <c r="J15" s="29">
        <v>5</v>
      </c>
      <c r="K15" s="29">
        <v>4</v>
      </c>
      <c r="L15" s="25"/>
      <c r="M15" s="25"/>
      <c r="N15" s="29">
        <v>4</v>
      </c>
      <c r="O15" s="29">
        <v>1</v>
      </c>
      <c r="P15" s="29">
        <v>3</v>
      </c>
      <c r="Q15" s="29">
        <v>9</v>
      </c>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25"/>
      <c r="BM15" s="25"/>
      <c r="BN15" s="25"/>
      <c r="BO15" s="25"/>
      <c r="BP15" s="25"/>
      <c r="BQ15" s="25"/>
      <c r="BR15" s="25"/>
      <c r="BS15" s="25"/>
      <c r="BT15" s="25"/>
      <c r="BU15" s="25"/>
      <c r="BV15" s="25"/>
      <c r="BW15" s="25"/>
      <c r="BX15" s="25"/>
      <c r="BY15" s="25"/>
      <c r="BZ15" s="25"/>
    </row>
    <row r="16" ht="23.75" customHeight="1">
      <c r="A16" t="s" s="32">
        <v>36</v>
      </c>
      <c r="B16" t="s" s="21">
        <v>37</v>
      </c>
      <c r="C16" s="33">
        <v>0</v>
      </c>
      <c r="D16" t="s" s="34"/>
      <c r="E16" s="23"/>
      <c r="F16" s="23"/>
      <c r="G16" s="23"/>
      <c r="H16" s="23"/>
      <c r="I16" s="23"/>
      <c r="J16" s="23"/>
      <c r="K16" s="23"/>
      <c r="L16" s="23"/>
      <c r="M16" s="23"/>
      <c r="N16" s="23"/>
      <c r="O16" s="23"/>
      <c r="P16" s="28">
        <v>2</v>
      </c>
      <c r="Q16" s="23"/>
      <c r="R16" s="23"/>
      <c r="S16" s="23"/>
      <c r="T16" s="23"/>
      <c r="U16" s="23"/>
      <c r="V16" s="23"/>
      <c r="W16" s="23"/>
      <c r="X16" s="28">
        <v>3</v>
      </c>
      <c r="Y16" s="23"/>
      <c r="Z16" s="23"/>
      <c r="AA16" s="23"/>
      <c r="AB16" s="23"/>
      <c r="AC16" s="23"/>
      <c r="AD16" s="23"/>
      <c r="AE16" s="23"/>
      <c r="AF16" s="28">
        <v>1</v>
      </c>
      <c r="AG16" s="23"/>
      <c r="AH16" s="23"/>
      <c r="AI16" s="23"/>
      <c r="AJ16" s="23"/>
      <c r="AK16" s="23"/>
      <c r="AL16" s="23"/>
      <c r="AM16" s="23"/>
      <c r="AN16" s="28">
        <v>2</v>
      </c>
      <c r="AO16" s="23"/>
      <c r="AP16" s="23"/>
      <c r="AQ16" s="23"/>
      <c r="AR16" s="23"/>
      <c r="AS16" s="23"/>
      <c r="AT16" s="23"/>
      <c r="AU16" s="23"/>
      <c r="AV16" s="23"/>
      <c r="AW16" s="23"/>
      <c r="AX16" s="23"/>
      <c r="AY16" s="23"/>
      <c r="AZ16" s="28">
        <v>4</v>
      </c>
      <c r="BA16" s="23"/>
      <c r="BB16" s="23"/>
      <c r="BC16" s="23"/>
      <c r="BD16" s="23"/>
      <c r="BE16" s="23"/>
      <c r="BF16" s="23"/>
      <c r="BG16" s="23"/>
      <c r="BH16" s="23"/>
      <c r="BI16" s="23"/>
      <c r="BJ16" s="23"/>
      <c r="BK16" s="23"/>
      <c r="BL16" s="23"/>
      <c r="BM16" s="23"/>
      <c r="BN16" s="23"/>
      <c r="BO16" s="23"/>
      <c r="BP16" s="23"/>
      <c r="BQ16" s="23"/>
      <c r="BR16" s="23"/>
      <c r="BS16" s="23"/>
      <c r="BT16" s="23"/>
      <c r="BU16" s="23"/>
      <c r="BV16" s="23"/>
      <c r="BW16" s="23"/>
      <c r="BX16" s="23"/>
      <c r="BY16" s="28">
        <v>1</v>
      </c>
      <c r="BZ16" s="23"/>
    </row>
    <row r="17" ht="23.75" customHeight="1">
      <c r="A17" t="s" s="26">
        <v>38</v>
      </c>
      <c r="B17" t="s" s="21">
        <v>39</v>
      </c>
      <c r="C17" s="35">
        <v>2880</v>
      </c>
      <c r="D17" s="36">
        <v>6.85714285714286</v>
      </c>
      <c r="E17" s="25"/>
      <c r="F17" s="29">
        <v>4</v>
      </c>
      <c r="G17" s="29">
        <v>8</v>
      </c>
      <c r="H17" s="29">
        <v>8</v>
      </c>
      <c r="I17" s="25"/>
      <c r="J17" s="29">
        <v>4</v>
      </c>
      <c r="K17" s="29">
        <v>4</v>
      </c>
      <c r="L17" s="29">
        <v>12</v>
      </c>
      <c r="M17" s="25"/>
      <c r="N17" s="29">
        <v>8</v>
      </c>
      <c r="O17" s="29">
        <v>4</v>
      </c>
      <c r="P17" s="29">
        <v>4</v>
      </c>
      <c r="Q17" s="25"/>
      <c r="R17" s="25"/>
      <c r="S17" s="29">
        <v>9</v>
      </c>
      <c r="T17" s="29">
        <v>9</v>
      </c>
      <c r="U17" s="29">
        <v>4</v>
      </c>
      <c r="V17" s="25"/>
      <c r="W17" s="29">
        <v>3</v>
      </c>
      <c r="X17" s="25"/>
      <c r="Y17" s="25"/>
      <c r="Z17" s="25"/>
      <c r="AA17" s="25"/>
      <c r="AB17" s="25"/>
      <c r="AC17" s="25"/>
      <c r="AD17" s="25"/>
      <c r="AE17" s="25"/>
      <c r="AF17" s="25"/>
      <c r="AG17" s="25"/>
      <c r="AH17" s="25"/>
      <c r="AI17" s="25"/>
      <c r="AJ17" s="25"/>
      <c r="AK17" s="25"/>
      <c r="AL17" s="25"/>
      <c r="AM17" s="25"/>
      <c r="AN17" s="25"/>
      <c r="AO17" s="25"/>
      <c r="AP17" s="25"/>
      <c r="AQ17" s="25"/>
      <c r="AR17" s="29">
        <v>4</v>
      </c>
      <c r="AS17" s="25"/>
      <c r="AT17" s="25"/>
      <c r="AU17" s="25"/>
      <c r="AV17" s="25"/>
      <c r="AW17" s="29">
        <v>8</v>
      </c>
      <c r="AX17" s="25"/>
      <c r="AY17" s="25"/>
      <c r="AZ17" s="29">
        <v>4</v>
      </c>
      <c r="BA17" s="25"/>
      <c r="BB17" s="25"/>
      <c r="BC17" s="25"/>
      <c r="BD17" s="25"/>
      <c r="BE17" s="25"/>
      <c r="BF17" s="25"/>
      <c r="BG17" s="25"/>
      <c r="BH17" s="25"/>
      <c r="BI17" s="25"/>
      <c r="BJ17" s="25"/>
      <c r="BK17" s="25"/>
      <c r="BL17" s="25"/>
      <c r="BM17" s="25"/>
      <c r="BN17" s="25"/>
      <c r="BO17" s="25"/>
      <c r="BP17" s="25"/>
      <c r="BQ17" s="25"/>
      <c r="BR17" s="25"/>
      <c r="BS17" s="25"/>
      <c r="BT17" s="25"/>
      <c r="BU17" s="29">
        <v>1</v>
      </c>
      <c r="BV17" s="25"/>
      <c r="BW17" s="29">
        <v>6</v>
      </c>
      <c r="BX17" s="25"/>
      <c r="BY17" s="25"/>
      <c r="BZ17" s="29">
        <v>3</v>
      </c>
    </row>
    <row r="18" ht="23.75" customHeight="1">
      <c r="A18" t="s" s="30">
        <v>40</v>
      </c>
      <c r="B18" t="s" s="21">
        <v>41</v>
      </c>
      <c r="C18" s="37">
        <v>2760</v>
      </c>
      <c r="D18" s="38">
        <v>5.75</v>
      </c>
      <c r="E18" s="28">
        <v>4</v>
      </c>
      <c r="F18" s="28">
        <v>2</v>
      </c>
      <c r="G18" s="28">
        <v>7</v>
      </c>
      <c r="H18" s="28">
        <v>8</v>
      </c>
      <c r="I18" s="23"/>
      <c r="J18" s="28">
        <v>8</v>
      </c>
      <c r="K18" s="28">
        <v>7</v>
      </c>
      <c r="L18" s="28">
        <v>4</v>
      </c>
      <c r="M18" s="23"/>
      <c r="N18" s="28">
        <v>6</v>
      </c>
      <c r="O18" s="28">
        <v>11</v>
      </c>
      <c r="P18" s="28">
        <v>4</v>
      </c>
      <c r="Q18" s="28">
        <v>8</v>
      </c>
      <c r="R18" s="23"/>
      <c r="S18" s="28">
        <v>4</v>
      </c>
      <c r="T18" s="28">
        <v>4</v>
      </c>
      <c r="U18" s="28">
        <v>8</v>
      </c>
      <c r="V18" s="23"/>
      <c r="W18" s="28">
        <v>8</v>
      </c>
      <c r="X18" s="28">
        <v>4</v>
      </c>
      <c r="Y18" s="28">
        <v>12</v>
      </c>
      <c r="Z18" s="23"/>
      <c r="AA18" s="28">
        <v>8</v>
      </c>
      <c r="AB18" s="28">
        <v>4</v>
      </c>
      <c r="AC18" s="28">
        <v>3</v>
      </c>
      <c r="AD18" s="23"/>
      <c r="AE18" s="23"/>
      <c r="AF18" s="23"/>
      <c r="AG18" s="23"/>
      <c r="AH18" s="23"/>
      <c r="AI18" s="23"/>
      <c r="AJ18" s="23"/>
      <c r="AK18" s="23"/>
      <c r="AL18" s="28">
        <v>2</v>
      </c>
      <c r="AM18" s="23"/>
      <c r="AN18" s="28">
        <v>1</v>
      </c>
      <c r="AO18" s="23"/>
      <c r="AP18" s="23"/>
      <c r="AQ18" s="23"/>
      <c r="AR18" s="23"/>
      <c r="AS18" s="28">
        <v>2</v>
      </c>
      <c r="AT18" s="28">
        <v>4</v>
      </c>
      <c r="AU18" s="28">
        <v>9</v>
      </c>
      <c r="AV18" s="28">
        <v>4</v>
      </c>
      <c r="AW18" s="28">
        <v>11</v>
      </c>
      <c r="AX18" s="28">
        <v>18</v>
      </c>
      <c r="AY18" s="28">
        <v>2</v>
      </c>
      <c r="AZ18" s="28">
        <v>7</v>
      </c>
      <c r="BA18" s="23"/>
      <c r="BB18" s="23"/>
      <c r="BC18" s="23"/>
      <c r="BD18" s="23"/>
      <c r="BE18" s="23"/>
      <c r="BF18" s="23"/>
      <c r="BG18" s="23"/>
      <c r="BH18" s="23"/>
      <c r="BI18" s="23"/>
      <c r="BJ18" s="23"/>
      <c r="BK18" s="23"/>
      <c r="BL18" s="23"/>
      <c r="BM18" s="23"/>
      <c r="BN18" s="23"/>
      <c r="BO18" s="23"/>
      <c r="BP18" s="23"/>
      <c r="BQ18" s="23"/>
      <c r="BR18" s="23"/>
      <c r="BS18" s="23"/>
      <c r="BT18" s="23"/>
      <c r="BU18" s="23"/>
      <c r="BV18" s="23"/>
      <c r="BW18" s="23"/>
      <c r="BX18" s="23"/>
      <c r="BY18" s="23"/>
      <c r="BZ18" s="23"/>
    </row>
    <row r="19" ht="23.75" customHeight="1">
      <c r="A19" t="s" s="26">
        <v>42</v>
      </c>
      <c r="B19" t="s" s="21">
        <v>43</v>
      </c>
      <c r="C19" s="22">
        <v>1620</v>
      </c>
      <c r="D19" s="27">
        <v>4.5</v>
      </c>
      <c r="E19" s="25"/>
      <c r="F19" s="25"/>
      <c r="G19" s="29">
        <v>4</v>
      </c>
      <c r="H19" s="29">
        <v>4</v>
      </c>
      <c r="I19" s="25"/>
      <c r="J19" s="29">
        <v>8</v>
      </c>
      <c r="K19" s="29">
        <v>3</v>
      </c>
      <c r="L19" s="29">
        <v>4</v>
      </c>
      <c r="M19" s="25"/>
      <c r="N19" s="29">
        <v>4</v>
      </c>
      <c r="O19" s="29">
        <v>4</v>
      </c>
      <c r="P19" s="29">
        <v>4</v>
      </c>
      <c r="Q19" s="25"/>
      <c r="R19" s="25"/>
      <c r="S19" s="29">
        <v>6</v>
      </c>
      <c r="T19" s="25"/>
      <c r="U19" s="25"/>
      <c r="V19" s="25"/>
      <c r="W19" s="25"/>
      <c r="X19" s="25"/>
      <c r="Y19" s="29">
        <v>5</v>
      </c>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9">
        <v>4</v>
      </c>
      <c r="BA19" s="25"/>
      <c r="BB19" s="25"/>
      <c r="BC19" s="25"/>
      <c r="BD19" s="25"/>
      <c r="BE19" s="25"/>
      <c r="BF19" s="25"/>
      <c r="BG19" s="25"/>
      <c r="BH19" s="25"/>
      <c r="BI19" s="25"/>
      <c r="BJ19" s="25"/>
      <c r="BK19" s="25"/>
      <c r="BL19" s="25"/>
      <c r="BM19" s="25"/>
      <c r="BN19" s="25"/>
      <c r="BO19" s="25"/>
      <c r="BP19" s="25"/>
      <c r="BQ19" s="25"/>
      <c r="BR19" s="25"/>
      <c r="BS19" s="25"/>
      <c r="BT19" s="25"/>
      <c r="BU19" s="25"/>
      <c r="BV19" s="25"/>
      <c r="BW19" s="29">
        <v>3</v>
      </c>
      <c r="BX19" s="25"/>
      <c r="BY19" s="29">
        <v>4</v>
      </c>
      <c r="BZ19" s="25"/>
    </row>
    <row r="20" ht="23.75" customHeight="1">
      <c r="A20" t="s" s="26">
        <v>44</v>
      </c>
      <c r="B20" t="s" s="21">
        <v>45</v>
      </c>
      <c r="C20" s="22">
        <v>0</v>
      </c>
      <c r="D20" t="s" s="21"/>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8">
        <v>3</v>
      </c>
      <c r="AX20" s="23"/>
      <c r="AY20" s="23"/>
      <c r="AZ20" s="23"/>
      <c r="BA20" s="23"/>
      <c r="BB20" s="23"/>
      <c r="BC20" s="23"/>
      <c r="BD20" s="23"/>
      <c r="BE20" s="23"/>
      <c r="BF20" s="23"/>
      <c r="BG20" s="23"/>
      <c r="BH20" s="23"/>
      <c r="BI20" s="23"/>
      <c r="BJ20" s="23"/>
      <c r="BK20" s="23"/>
      <c r="BL20" s="23"/>
      <c r="BM20" s="23"/>
      <c r="BN20" s="23"/>
      <c r="BO20" s="23"/>
      <c r="BP20" s="23"/>
      <c r="BQ20" s="23"/>
      <c r="BR20" s="23"/>
      <c r="BS20" s="23"/>
      <c r="BT20" s="23"/>
      <c r="BU20" s="23"/>
      <c r="BV20" s="23"/>
      <c r="BW20" s="23"/>
      <c r="BX20" s="23"/>
      <c r="BY20" s="23"/>
      <c r="BZ20" s="28">
        <v>4</v>
      </c>
    </row>
    <row r="21" ht="23.75" customHeight="1">
      <c r="A21" t="s" s="15">
        <v>46</v>
      </c>
      <c r="B21" t="s" s="21">
        <v>47</v>
      </c>
      <c r="C21" s="22">
        <v>0</v>
      </c>
      <c r="D21" t="s" s="21"/>
      <c r="E21" s="25"/>
      <c r="F21" s="25"/>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25"/>
      <c r="BF21" s="25"/>
      <c r="BG21" s="25"/>
      <c r="BH21" s="25"/>
      <c r="BI21" s="25"/>
      <c r="BJ21" s="25"/>
      <c r="BK21" s="25"/>
      <c r="BL21" s="25"/>
      <c r="BM21" s="25"/>
      <c r="BN21" s="25"/>
      <c r="BO21" s="25"/>
      <c r="BP21" s="25"/>
      <c r="BQ21" s="25"/>
      <c r="BR21" s="25"/>
      <c r="BS21" s="25"/>
      <c r="BT21" s="25"/>
      <c r="BU21" s="25"/>
      <c r="BV21" s="25"/>
      <c r="BW21" s="25"/>
      <c r="BX21" s="25"/>
      <c r="BY21" s="25"/>
      <c r="BZ21" s="25"/>
    </row>
    <row r="22" ht="23.75" customHeight="1">
      <c r="A22" t="s" s="31">
        <v>48</v>
      </c>
      <c r="B22" t="s" s="21">
        <v>49</v>
      </c>
      <c r="C22" s="22">
        <v>0</v>
      </c>
      <c r="D22" t="s" s="21"/>
      <c r="E22" s="23"/>
      <c r="F22" s="23"/>
      <c r="G22" s="23"/>
      <c r="H22" s="23"/>
      <c r="I22" s="23"/>
      <c r="J22" s="23"/>
      <c r="K22" s="23"/>
      <c r="L22" s="23"/>
      <c r="M22" s="23"/>
      <c r="N22" s="23"/>
      <c r="O22" s="23"/>
      <c r="P22" s="23"/>
      <c r="Q22" s="23"/>
      <c r="R22" s="23"/>
      <c r="S22" s="23"/>
      <c r="T22" s="23"/>
      <c r="U22" s="23"/>
      <c r="V22" s="23"/>
      <c r="W22" s="28">
        <v>4</v>
      </c>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c r="BS22" s="23"/>
      <c r="BT22" s="23"/>
      <c r="BU22" s="23"/>
      <c r="BV22" s="23"/>
      <c r="BW22" s="23"/>
      <c r="BX22" s="23"/>
      <c r="BY22" s="23"/>
      <c r="BZ22" s="23"/>
    </row>
    <row r="23" ht="23.75" customHeight="1">
      <c r="A23" t="s" s="20">
        <v>50</v>
      </c>
      <c r="B23" t="s" s="21">
        <v>51</v>
      </c>
      <c r="C23" s="22">
        <v>720</v>
      </c>
      <c r="D23" s="27">
        <v>2.4</v>
      </c>
      <c r="E23" s="29">
        <v>1</v>
      </c>
      <c r="F23" s="29">
        <v>5</v>
      </c>
      <c r="G23" s="29">
        <v>2</v>
      </c>
      <c r="H23" s="25"/>
      <c r="I23" s="25"/>
      <c r="J23" s="29">
        <v>2</v>
      </c>
      <c r="K23" s="29">
        <v>2</v>
      </c>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row>
    <row r="24" ht="23.75" customHeight="1">
      <c r="A24" t="s" s="32">
        <v>52</v>
      </c>
      <c r="B24" t="s" s="21">
        <v>53</v>
      </c>
      <c r="C24" s="22">
        <v>0</v>
      </c>
      <c r="D24" t="s" s="21"/>
      <c r="E24" s="23"/>
      <c r="F24" s="23"/>
      <c r="G24" s="23"/>
      <c r="H24" s="23"/>
      <c r="I24" s="23"/>
      <c r="J24" s="23"/>
      <c r="K24" s="23"/>
      <c r="L24" s="23"/>
      <c r="M24" s="23"/>
      <c r="N24" s="23"/>
      <c r="O24" s="23"/>
      <c r="P24" s="28">
        <v>4</v>
      </c>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c r="BS24" s="28">
        <v>1</v>
      </c>
      <c r="BT24" s="23"/>
      <c r="BU24" s="23"/>
      <c r="BV24" s="23"/>
      <c r="BW24" s="23"/>
      <c r="BX24" s="23"/>
      <c r="BY24" s="23"/>
      <c r="BZ24" s="23"/>
    </row>
    <row r="25" ht="23.75" customHeight="1">
      <c r="A25" t="s" s="26">
        <v>54</v>
      </c>
      <c r="B25" t="s" s="21">
        <v>55</v>
      </c>
      <c r="C25" s="22">
        <v>840</v>
      </c>
      <c r="D25" s="27">
        <v>2.33333333333333</v>
      </c>
      <c r="E25" s="29">
        <v>2</v>
      </c>
      <c r="F25" s="25"/>
      <c r="G25" s="29">
        <v>4</v>
      </c>
      <c r="H25" s="29">
        <v>3</v>
      </c>
      <c r="I25" s="25"/>
      <c r="J25" s="29">
        <v>2</v>
      </c>
      <c r="K25" s="29">
        <v>1</v>
      </c>
      <c r="L25" s="29">
        <v>2</v>
      </c>
      <c r="M25" s="25"/>
      <c r="N25" s="25"/>
      <c r="O25" s="29">
        <v>1</v>
      </c>
      <c r="P25" s="29">
        <v>1</v>
      </c>
      <c r="Q25" s="29">
        <v>1</v>
      </c>
      <c r="R25" s="25"/>
      <c r="S25" s="29">
        <v>2</v>
      </c>
      <c r="T25" s="29">
        <v>4</v>
      </c>
      <c r="U25" s="25"/>
      <c r="V25" s="25"/>
      <c r="W25" s="29">
        <v>2</v>
      </c>
      <c r="X25" s="29">
        <v>3</v>
      </c>
      <c r="Y25" s="29">
        <v>4</v>
      </c>
      <c r="Z25" s="25"/>
      <c r="AA25" s="29">
        <v>2</v>
      </c>
      <c r="AB25" s="29">
        <v>3</v>
      </c>
      <c r="AC25" s="29">
        <v>4</v>
      </c>
      <c r="AD25" s="25"/>
      <c r="AE25" s="25"/>
      <c r="AF25" s="29">
        <v>4</v>
      </c>
      <c r="AG25" s="25"/>
      <c r="AH25" s="25"/>
      <c r="AI25" s="25"/>
      <c r="AJ25" s="25"/>
      <c r="AK25" s="25"/>
      <c r="AL25" s="29">
        <v>8</v>
      </c>
      <c r="AM25" s="25"/>
      <c r="AN25" s="29">
        <v>2</v>
      </c>
      <c r="AO25" s="25"/>
      <c r="AP25" s="29">
        <v>4</v>
      </c>
      <c r="AQ25" s="25"/>
      <c r="AR25" s="25"/>
      <c r="AS25" s="25"/>
      <c r="AT25" s="29">
        <v>4</v>
      </c>
      <c r="AU25" s="25"/>
      <c r="AV25" s="25"/>
      <c r="AW25" s="29">
        <v>4</v>
      </c>
      <c r="AX25" s="25"/>
      <c r="AY25" s="25"/>
      <c r="AZ25" s="25"/>
      <c r="BA25" s="25"/>
      <c r="BB25" s="25"/>
      <c r="BC25" s="25"/>
      <c r="BD25" s="25"/>
      <c r="BE25" s="25"/>
      <c r="BF25" s="25"/>
      <c r="BG25" s="25"/>
      <c r="BH25" s="25"/>
      <c r="BI25" s="25"/>
      <c r="BJ25" s="25"/>
      <c r="BK25" s="25"/>
      <c r="BL25" s="25"/>
      <c r="BM25" s="25"/>
      <c r="BN25" s="25"/>
      <c r="BO25" s="25"/>
      <c r="BP25" s="25"/>
      <c r="BQ25" s="25"/>
      <c r="BR25" s="25"/>
      <c r="BS25" s="25"/>
      <c r="BT25" s="25"/>
      <c r="BU25" s="25"/>
      <c r="BV25" s="25"/>
      <c r="BW25" s="25"/>
      <c r="BX25" s="29">
        <v>1</v>
      </c>
      <c r="BY25" s="25"/>
      <c r="BZ25" s="29">
        <v>1</v>
      </c>
    </row>
    <row r="26" ht="23.75" customHeight="1">
      <c r="A26" t="s" s="39">
        <v>56</v>
      </c>
      <c r="B26" t="s" s="21">
        <v>57</v>
      </c>
      <c r="C26" s="22">
        <v>120</v>
      </c>
      <c r="D26" s="27">
        <v>2</v>
      </c>
      <c r="E26" s="28">
        <v>2</v>
      </c>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c r="BS26" s="23"/>
      <c r="BT26" s="23"/>
      <c r="BU26" s="23"/>
      <c r="BV26" s="23"/>
      <c r="BW26" s="23"/>
      <c r="BX26" s="23"/>
      <c r="BY26" s="23"/>
      <c r="BZ26" s="23"/>
    </row>
    <row r="27" ht="23.75" customHeight="1">
      <c r="A27" t="s" s="26">
        <v>58</v>
      </c>
      <c r="B27" t="s" s="21">
        <v>59</v>
      </c>
      <c r="C27" s="22">
        <v>1200</v>
      </c>
      <c r="D27" s="27">
        <v>4</v>
      </c>
      <c r="E27" s="25"/>
      <c r="F27" s="29">
        <v>2</v>
      </c>
      <c r="G27" s="29">
        <v>4</v>
      </c>
      <c r="H27" s="29">
        <v>4</v>
      </c>
      <c r="I27" s="25"/>
      <c r="J27" s="25"/>
      <c r="K27" s="25"/>
      <c r="L27" s="29">
        <v>8</v>
      </c>
      <c r="M27" s="25"/>
      <c r="N27" s="29">
        <v>2</v>
      </c>
      <c r="O27" s="29">
        <v>2</v>
      </c>
      <c r="P27" s="25"/>
      <c r="Q27" s="29">
        <v>3</v>
      </c>
      <c r="R27" s="25"/>
      <c r="S27" s="29">
        <v>6</v>
      </c>
      <c r="T27" s="29">
        <v>2</v>
      </c>
      <c r="U27" s="29">
        <v>7</v>
      </c>
      <c r="V27" s="25"/>
      <c r="W27" s="29">
        <v>5</v>
      </c>
      <c r="X27" s="29">
        <v>6</v>
      </c>
      <c r="Y27" s="29">
        <v>5</v>
      </c>
      <c r="Z27" s="25"/>
      <c r="AA27" s="29">
        <v>3</v>
      </c>
      <c r="AB27" s="29">
        <v>2</v>
      </c>
      <c r="AC27" s="29">
        <v>3</v>
      </c>
      <c r="AD27" s="25"/>
      <c r="AE27" s="25"/>
      <c r="AF27" s="29">
        <v>4</v>
      </c>
      <c r="AG27" s="25"/>
      <c r="AH27" s="25"/>
      <c r="AI27" s="25"/>
      <c r="AJ27" s="29">
        <v>4</v>
      </c>
      <c r="AK27" s="25"/>
      <c r="AL27" s="25"/>
      <c r="AM27" s="25"/>
      <c r="AN27" s="25"/>
      <c r="AO27" s="25"/>
      <c r="AP27" s="25"/>
      <c r="AQ27" s="25"/>
      <c r="AR27" s="25"/>
      <c r="AS27" s="25"/>
      <c r="AT27" s="25"/>
      <c r="AU27" s="25"/>
      <c r="AV27" s="25"/>
      <c r="AW27" s="25"/>
      <c r="AX27" s="25"/>
      <c r="AY27" s="25"/>
      <c r="AZ27" s="25"/>
      <c r="BA27" s="25"/>
      <c r="BB27" s="25"/>
      <c r="BC27" s="25"/>
      <c r="BD27" s="25"/>
      <c r="BE27" s="25"/>
      <c r="BF27" s="25"/>
      <c r="BG27" s="25"/>
      <c r="BH27" s="25"/>
      <c r="BI27" s="25"/>
      <c r="BJ27" s="25"/>
      <c r="BK27" s="25"/>
      <c r="BL27" s="25"/>
      <c r="BM27" s="25"/>
      <c r="BN27" s="25"/>
      <c r="BO27" s="25"/>
      <c r="BP27" s="25"/>
      <c r="BQ27" s="25"/>
      <c r="BR27" s="25"/>
      <c r="BS27" s="25"/>
      <c r="BT27" s="25"/>
      <c r="BU27" s="25"/>
      <c r="BV27" s="25"/>
      <c r="BW27" s="25"/>
      <c r="BX27" s="25"/>
      <c r="BY27" s="25"/>
      <c r="BZ27" s="29">
        <v>1</v>
      </c>
    </row>
    <row r="28" ht="23.75" customHeight="1">
      <c r="A28" t="s" s="30">
        <v>60</v>
      </c>
      <c r="B28" t="s" s="21">
        <v>61</v>
      </c>
      <c r="C28" s="22">
        <v>0</v>
      </c>
      <c r="D28" t="s" s="21"/>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8">
        <v>1</v>
      </c>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c r="BV28" s="23"/>
      <c r="BW28" s="23"/>
      <c r="BX28" s="23"/>
      <c r="BY28" s="23"/>
      <c r="BZ28" s="23"/>
    </row>
    <row r="29" ht="23.75" customHeight="1">
      <c r="A29" t="s" s="26">
        <v>62</v>
      </c>
      <c r="B29" t="s" s="21">
        <v>63</v>
      </c>
      <c r="C29" s="22">
        <v>0</v>
      </c>
      <c r="D29" t="s" s="21"/>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c r="AY29" s="25"/>
      <c r="AZ29" s="25"/>
      <c r="BA29" s="25"/>
      <c r="BB29" s="25"/>
      <c r="BC29" s="25"/>
      <c r="BD29" s="25"/>
      <c r="BE29" s="25"/>
      <c r="BF29" s="25"/>
      <c r="BG29" s="25"/>
      <c r="BH29" s="25"/>
      <c r="BI29" s="25"/>
      <c r="BJ29" s="25"/>
      <c r="BK29" s="25"/>
      <c r="BL29" s="25"/>
      <c r="BM29" s="25"/>
      <c r="BN29" s="25"/>
      <c r="BO29" s="25"/>
      <c r="BP29" s="25"/>
      <c r="BQ29" s="25"/>
      <c r="BR29" s="25"/>
      <c r="BS29" s="25"/>
      <c r="BT29" s="25"/>
      <c r="BU29" s="25"/>
      <c r="BV29" s="25"/>
      <c r="BW29" s="25"/>
      <c r="BX29" s="25"/>
      <c r="BY29" s="25"/>
      <c r="BZ29" s="25"/>
    </row>
    <row r="30" ht="23.75" customHeight="1">
      <c r="A30" t="s" s="15">
        <v>64</v>
      </c>
      <c r="B30" t="s" s="21">
        <v>65</v>
      </c>
      <c r="C30" s="22">
        <v>1200</v>
      </c>
      <c r="D30" s="27">
        <v>4</v>
      </c>
      <c r="E30" s="23"/>
      <c r="F30" s="23"/>
      <c r="G30" s="28">
        <v>4</v>
      </c>
      <c r="H30" s="28">
        <v>4</v>
      </c>
      <c r="I30" s="23"/>
      <c r="J30" s="28">
        <v>4</v>
      </c>
      <c r="K30" s="28">
        <v>4</v>
      </c>
      <c r="L30" s="28">
        <v>4</v>
      </c>
      <c r="M30" s="23"/>
      <c r="N30" s="23"/>
      <c r="O30" s="23"/>
      <c r="P30" s="28">
        <v>3</v>
      </c>
      <c r="Q30" s="28">
        <v>2</v>
      </c>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c r="BS30" s="23"/>
      <c r="BT30" s="23"/>
      <c r="BU30" s="23"/>
      <c r="BV30" s="23"/>
      <c r="BW30" s="23"/>
      <c r="BX30" s="23"/>
      <c r="BY30" s="23"/>
      <c r="BZ30" s="23"/>
    </row>
    <row r="31" ht="23.75" customHeight="1">
      <c r="A31" t="s" s="20">
        <v>66</v>
      </c>
      <c r="B31" t="s" s="21">
        <v>67</v>
      </c>
      <c r="C31" s="22">
        <v>0</v>
      </c>
      <c r="D31" t="s" s="21"/>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25"/>
      <c r="BE31" s="25"/>
      <c r="BF31" s="25"/>
      <c r="BG31" s="25"/>
      <c r="BH31" s="25"/>
      <c r="BI31" s="25"/>
      <c r="BJ31" s="25"/>
      <c r="BK31" s="25"/>
      <c r="BL31" s="25"/>
      <c r="BM31" s="25"/>
      <c r="BN31" s="25"/>
      <c r="BO31" s="25"/>
      <c r="BP31" s="25"/>
      <c r="BQ31" s="25"/>
      <c r="BR31" s="25"/>
      <c r="BS31" s="25"/>
      <c r="BT31" s="25"/>
      <c r="BU31" s="25"/>
      <c r="BV31" s="25"/>
      <c r="BW31" s="25"/>
      <c r="BX31" s="25"/>
      <c r="BY31" s="25"/>
      <c r="BZ31" s="25"/>
    </row>
    <row r="32" ht="23.75" customHeight="1">
      <c r="A32" t="s" s="20">
        <v>68</v>
      </c>
      <c r="B32" t="s" s="21">
        <v>69</v>
      </c>
      <c r="C32" s="22">
        <v>60</v>
      </c>
      <c r="D32" s="27">
        <v>1</v>
      </c>
      <c r="E32" s="23"/>
      <c r="F32" s="23"/>
      <c r="G32" s="23"/>
      <c r="H32" s="23"/>
      <c r="I32" s="23"/>
      <c r="J32" s="28">
        <v>1</v>
      </c>
      <c r="K32" s="23"/>
      <c r="L32" s="23"/>
      <c r="M32" s="23"/>
      <c r="N32" s="23"/>
      <c r="O32" s="23"/>
      <c r="P32" s="23"/>
      <c r="Q32" s="23"/>
      <c r="R32" s="23"/>
      <c r="S32" s="23"/>
      <c r="T32" s="23"/>
      <c r="U32" s="28">
        <v>2</v>
      </c>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23"/>
      <c r="BR32" s="23"/>
      <c r="BS32" s="23"/>
      <c r="BT32" s="23"/>
      <c r="BU32" s="23"/>
      <c r="BV32" s="23"/>
      <c r="BW32" s="23"/>
      <c r="BX32" s="23"/>
      <c r="BY32" s="23"/>
      <c r="BZ32" s="23"/>
    </row>
    <row r="33" ht="23.75" customHeight="1">
      <c r="A33" t="s" s="20">
        <v>70</v>
      </c>
      <c r="B33" t="s" s="21">
        <v>71</v>
      </c>
      <c r="C33" s="22">
        <v>480</v>
      </c>
      <c r="D33" s="27">
        <v>2.66666666666667</v>
      </c>
      <c r="E33" s="25"/>
      <c r="F33" s="25"/>
      <c r="G33" s="25"/>
      <c r="H33" s="25"/>
      <c r="I33" s="25"/>
      <c r="J33" s="25"/>
      <c r="K33" s="29">
        <v>4</v>
      </c>
      <c r="L33" s="29">
        <v>2</v>
      </c>
      <c r="M33" s="25"/>
      <c r="N33" s="29">
        <v>2</v>
      </c>
      <c r="O33" s="25"/>
      <c r="P33" s="29">
        <v>5</v>
      </c>
      <c r="Q33" s="25"/>
      <c r="R33" s="25"/>
      <c r="S33" s="25"/>
      <c r="T33" s="25"/>
      <c r="U33" s="25"/>
      <c r="V33" s="25"/>
      <c r="W33" s="25"/>
      <c r="X33" s="25"/>
      <c r="Y33" s="25"/>
      <c r="Z33" s="25"/>
      <c r="AA33" s="25"/>
      <c r="AB33" s="25"/>
      <c r="AC33" s="25"/>
      <c r="AD33" s="25"/>
      <c r="AE33" s="25"/>
      <c r="AF33" s="25"/>
      <c r="AG33" s="25"/>
      <c r="AH33" s="25"/>
      <c r="AI33" s="25"/>
      <c r="AJ33" s="25"/>
      <c r="AK33" s="25"/>
      <c r="AL33" s="25"/>
      <c r="AM33" s="25"/>
      <c r="AN33" s="25"/>
      <c r="AO33" s="25"/>
      <c r="AP33" s="25"/>
      <c r="AQ33" s="25"/>
      <c r="AR33" s="25"/>
      <c r="AS33" s="25"/>
      <c r="AT33" s="25"/>
      <c r="AU33" s="25"/>
      <c r="AV33" s="25"/>
      <c r="AW33" s="25"/>
      <c r="AX33" s="25"/>
      <c r="AY33" s="25"/>
      <c r="AZ33" s="25"/>
      <c r="BA33" s="25"/>
      <c r="BB33" s="25"/>
      <c r="BC33" s="25"/>
      <c r="BD33" s="25"/>
      <c r="BE33" s="25"/>
      <c r="BF33" s="25"/>
      <c r="BG33" s="25"/>
      <c r="BH33" s="25"/>
      <c r="BI33" s="25"/>
      <c r="BJ33" s="25"/>
      <c r="BK33" s="25"/>
      <c r="BL33" s="25"/>
      <c r="BM33" s="25"/>
      <c r="BN33" s="25"/>
      <c r="BO33" s="25"/>
      <c r="BP33" s="25"/>
      <c r="BQ33" s="25"/>
      <c r="BR33" s="25"/>
      <c r="BS33" s="25"/>
      <c r="BT33" s="25"/>
      <c r="BU33" s="25"/>
      <c r="BV33" s="25"/>
      <c r="BW33" s="25"/>
      <c r="BX33" s="25"/>
      <c r="BY33" s="25"/>
      <c r="BZ33" s="25"/>
    </row>
    <row r="34" ht="23.75" customHeight="1">
      <c r="A34" t="s" s="32">
        <v>72</v>
      </c>
      <c r="B34" t="s" s="21">
        <v>73</v>
      </c>
      <c r="C34" s="22">
        <v>840</v>
      </c>
      <c r="D34" s="27">
        <v>4.66666666666667</v>
      </c>
      <c r="E34" s="23"/>
      <c r="F34" s="28">
        <v>3</v>
      </c>
      <c r="G34" s="28">
        <v>3</v>
      </c>
      <c r="H34" s="28">
        <v>8</v>
      </c>
      <c r="I34" s="23"/>
      <c r="J34" s="23"/>
      <c r="K34" s="23"/>
      <c r="L34" s="23"/>
      <c r="M34" s="23"/>
      <c r="N34" s="23"/>
      <c r="O34" s="23"/>
      <c r="P34" s="23"/>
      <c r="Q34" s="23"/>
      <c r="R34" s="23"/>
      <c r="S34" s="23"/>
      <c r="T34" s="23"/>
      <c r="U34" s="28">
        <v>1</v>
      </c>
      <c r="V34" s="23"/>
      <c r="W34" s="23"/>
      <c r="X34" s="23"/>
      <c r="Y34" s="28">
        <v>1</v>
      </c>
      <c r="Z34" s="23"/>
      <c r="AA34" s="23"/>
      <c r="AB34" s="28">
        <v>2</v>
      </c>
      <c r="AC34" s="28">
        <v>2</v>
      </c>
      <c r="AD34" s="23"/>
      <c r="AE34" s="23"/>
      <c r="AF34" s="23"/>
      <c r="AG34" s="23"/>
      <c r="AH34" s="23"/>
      <c r="AI34" s="23"/>
      <c r="AJ34" s="23"/>
      <c r="AK34" s="23"/>
      <c r="AL34" s="28">
        <v>2</v>
      </c>
      <c r="AM34" s="23"/>
      <c r="AN34" s="28">
        <v>1</v>
      </c>
      <c r="AO34" s="28">
        <v>2</v>
      </c>
      <c r="AP34" s="23"/>
      <c r="AQ34" s="28">
        <v>5</v>
      </c>
      <c r="AR34" s="28">
        <v>1</v>
      </c>
      <c r="AS34" s="28">
        <v>3</v>
      </c>
      <c r="AT34" s="28">
        <v>6</v>
      </c>
      <c r="AU34" s="28">
        <v>3</v>
      </c>
      <c r="AV34" s="28">
        <v>1</v>
      </c>
      <c r="AW34" s="28">
        <v>4</v>
      </c>
      <c r="AX34" s="28">
        <v>5</v>
      </c>
      <c r="AY34" s="28">
        <v>5</v>
      </c>
      <c r="AZ34" s="23"/>
      <c r="BA34" s="23"/>
      <c r="BB34" s="23"/>
      <c r="BC34" s="23"/>
      <c r="BD34" s="23"/>
      <c r="BE34" s="23"/>
      <c r="BF34" s="23"/>
      <c r="BG34" s="23"/>
      <c r="BH34" s="23"/>
      <c r="BI34" s="23"/>
      <c r="BJ34" s="28">
        <v>1</v>
      </c>
      <c r="BK34" s="28">
        <v>4</v>
      </c>
      <c r="BL34" s="23"/>
      <c r="BM34" s="23"/>
      <c r="BN34" s="28">
        <v>2</v>
      </c>
      <c r="BO34" s="28">
        <v>4</v>
      </c>
      <c r="BP34" s="28">
        <v>4</v>
      </c>
      <c r="BQ34" s="23"/>
      <c r="BR34" s="28">
        <v>1</v>
      </c>
      <c r="BS34" s="28">
        <v>3</v>
      </c>
      <c r="BT34" s="28">
        <v>2</v>
      </c>
      <c r="BU34" s="28">
        <v>1</v>
      </c>
      <c r="BV34" s="23"/>
      <c r="BW34" s="28">
        <v>4</v>
      </c>
      <c r="BX34" s="28">
        <v>3</v>
      </c>
      <c r="BY34" s="28">
        <v>3</v>
      </c>
      <c r="BZ34" s="28">
        <v>5</v>
      </c>
    </row>
    <row r="35" ht="23.75" customHeight="1">
      <c r="A35" t="s" s="40">
        <v>74</v>
      </c>
      <c r="B35" t="s" s="21">
        <v>75</v>
      </c>
      <c r="C35" s="22">
        <v>600</v>
      </c>
      <c r="D35" s="27">
        <v>5</v>
      </c>
      <c r="E35" s="25"/>
      <c r="F35" s="25"/>
      <c r="G35" s="25"/>
      <c r="H35" s="25"/>
      <c r="I35" s="25"/>
      <c r="J35" s="25"/>
      <c r="K35" s="29">
        <v>6</v>
      </c>
      <c r="L35" s="29">
        <v>4</v>
      </c>
      <c r="M35" s="25"/>
      <c r="N35" s="25"/>
      <c r="O35" s="25"/>
      <c r="P35" s="25"/>
      <c r="Q35" s="25"/>
      <c r="R35" s="25"/>
      <c r="S35" s="29">
        <v>4</v>
      </c>
      <c r="T35" s="29">
        <v>4</v>
      </c>
      <c r="U35" s="29">
        <v>4</v>
      </c>
      <c r="V35" s="25"/>
      <c r="W35" s="25"/>
      <c r="X35" s="25"/>
      <c r="Y35" s="25"/>
      <c r="Z35" s="25"/>
      <c r="AA35" s="25"/>
      <c r="AB35" s="25"/>
      <c r="AC35" s="25"/>
      <c r="AD35" s="25"/>
      <c r="AE35" s="25"/>
      <c r="AF35" s="25"/>
      <c r="AG35" s="25"/>
      <c r="AH35" s="25"/>
      <c r="AI35" s="25"/>
      <c r="AJ35" s="25"/>
      <c r="AK35" s="25"/>
      <c r="AL35" s="25"/>
      <c r="AM35" s="25"/>
      <c r="AN35" s="25"/>
      <c r="AO35" s="25"/>
      <c r="AP35" s="25"/>
      <c r="AQ35" s="25"/>
      <c r="AR35" s="25"/>
      <c r="AS35" s="25"/>
      <c r="AT35" s="25"/>
      <c r="AU35" s="25"/>
      <c r="AV35" s="25"/>
      <c r="AW35" s="25"/>
      <c r="AX35" s="25"/>
      <c r="AY35" s="25"/>
      <c r="AZ35" s="25"/>
      <c r="BA35" s="25"/>
      <c r="BB35" s="25"/>
      <c r="BC35" s="25"/>
      <c r="BD35" s="25"/>
      <c r="BE35" s="25"/>
      <c r="BF35" s="25"/>
      <c r="BG35" s="25"/>
      <c r="BH35" s="25"/>
      <c r="BI35" s="25"/>
      <c r="BJ35" s="25"/>
      <c r="BK35" s="25"/>
      <c r="BL35" s="25"/>
      <c r="BM35" s="25"/>
      <c r="BN35" s="25"/>
      <c r="BO35" s="25"/>
      <c r="BP35" s="25"/>
      <c r="BQ35" s="25"/>
      <c r="BR35" s="25"/>
      <c r="BS35" s="25"/>
      <c r="BT35" s="25"/>
      <c r="BU35" s="25"/>
      <c r="BV35" s="25"/>
      <c r="BW35" s="25"/>
      <c r="BX35" s="25"/>
      <c r="BY35" s="25"/>
      <c r="BZ35" s="25"/>
    </row>
    <row r="36" ht="23.75" customHeight="1">
      <c r="A36" t="s" s="15">
        <v>76</v>
      </c>
      <c r="B36" t="s" s="21">
        <v>77</v>
      </c>
      <c r="C36" s="22">
        <v>0</v>
      </c>
      <c r="D36" t="s" s="21"/>
      <c r="E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c r="AV36" s="23"/>
      <c r="AW36" s="23"/>
      <c r="AX36" s="23"/>
      <c r="AY36" s="23"/>
      <c r="AZ36" s="23"/>
      <c r="BA36" s="23"/>
      <c r="BB36" s="23"/>
      <c r="BC36" s="23"/>
      <c r="BD36" s="23"/>
      <c r="BE36" s="23"/>
      <c r="BF36" s="23"/>
      <c r="BG36" s="23"/>
      <c r="BH36" s="23"/>
      <c r="BI36" s="23"/>
      <c r="BJ36" s="23"/>
      <c r="BK36" s="23"/>
      <c r="BL36" s="23"/>
      <c r="BM36" s="23"/>
      <c r="BN36" s="23"/>
      <c r="BO36" s="23"/>
      <c r="BP36" s="23"/>
      <c r="BQ36" s="23"/>
      <c r="BR36" s="23"/>
      <c r="BS36" s="23"/>
      <c r="BT36" s="23"/>
      <c r="BU36" s="23"/>
      <c r="BV36" s="23"/>
      <c r="BW36" s="23"/>
      <c r="BX36" s="23"/>
      <c r="BY36" s="23"/>
      <c r="BZ36" s="23"/>
    </row>
    <row r="37" ht="23.75" customHeight="1">
      <c r="A37" t="s" s="31">
        <v>78</v>
      </c>
      <c r="B37" t="s" s="21">
        <v>79</v>
      </c>
      <c r="C37" s="22">
        <v>0</v>
      </c>
      <c r="D37" t="s" s="21"/>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9">
        <v>4</v>
      </c>
      <c r="AR37" s="29">
        <v>1</v>
      </c>
      <c r="AS37" s="25"/>
      <c r="AT37" s="25"/>
      <c r="AU37" s="25"/>
      <c r="AV37" s="25"/>
      <c r="AW37" s="25"/>
      <c r="AX37" s="25"/>
      <c r="AY37" s="25"/>
      <c r="AZ37" s="25"/>
      <c r="BA37" s="25"/>
      <c r="BB37" s="25"/>
      <c r="BC37" s="25"/>
      <c r="BD37" s="25"/>
      <c r="BE37" s="25"/>
      <c r="BF37" s="25"/>
      <c r="BG37" s="25"/>
      <c r="BH37" s="25"/>
      <c r="BI37" s="25"/>
      <c r="BJ37" s="25"/>
      <c r="BK37" s="25"/>
      <c r="BL37" s="25"/>
      <c r="BM37" s="25"/>
      <c r="BN37" s="25"/>
      <c r="BO37" s="25"/>
      <c r="BP37" s="25"/>
      <c r="BQ37" s="25"/>
      <c r="BR37" s="25"/>
      <c r="BS37" s="25"/>
      <c r="BT37" s="25"/>
      <c r="BU37" s="25"/>
      <c r="BV37" s="25"/>
      <c r="BW37" s="25"/>
      <c r="BX37" s="25"/>
      <c r="BY37" s="25"/>
      <c r="BZ37" s="25"/>
    </row>
    <row r="38" ht="23.75" customHeight="1">
      <c r="A38" t="s" s="20">
        <v>80</v>
      </c>
      <c r="B38" t="s" s="21">
        <v>81</v>
      </c>
      <c r="C38" s="22">
        <v>0</v>
      </c>
      <c r="D38" t="s" s="21"/>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c r="BE38" s="23"/>
      <c r="BF38" s="23"/>
      <c r="BG38" s="23"/>
      <c r="BH38" s="23"/>
      <c r="BI38" s="23"/>
      <c r="BJ38" s="23"/>
      <c r="BK38" s="23"/>
      <c r="BL38" s="23"/>
      <c r="BM38" s="23"/>
      <c r="BN38" s="23"/>
      <c r="BO38" s="23"/>
      <c r="BP38" s="23"/>
      <c r="BQ38" s="23"/>
      <c r="BR38" s="23"/>
      <c r="BS38" s="23"/>
      <c r="BT38" s="23"/>
      <c r="BU38" s="23"/>
      <c r="BV38" s="23"/>
      <c r="BW38" s="23"/>
      <c r="BX38" s="23"/>
      <c r="BY38" s="23"/>
      <c r="BZ38" s="23"/>
    </row>
    <row r="39" ht="23.75" customHeight="1">
      <c r="A39" t="s" s="20">
        <v>82</v>
      </c>
      <c r="B39" t="s" s="21">
        <v>83</v>
      </c>
      <c r="C39" s="22">
        <v>0</v>
      </c>
      <c r="D39" t="s" s="21"/>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c r="AS39" s="25"/>
      <c r="AT39" s="25"/>
      <c r="AU39" s="25"/>
      <c r="AV39" s="25"/>
      <c r="AW39" s="25"/>
      <c r="AX39" s="25"/>
      <c r="AY39" s="25"/>
      <c r="AZ39" s="25"/>
      <c r="BA39" s="25"/>
      <c r="BB39" s="25"/>
      <c r="BC39" s="25"/>
      <c r="BD39" s="25"/>
      <c r="BE39" s="25"/>
      <c r="BF39" s="25"/>
      <c r="BG39" s="25"/>
      <c r="BH39" s="25"/>
      <c r="BI39" s="25"/>
      <c r="BJ39" s="25"/>
      <c r="BK39" s="25"/>
      <c r="BL39" s="25"/>
      <c r="BM39" s="25"/>
      <c r="BN39" s="25"/>
      <c r="BO39" s="25"/>
      <c r="BP39" s="25"/>
      <c r="BQ39" s="25"/>
      <c r="BR39" s="25"/>
      <c r="BS39" s="25"/>
      <c r="BT39" s="25"/>
      <c r="BU39" s="25"/>
      <c r="BV39" s="25"/>
      <c r="BW39" s="25"/>
      <c r="BX39" s="25"/>
      <c r="BY39" s="25"/>
      <c r="BZ39" s="25"/>
    </row>
    <row r="40" ht="23.75" customHeight="1">
      <c r="A40" t="s" s="20">
        <v>84</v>
      </c>
      <c r="B40" t="s" s="21">
        <v>85</v>
      </c>
      <c r="C40" s="22">
        <v>0</v>
      </c>
      <c r="D40" t="s" s="21"/>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23"/>
      <c r="AZ40" s="23"/>
      <c r="BA40" s="23"/>
      <c r="BB40" s="23"/>
      <c r="BC40" s="23"/>
      <c r="BD40" s="23"/>
      <c r="BE40" s="23"/>
      <c r="BF40" s="23"/>
      <c r="BG40" s="23"/>
      <c r="BH40" s="23"/>
      <c r="BI40" s="23"/>
      <c r="BJ40" s="23"/>
      <c r="BK40" s="23"/>
      <c r="BL40" s="23"/>
      <c r="BM40" s="23"/>
      <c r="BN40" s="23"/>
      <c r="BO40" s="23"/>
      <c r="BP40" s="23"/>
      <c r="BQ40" s="23"/>
      <c r="BR40" s="23"/>
      <c r="BS40" s="23"/>
      <c r="BT40" s="23"/>
      <c r="BU40" s="23"/>
      <c r="BV40" s="23"/>
      <c r="BW40" s="23"/>
      <c r="BX40" s="23"/>
      <c r="BY40" s="23"/>
      <c r="BZ40" s="23"/>
    </row>
    <row r="41" ht="23.75" customHeight="1">
      <c r="A41" t="s" s="31">
        <v>86</v>
      </c>
      <c r="B41" t="s" s="21">
        <v>87</v>
      </c>
      <c r="C41" s="22">
        <v>240</v>
      </c>
      <c r="D41" s="27">
        <v>4</v>
      </c>
      <c r="E41" s="25"/>
      <c r="F41" s="25"/>
      <c r="G41" s="25"/>
      <c r="H41" s="25"/>
      <c r="I41" s="25"/>
      <c r="J41" s="25"/>
      <c r="K41" s="29">
        <v>4</v>
      </c>
      <c r="L41" s="25"/>
      <c r="M41" s="25"/>
      <c r="N41" s="25"/>
      <c r="O41" s="25"/>
      <c r="P41" s="29">
        <v>1</v>
      </c>
      <c r="Q41" s="25"/>
      <c r="R41" s="25"/>
      <c r="S41" s="25"/>
      <c r="T41" s="25"/>
      <c r="U41" s="29">
        <v>2</v>
      </c>
      <c r="V41" s="25"/>
      <c r="W41" s="25"/>
      <c r="X41" s="25"/>
      <c r="Y41" s="29">
        <v>2</v>
      </c>
      <c r="Z41" s="25"/>
      <c r="AA41" s="25"/>
      <c r="AB41" s="25"/>
      <c r="AC41" s="25"/>
      <c r="AD41" s="25"/>
      <c r="AE41" s="25"/>
      <c r="AF41" s="25"/>
      <c r="AG41" s="25"/>
      <c r="AH41" s="25"/>
      <c r="AI41" s="25"/>
      <c r="AJ41" s="25"/>
      <c r="AK41" s="25"/>
      <c r="AL41" s="25"/>
      <c r="AM41" s="25"/>
      <c r="AN41" s="25"/>
      <c r="AO41" s="25"/>
      <c r="AP41" s="25"/>
      <c r="AQ41" s="25"/>
      <c r="AR41" s="25"/>
      <c r="AS41" s="25"/>
      <c r="AT41" s="25"/>
      <c r="AU41" s="25"/>
      <c r="AV41" s="25"/>
      <c r="AW41" s="25"/>
      <c r="AX41" s="25"/>
      <c r="AY41" s="25"/>
      <c r="AZ41" s="25"/>
      <c r="BA41" s="25"/>
      <c r="BB41" s="25"/>
      <c r="BC41" s="25"/>
      <c r="BD41" s="25"/>
      <c r="BE41" s="25"/>
      <c r="BF41" s="25"/>
      <c r="BG41" s="25"/>
      <c r="BH41" s="25"/>
      <c r="BI41" s="25"/>
      <c r="BJ41" s="25"/>
      <c r="BK41" s="25"/>
      <c r="BL41" s="25"/>
      <c r="BM41" s="25"/>
      <c r="BN41" s="25"/>
      <c r="BO41" s="25"/>
      <c r="BP41" s="25"/>
      <c r="BQ41" s="25"/>
      <c r="BR41" s="25"/>
      <c r="BS41" s="25"/>
      <c r="BT41" s="25"/>
      <c r="BU41" s="25"/>
      <c r="BV41" s="25"/>
      <c r="BW41" s="25"/>
      <c r="BX41" s="25"/>
      <c r="BY41" s="25"/>
      <c r="BZ41" s="25"/>
    </row>
    <row r="42" ht="23.75" customHeight="1">
      <c r="A42" t="s" s="32">
        <v>88</v>
      </c>
      <c r="B42" t="s" s="21">
        <v>89</v>
      </c>
      <c r="C42" s="22">
        <v>2580</v>
      </c>
      <c r="D42" s="27">
        <v>7.16666666666667</v>
      </c>
      <c r="E42" s="23"/>
      <c r="F42" s="28">
        <v>9</v>
      </c>
      <c r="G42" s="28">
        <v>4</v>
      </c>
      <c r="H42" s="28">
        <v>8</v>
      </c>
      <c r="I42" s="23"/>
      <c r="J42" s="28">
        <v>7</v>
      </c>
      <c r="K42" s="23"/>
      <c r="L42" s="28">
        <v>12</v>
      </c>
      <c r="M42" s="23"/>
      <c r="N42" s="28">
        <v>3</v>
      </c>
      <c r="O42" s="28">
        <v>4</v>
      </c>
      <c r="P42" s="28">
        <v>4</v>
      </c>
      <c r="Q42" s="28">
        <v>6</v>
      </c>
      <c r="R42" s="23"/>
      <c r="S42" s="23"/>
      <c r="T42" s="28">
        <v>13</v>
      </c>
      <c r="U42" s="28">
        <v>9</v>
      </c>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c r="BA42" s="23"/>
      <c r="BB42" s="23"/>
      <c r="BC42" s="23"/>
      <c r="BD42" s="23"/>
      <c r="BE42" s="23"/>
      <c r="BF42" s="23"/>
      <c r="BG42" s="23"/>
      <c r="BH42" s="23"/>
      <c r="BI42" s="23"/>
      <c r="BJ42" s="23"/>
      <c r="BK42" s="23"/>
      <c r="BL42" s="23"/>
      <c r="BM42" s="23"/>
      <c r="BN42" s="23"/>
      <c r="BO42" s="23"/>
      <c r="BP42" s="23"/>
      <c r="BQ42" s="23"/>
      <c r="BR42" s="23"/>
      <c r="BS42" s="23"/>
      <c r="BT42" s="23"/>
      <c r="BU42" s="23"/>
      <c r="BV42" s="23"/>
      <c r="BW42" s="23"/>
      <c r="BX42" s="23"/>
      <c r="BY42" s="23"/>
      <c r="BZ42" s="23"/>
    </row>
    <row r="43" ht="23.75" customHeight="1">
      <c r="A43" t="s" s="26">
        <v>90</v>
      </c>
      <c r="B43" t="s" s="21">
        <v>91</v>
      </c>
      <c r="C43" s="22">
        <v>240</v>
      </c>
      <c r="D43" s="27">
        <v>4</v>
      </c>
      <c r="E43" s="25"/>
      <c r="F43" s="25"/>
      <c r="G43" s="25"/>
      <c r="H43" s="29">
        <v>4</v>
      </c>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25"/>
      <c r="AN43" s="25"/>
      <c r="AO43" s="25"/>
      <c r="AP43" s="25"/>
      <c r="AQ43" s="25"/>
      <c r="AR43" s="25"/>
      <c r="AS43" s="25"/>
      <c r="AT43" s="25"/>
      <c r="AU43" s="25"/>
      <c r="AV43" s="25"/>
      <c r="AW43" s="25"/>
      <c r="AX43" s="25"/>
      <c r="AY43" s="25"/>
      <c r="AZ43" s="25"/>
      <c r="BA43" s="25"/>
      <c r="BB43" s="25"/>
      <c r="BC43" s="25"/>
      <c r="BD43" s="25"/>
      <c r="BE43" s="25"/>
      <c r="BF43" s="25"/>
      <c r="BG43" s="25"/>
      <c r="BH43" s="25"/>
      <c r="BI43" s="25"/>
      <c r="BJ43" s="25"/>
      <c r="BK43" s="25"/>
      <c r="BL43" s="25"/>
      <c r="BM43" s="25"/>
      <c r="BN43" s="25"/>
      <c r="BO43" s="25"/>
      <c r="BP43" s="25"/>
      <c r="BQ43" s="25"/>
      <c r="BR43" s="25"/>
      <c r="BS43" s="25"/>
      <c r="BT43" s="25"/>
      <c r="BU43" s="25"/>
      <c r="BV43" s="25"/>
      <c r="BW43" s="25"/>
      <c r="BX43" s="25"/>
      <c r="BY43" s="25"/>
      <c r="BZ43" s="29">
        <v>6</v>
      </c>
    </row>
    <row r="44" ht="23.75" customHeight="1">
      <c r="A44" t="s" s="15">
        <v>92</v>
      </c>
      <c r="B44" t="s" s="21">
        <v>93</v>
      </c>
      <c r="C44" s="22">
        <v>300</v>
      </c>
      <c r="D44" s="27">
        <v>1.66666666666667</v>
      </c>
      <c r="E44" s="23"/>
      <c r="F44" s="23"/>
      <c r="G44" s="23"/>
      <c r="H44" s="28">
        <v>2</v>
      </c>
      <c r="I44" s="23"/>
      <c r="J44" s="28">
        <v>1</v>
      </c>
      <c r="K44" s="28">
        <v>2</v>
      </c>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row>
    <row r="45" ht="23.75" customHeight="1">
      <c r="A45" t="s" s="20">
        <v>94</v>
      </c>
      <c r="B45" t="s" s="21">
        <v>95</v>
      </c>
      <c r="C45" s="22">
        <v>60</v>
      </c>
      <c r="D45" s="27">
        <v>1</v>
      </c>
      <c r="E45" s="25"/>
      <c r="F45" s="25"/>
      <c r="G45" s="25"/>
      <c r="H45" s="29">
        <v>1</v>
      </c>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c r="AK45" s="25"/>
      <c r="AL45" s="25"/>
      <c r="AM45" s="25"/>
      <c r="AN45" s="25"/>
      <c r="AO45" s="25"/>
      <c r="AP45" s="25"/>
      <c r="AQ45" s="25"/>
      <c r="AR45" s="25"/>
      <c r="AS45" s="25"/>
      <c r="AT45" s="25"/>
      <c r="AU45" s="25"/>
      <c r="AV45" s="25"/>
      <c r="AW45" s="25"/>
      <c r="AX45" s="25"/>
      <c r="AY45" s="25"/>
      <c r="AZ45" s="25"/>
      <c r="BA45" s="25"/>
      <c r="BB45" s="25"/>
      <c r="BC45" s="25"/>
      <c r="BD45" s="25"/>
      <c r="BE45" s="25"/>
      <c r="BF45" s="25"/>
      <c r="BG45" s="25"/>
      <c r="BH45" s="25"/>
      <c r="BI45" s="25"/>
      <c r="BJ45" s="25"/>
      <c r="BK45" s="25"/>
      <c r="BL45" s="25"/>
      <c r="BM45" s="25"/>
      <c r="BN45" s="25"/>
      <c r="BO45" s="25"/>
      <c r="BP45" s="25"/>
      <c r="BQ45" s="25"/>
      <c r="BR45" s="25"/>
      <c r="BS45" s="25"/>
      <c r="BT45" s="25"/>
      <c r="BU45" s="25"/>
      <c r="BV45" s="25"/>
      <c r="BW45" s="25"/>
      <c r="BX45" s="25"/>
      <c r="BY45" s="25"/>
      <c r="BZ45" s="25"/>
    </row>
    <row r="46" ht="23.75" customHeight="1">
      <c r="A46" t="s" s="20">
        <v>96</v>
      </c>
      <c r="B46" t="s" s="21">
        <v>97</v>
      </c>
      <c r="C46" s="22">
        <v>0</v>
      </c>
      <c r="D46" t="s" s="21"/>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c r="AW46" s="23"/>
      <c r="AX46" s="23"/>
      <c r="AY46" s="23"/>
      <c r="AZ46" s="23"/>
      <c r="BA46" s="23"/>
      <c r="BB46" s="23"/>
      <c r="BC46" s="23"/>
      <c r="BD46" s="23"/>
      <c r="BE46" s="23"/>
      <c r="BF46" s="23"/>
      <c r="BG46" s="23"/>
      <c r="BH46" s="23"/>
      <c r="BI46" s="23"/>
      <c r="BJ46" s="23"/>
      <c r="BK46" s="23"/>
      <c r="BL46" s="23"/>
      <c r="BM46" s="23"/>
      <c r="BN46" s="23"/>
      <c r="BO46" s="23"/>
      <c r="BP46" s="23"/>
      <c r="BQ46" s="23"/>
      <c r="BR46" s="23"/>
      <c r="BS46" s="23"/>
      <c r="BT46" s="23"/>
      <c r="BU46" s="23"/>
      <c r="BV46" s="23"/>
      <c r="BW46" s="23"/>
      <c r="BX46" s="23"/>
      <c r="BY46" s="23"/>
      <c r="BZ46" s="23"/>
    </row>
    <row r="47" ht="23.75" customHeight="1">
      <c r="A47" t="s" s="20">
        <v>98</v>
      </c>
      <c r="B47" t="s" s="21">
        <v>99</v>
      </c>
      <c r="C47" s="22">
        <v>0</v>
      </c>
      <c r="D47" t="s" s="21"/>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25"/>
      <c r="AL47" s="25"/>
      <c r="AM47" s="25"/>
      <c r="AN47" s="25"/>
      <c r="AO47" s="25"/>
      <c r="AP47" s="25"/>
      <c r="AQ47" s="25"/>
      <c r="AR47" s="25"/>
      <c r="AS47" s="25"/>
      <c r="AT47" s="25"/>
      <c r="AU47" s="25"/>
      <c r="AV47" s="25"/>
      <c r="AW47" s="25"/>
      <c r="AX47" s="25"/>
      <c r="AY47" s="25"/>
      <c r="AZ47" s="25"/>
      <c r="BA47" s="25"/>
      <c r="BB47" s="25"/>
      <c r="BC47" s="25"/>
      <c r="BD47" s="25"/>
      <c r="BE47" s="25"/>
      <c r="BF47" s="25"/>
      <c r="BG47" s="25"/>
      <c r="BH47" s="25"/>
      <c r="BI47" s="25"/>
      <c r="BJ47" s="25"/>
      <c r="BK47" s="25"/>
      <c r="BL47" s="25"/>
      <c r="BM47" s="25"/>
      <c r="BN47" s="25"/>
      <c r="BO47" s="25"/>
      <c r="BP47" s="25"/>
      <c r="BQ47" s="25"/>
      <c r="BR47" s="25"/>
      <c r="BS47" s="25"/>
      <c r="BT47" s="25"/>
      <c r="BU47" s="25"/>
      <c r="BV47" s="25"/>
      <c r="BW47" s="25"/>
      <c r="BX47" s="25"/>
      <c r="BY47" s="25"/>
      <c r="BZ47" s="25"/>
    </row>
    <row r="48" ht="23.75" customHeight="1">
      <c r="A48" t="s" s="24">
        <v>100</v>
      </c>
      <c r="B48" t="s" s="21">
        <v>101</v>
      </c>
      <c r="C48" s="22">
        <v>0</v>
      </c>
      <c r="D48" t="s" s="21"/>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3"/>
      <c r="AV48" s="23"/>
      <c r="AW48" s="23"/>
      <c r="AX48" s="23"/>
      <c r="AY48" s="23"/>
      <c r="AZ48" s="23"/>
      <c r="BA48" s="23"/>
      <c r="BB48" s="23"/>
      <c r="BC48" s="23"/>
      <c r="BD48" s="23"/>
      <c r="BE48" s="23"/>
      <c r="BF48" s="23"/>
      <c r="BG48" s="23"/>
      <c r="BH48" s="23"/>
      <c r="BI48" s="23"/>
      <c r="BJ48" s="23"/>
      <c r="BK48" s="23"/>
      <c r="BL48" s="23"/>
      <c r="BM48" s="23"/>
      <c r="BN48" s="23"/>
      <c r="BO48" s="23"/>
      <c r="BP48" s="23"/>
      <c r="BQ48" s="23"/>
      <c r="BR48" s="23"/>
      <c r="BS48" s="23"/>
      <c r="BT48" s="23"/>
      <c r="BU48" s="23"/>
      <c r="BV48" s="23"/>
      <c r="BW48" s="23"/>
      <c r="BX48" s="23"/>
      <c r="BY48" s="23"/>
      <c r="BZ48" s="23"/>
    </row>
    <row r="49" ht="23.75" customHeight="1">
      <c r="A49" t="s" s="26">
        <v>102</v>
      </c>
      <c r="B49" t="s" s="21">
        <v>103</v>
      </c>
      <c r="C49" s="22">
        <v>360</v>
      </c>
      <c r="D49" s="27">
        <v>2</v>
      </c>
      <c r="E49" s="29">
        <v>2</v>
      </c>
      <c r="F49" s="25"/>
      <c r="G49" s="25"/>
      <c r="H49" s="29">
        <v>1</v>
      </c>
      <c r="I49" s="25"/>
      <c r="J49" s="25"/>
      <c r="K49" s="25"/>
      <c r="L49" s="25"/>
      <c r="M49" s="25"/>
      <c r="N49" s="29">
        <v>3</v>
      </c>
      <c r="O49" s="29">
        <v>1</v>
      </c>
      <c r="P49" s="25"/>
      <c r="Q49" s="25"/>
      <c r="R49" s="25"/>
      <c r="S49" s="25"/>
      <c r="T49" s="25"/>
      <c r="U49" s="29">
        <v>3</v>
      </c>
      <c r="V49" s="25"/>
      <c r="W49" s="25"/>
      <c r="X49" s="25"/>
      <c r="Y49" s="25"/>
      <c r="Z49" s="25"/>
      <c r="AA49" s="25"/>
      <c r="AB49" s="25"/>
      <c r="AC49" s="29">
        <v>4</v>
      </c>
      <c r="AD49" s="25"/>
      <c r="AE49" s="25"/>
      <c r="AF49" s="25"/>
      <c r="AG49" s="25"/>
      <c r="AH49" s="25"/>
      <c r="AI49" s="25"/>
      <c r="AJ49" s="25"/>
      <c r="AK49" s="25"/>
      <c r="AL49" s="29">
        <v>3</v>
      </c>
      <c r="AM49" s="25"/>
      <c r="AN49" s="25"/>
      <c r="AO49" s="25"/>
      <c r="AP49" s="25"/>
      <c r="AQ49" s="25"/>
      <c r="AR49" s="25"/>
      <c r="AS49" s="25"/>
      <c r="AT49" s="25"/>
      <c r="AU49" s="25"/>
      <c r="AV49" s="25"/>
      <c r="AW49" s="25"/>
      <c r="AX49" s="25"/>
      <c r="AY49" s="25"/>
      <c r="AZ49" s="25"/>
      <c r="BA49" s="25"/>
      <c r="BB49" s="25"/>
      <c r="BC49" s="25"/>
      <c r="BD49" s="25"/>
      <c r="BE49" s="25"/>
      <c r="BF49" s="25"/>
      <c r="BG49" s="25"/>
      <c r="BH49" s="25"/>
      <c r="BI49" s="25"/>
      <c r="BJ49" s="25"/>
      <c r="BK49" s="25"/>
      <c r="BL49" s="25"/>
      <c r="BM49" s="25"/>
      <c r="BN49" s="25"/>
      <c r="BO49" s="25"/>
      <c r="BP49" s="25"/>
      <c r="BQ49" s="25"/>
      <c r="BR49" s="25"/>
      <c r="BS49" s="29">
        <v>2</v>
      </c>
      <c r="BT49" s="25"/>
      <c r="BU49" s="25"/>
      <c r="BV49" s="25"/>
      <c r="BW49" s="25"/>
      <c r="BX49" s="25"/>
      <c r="BY49" s="29">
        <v>1</v>
      </c>
      <c r="BZ49" s="25"/>
    </row>
    <row r="50" ht="23.75" customHeight="1">
      <c r="A50" t="s" s="15">
        <v>104</v>
      </c>
      <c r="B50" t="s" s="21">
        <v>105</v>
      </c>
      <c r="C50" s="41">
        <v>720</v>
      </c>
      <c r="D50" s="42">
        <v>12</v>
      </c>
      <c r="E50" s="23"/>
      <c r="F50" s="23"/>
      <c r="G50" s="23"/>
      <c r="H50" s="28">
        <v>12</v>
      </c>
      <c r="I50" s="23"/>
      <c r="J50" s="23"/>
      <c r="K50" s="23"/>
      <c r="L50" s="23"/>
      <c r="M50" s="23"/>
      <c r="N50" s="23"/>
      <c r="O50" s="23"/>
      <c r="P50" s="28">
        <v>6</v>
      </c>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3"/>
      <c r="AR50" s="23"/>
      <c r="AS50" s="23"/>
      <c r="AT50" s="23"/>
      <c r="AU50" s="23"/>
      <c r="AV50" s="23"/>
      <c r="AW50" s="23"/>
      <c r="AX50" s="23"/>
      <c r="AY50" s="23"/>
      <c r="AZ50" s="23"/>
      <c r="BA50" s="23"/>
      <c r="BB50" s="23"/>
      <c r="BC50" s="23"/>
      <c r="BD50" s="23"/>
      <c r="BE50" s="23"/>
      <c r="BF50" s="23"/>
      <c r="BG50" s="23"/>
      <c r="BH50" s="23"/>
      <c r="BI50" s="23"/>
      <c r="BJ50" s="23"/>
      <c r="BK50" s="23"/>
      <c r="BL50" s="23"/>
      <c r="BM50" s="23"/>
      <c r="BN50" s="23"/>
      <c r="BO50" s="23"/>
      <c r="BP50" s="23"/>
      <c r="BQ50" s="23"/>
      <c r="BR50" s="23"/>
      <c r="BS50" s="23"/>
      <c r="BT50" s="23"/>
      <c r="BU50" s="23"/>
      <c r="BV50" s="23"/>
      <c r="BW50" s="23"/>
      <c r="BX50" s="23"/>
      <c r="BY50" s="23"/>
      <c r="BZ50" s="23"/>
    </row>
    <row r="51" ht="23.75" customHeight="1">
      <c r="A51" t="s" s="24">
        <v>106</v>
      </c>
      <c r="B51" t="s" s="21">
        <v>107</v>
      </c>
      <c r="C51" s="41">
        <v>0</v>
      </c>
      <c r="D51" t="s" s="43"/>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5"/>
      <c r="AH51" s="25"/>
      <c r="AI51" s="25"/>
      <c r="AJ51" s="25"/>
      <c r="AK51" s="25"/>
      <c r="AL51" s="25"/>
      <c r="AM51" s="25"/>
      <c r="AN51" s="25"/>
      <c r="AO51" s="25"/>
      <c r="AP51" s="25"/>
      <c r="AQ51" s="25"/>
      <c r="AR51" s="25"/>
      <c r="AS51" s="25"/>
      <c r="AT51" s="25"/>
      <c r="AU51" s="25"/>
      <c r="AV51" s="25"/>
      <c r="AW51" s="25"/>
      <c r="AX51" s="25"/>
      <c r="AY51" s="25"/>
      <c r="AZ51" s="25"/>
      <c r="BA51" s="25"/>
      <c r="BB51" s="25"/>
      <c r="BC51" s="25"/>
      <c r="BD51" s="25"/>
      <c r="BE51" s="25"/>
      <c r="BF51" s="25"/>
      <c r="BG51" s="25"/>
      <c r="BH51" s="25"/>
      <c r="BI51" s="25"/>
      <c r="BJ51" s="25"/>
      <c r="BK51" s="25"/>
      <c r="BL51" s="25"/>
      <c r="BM51" s="25"/>
      <c r="BN51" s="25"/>
      <c r="BO51" s="25"/>
      <c r="BP51" s="25"/>
      <c r="BQ51" s="25"/>
      <c r="BR51" s="25"/>
      <c r="BS51" s="25"/>
      <c r="BT51" s="25"/>
      <c r="BU51" s="25"/>
      <c r="BV51" s="25"/>
      <c r="BW51" s="25"/>
      <c r="BX51" s="25"/>
      <c r="BY51" s="25"/>
      <c r="BZ51" s="25"/>
    </row>
    <row r="52" ht="23.75" customHeight="1">
      <c r="A52" t="s" s="26">
        <v>108</v>
      </c>
      <c r="B52" t="s" s="44">
        <v>109</v>
      </c>
      <c r="C52" s="45">
        <v>1320</v>
      </c>
      <c r="D52" s="46">
        <v>3.14285714285714</v>
      </c>
      <c r="E52" s="47">
        <v>1</v>
      </c>
      <c r="F52" s="47">
        <v>8</v>
      </c>
      <c r="G52" s="48"/>
      <c r="H52" s="47">
        <v>6</v>
      </c>
      <c r="I52" s="48"/>
      <c r="J52" s="47">
        <v>1</v>
      </c>
      <c r="K52" s="47">
        <v>4</v>
      </c>
      <c r="L52" s="47">
        <v>1</v>
      </c>
      <c r="M52" s="48"/>
      <c r="N52" s="47">
        <v>1</v>
      </c>
      <c r="O52" s="48"/>
      <c r="P52" s="47">
        <v>4</v>
      </c>
      <c r="Q52" s="48"/>
      <c r="R52" s="48"/>
      <c r="S52" s="48"/>
      <c r="T52" s="47">
        <v>5</v>
      </c>
      <c r="U52" s="47">
        <v>8</v>
      </c>
      <c r="V52" s="48"/>
      <c r="W52" s="48"/>
      <c r="X52" s="48"/>
      <c r="Y52" s="47">
        <v>8</v>
      </c>
      <c r="Z52" s="48"/>
      <c r="AA52" s="47">
        <v>4</v>
      </c>
      <c r="AB52" s="48"/>
      <c r="AC52" s="47">
        <v>4</v>
      </c>
      <c r="AD52" s="48"/>
      <c r="AE52" s="48"/>
      <c r="AF52" s="47">
        <v>4</v>
      </c>
      <c r="AG52" s="48"/>
      <c r="AH52" s="48"/>
      <c r="AI52" s="48"/>
      <c r="AJ52" s="48"/>
      <c r="AK52" s="48"/>
      <c r="AL52" s="47">
        <v>4</v>
      </c>
      <c r="AM52" s="48"/>
      <c r="AN52" s="48"/>
      <c r="AO52" s="48"/>
      <c r="AP52" s="48"/>
      <c r="AQ52" s="48"/>
      <c r="AR52" s="48"/>
      <c r="AS52" s="48"/>
      <c r="AT52" s="48"/>
      <c r="AU52" s="48"/>
      <c r="AV52" s="48"/>
      <c r="AW52" s="47">
        <v>8</v>
      </c>
      <c r="AX52" s="48"/>
      <c r="AY52" s="48"/>
      <c r="AZ52" s="47">
        <v>1</v>
      </c>
      <c r="BA52" s="48"/>
      <c r="BB52" s="48"/>
      <c r="BC52" s="48"/>
      <c r="BD52" s="48"/>
      <c r="BE52" s="48"/>
      <c r="BF52" s="48"/>
      <c r="BG52" s="48"/>
      <c r="BH52" s="48"/>
      <c r="BI52" s="48"/>
      <c r="BJ52" s="48"/>
      <c r="BK52" s="48"/>
      <c r="BL52" s="48"/>
      <c r="BM52" s="48"/>
      <c r="BN52" s="48"/>
      <c r="BO52" s="47">
        <v>3</v>
      </c>
      <c r="BP52" s="48"/>
      <c r="BQ52" s="48"/>
      <c r="BR52" s="47">
        <v>2</v>
      </c>
      <c r="BS52" s="48"/>
      <c r="BT52" s="48"/>
      <c r="BU52" s="48"/>
      <c r="BV52" s="48"/>
      <c r="BW52" s="48"/>
      <c r="BX52" s="48"/>
      <c r="BY52" s="48"/>
      <c r="BZ52" s="48"/>
    </row>
    <row r="53" ht="21.8" customHeight="1">
      <c r="A53" s="49"/>
      <c r="B53" s="50"/>
      <c r="C53" s="51"/>
      <c r="D53" s="52"/>
      <c r="E53" s="53">
        <f>SUM(E3:E52)</f>
        <v>42</v>
      </c>
      <c r="F53" s="53">
        <f>SUM(F3:F52)</f>
        <v>53</v>
      </c>
      <c r="G53" s="53">
        <f>SUM(G3:G52)</f>
        <v>48</v>
      </c>
      <c r="H53" s="53">
        <f>SUM(H3:H52)</f>
        <v>86</v>
      </c>
      <c r="I53" s="50"/>
      <c r="J53" s="53">
        <f>SUM(J3:J52)</f>
        <v>65</v>
      </c>
      <c r="K53" s="53">
        <f>SUM(K3:K52)</f>
        <v>59</v>
      </c>
      <c r="L53" s="53">
        <f>SUM(L3:L52)</f>
        <v>61</v>
      </c>
      <c r="M53" s="50"/>
      <c r="N53" s="53">
        <f>SUM(N3:N52)</f>
        <v>36</v>
      </c>
      <c r="O53" s="53">
        <f>SUM(O3:O52)</f>
        <v>32</v>
      </c>
      <c r="P53" s="53">
        <f>SUM(P3:P52)</f>
        <v>49</v>
      </c>
      <c r="Q53" s="53">
        <f>SUM(Q3:Q52)</f>
        <v>34</v>
      </c>
      <c r="R53" s="50"/>
      <c r="S53" s="53">
        <f>SUM(S3:S52)</f>
        <v>39</v>
      </c>
      <c r="T53" s="53">
        <f>SUM(T3:T52)</f>
        <v>53</v>
      </c>
      <c r="U53" s="53">
        <f>SUM(U3:U52)</f>
        <v>63</v>
      </c>
      <c r="V53" s="50"/>
      <c r="W53" s="53">
        <f>SUM(W3:W52)</f>
        <v>31</v>
      </c>
      <c r="X53" s="53">
        <f>SUM(X3:X52)</f>
        <v>31</v>
      </c>
      <c r="Y53" s="53">
        <f>SUM(Y3:Y52)</f>
        <v>53</v>
      </c>
      <c r="Z53" s="54"/>
      <c r="AA53" s="55">
        <f>SUM(AA3:AA52)</f>
        <v>40</v>
      </c>
      <c r="AB53" s="55">
        <f>SUM(AB3:AB52)</f>
        <v>17</v>
      </c>
      <c r="AC53" s="55">
        <f>SUM(AC3:AC52)</f>
        <v>34</v>
      </c>
      <c r="AD53" s="55">
        <f>SUM(AD3:AD52)</f>
        <v>14</v>
      </c>
      <c r="AE53" s="55">
        <f>SUM(AE3:AE52)</f>
        <v>0</v>
      </c>
      <c r="AF53" s="55">
        <f>SUM(AF3:AF52)</f>
        <v>17</v>
      </c>
      <c r="AG53" s="55">
        <f>SUM(AG3:AG52)</f>
        <v>5</v>
      </c>
      <c r="AH53" s="55">
        <f>SUM(AH3:AH52)</f>
        <v>0</v>
      </c>
      <c r="AI53" s="55">
        <f>SUM(AI3:AI52)</f>
        <v>0</v>
      </c>
      <c r="AJ53" s="55">
        <f>SUM(AJ3:AJ52)</f>
        <v>9</v>
      </c>
      <c r="AK53" s="55">
        <f>SUM(AK3:AK52)</f>
        <v>8</v>
      </c>
      <c r="AL53" s="55">
        <f>SUM(AL3:AL52)</f>
        <v>29</v>
      </c>
      <c r="AM53" s="55">
        <f>SUM(AM3:AM52)</f>
        <v>0</v>
      </c>
      <c r="AN53" s="55">
        <f>SUM(AN3:AN52)</f>
        <v>10</v>
      </c>
      <c r="AO53" s="55">
        <f>SUM(AO3:AO52)</f>
        <v>2</v>
      </c>
      <c r="AP53" s="55">
        <f>SUM(AP3:AP52)</f>
        <v>4</v>
      </c>
      <c r="AQ53" s="55">
        <f>SUM(AQ3:AQ52)</f>
        <v>11</v>
      </c>
      <c r="AR53" s="55">
        <f>SUM(AR3:AR52)</f>
        <v>10</v>
      </c>
      <c r="AS53" s="55">
        <f>SUM(AS3:AS52)</f>
        <v>6</v>
      </c>
      <c r="AT53" s="55">
        <f>SUM(AT3:AT52)</f>
        <v>14</v>
      </c>
      <c r="AU53" s="55">
        <f>SUM(AU3:AU52)</f>
        <v>12</v>
      </c>
      <c r="AV53" s="55">
        <f>SUM(AV3:AV52)</f>
        <v>5</v>
      </c>
      <c r="AW53" s="55">
        <f>SUM(AW3:AW52)</f>
        <v>47</v>
      </c>
      <c r="AX53" s="55">
        <f>SUM(AX3:AX52)</f>
        <v>23</v>
      </c>
      <c r="AY53" s="55">
        <f>SUM(AY3:AY52)</f>
        <v>7</v>
      </c>
      <c r="AZ53" s="55">
        <f>SUM(AZ3:AZ52)</f>
        <v>28</v>
      </c>
      <c r="BA53" s="55">
        <f>SUM(BA3:BA52)</f>
        <v>0</v>
      </c>
      <c r="BB53" s="55">
        <f>SUM(BB3:BB52)</f>
        <v>0</v>
      </c>
      <c r="BC53" s="55">
        <f>SUM(BC3:BC52)</f>
        <v>0</v>
      </c>
      <c r="BD53" s="55">
        <f>SUM(BD3:BD52)</f>
        <v>0</v>
      </c>
      <c r="BE53" s="55">
        <f>SUM(BE3:BE52)</f>
        <v>0</v>
      </c>
      <c r="BF53" s="55">
        <f>SUM(BF3:BF52)</f>
        <v>0</v>
      </c>
      <c r="BG53" s="55">
        <f>SUM(BG3:BG52)</f>
        <v>0</v>
      </c>
      <c r="BH53" s="55">
        <f>SUM(BH3:BH52)</f>
        <v>0</v>
      </c>
      <c r="BI53" s="55">
        <f>SUM(BI3:BI52)</f>
        <v>0</v>
      </c>
      <c r="BJ53" s="55">
        <f>SUM(BJ3:BJ52)</f>
        <v>1</v>
      </c>
      <c r="BK53" s="55">
        <f>SUM(BK3:BK52)</f>
        <v>4</v>
      </c>
      <c r="BL53" s="55">
        <f>SUM(BL3:BL52)</f>
        <v>0</v>
      </c>
      <c r="BM53" s="55">
        <f>SUM(BM3:BM52)</f>
        <v>0</v>
      </c>
      <c r="BN53" s="55">
        <f>SUM(BN3:BN52)</f>
        <v>2</v>
      </c>
      <c r="BO53" s="55">
        <f>SUM(BO3:BO52)</f>
        <v>7</v>
      </c>
      <c r="BP53" s="55">
        <f>SUM(BP3:BP52)</f>
        <v>4</v>
      </c>
      <c r="BQ53" s="55">
        <f>SUM(BQ3:BQ52)</f>
        <v>0</v>
      </c>
      <c r="BR53" s="55">
        <f>SUM(BR3:BR52)</f>
        <v>3</v>
      </c>
      <c r="BS53" s="55">
        <f>SUM(BS3:BS52)</f>
        <v>12</v>
      </c>
      <c r="BT53" s="55">
        <f>SUM(BT3:BT52)</f>
        <v>2</v>
      </c>
      <c r="BU53" s="55">
        <f>SUM(BU3:BU52)</f>
        <v>4</v>
      </c>
      <c r="BV53" s="55">
        <f>SUM(BV3:BV52)</f>
        <v>0</v>
      </c>
      <c r="BW53" s="55">
        <f>SUM(BW3:BW52)</f>
        <v>13</v>
      </c>
      <c r="BX53" s="55">
        <f>SUM(BX3:BX52)</f>
        <v>4</v>
      </c>
      <c r="BY53" s="55">
        <f>SUM(BY3:BY52)</f>
        <v>9</v>
      </c>
      <c r="BZ53" s="55">
        <f>SUM(BZ3:BZ52)</f>
        <v>24</v>
      </c>
    </row>
  </sheetData>
  <mergeCells count="1">
    <mergeCell ref="A1:BZ1"/>
  </mergeCells>
  <conditionalFormatting sqref="D3:D52">
    <cfRule type="cellIs" dxfId="0" priority="1" operator="lessThan" stopIfTrue="1">
      <formula>1300</formula>
    </cfRule>
    <cfRule type="cellIs" dxfId="1" priority="2" operator="lessThan" stopIfTrue="1">
      <formula>1600</formula>
    </cfRule>
    <cfRule type="cellIs" dxfId="2" priority="3" operator="lessThan" stopIfTrue="1">
      <formula>1900</formula>
    </cfRule>
    <cfRule type="cellIs" dxfId="3" priority="4" operator="lessThan" stopIfTrue="1">
      <formula>2200</formula>
    </cfRule>
    <cfRule type="cellIs" dxfId="4" priority="5" operator="greaterThanOrEqual" stopIfTrue="1">
      <formula>2200</formula>
    </cfRule>
  </conditionalFormatting>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G52"/>
  <sheetViews>
    <sheetView workbookViewId="0" showGridLines="0" defaultGridColor="1">
      <pane topLeftCell="D3" xSplit="3" ySplit="2" activePane="bottomRight" state="frozen"/>
    </sheetView>
  </sheetViews>
  <sheetFormatPr defaultColWidth="16.3333" defaultRowHeight="18" customHeight="1" outlineLevelRow="0" outlineLevelCol="0"/>
  <cols>
    <col min="1" max="1" width="5.33594" style="56" customWidth="1"/>
    <col min="2" max="2" width="15.9219" style="56" customWidth="1"/>
    <col min="3" max="3" width="7.92188" style="56" customWidth="1"/>
    <col min="4" max="4" width="7.21875" style="56" customWidth="1"/>
    <col min="5" max="5" width="7.92188" style="56" customWidth="1"/>
    <col min="6" max="6" width="11.0156" style="56" customWidth="1"/>
    <col min="7" max="7" width="8.73438" style="56" customWidth="1"/>
    <col min="8" max="16384" width="16.3516" style="56" customWidth="1"/>
  </cols>
  <sheetData>
    <row r="1" ht="28" customHeight="1">
      <c r="A1" t="s" s="7">
        <v>110</v>
      </c>
      <c r="B1" s="7"/>
      <c r="C1" s="7"/>
      <c r="D1" s="7"/>
      <c r="E1" s="7"/>
      <c r="F1" s="7"/>
      <c r="G1" s="7"/>
    </row>
    <row r="2" ht="31.7" customHeight="1">
      <c r="A2" t="s" s="57">
        <v>112</v>
      </c>
      <c r="B2" t="s" s="58">
        <v>7</v>
      </c>
      <c r="C2" t="s" s="59">
        <v>113</v>
      </c>
      <c r="D2" t="s" s="59">
        <v>114</v>
      </c>
      <c r="E2" t="s" s="59">
        <v>115</v>
      </c>
      <c r="F2" t="s" s="59">
        <v>116</v>
      </c>
      <c r="G2" t="s" s="60">
        <v>117</v>
      </c>
    </row>
    <row r="3" ht="23.75" customHeight="1">
      <c r="A3" s="61">
        <v>1</v>
      </c>
      <c r="B3" t="s" s="62">
        <v>118</v>
      </c>
      <c r="C3" t="s" s="63">
        <v>119</v>
      </c>
      <c r="D3" s="64">
        <f>VLOOKUP($B3,'Suivi 2.0 - Points victoires'!A2:C53,3,FALSE)+VLOOKUP($B3,'Suivi 2.0 - Attaques de bateau'!A2:C53,3,FALSE)</f>
        <v>28800</v>
      </c>
      <c r="E3" s="65">
        <v>14</v>
      </c>
      <c r="F3" s="66">
        <f>D3/(E3-2)</f>
        <v>2400</v>
      </c>
      <c r="G3" s="67">
        <v>2880</v>
      </c>
    </row>
    <row r="4" ht="23.75" customHeight="1">
      <c r="A4" s="68">
        <v>2</v>
      </c>
      <c r="B4" t="s" s="69">
        <v>120</v>
      </c>
      <c r="C4" t="s" s="70">
        <v>119</v>
      </c>
      <c r="D4" s="71">
        <f>VLOOKUP($B4,'Suivi 2.0 - Points victoires'!A2:C53,3,FALSE)+VLOOKUP($B4,'Suivi 2.0 - Attaques de bateau'!A2:C53,3,FALSE)</f>
        <v>22450</v>
      </c>
      <c r="E4" s="72">
        <v>12</v>
      </c>
      <c r="F4" s="73">
        <f>D4/(E4-2)</f>
        <v>2245</v>
      </c>
      <c r="G4" s="74">
        <v>2245</v>
      </c>
    </row>
    <row r="5" ht="23.75" customHeight="1">
      <c r="A5" s="68">
        <v>3</v>
      </c>
      <c r="B5" t="s" s="75">
        <v>121</v>
      </c>
      <c r="C5" t="s" s="70">
        <v>119</v>
      </c>
      <c r="D5" s="76">
        <f>VLOOKUP($B5,'Suivi 2.0 - Points victoires'!A2:C53,3,FALSE)+VLOOKUP($B5,'Suivi 2.0 - Attaques de bateau'!A2:C53,3,FALSE)</f>
        <v>26850</v>
      </c>
      <c r="E5" s="77">
        <v>14</v>
      </c>
      <c r="F5" s="78">
        <f>D5/(E5-2)</f>
        <v>2237.5</v>
      </c>
      <c r="G5" s="79">
        <v>2685</v>
      </c>
    </row>
    <row r="6" ht="23.75" customHeight="1">
      <c r="A6" s="68">
        <v>4</v>
      </c>
      <c r="B6" t="s" s="69">
        <v>122</v>
      </c>
      <c r="C6" t="s" s="70">
        <v>123</v>
      </c>
      <c r="D6" s="71">
        <f>VLOOKUP($B6,'Suivi 2.0 - Points victoires'!A2:C53,3,FALSE)+VLOOKUP($B6,'Suivi 2.0 - Attaques de bateau'!A2:C53,3,FALSE)</f>
        <v>24365</v>
      </c>
      <c r="E6" s="72">
        <v>14</v>
      </c>
      <c r="F6" s="73">
        <f>D6/(E6-2)</f>
        <v>2030.416666666670</v>
      </c>
      <c r="G6" s="74">
        <v>2082.5</v>
      </c>
    </row>
    <row r="7" ht="23.75" customHeight="1">
      <c r="A7" s="68">
        <v>5</v>
      </c>
      <c r="B7" t="s" s="69">
        <v>124</v>
      </c>
      <c r="C7" t="s" s="70">
        <v>125</v>
      </c>
      <c r="D7" s="76">
        <f>VLOOKUP($B7,'Suivi 2.0 - Points victoires'!A2:C53,3,FALSE)+VLOOKUP($B7,'Suivi 2.0 - Attaques de bateau'!A2:C53,3,FALSE)</f>
        <v>22200</v>
      </c>
      <c r="E7" s="77">
        <v>13</v>
      </c>
      <c r="F7" s="78">
        <f>D7/(E7-2)</f>
        <v>2018.181818181820</v>
      </c>
      <c r="G7" s="79">
        <v>2220</v>
      </c>
    </row>
    <row r="8" ht="23.75" customHeight="1">
      <c r="A8" s="68">
        <v>6</v>
      </c>
      <c r="B8" t="s" s="80">
        <v>126</v>
      </c>
      <c r="C8" t="s" s="70">
        <v>125</v>
      </c>
      <c r="D8" s="71">
        <f>VLOOKUP($B8,'Suivi 2.0 - Points victoires'!A2:C53,3,FALSE)+VLOOKUP($B8,'Suivi 2.0 - Attaques de bateau'!A2:C53,3,FALSE)</f>
        <v>24210</v>
      </c>
      <c r="E8" s="72">
        <v>14</v>
      </c>
      <c r="F8" s="73">
        <f>D8/(E8-2)</f>
        <v>2017.5</v>
      </c>
      <c r="G8" s="74">
        <v>2385</v>
      </c>
    </row>
    <row r="9" ht="23.75" customHeight="1">
      <c r="A9" s="68">
        <v>7</v>
      </c>
      <c r="B9" t="s" s="26">
        <v>127</v>
      </c>
      <c r="C9" t="s" s="81">
        <v>119</v>
      </c>
      <c r="D9" s="76">
        <f>VLOOKUP($B9,'Suivi 2.0 - Points victoires'!A2:C53,3,FALSE)+VLOOKUP($B9,'Suivi 2.0 - Attaques de bateau'!A2:C53,3,FALSE)</f>
        <v>22090</v>
      </c>
      <c r="E9" s="77">
        <v>13</v>
      </c>
      <c r="F9" s="78">
        <f>D9/(E9-2)</f>
        <v>2008.181818181820</v>
      </c>
      <c r="G9" s="79">
        <v>2185</v>
      </c>
    </row>
    <row r="10" ht="23.75" customHeight="1">
      <c r="A10" s="68">
        <v>8</v>
      </c>
      <c r="B10" t="s" s="82">
        <v>128</v>
      </c>
      <c r="C10" t="s" s="70">
        <v>119</v>
      </c>
      <c r="D10" s="71">
        <f>VLOOKUP($B10,'Suivi 2.0 - Points victoires'!A2:C53,3,FALSE)+VLOOKUP($B10,'Suivi 2.0 - Attaques de bateau'!A2:C53,3,FALSE)</f>
        <v>24030</v>
      </c>
      <c r="E10" s="72">
        <v>14</v>
      </c>
      <c r="F10" s="73">
        <f>D10/(E10-2)</f>
        <v>2002.5</v>
      </c>
      <c r="G10" s="74">
        <v>2115</v>
      </c>
    </row>
    <row r="11" ht="23.75" customHeight="1">
      <c r="A11" s="83">
        <v>9</v>
      </c>
      <c r="B11" t="s" s="84">
        <v>129</v>
      </c>
      <c r="C11" t="s" s="70">
        <v>125</v>
      </c>
      <c r="D11" s="76">
        <f>VLOOKUP($B11,'Suivi 2.0 - Points victoires'!A2:C53,3,FALSE)+VLOOKUP($B11,'Suivi 2.0 - Attaques de bateau'!A2:C53,3,FALSE)</f>
        <v>23395</v>
      </c>
      <c r="E11" s="77">
        <v>14</v>
      </c>
      <c r="F11" s="78">
        <f>D11/(E11-2)</f>
        <v>1949.583333333330</v>
      </c>
      <c r="G11" s="79">
        <v>2177.5</v>
      </c>
    </row>
    <row r="12" ht="23.75" customHeight="1">
      <c r="A12" s="83">
        <v>10</v>
      </c>
      <c r="B12" t="s" s="84">
        <v>130</v>
      </c>
      <c r="C12" t="s" s="70">
        <v>119</v>
      </c>
      <c r="D12" s="71">
        <f>VLOOKUP($B12,'Suivi 2.0 - Points victoires'!A2:C53,3,FALSE)+VLOOKUP($B12,'Suivi 2.0 - Attaques de bateau'!A2:C53,3,FALSE)</f>
        <v>22370</v>
      </c>
      <c r="E12" s="72">
        <v>14</v>
      </c>
      <c r="F12" s="73">
        <f>D12/(E12-2)</f>
        <v>1864.166666666670</v>
      </c>
      <c r="G12" s="74">
        <v>2105</v>
      </c>
    </row>
    <row r="13" ht="23.75" customHeight="1">
      <c r="A13" s="83">
        <v>11</v>
      </c>
      <c r="B13" t="s" s="84">
        <v>131</v>
      </c>
      <c r="C13" t="s" s="70">
        <v>119</v>
      </c>
      <c r="D13" s="76">
        <f>VLOOKUP($B13,'Suivi 2.0 - Points victoires'!A2:C53,3,FALSE)+VLOOKUP($B13,'Suivi 2.0 - Attaques de bateau'!A2:C53,3,FALSE)</f>
        <v>21450</v>
      </c>
      <c r="E13" s="77">
        <v>14</v>
      </c>
      <c r="F13" s="78">
        <f>D13/(E13-2)</f>
        <v>1787.5</v>
      </c>
      <c r="G13" s="79">
        <v>2145</v>
      </c>
    </row>
    <row r="14" ht="23.75" customHeight="1">
      <c r="A14" s="68">
        <v>12</v>
      </c>
      <c r="B14" t="s" s="69">
        <v>132</v>
      </c>
      <c r="C14" t="s" s="70">
        <v>125</v>
      </c>
      <c r="D14" s="71">
        <f>VLOOKUP($B14,'Suivi 2.0 - Points victoires'!A2:C53,3,FALSE)+VLOOKUP($B14,'Suivi 2.0 - Attaques de bateau'!A2:C53,3,FALSE)</f>
        <v>21060</v>
      </c>
      <c r="E14" s="72">
        <v>14</v>
      </c>
      <c r="F14" s="73">
        <f>D14/(E14-2)</f>
        <v>1755</v>
      </c>
      <c r="G14" s="74">
        <v>1830</v>
      </c>
    </row>
    <row r="15" ht="23.75" customHeight="1">
      <c r="A15" s="68">
        <v>13</v>
      </c>
      <c r="B15" t="s" s="75">
        <v>133</v>
      </c>
      <c r="C15" t="s" s="70">
        <v>125</v>
      </c>
      <c r="D15" s="76">
        <f>VLOOKUP($B15,'Suivi 2.0 - Points victoires'!A2:C53,3,FALSE)+VLOOKUP($B15,'Suivi 2.0 - Attaques de bateau'!A2:C53,3,FALSE)</f>
        <v>19255</v>
      </c>
      <c r="E15" s="77">
        <v>13</v>
      </c>
      <c r="F15" s="78">
        <f>D15/(E15-2)</f>
        <v>1750.454545454550</v>
      </c>
      <c r="G15" s="79">
        <v>1847.5</v>
      </c>
    </row>
    <row r="16" ht="23.75" customHeight="1">
      <c r="A16" s="68">
        <v>14</v>
      </c>
      <c r="B16" t="s" s="75">
        <v>134</v>
      </c>
      <c r="C16" t="s" s="70">
        <v>125</v>
      </c>
      <c r="D16" s="71">
        <f>VLOOKUP($B16,'Suivi 2.0 - Points victoires'!A2:C53,3,FALSE)+VLOOKUP($B16,'Suivi 2.0 - Attaques de bateau'!A2:C53,3,FALSE)</f>
        <v>19040</v>
      </c>
      <c r="E16" s="72">
        <v>14</v>
      </c>
      <c r="F16" s="73">
        <f>D16/(E16-2)</f>
        <v>1586.666666666670</v>
      </c>
      <c r="G16" s="74">
        <v>1640</v>
      </c>
    </row>
    <row r="17" ht="23.75" customHeight="1">
      <c r="A17" s="83">
        <v>15</v>
      </c>
      <c r="B17" t="s" s="84">
        <v>135</v>
      </c>
      <c r="C17" t="s" s="70">
        <v>119</v>
      </c>
      <c r="D17" s="76">
        <f>VLOOKUP($B17,'Suivi 2.0 - Points victoires'!A2:C53,3,FALSE)+VLOOKUP($B17,'Suivi 2.0 - Attaques de bateau'!A2:C53,3,FALSE)</f>
        <v>19040</v>
      </c>
      <c r="E17" s="77">
        <v>14</v>
      </c>
      <c r="F17" s="78">
        <f>D17/(E17-2)</f>
        <v>1586.666666666670</v>
      </c>
      <c r="G17" s="79">
        <v>1820</v>
      </c>
    </row>
    <row r="18" ht="23.75" customHeight="1">
      <c r="A18" s="85">
        <v>16</v>
      </c>
      <c r="B18" t="s" s="75">
        <v>136</v>
      </c>
      <c r="C18" t="s" s="70">
        <v>125</v>
      </c>
      <c r="D18" s="71">
        <f>VLOOKUP($B18,'Suivi 2.0 - Points victoires'!A2:C53,3,FALSE)+VLOOKUP($B18,'Suivi 2.0 - Attaques de bateau'!A2:C53,3,FALSE)</f>
        <v>17270</v>
      </c>
      <c r="E18" s="72">
        <v>13</v>
      </c>
      <c r="F18" s="73">
        <f>D18/(E18-2)</f>
        <v>1570</v>
      </c>
      <c r="G18" s="74">
        <v>1655</v>
      </c>
    </row>
    <row r="19" ht="23.75" customHeight="1">
      <c r="A19" s="85">
        <v>17</v>
      </c>
      <c r="B19" t="s" s="75">
        <v>137</v>
      </c>
      <c r="C19" t="s" s="70">
        <v>125</v>
      </c>
      <c r="D19" s="76">
        <f>VLOOKUP($B19,'Suivi 2.0 - Points victoires'!A2:C53,3,FALSE)+VLOOKUP($B19,'Suivi 2.0 - Attaques de bateau'!A2:C53,3,FALSE)</f>
        <v>17270</v>
      </c>
      <c r="E19" s="77">
        <v>13</v>
      </c>
      <c r="F19" s="78">
        <f>D19/(E19-2)</f>
        <v>1570</v>
      </c>
      <c r="G19" s="79">
        <v>1838.888888888890</v>
      </c>
    </row>
    <row r="20" ht="23.75" customHeight="1">
      <c r="A20" s="85">
        <v>18</v>
      </c>
      <c r="B20" t="s" s="75">
        <v>138</v>
      </c>
      <c r="C20" t="s" s="70">
        <v>125</v>
      </c>
      <c r="D20" s="71">
        <f>VLOOKUP($B20,'Suivi 2.0 - Points victoires'!A2:C53,3,FALSE)+VLOOKUP($B20,'Suivi 2.0 - Attaques de bateau'!A2:C53,3,FALSE)</f>
        <v>14675</v>
      </c>
      <c r="E20" s="72">
        <v>12</v>
      </c>
      <c r="F20" s="73">
        <f>D20/(E20-2)</f>
        <v>1467.5</v>
      </c>
      <c r="G20" s="74">
        <v>1437.5</v>
      </c>
    </row>
    <row r="21" ht="23.75" customHeight="1">
      <c r="A21" s="86">
        <v>19</v>
      </c>
      <c r="B21" t="s" s="75">
        <v>139</v>
      </c>
      <c r="C21" t="s" s="70">
        <v>125</v>
      </c>
      <c r="D21" s="76">
        <f>VLOOKUP($B21,'Suivi 2.0 - Points victoires'!A2:C53,3,FALSE)+VLOOKUP($B21,'Suivi 2.0 - Attaques de bateau'!A2:C53,3,FALSE)</f>
        <v>17000</v>
      </c>
      <c r="E21" s="77">
        <v>14</v>
      </c>
      <c r="F21" s="78">
        <f>D21/(E21-2)</f>
        <v>1416.666666666670</v>
      </c>
      <c r="G21" s="79">
        <v>1580</v>
      </c>
    </row>
    <row r="22" ht="23.75" customHeight="1">
      <c r="A22" s="87">
        <v>20</v>
      </c>
      <c r="B22" t="s" s="69">
        <v>140</v>
      </c>
      <c r="C22" t="s" s="70">
        <v>125</v>
      </c>
      <c r="D22" s="71">
        <f>VLOOKUP($B22,'Suivi 2.0 - Points victoires'!A2:C53,3,FALSE)+VLOOKUP($B22,'Suivi 2.0 - Attaques de bateau'!A2:C53,3,FALSE)</f>
        <v>16990</v>
      </c>
      <c r="E22" s="72">
        <v>14</v>
      </c>
      <c r="F22" s="73">
        <f>D22/(E22-2)</f>
        <v>1415.833333333330</v>
      </c>
      <c r="G22" s="74">
        <v>1615</v>
      </c>
    </row>
    <row r="23" ht="23.75" customHeight="1">
      <c r="A23" s="85">
        <v>21</v>
      </c>
      <c r="B23" t="s" s="75">
        <v>141</v>
      </c>
      <c r="C23" t="s" s="70">
        <v>142</v>
      </c>
      <c r="D23" s="76">
        <f>VLOOKUP($B23,'Suivi 2.0 - Points victoires'!A2:C53,3,FALSE)+VLOOKUP($B23,'Suivi 2.0 - Attaques de bateau'!A2:C53,3,FALSE)</f>
        <v>16600</v>
      </c>
      <c r="E23" s="77">
        <v>14</v>
      </c>
      <c r="F23" s="78">
        <f>D23/(E23-2)</f>
        <v>1383.333333333330</v>
      </c>
      <c r="G23" s="79">
        <v>1660</v>
      </c>
    </row>
    <row r="24" ht="23.75" customHeight="1">
      <c r="A24" s="85">
        <v>22</v>
      </c>
      <c r="B24" t="s" s="69">
        <v>143</v>
      </c>
      <c r="C24" t="s" s="70">
        <v>125</v>
      </c>
      <c r="D24" s="71">
        <f>VLOOKUP($B24,'Suivi 2.0 - Points victoires'!A2:C53,3,FALSE)+VLOOKUP($B24,'Suivi 2.0 - Attaques de bateau'!A2:C53,3,FALSE)</f>
        <v>16250</v>
      </c>
      <c r="E24" s="72">
        <v>14</v>
      </c>
      <c r="F24" s="73">
        <f>D24/(E24-2)</f>
        <v>1354.166666666670</v>
      </c>
      <c r="G24" s="74">
        <v>1505</v>
      </c>
    </row>
    <row r="25" ht="23.75" customHeight="1">
      <c r="A25" s="85">
        <v>23</v>
      </c>
      <c r="B25" t="s" s="75">
        <v>144</v>
      </c>
      <c r="C25" t="s" s="70">
        <v>142</v>
      </c>
      <c r="D25" s="76">
        <f>VLOOKUP($B25,'Suivi 2.0 - Points victoires'!A2:C53,3,FALSE)+VLOOKUP($B25,'Suivi 2.0 - Attaques de bateau'!A2:C53,3,FALSE)</f>
        <v>16050</v>
      </c>
      <c r="E25" s="77">
        <v>14</v>
      </c>
      <c r="F25" s="78">
        <f>D25/(E25-2)</f>
        <v>1337.5</v>
      </c>
      <c r="G25" s="79">
        <v>1545</v>
      </c>
    </row>
    <row r="26" ht="23.75" customHeight="1">
      <c r="A26" s="85">
        <v>24</v>
      </c>
      <c r="B26" t="s" s="75">
        <v>145</v>
      </c>
      <c r="C26" t="s" s="70">
        <v>125</v>
      </c>
      <c r="D26" s="71">
        <f>VLOOKUP($B26,'Suivi 2.0 - Points victoires'!A2:C53,3,FALSE)+VLOOKUP($B26,'Suivi 2.0 - Attaques de bateau'!A2:C53,3,FALSE)</f>
        <v>12705</v>
      </c>
      <c r="E26" s="72">
        <v>12</v>
      </c>
      <c r="F26" s="73">
        <f>D26/(E26-2)</f>
        <v>1270.5</v>
      </c>
      <c r="G26" s="74">
        <v>1012.5</v>
      </c>
    </row>
    <row r="27" ht="23.75" customHeight="1">
      <c r="A27" s="85">
        <v>25</v>
      </c>
      <c r="B27" t="s" s="69">
        <v>146</v>
      </c>
      <c r="C27" t="s" s="70">
        <v>125</v>
      </c>
      <c r="D27" s="76">
        <f>VLOOKUP($B27,'Suivi 2.0 - Points victoires'!A2:C53,3,FALSE)+VLOOKUP($B27,'Suivi 2.0 - Attaques de bateau'!A2:C53,3,FALSE)</f>
        <v>13300</v>
      </c>
      <c r="E27" s="77">
        <v>13</v>
      </c>
      <c r="F27" s="78">
        <f>D27/(E27-2)</f>
        <v>1209.090909090910</v>
      </c>
      <c r="G27" s="79">
        <v>1330</v>
      </c>
    </row>
    <row r="28" ht="23.75" customHeight="1">
      <c r="A28" s="85">
        <v>26</v>
      </c>
      <c r="B28" t="s" s="69">
        <v>147</v>
      </c>
      <c r="C28" t="s" s="70">
        <v>125</v>
      </c>
      <c r="D28" s="71">
        <f>VLOOKUP($B28,'Suivi 2.0 - Points victoires'!A2:C53,3,FALSE)+VLOOKUP($B28,'Suivi 2.0 - Attaques de bateau'!A2:C53,3,FALSE)</f>
        <v>13700</v>
      </c>
      <c r="E28" s="72">
        <v>14</v>
      </c>
      <c r="F28" s="73">
        <f>D28/(E28-2)</f>
        <v>1141.666666666670</v>
      </c>
      <c r="G28" s="74">
        <v>1370</v>
      </c>
    </row>
    <row r="29" ht="23.75" customHeight="1">
      <c r="A29" s="85">
        <v>27</v>
      </c>
      <c r="B29" t="s" s="75">
        <v>148</v>
      </c>
      <c r="C29" t="s" s="70">
        <v>125</v>
      </c>
      <c r="D29" s="76">
        <f>VLOOKUP($B29,'Suivi 2.0 - Points victoires'!A2:C53,3,FALSE)+VLOOKUP($B29,'Suivi 2.0 - Attaques de bateau'!A2:C53,3,FALSE)</f>
        <v>12530</v>
      </c>
      <c r="E29" s="77">
        <v>13</v>
      </c>
      <c r="F29" s="78">
        <f>D29/(E29-2)</f>
        <v>1139.090909090910</v>
      </c>
      <c r="G29" s="79">
        <v>1205</v>
      </c>
    </row>
    <row r="30" ht="23.75" customHeight="1">
      <c r="A30" s="85">
        <v>28</v>
      </c>
      <c r="B30" t="s" s="75">
        <v>149</v>
      </c>
      <c r="C30" t="s" s="70">
        <v>142</v>
      </c>
      <c r="D30" s="71">
        <f>VLOOKUP($B30,'Suivi 2.0 - Points victoires'!A2:C53,3,FALSE)+VLOOKUP($B30,'Suivi 2.0 - Attaques de bateau'!A2:C53,3,FALSE)</f>
        <v>9500</v>
      </c>
      <c r="E30" s="72">
        <v>11</v>
      </c>
      <c r="F30" s="73">
        <f>D30/(E30-2)</f>
        <v>1055.555555555560</v>
      </c>
      <c r="G30" s="74">
        <v>1357.142857142860</v>
      </c>
    </row>
    <row r="31" ht="23.75" customHeight="1">
      <c r="A31" s="85">
        <v>29</v>
      </c>
      <c r="B31" t="s" s="69">
        <v>150</v>
      </c>
      <c r="C31" t="s" s="70">
        <v>125</v>
      </c>
      <c r="D31" s="76">
        <f>VLOOKUP($B31,'Suivi 2.0 - Points victoires'!A2:C53,3,FALSE)+VLOOKUP($B31,'Suivi 2.0 - Attaques de bateau'!A2:C53,3,FALSE)</f>
        <v>12490</v>
      </c>
      <c r="E31" s="77">
        <v>14</v>
      </c>
      <c r="F31" s="78">
        <f>D31/(E31-2)</f>
        <v>1040.833333333330</v>
      </c>
      <c r="G31" s="79">
        <v>1225</v>
      </c>
    </row>
    <row r="32" ht="23.75" customHeight="1">
      <c r="A32" s="85">
        <v>30</v>
      </c>
      <c r="B32" t="s" s="75">
        <v>151</v>
      </c>
      <c r="C32" t="s" s="70">
        <v>125</v>
      </c>
      <c r="D32" s="71">
        <f>VLOOKUP($B32,'Suivi 2.0 - Points victoires'!A2:C53,3,FALSE)+VLOOKUP($B32,'Suivi 2.0 - Attaques de bateau'!A2:C53,3,FALSE)</f>
        <v>9710</v>
      </c>
      <c r="E32" s="72">
        <v>13</v>
      </c>
      <c r="F32" s="73">
        <f>D32/(E32-2)</f>
        <v>882.727272727273</v>
      </c>
      <c r="G32" s="74">
        <v>965</v>
      </c>
    </row>
    <row r="33" ht="23.75" customHeight="1">
      <c r="A33" s="85">
        <v>31</v>
      </c>
      <c r="B33" t="s" s="75">
        <v>152</v>
      </c>
      <c r="C33" t="s" s="70">
        <v>142</v>
      </c>
      <c r="D33" s="76">
        <f>VLOOKUP($B33,'Suivi 2.0 - Points victoires'!A2:C53,3,FALSE)+VLOOKUP($B33,'Suivi 2.0 - Attaques de bateau'!A2:C53,3,FALSE)</f>
        <v>9405</v>
      </c>
      <c r="E33" s="77">
        <v>13</v>
      </c>
      <c r="F33" s="78">
        <f>D33/(E33-2)</f>
        <v>855</v>
      </c>
      <c r="G33" s="79">
        <v>922.5</v>
      </c>
    </row>
    <row r="34" ht="23.75" customHeight="1">
      <c r="A34" s="85">
        <v>32</v>
      </c>
      <c r="B34" t="s" s="75">
        <v>153</v>
      </c>
      <c r="C34" t="s" s="70">
        <v>142</v>
      </c>
      <c r="D34" s="71">
        <f>VLOOKUP($B34,'Suivi 2.0 - Points victoires'!A2:C53,3,FALSE)+VLOOKUP($B34,'Suivi 2.0 - Attaques de bateau'!A2:C53,3,FALSE)</f>
        <v>9250</v>
      </c>
      <c r="E34" s="72">
        <v>13</v>
      </c>
      <c r="F34" s="73">
        <f>D34/(E34-2)</f>
        <v>840.909090909091</v>
      </c>
      <c r="G34" s="74">
        <v>1541.666666666670</v>
      </c>
    </row>
    <row r="35" ht="23.75" customHeight="1">
      <c r="A35" s="85">
        <v>33</v>
      </c>
      <c r="B35" t="s" s="88">
        <v>154</v>
      </c>
      <c r="C35" t="s" s="70">
        <v>142</v>
      </c>
      <c r="D35" s="76">
        <f>VLOOKUP($B35,'Suivi 2.0 - Points victoires'!A2:C53,3,FALSE)+VLOOKUP($B35,'Suivi 2.0 - Attaques de bateau'!A2:C53,3,FALSE)</f>
        <v>8485</v>
      </c>
      <c r="E35" s="77">
        <v>13</v>
      </c>
      <c r="F35" s="78">
        <f>D35/(E35-2)</f>
        <v>771.363636363636</v>
      </c>
      <c r="G35" s="79">
        <v>2106.25</v>
      </c>
    </row>
    <row r="36" ht="23.75" customHeight="1">
      <c r="A36" s="85">
        <v>34</v>
      </c>
      <c r="B36" t="s" s="26">
        <v>155</v>
      </c>
      <c r="C36" t="s" s="81">
        <v>125</v>
      </c>
      <c r="D36" s="71">
        <f>VLOOKUP($B36,'Suivi 2.0 - Points victoires'!A2:C53,3,FALSE)+VLOOKUP($B36,'Suivi 2.0 - Attaques de bateau'!A2:C53,3,FALSE)</f>
        <v>6950</v>
      </c>
      <c r="E36" s="72">
        <v>13</v>
      </c>
      <c r="F36" s="73">
        <f>D36/(E36-2)</f>
        <v>631.818181818182</v>
      </c>
      <c r="G36" s="74">
        <v>695</v>
      </c>
    </row>
    <row r="37" ht="23.75" customHeight="1">
      <c r="A37" s="83">
        <v>35</v>
      </c>
      <c r="B37" t="s" s="89">
        <v>156</v>
      </c>
      <c r="C37" t="s" s="70">
        <v>125</v>
      </c>
      <c r="D37" s="76">
        <f>VLOOKUP($B37,'Suivi 2.0 - Points victoires'!A2:C53,3,FALSE)+VLOOKUP($B37,'Suivi 2.0 - Attaques de bateau'!A2:C53,3,FALSE)</f>
        <v>6685</v>
      </c>
      <c r="E37" s="77">
        <v>14</v>
      </c>
      <c r="F37" s="78">
        <f>D37/(E37-2)</f>
        <v>557.083333333333</v>
      </c>
      <c r="G37" s="79">
        <v>602.5</v>
      </c>
    </row>
    <row r="38" ht="23.75" customHeight="1">
      <c r="A38" s="83">
        <v>36</v>
      </c>
      <c r="B38" t="s" s="90">
        <v>76</v>
      </c>
      <c r="C38" t="s" s="70">
        <v>142</v>
      </c>
      <c r="D38" s="71">
        <f>VLOOKUP($B38,'Suivi 2.0 - Points victoires'!A2:C53,3,FALSE)+VLOOKUP($B38,'Suivi 2.0 - Attaques de bateau'!A2:C53,3,FALSE)</f>
        <v>4850</v>
      </c>
      <c r="E38" s="72">
        <v>12</v>
      </c>
      <c r="F38" s="73">
        <f>D38/(E38-2)</f>
        <v>485</v>
      </c>
      <c r="G38" s="74">
        <v>970</v>
      </c>
    </row>
    <row r="39" ht="23.75" customHeight="1">
      <c r="A39" s="83">
        <v>37</v>
      </c>
      <c r="B39" t="s" s="90">
        <v>157</v>
      </c>
      <c r="C39" t="s" s="70">
        <v>142</v>
      </c>
      <c r="D39" s="76">
        <f>VLOOKUP($B39,'Suivi 2.0 - Points victoires'!A2:C53,3,FALSE)+VLOOKUP($B39,'Suivi 2.0 - Attaques de bateau'!A2:C53,3,FALSE)</f>
        <v>5285</v>
      </c>
      <c r="E39" s="77">
        <v>13</v>
      </c>
      <c r="F39" s="78">
        <f>D39/(E39-2)</f>
        <v>480.454545454545</v>
      </c>
      <c r="G39" s="79">
        <v>522.5</v>
      </c>
    </row>
    <row r="40" ht="23.75" customHeight="1">
      <c r="A40" s="83">
        <v>38</v>
      </c>
      <c r="B40" t="s" s="84">
        <v>158</v>
      </c>
      <c r="C40" t="s" s="70">
        <v>142</v>
      </c>
      <c r="D40" s="71">
        <f>VLOOKUP($B40,'Suivi 2.0 - Points victoires'!A2:C53,3,FALSE)+VLOOKUP($B40,'Suivi 2.0 - Attaques de bateau'!A2:C53,3,FALSE)</f>
        <v>4800</v>
      </c>
      <c r="E40" s="72">
        <v>14</v>
      </c>
      <c r="F40" s="73">
        <f>D40/(E40-2)</f>
        <v>400</v>
      </c>
      <c r="G40" s="74">
        <v>480</v>
      </c>
    </row>
    <row r="41" ht="23.75" customHeight="1">
      <c r="A41" s="83">
        <v>39</v>
      </c>
      <c r="B41" t="s" s="90">
        <v>159</v>
      </c>
      <c r="C41" t="s" s="70">
        <v>142</v>
      </c>
      <c r="D41" s="76">
        <f>VLOOKUP($B41,'Suivi 2.0 - Points victoires'!A2:C53,3,FALSE)+VLOOKUP($B41,'Suivi 2.0 - Attaques de bateau'!A2:C53,3,FALSE)</f>
        <v>3700</v>
      </c>
      <c r="E41" s="77">
        <v>12</v>
      </c>
      <c r="F41" s="78">
        <f>D41/(E41-2)</f>
        <v>370</v>
      </c>
      <c r="G41" s="79">
        <v>1233.333333333330</v>
      </c>
    </row>
    <row r="42" ht="23.75" customHeight="1">
      <c r="A42" s="83">
        <v>40</v>
      </c>
      <c r="B42" t="s" s="90">
        <v>160</v>
      </c>
      <c r="C42" t="s" s="70">
        <v>142</v>
      </c>
      <c r="D42" s="71">
        <f>VLOOKUP($B42,'Suivi 2.0 - Points victoires'!A2:C53,3,FALSE)+VLOOKUP($B42,'Suivi 2.0 - Attaques de bateau'!A2:C53,3,FALSE)</f>
        <v>2650</v>
      </c>
      <c r="E42" s="72">
        <v>12</v>
      </c>
      <c r="F42" s="73">
        <f>D42/(E42-2)</f>
        <v>265</v>
      </c>
      <c r="G42" s="74">
        <v>662.5</v>
      </c>
    </row>
    <row r="43" ht="23.75" customHeight="1">
      <c r="A43" s="83">
        <v>41</v>
      </c>
      <c r="B43" t="s" s="90">
        <v>161</v>
      </c>
      <c r="C43" t="s" s="70">
        <v>142</v>
      </c>
      <c r="D43" s="76">
        <f>VLOOKUP($B43,'Suivi 2.0 - Points victoires'!A2:C53,3,FALSE)+VLOOKUP($B43,'Suivi 2.0 - Attaques de bateau'!A2:C53,3,FALSE)</f>
        <v>1270</v>
      </c>
      <c r="E43" s="77">
        <v>12</v>
      </c>
      <c r="F43" s="78">
        <f>D43/(E43-2)</f>
        <v>127</v>
      </c>
      <c r="G43" s="79">
        <v>1150</v>
      </c>
    </row>
    <row r="44" ht="23.75" customHeight="1">
      <c r="A44" s="83">
        <v>42</v>
      </c>
      <c r="B44" t="s" s="90">
        <v>162</v>
      </c>
      <c r="C44" t="s" s="70">
        <v>142</v>
      </c>
      <c r="D44" s="71">
        <f>VLOOKUP($B44,'Suivi 2.0 - Points victoires'!A2:C53,3,FALSE)+VLOOKUP($B44,'Suivi 2.0 - Attaques de bateau'!A2:C53,3,FALSE)</f>
        <v>900</v>
      </c>
      <c r="E44" s="72">
        <v>12</v>
      </c>
      <c r="F44" s="73">
        <f>D44/(E44-2)</f>
        <v>90</v>
      </c>
      <c r="G44" s="74">
        <v>225</v>
      </c>
    </row>
    <row r="45" ht="23.75" customHeight="1">
      <c r="A45" s="83">
        <v>43</v>
      </c>
      <c r="B45" t="s" s="90">
        <v>163</v>
      </c>
      <c r="C45" t="s" s="70">
        <v>142</v>
      </c>
      <c r="D45" s="76">
        <f>VLOOKUP($B45,'Suivi 2.0 - Points victoires'!A2:C53,3,FALSE)+VLOOKUP($B45,'Suivi 2.0 - Attaques de bateau'!A2:C53,3,FALSE)</f>
        <v>100</v>
      </c>
      <c r="E45" s="77">
        <v>13</v>
      </c>
      <c r="F45" s="78">
        <f>D45/(E45-2)</f>
        <v>9.09090909090909</v>
      </c>
      <c r="G45" s="79">
        <v>100</v>
      </c>
    </row>
    <row r="46" ht="23.75" customHeight="1">
      <c r="A46" s="83">
        <v>44</v>
      </c>
      <c r="B46" t="s" s="90">
        <v>164</v>
      </c>
      <c r="C46" t="s" s="70">
        <v>142</v>
      </c>
      <c r="D46" s="71">
        <f>VLOOKUP($B46,'Suivi 2.0 - Points victoires'!A2:C53,3,FALSE)+VLOOKUP($B46,'Suivi 2.0 - Attaques de bateau'!A2:C53,3,FALSE)</f>
        <v>0</v>
      </c>
      <c r="E46" s="72">
        <v>13</v>
      </c>
      <c r="F46" s="73">
        <f>D46/(E46-2)</f>
        <v>0</v>
      </c>
      <c r="G46" s="74">
        <v>0</v>
      </c>
    </row>
    <row r="47" ht="23.75" customHeight="1">
      <c r="A47" s="83">
        <v>45</v>
      </c>
      <c r="B47" t="s" s="90">
        <v>165</v>
      </c>
      <c r="C47" t="s" s="70">
        <v>142</v>
      </c>
      <c r="D47" s="76">
        <f>VLOOKUP($B47,'Suivi 2.0 - Points victoires'!A2:C53,3,FALSE)+VLOOKUP($B47,'Suivi 2.0 - Attaques de bateau'!A2:C53,3,FALSE)</f>
        <v>0</v>
      </c>
      <c r="E47" s="77">
        <v>13</v>
      </c>
      <c r="F47" s="78">
        <f>D47/(E47-2)</f>
        <v>0</v>
      </c>
      <c r="G47" s="79"/>
    </row>
    <row r="48" ht="23.75" customHeight="1">
      <c r="A48" s="83">
        <v>46</v>
      </c>
      <c r="B48" t="s" s="90">
        <v>166</v>
      </c>
      <c r="C48" t="s" s="70">
        <v>142</v>
      </c>
      <c r="D48" s="71">
        <f>VLOOKUP($B48,'Suivi 2.0 - Points victoires'!A2:C53,3,FALSE)+VLOOKUP($B48,'Suivi 2.0 - Attaques de bateau'!A2:C53,3,FALSE)</f>
        <v>0</v>
      </c>
      <c r="E48" s="72">
        <v>11</v>
      </c>
      <c r="F48" s="73">
        <f>D48/(E48-2)</f>
        <v>0</v>
      </c>
      <c r="G48" s="74"/>
    </row>
    <row r="49" ht="23.75" customHeight="1">
      <c r="A49" s="83">
        <v>47</v>
      </c>
      <c r="B49" t="s" s="90">
        <v>167</v>
      </c>
      <c r="C49" t="s" s="70">
        <v>142</v>
      </c>
      <c r="D49" s="76">
        <f>VLOOKUP($B49,'Suivi 2.0 - Points victoires'!A2:C53,3,FALSE)+VLOOKUP($B49,'Suivi 2.0 - Attaques de bateau'!A2:C53,3,FALSE)</f>
        <v>0</v>
      </c>
      <c r="E49" s="77">
        <v>14</v>
      </c>
      <c r="F49" s="78">
        <f>D49/(E49-2)</f>
        <v>0</v>
      </c>
      <c r="G49" s="79"/>
    </row>
    <row r="50" ht="23.75" customHeight="1">
      <c r="A50" s="83">
        <v>48</v>
      </c>
      <c r="B50" t="s" s="90">
        <v>168</v>
      </c>
      <c r="C50" t="s" s="70">
        <v>142</v>
      </c>
      <c r="D50" s="71">
        <f>VLOOKUP($B50,'Suivi 2.0 - Points victoires'!A2:C53,3,FALSE)+VLOOKUP($B50,'Suivi 2.0 - Attaques de bateau'!A2:C53,3,FALSE)</f>
        <v>0</v>
      </c>
      <c r="E50" s="72">
        <v>12</v>
      </c>
      <c r="F50" s="73">
        <f>D50/(E50-2)</f>
        <v>0</v>
      </c>
      <c r="G50" s="74"/>
    </row>
    <row r="51" ht="23.75" customHeight="1">
      <c r="A51" s="83">
        <v>49</v>
      </c>
      <c r="B51" t="s" s="90">
        <v>169</v>
      </c>
      <c r="C51" t="s" s="70">
        <v>142</v>
      </c>
      <c r="D51" s="76">
        <f>VLOOKUP($B51,'Suivi 2.0 - Points victoires'!A2:C53,3,FALSE)+VLOOKUP($B51,'Suivi 2.0 - Attaques de bateau'!A2:C53,3,FALSE)</f>
        <v>0</v>
      </c>
      <c r="E51" s="77">
        <v>11</v>
      </c>
      <c r="F51" s="78">
        <f>D51/(E51-2)</f>
        <v>0</v>
      </c>
      <c r="G51" s="79"/>
    </row>
    <row r="52" ht="23.75" customHeight="1">
      <c r="A52" s="83">
        <v>50</v>
      </c>
      <c r="B52" t="s" s="90">
        <v>170</v>
      </c>
      <c r="C52" t="s" s="70">
        <v>142</v>
      </c>
      <c r="D52" s="91">
        <f>VLOOKUP($B52,'Suivi 2.0 - Points victoires'!A2:C53,3,FALSE)+VLOOKUP($B52,'Suivi 2.0 - Attaques de bateau'!A2:C53,3,FALSE)</f>
        <v>0</v>
      </c>
      <c r="E52" s="92">
        <v>12</v>
      </c>
      <c r="F52" s="93">
        <f>D52/(E52-2)</f>
        <v>0</v>
      </c>
      <c r="G52" s="94"/>
    </row>
  </sheetData>
  <mergeCells count="1">
    <mergeCell ref="A1:G1"/>
  </mergeCells>
  <conditionalFormatting sqref="C2:C52">
    <cfRule type="cellIs" dxfId="5" priority="1" operator="equal" stopIfTrue="1">
      <formula>"Membre"</formula>
    </cfRule>
    <cfRule type="cellIs" dxfId="6" priority="2" operator="equal" stopIfTrue="1">
      <formula>"Ainé"</formula>
    </cfRule>
    <cfRule type="cellIs" dxfId="7" priority="3" operator="equal" stopIfTrue="1">
      <formula>"Adjoint"</formula>
    </cfRule>
    <cfRule type="cellIs" dxfId="8" priority="4" operator="equal" stopIfTrue="1">
      <formula>"Chef"</formula>
    </cfRule>
  </conditionalFormatting>
  <conditionalFormatting sqref="D2:G52">
    <cfRule type="cellIs" dxfId="9" priority="1" operator="lessThan" stopIfTrue="1">
      <formula>-1.5</formula>
    </cfRule>
    <cfRule type="cellIs" dxfId="10" priority="2" operator="lessThan" stopIfTrue="1">
      <formula>-1</formula>
    </cfRule>
    <cfRule type="cellIs" dxfId="11" priority="3" operator="lessThan" stopIfTrue="1">
      <formula>0</formula>
    </cfRule>
  </conditionalFormatting>
  <conditionalFormatting sqref="A3:A52">
    <cfRule type="cellIs" dxfId="12" priority="1" operator="lessThanOrEqual" stopIfTrue="1">
      <formula>3</formula>
    </cfRule>
    <cfRule type="cellIs" dxfId="13" priority="2" operator="lessThanOrEqual" stopIfTrue="1">
      <formula>20</formula>
    </cfRule>
    <cfRule type="cellIs" dxfId="14" priority="3" operator="lessThanOrEqual" stopIfTrue="1">
      <formula>40</formula>
    </cfRule>
    <cfRule type="cellIs" dxfId="15" priority="4" operator="greaterThan" stopIfTrue="1">
      <formula>40</formula>
    </cfRule>
  </conditionalFormatting>
  <dataValidations count="1">
    <dataValidation type="list" allowBlank="1" showInputMessage="1" showErrorMessage="1" sqref="C3:C52">
      <formula1>"Membre,Ainé,Adjoint,Chef"</formula1>
    </dataValidation>
  </dataValidations>
  <hyperlinks>
    <hyperlink ref="B3" r:id="rId1" location="" tooltip="" display="hugo"/>
    <hyperlink ref="B4" r:id="rId2" location="" tooltip="" display="Margot"/>
    <hyperlink ref="B5" r:id="rId3" location="" tooltip="" display="Ako"/>
    <hyperlink ref="B6" r:id="rId4" location="" tooltip="" display="Aimline"/>
    <hyperlink ref="B7" r:id="rId5" location="" tooltip="" display="KEYSER SÖZE"/>
    <hyperlink ref="B8" r:id="rId6" location="" tooltip="" display="Twanou"/>
    <hyperlink ref="B9" r:id="rId7" location="" tooltip="" display="N3XuSs_"/>
    <hyperlink ref="B10" r:id="rId8" location="" tooltip="" display="Dpathde"/>
    <hyperlink ref="B11" r:id="rId9" location="" tooltip="" display="Gabe"/>
    <hyperlink ref="B12" r:id="rId10" location="" tooltip="" display="Zoul"/>
    <hyperlink ref="B13" r:id="rId11" location="" tooltip="" display="Goodator"/>
    <hyperlink ref="B14" r:id="rId12" location="" tooltip="" display="el commandantor"/>
    <hyperlink ref="B15" r:id="rId13" location="" tooltip="" display="Bordeo"/>
    <hyperlink ref="B16" r:id="rId14" location="" tooltip="" display="Bill"/>
    <hyperlink ref="B17" r:id="rId15" location="" tooltip="" display="Lex"/>
    <hyperlink ref="B18" r:id="rId16" location="" tooltip="" display="vinss"/>
    <hyperlink ref="B19" r:id="rId17" location="" tooltip="" display="HeroHaribo"/>
    <hyperlink ref="B20" r:id="rId18" location="" tooltip="" display="Samiyy"/>
    <hyperlink ref="B21" r:id="rId19" location="" tooltip="" display="Komsomoll"/>
    <hyperlink ref="B22" r:id="rId20" location="" tooltip="" display="Iteration"/>
    <hyperlink ref="B23" r:id="rId21" location="" tooltip="" display="sheitan"/>
    <hyperlink ref="B24" r:id="rId22" location="" tooltip="" display="Jujudefruit"/>
    <hyperlink ref="B25" r:id="rId23" location="" tooltip="" display="Lucas"/>
    <hyperlink ref="B26" r:id="rId24" location="" tooltip="" display="Nebula VENOM"/>
    <hyperlink ref="B27" r:id="rId25" location="" tooltip="" display="cmara"/>
    <hyperlink ref="B28" r:id="rId26" location="" tooltip="" display="BIGHERZ"/>
    <hyperlink ref="B29" r:id="rId27" location="" tooltip="" display="les gagnans"/>
    <hyperlink ref="B30" r:id="rId28" location="" tooltip="" display="toinou03"/>
    <hyperlink ref="B31" r:id="rId29" location="" tooltip="" display="Rhotull"/>
    <hyperlink ref="B32" r:id="rId30" location="" tooltip="" display="Leo"/>
    <hyperlink ref="B33" r:id="rId31" location="" tooltip="" display="balik"/>
    <hyperlink ref="B34" r:id="rId32" location="" tooltip="" display="grrrr"/>
    <hyperlink ref="B35" r:id="rId33" location="" tooltip="" display="Shad0w"/>
    <hyperlink ref="B36" r:id="rId34" location="" tooltip="" display="KingSHr4K"/>
    <hyperlink ref="B37" r:id="rId35" location="" tooltip="" display="Aonitit"/>
    <hyperlink ref="B39" r:id="rId36" location="" tooltip="" display="alejandro"/>
    <hyperlink ref="B40" r:id="rId37" location="" tooltip="" display="Gugu"/>
    <hyperlink ref="B41" r:id="rId38" location="" tooltip="" display="&lt;c4&gt;e2t"/>
    <hyperlink ref="B42" r:id="rId39" location="" tooltip="" display="Xº°bakhta_66°ºX"/>
    <hyperlink ref="B43" r:id="rId40" location="" tooltip="" display="Jack"/>
    <hyperlink ref="B44" r:id="rId41" location="" tooltip="" display="Legendara"/>
    <hyperlink ref="B45" r:id="rId42" location="" tooltip="" display="Axel-EwW"/>
    <hyperlink ref="B46" r:id="rId43" location="" tooltip="" display="arthu's"/>
    <hyperlink ref="B47" r:id="rId44" location="" tooltip="" display="⚡️klįmø⚡️"/>
    <hyperlink ref="B48" r:id="rId45" location="" tooltip="" display="⚡STALINE⚡"/>
    <hyperlink ref="B49" r:id="rId46" location="" tooltip="" display="Marosor"/>
    <hyperlink ref="B50" r:id="rId47" location="" tooltip="" display="max"/>
    <hyperlink ref="B51" r:id="rId48" location="" tooltip="" display="Mz-NoTSilVeR"/>
    <hyperlink ref="B52" r:id="rId49" location="" tooltip="" display="tamerejlabaiz"/>
  </hyperlink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CA53"/>
  <sheetViews>
    <sheetView workbookViewId="0" showGridLines="0" defaultGridColor="1">
      <pane topLeftCell="F3" xSplit="5" ySplit="2" activePane="bottomRight" state="frozen"/>
    </sheetView>
  </sheetViews>
  <sheetFormatPr defaultColWidth="16.3333" defaultRowHeight="18" customHeight="1" outlineLevelRow="0" outlineLevelCol="0"/>
  <cols>
    <col min="1" max="1" width="22.8359" style="95" customWidth="1"/>
    <col min="2" max="2" hidden="1" width="16.3333" style="95" customWidth="1"/>
    <col min="3" max="3" width="6.25" style="95" customWidth="1"/>
    <col min="4" max="4" width="7.13281" style="95" customWidth="1"/>
    <col min="5" max="5" width="9.30469" style="95" customWidth="1"/>
    <col min="6" max="27" width="5.77344" style="95" customWidth="1"/>
    <col min="28" max="79" hidden="1" width="16.3333" style="95" customWidth="1"/>
    <col min="80" max="16384" width="16.3516" style="95" customWidth="1"/>
  </cols>
  <sheetData>
    <row r="1" ht="28" customHeight="1">
      <c r="A1" t="s" s="7">
        <v>171</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row>
    <row r="2" ht="32" customHeight="1">
      <c r="A2" t="s" s="96">
        <v>7</v>
      </c>
      <c r="B2" s="97"/>
      <c r="C2" t="s" s="59">
        <v>8</v>
      </c>
      <c r="D2" t="s" s="59">
        <v>9</v>
      </c>
      <c r="E2" t="s" s="98">
        <v>113</v>
      </c>
      <c r="F2" s="99">
        <f>1+G$2+H2:H53</f>
        <v>146</v>
      </c>
      <c r="G2" s="99">
        <f>1+H$2</f>
        <v>73</v>
      </c>
      <c r="H2" s="100">
        <f>1+I$2</f>
        <v>72</v>
      </c>
      <c r="I2" s="101">
        <f>1+J$2</f>
        <v>71</v>
      </c>
      <c r="J2" s="101">
        <f>1+K$2</f>
        <v>70</v>
      </c>
      <c r="K2" s="101">
        <f>1+L$2</f>
        <v>69</v>
      </c>
      <c r="L2" s="101">
        <f>1+M$2</f>
        <v>68</v>
      </c>
      <c r="M2" s="101">
        <f>1+N$2</f>
        <v>67</v>
      </c>
      <c r="N2" s="101">
        <f>1+O$2</f>
        <v>66</v>
      </c>
      <c r="O2" s="101">
        <f>1+P$2</f>
        <v>65</v>
      </c>
      <c r="P2" s="101">
        <f>1+Q$2</f>
        <v>64</v>
      </c>
      <c r="Q2" s="101">
        <f>1+R$2</f>
        <v>63</v>
      </c>
      <c r="R2" s="101">
        <f>1+S$2</f>
        <v>62</v>
      </c>
      <c r="S2" s="101">
        <f>1+T$2</f>
        <v>61</v>
      </c>
      <c r="T2" s="101">
        <f>1+U$2</f>
        <v>60</v>
      </c>
      <c r="U2" s="101">
        <f>1+V$2</f>
        <v>59</v>
      </c>
      <c r="V2" s="101">
        <f>1+W$2</f>
        <v>58</v>
      </c>
      <c r="W2" s="101">
        <f>1+X$2</f>
        <v>57</v>
      </c>
      <c r="X2" s="101">
        <f>1+Y$2</f>
        <v>56</v>
      </c>
      <c r="Y2" s="101">
        <f>1+Z$2</f>
        <v>55</v>
      </c>
      <c r="Z2" s="101">
        <f>1+AA$2</f>
        <v>54</v>
      </c>
      <c r="AA2" s="102">
        <f>1+AB$2</f>
        <v>53</v>
      </c>
      <c r="AB2" s="103">
        <f>1+AC$2</f>
        <v>52</v>
      </c>
      <c r="AC2" s="103">
        <f>1+AD$2</f>
        <v>51</v>
      </c>
      <c r="AD2" s="103">
        <f>1+AE$2</f>
        <v>50</v>
      </c>
      <c r="AE2" s="103">
        <f>1+AF$2</f>
        <v>49</v>
      </c>
      <c r="AF2" s="103">
        <f>1+AG$2</f>
        <v>48</v>
      </c>
      <c r="AG2" s="103">
        <f>1+AH$2</f>
        <v>47</v>
      </c>
      <c r="AH2" s="103">
        <f>1+AI$2</f>
        <v>46</v>
      </c>
      <c r="AI2" s="103">
        <f>1+AJ$2</f>
        <v>45</v>
      </c>
      <c r="AJ2" s="103">
        <f>1+AK$2</f>
        <v>44</v>
      </c>
      <c r="AK2" s="103">
        <f>1+AL$2</f>
        <v>43</v>
      </c>
      <c r="AL2" s="103">
        <f>1+AM$2</f>
        <v>42</v>
      </c>
      <c r="AM2" s="103">
        <f>1+AN$2</f>
        <v>41</v>
      </c>
      <c r="AN2" s="103">
        <f>1+AO$2</f>
        <v>40</v>
      </c>
      <c r="AO2" s="103">
        <f>1+AP$2</f>
        <v>39</v>
      </c>
      <c r="AP2" s="103">
        <f>1+AQ$2</f>
        <v>38</v>
      </c>
      <c r="AQ2" s="14">
        <f>1+AR$2</f>
        <v>37</v>
      </c>
      <c r="AR2" s="103">
        <f>1+AS$2</f>
        <v>36</v>
      </c>
      <c r="AS2" s="103">
        <f>1+AT$2</f>
        <v>35</v>
      </c>
      <c r="AT2" s="103">
        <f>1+AU$2</f>
        <v>34</v>
      </c>
      <c r="AU2" s="103">
        <f>1+AV$2</f>
        <v>33</v>
      </c>
      <c r="AV2" s="103">
        <f>1+AW$2</f>
        <v>32</v>
      </c>
      <c r="AW2" s="103">
        <f>1+AX$2</f>
        <v>31</v>
      </c>
      <c r="AX2" s="103">
        <f>1+AY$2</f>
        <v>30</v>
      </c>
      <c r="AY2" s="103">
        <f>1+AZ$2</f>
        <v>29</v>
      </c>
      <c r="AZ2" s="103">
        <f>1+BA$2</f>
        <v>28</v>
      </c>
      <c r="BA2" s="14">
        <f>1+BB$2</f>
        <v>27</v>
      </c>
      <c r="BB2" s="14">
        <f>1+BC$2</f>
        <v>26</v>
      </c>
      <c r="BC2" s="14">
        <f>1+BD$2</f>
        <v>25</v>
      </c>
      <c r="BD2" s="14">
        <f>1+BE$2</f>
        <v>24</v>
      </c>
      <c r="BE2" s="14">
        <f>1+BF$2</f>
        <v>23</v>
      </c>
      <c r="BF2" s="14">
        <f>1+BG$2</f>
        <v>22</v>
      </c>
      <c r="BG2" s="14">
        <f>1+BH$2</f>
        <v>21</v>
      </c>
      <c r="BH2" s="14">
        <f>1+BI$2</f>
        <v>20</v>
      </c>
      <c r="BI2" s="14">
        <f>1+BJ$2</f>
        <v>19</v>
      </c>
      <c r="BJ2" s="14">
        <f>1+BK$2</f>
        <v>18</v>
      </c>
      <c r="BK2" s="14">
        <f>1+BL$2</f>
        <v>17</v>
      </c>
      <c r="BL2" s="14">
        <f>1+BM$2</f>
        <v>16</v>
      </c>
      <c r="BM2" s="14">
        <f>1+BN$2</f>
        <v>15</v>
      </c>
      <c r="BN2" s="14">
        <f>1+BO$2</f>
        <v>14</v>
      </c>
      <c r="BO2" s="14">
        <f>1+BP$2</f>
        <v>13</v>
      </c>
      <c r="BP2" s="14">
        <f>1+BQ$2</f>
        <v>12</v>
      </c>
      <c r="BQ2" s="14">
        <f>1+BR$2</f>
        <v>11</v>
      </c>
      <c r="BR2" s="14">
        <f>1+BS$2</f>
        <v>10</v>
      </c>
      <c r="BS2" s="14">
        <f>1+BT$2</f>
        <v>9</v>
      </c>
      <c r="BT2" s="14">
        <f>1+BU$2</f>
        <v>8</v>
      </c>
      <c r="BU2" s="14">
        <f>1+BV$2</f>
        <v>7</v>
      </c>
      <c r="BV2" s="14">
        <f>1+BW$2</f>
        <v>6</v>
      </c>
      <c r="BW2" s="14">
        <f>1+BX$2</f>
        <v>5</v>
      </c>
      <c r="BX2" s="14">
        <f>1+BY$2</f>
        <v>4</v>
      </c>
      <c r="BY2" s="14">
        <f>1+BZ$2</f>
        <v>3</v>
      </c>
      <c r="BZ2" s="14">
        <f>1+CA$2</f>
        <v>2</v>
      </c>
      <c r="CA2" s="14">
        <v>1</v>
      </c>
    </row>
    <row r="3" ht="23.7" customHeight="1">
      <c r="A3" t="s" s="104">
        <v>10</v>
      </c>
      <c r="B3" t="s" s="63">
        <v>173</v>
      </c>
      <c r="C3" s="105">
        <v>3700</v>
      </c>
      <c r="D3" s="106">
        <v>1233.333333333330</v>
      </c>
      <c r="E3" t="s" s="107">
        <f>VLOOKUP(A3,'Suivi 2.0 - Scores Guerres de c'!B2:C52,2,FALSE)</f>
        <v>142</v>
      </c>
      <c r="F3" s="108">
        <v>1000</v>
      </c>
      <c r="G3" s="109">
        <v>1400</v>
      </c>
      <c r="H3" s="110">
        <v>1300</v>
      </c>
      <c r="I3" s="111"/>
      <c r="J3" s="109"/>
      <c r="K3" s="109"/>
      <c r="L3" s="109"/>
      <c r="M3" s="109"/>
      <c r="N3" s="109"/>
      <c r="O3" s="109"/>
      <c r="P3" s="109"/>
      <c r="Q3" s="109"/>
      <c r="R3" s="109"/>
      <c r="S3" s="109"/>
      <c r="T3" s="109"/>
      <c r="U3" s="109"/>
      <c r="V3" s="109"/>
      <c r="W3" s="109"/>
      <c r="X3" s="109"/>
      <c r="Y3" s="109"/>
      <c r="Z3" s="109"/>
      <c r="AA3" s="109"/>
      <c r="AB3" s="109"/>
      <c r="AC3" s="109"/>
      <c r="AD3" s="109"/>
      <c r="AE3" s="109"/>
      <c r="AF3" s="109"/>
      <c r="AG3" s="109"/>
      <c r="AH3" s="109"/>
      <c r="AI3" s="109"/>
      <c r="AJ3" s="109"/>
      <c r="AK3" s="109"/>
      <c r="AL3" s="109"/>
      <c r="AM3" s="109"/>
      <c r="AN3" s="109"/>
      <c r="AO3" s="109"/>
      <c r="AP3" s="109"/>
      <c r="AQ3" s="112"/>
      <c r="AR3" s="113"/>
      <c r="AS3" s="113"/>
      <c r="AT3" s="113"/>
      <c r="AU3" s="113"/>
      <c r="AV3" s="113"/>
      <c r="AW3" s="113"/>
      <c r="AX3" s="113"/>
      <c r="AY3" s="113"/>
      <c r="AZ3" s="113"/>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row>
    <row r="4" ht="23.7" customHeight="1">
      <c r="A4" t="s" s="114">
        <v>12</v>
      </c>
      <c r="B4" t="s" s="70">
        <v>174</v>
      </c>
      <c r="C4" s="115">
        <v>0</v>
      </c>
      <c r="D4" s="42"/>
      <c r="E4" t="s" s="116">
        <f>VLOOKUP(A4,'Suivi 2.0 - Scores Guerres de c'!B2:C52,2,FALSE)</f>
        <v>142</v>
      </c>
      <c r="F4" s="117"/>
      <c r="G4" s="118"/>
      <c r="H4" s="119"/>
      <c r="I4" s="120"/>
      <c r="J4" s="120"/>
      <c r="K4" s="120"/>
      <c r="L4" s="120"/>
      <c r="M4" s="120"/>
      <c r="N4" s="120"/>
      <c r="O4" s="120"/>
      <c r="P4" s="120"/>
      <c r="Q4" s="120"/>
      <c r="R4" s="120"/>
      <c r="S4" s="120"/>
      <c r="T4" s="120"/>
      <c r="U4" s="120"/>
      <c r="V4" s="120"/>
      <c r="W4" s="120"/>
      <c r="X4" s="120"/>
      <c r="Y4" s="120"/>
      <c r="Z4" s="120"/>
      <c r="AA4" s="120"/>
      <c r="AB4" s="120"/>
      <c r="AC4" s="120"/>
      <c r="AD4" s="120"/>
      <c r="AE4" s="120"/>
      <c r="AF4" s="120"/>
      <c r="AG4" s="120"/>
      <c r="AH4" s="120"/>
      <c r="AI4" s="120"/>
      <c r="AJ4" s="120"/>
      <c r="AK4" s="120"/>
      <c r="AL4" s="120"/>
      <c r="AM4" s="120"/>
      <c r="AN4" s="120"/>
      <c r="AO4" s="120"/>
      <c r="AP4" s="120"/>
      <c r="AQ4" s="121"/>
      <c r="AR4" s="122"/>
      <c r="AS4" s="122"/>
      <c r="AT4" s="122"/>
      <c r="AU4" s="122"/>
      <c r="AV4" s="122"/>
      <c r="AW4" s="122"/>
      <c r="AX4" s="122"/>
      <c r="AY4" s="122"/>
      <c r="AZ4" s="122"/>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row>
    <row r="5" ht="23.7" customHeight="1">
      <c r="A5" t="s" s="114">
        <v>14</v>
      </c>
      <c r="B5" t="s" s="70">
        <v>175</v>
      </c>
      <c r="C5" s="115">
        <v>0</v>
      </c>
      <c r="D5" s="42"/>
      <c r="E5" t="s" s="116">
        <f>VLOOKUP(A5,'Suivi 2.0 - Scores Guerres de c'!B2:C52,2,FALSE)</f>
        <v>142</v>
      </c>
      <c r="F5" s="123"/>
      <c r="G5" s="111"/>
      <c r="H5" s="109"/>
      <c r="I5" s="109"/>
      <c r="J5" s="109"/>
      <c r="K5" s="109"/>
      <c r="L5" s="109"/>
      <c r="M5" s="109"/>
      <c r="N5" s="109"/>
      <c r="O5" s="109"/>
      <c r="P5" s="109"/>
      <c r="Q5" s="109"/>
      <c r="R5" s="109"/>
      <c r="S5" s="109"/>
      <c r="T5" s="109"/>
      <c r="U5" s="109"/>
      <c r="V5" s="109"/>
      <c r="W5" s="109"/>
      <c r="X5" s="109"/>
      <c r="Y5" s="109"/>
      <c r="Z5" s="109"/>
      <c r="AA5" s="109"/>
      <c r="AB5" s="109"/>
      <c r="AC5" s="109"/>
      <c r="AD5" s="109"/>
      <c r="AE5" s="109"/>
      <c r="AF5" s="109"/>
      <c r="AG5" s="109"/>
      <c r="AH5" s="109"/>
      <c r="AI5" s="109"/>
      <c r="AJ5" s="109"/>
      <c r="AK5" s="109"/>
      <c r="AL5" s="109"/>
      <c r="AM5" s="109"/>
      <c r="AN5" s="109"/>
      <c r="AO5" s="109"/>
      <c r="AP5" s="109"/>
      <c r="AQ5" s="124"/>
      <c r="AR5" s="113"/>
      <c r="AS5" s="113"/>
      <c r="AT5" s="113"/>
      <c r="AU5" s="113"/>
      <c r="AV5" s="113"/>
      <c r="AW5" s="113"/>
      <c r="AX5" s="113"/>
      <c r="AY5" s="113"/>
      <c r="AZ5" s="113"/>
      <c r="BA5" s="25"/>
      <c r="BB5" s="25"/>
      <c r="BC5" s="25"/>
      <c r="BD5" s="25"/>
      <c r="BE5" s="25"/>
      <c r="BF5" s="25"/>
      <c r="BG5" s="25"/>
      <c r="BH5" s="25"/>
      <c r="BI5" s="25"/>
      <c r="BJ5" s="25"/>
      <c r="BK5" s="25"/>
      <c r="BL5" s="25"/>
      <c r="BM5" s="25"/>
      <c r="BN5" s="25"/>
      <c r="BO5" s="25"/>
      <c r="BP5" s="25"/>
      <c r="BQ5" s="25"/>
      <c r="BR5" s="25"/>
      <c r="BS5" s="25"/>
      <c r="BT5" s="25"/>
      <c r="BU5" s="25"/>
      <c r="BV5" s="25"/>
      <c r="BW5" s="25"/>
      <c r="BX5" s="25"/>
      <c r="BY5" s="25"/>
      <c r="BZ5" s="25"/>
      <c r="CA5" s="25"/>
    </row>
    <row r="6" ht="23.7" customHeight="1">
      <c r="A6" t="s" s="125">
        <v>16</v>
      </c>
      <c r="B6" t="s" s="70">
        <v>176</v>
      </c>
      <c r="C6" s="115">
        <v>20825</v>
      </c>
      <c r="D6" s="42">
        <v>2082.5</v>
      </c>
      <c r="E6" t="s" s="107">
        <f>VLOOKUP(A6,'Suivi 2.0 - Scores Guerres de c'!B2:C52,2,FALSE)</f>
        <v>123</v>
      </c>
      <c r="F6" s="126">
        <v>2025</v>
      </c>
      <c r="G6" s="127">
        <v>2300</v>
      </c>
      <c r="H6" s="127">
        <v>2350</v>
      </c>
      <c r="I6" s="127">
        <v>1900</v>
      </c>
      <c r="J6" s="127">
        <v>2400</v>
      </c>
      <c r="K6" s="127">
        <v>1950</v>
      </c>
      <c r="L6" s="127">
        <v>1650</v>
      </c>
      <c r="M6" s="127">
        <v>1950</v>
      </c>
      <c r="N6" s="127">
        <v>2500</v>
      </c>
      <c r="O6" s="127">
        <v>1800</v>
      </c>
      <c r="P6" s="127">
        <v>2500</v>
      </c>
      <c r="Q6" s="127">
        <v>2650</v>
      </c>
      <c r="R6" s="127">
        <v>1950</v>
      </c>
      <c r="S6" s="127">
        <v>2550</v>
      </c>
      <c r="T6" s="127">
        <v>1850</v>
      </c>
      <c r="U6" s="127">
        <v>1800</v>
      </c>
      <c r="V6" s="127">
        <v>1700</v>
      </c>
      <c r="W6" s="127">
        <v>2100</v>
      </c>
      <c r="X6" s="120">
        <v>2400</v>
      </c>
      <c r="Y6" s="120">
        <v>2350</v>
      </c>
      <c r="Z6" s="120">
        <v>2050</v>
      </c>
      <c r="AA6" s="120">
        <v>2250</v>
      </c>
      <c r="AB6" s="120">
        <v>1775</v>
      </c>
      <c r="AC6" s="120">
        <v>2300</v>
      </c>
      <c r="AD6" s="128">
        <v>2050</v>
      </c>
      <c r="AE6" s="120">
        <v>2400</v>
      </c>
      <c r="AF6" s="120">
        <v>2600</v>
      </c>
      <c r="AG6" s="120">
        <v>2600</v>
      </c>
      <c r="AH6" s="120">
        <v>2450</v>
      </c>
      <c r="AI6" s="120">
        <v>2800</v>
      </c>
      <c r="AJ6" s="120">
        <v>2750</v>
      </c>
      <c r="AK6" s="120">
        <v>2225</v>
      </c>
      <c r="AL6" s="120">
        <v>2350</v>
      </c>
      <c r="AM6" s="120">
        <v>950</v>
      </c>
      <c r="AN6" s="120">
        <v>7550</v>
      </c>
      <c r="AO6" s="120">
        <v>6650</v>
      </c>
      <c r="AP6" s="120">
        <v>6550</v>
      </c>
      <c r="AQ6" s="121">
        <v>6000</v>
      </c>
      <c r="AR6" s="127">
        <v>6750</v>
      </c>
      <c r="AS6" s="127">
        <v>6500</v>
      </c>
      <c r="AT6" s="127">
        <v>5150</v>
      </c>
      <c r="AU6" s="127">
        <v>5900</v>
      </c>
      <c r="AV6" s="127">
        <v>5050</v>
      </c>
      <c r="AW6" s="127">
        <v>7424</v>
      </c>
      <c r="AX6" s="127">
        <v>6864</v>
      </c>
      <c r="AY6" s="127">
        <v>6448</v>
      </c>
      <c r="AZ6" s="127">
        <v>7072</v>
      </c>
      <c r="BA6" s="28">
        <v>5824</v>
      </c>
      <c r="BB6" s="28">
        <v>5408</v>
      </c>
      <c r="BC6" s="28">
        <v>4160</v>
      </c>
      <c r="BD6" s="28">
        <v>5614</v>
      </c>
      <c r="BE6" s="23"/>
      <c r="BF6" s="28">
        <v>5883</v>
      </c>
      <c r="BG6" s="28">
        <v>5181</v>
      </c>
      <c r="BH6" s="28">
        <v>5914</v>
      </c>
      <c r="BI6" s="23"/>
      <c r="BJ6" s="28">
        <v>5911</v>
      </c>
      <c r="BK6" s="28">
        <v>5499</v>
      </c>
      <c r="BL6" s="28">
        <v>6224</v>
      </c>
      <c r="BM6" s="28">
        <v>4980</v>
      </c>
      <c r="BN6" s="28">
        <v>5187</v>
      </c>
      <c r="BO6" s="28">
        <v>5188</v>
      </c>
      <c r="BP6" s="28">
        <v>4879</v>
      </c>
      <c r="BQ6" s="28">
        <v>2490</v>
      </c>
      <c r="BR6" s="28">
        <v>2283</v>
      </c>
      <c r="BS6" s="28">
        <v>1037</v>
      </c>
      <c r="BT6" s="28">
        <v>2692</v>
      </c>
      <c r="BU6" s="28">
        <v>3314</v>
      </c>
      <c r="BV6" s="28">
        <v>2985</v>
      </c>
      <c r="BW6" s="28">
        <v>5559</v>
      </c>
      <c r="BX6" s="28">
        <v>3286</v>
      </c>
      <c r="BY6" s="28">
        <v>3181</v>
      </c>
      <c r="BZ6" s="28">
        <v>2154</v>
      </c>
      <c r="CA6" s="28">
        <v>2468</v>
      </c>
    </row>
    <row r="7" ht="23.7" customHeight="1">
      <c r="A7" t="s" s="125">
        <v>18</v>
      </c>
      <c r="B7" t="s" s="70">
        <v>177</v>
      </c>
      <c r="C7" s="115">
        <v>26850</v>
      </c>
      <c r="D7" s="42">
        <v>2685</v>
      </c>
      <c r="E7" t="s" s="107">
        <f>VLOOKUP(A7,'Suivi 2.0 - Scores Guerres de c'!B2:C52,2,FALSE)</f>
        <v>119</v>
      </c>
      <c r="F7" s="109">
        <v>3050</v>
      </c>
      <c r="G7" s="109">
        <v>3000</v>
      </c>
      <c r="H7" s="109">
        <v>3000</v>
      </c>
      <c r="I7" s="109">
        <v>2550</v>
      </c>
      <c r="J7" s="109">
        <v>2800</v>
      </c>
      <c r="K7" s="109">
        <v>2750</v>
      </c>
      <c r="L7" s="109">
        <v>2100</v>
      </c>
      <c r="M7" s="109">
        <v>2400</v>
      </c>
      <c r="N7" s="109">
        <v>2600</v>
      </c>
      <c r="O7" s="109">
        <v>2600</v>
      </c>
      <c r="P7" s="109">
        <v>2400</v>
      </c>
      <c r="Q7" s="109">
        <v>2700</v>
      </c>
      <c r="R7" s="109">
        <v>2450</v>
      </c>
      <c r="S7" s="109">
        <v>2700</v>
      </c>
      <c r="T7" s="109">
        <v>2700</v>
      </c>
      <c r="U7" s="109">
        <v>2650</v>
      </c>
      <c r="V7" s="109">
        <v>2500</v>
      </c>
      <c r="W7" s="109">
        <v>2650</v>
      </c>
      <c r="X7" s="109">
        <v>2450</v>
      </c>
      <c r="Y7" s="109">
        <v>2475</v>
      </c>
      <c r="Z7" s="108">
        <v>2650</v>
      </c>
      <c r="AA7" s="109">
        <v>2500</v>
      </c>
      <c r="AB7" s="109">
        <v>2750</v>
      </c>
      <c r="AC7" s="109">
        <v>2900</v>
      </c>
      <c r="AD7" s="129"/>
      <c r="AE7" s="109"/>
      <c r="AF7" s="109"/>
      <c r="AG7" s="109"/>
      <c r="AH7" s="109"/>
      <c r="AI7" s="109"/>
      <c r="AJ7" s="109"/>
      <c r="AK7" s="109"/>
      <c r="AL7" s="109"/>
      <c r="AM7" s="109"/>
      <c r="AN7" s="109"/>
      <c r="AO7" s="109"/>
      <c r="AP7" s="109"/>
      <c r="AQ7" s="124"/>
      <c r="AR7" s="113"/>
      <c r="AS7" s="113"/>
      <c r="AT7" s="113"/>
      <c r="AU7" s="113"/>
      <c r="AV7" s="113"/>
      <c r="AW7" s="113"/>
      <c r="AX7" s="113"/>
      <c r="AY7" s="113"/>
      <c r="AZ7" s="113"/>
      <c r="BA7" s="25"/>
      <c r="BB7" s="25"/>
      <c r="BC7" s="25"/>
      <c r="BD7" s="25"/>
      <c r="BE7" s="25"/>
      <c r="BF7" s="25"/>
      <c r="BG7" s="25"/>
      <c r="BH7" s="25"/>
      <c r="BI7" s="25"/>
      <c r="BJ7" s="25"/>
      <c r="BK7" s="25"/>
      <c r="BL7" s="25"/>
      <c r="BM7" s="25"/>
      <c r="BN7" s="25"/>
      <c r="BO7" s="25"/>
      <c r="BP7" s="25"/>
      <c r="BQ7" s="25"/>
      <c r="BR7" s="25"/>
      <c r="BS7" s="25"/>
      <c r="BT7" s="25"/>
      <c r="BU7" s="25"/>
      <c r="BV7" s="25"/>
      <c r="BW7" s="25"/>
      <c r="BX7" s="25"/>
      <c r="BY7" s="25"/>
      <c r="BZ7" s="25"/>
      <c r="CA7" s="25"/>
    </row>
    <row r="8" ht="23.7" customHeight="1">
      <c r="A8" t="s" s="125">
        <v>20</v>
      </c>
      <c r="B8" t="s" s="70">
        <v>178</v>
      </c>
      <c r="C8" s="115">
        <v>5225</v>
      </c>
      <c r="D8" s="42">
        <v>522.5</v>
      </c>
      <c r="E8" t="s" s="107">
        <f>VLOOKUP(A8,'Suivi 2.0 - Scores Guerres de c'!B2:C52,2,FALSE)</f>
        <v>142</v>
      </c>
      <c r="F8" s="120">
        <v>300</v>
      </c>
      <c r="G8" s="120">
        <v>800</v>
      </c>
      <c r="H8" s="120">
        <v>800</v>
      </c>
      <c r="I8" s="120">
        <v>400</v>
      </c>
      <c r="J8" s="120">
        <v>0</v>
      </c>
      <c r="K8" s="120">
        <v>600</v>
      </c>
      <c r="L8" s="120">
        <v>525</v>
      </c>
      <c r="M8" s="120">
        <v>900</v>
      </c>
      <c r="N8" s="120">
        <v>900</v>
      </c>
      <c r="O8" s="120">
        <v>0</v>
      </c>
      <c r="P8" s="120">
        <v>1000</v>
      </c>
      <c r="Q8" s="120">
        <v>800</v>
      </c>
      <c r="R8" s="120">
        <v>925</v>
      </c>
      <c r="S8" s="120">
        <v>0</v>
      </c>
      <c r="T8" s="120">
        <v>700</v>
      </c>
      <c r="U8" s="120">
        <v>0</v>
      </c>
      <c r="V8" s="120">
        <v>800</v>
      </c>
      <c r="W8" s="120">
        <v>0</v>
      </c>
      <c r="X8" s="120">
        <v>200</v>
      </c>
      <c r="Y8" s="120">
        <v>0</v>
      </c>
      <c r="Z8" s="130">
        <v>0</v>
      </c>
      <c r="AA8" s="118"/>
      <c r="AB8" s="120"/>
      <c r="AC8" s="120"/>
      <c r="AD8" s="119"/>
      <c r="AE8" s="120"/>
      <c r="AF8" s="120"/>
      <c r="AG8" s="120"/>
      <c r="AH8" s="120"/>
      <c r="AI8" s="120"/>
      <c r="AJ8" s="120"/>
      <c r="AK8" s="120"/>
      <c r="AL8" s="120"/>
      <c r="AM8" s="120"/>
      <c r="AN8" s="120"/>
      <c r="AO8" s="120"/>
      <c r="AP8" s="120"/>
      <c r="AQ8" s="121"/>
      <c r="AR8" s="122"/>
      <c r="AS8" s="122"/>
      <c r="AT8" s="122"/>
      <c r="AU8" s="122"/>
      <c r="AV8" s="122"/>
      <c r="AW8" s="122"/>
      <c r="AX8" s="122"/>
      <c r="AY8" s="122"/>
      <c r="AZ8" s="122"/>
      <c r="BA8" s="23"/>
      <c r="BB8" s="23"/>
      <c r="BC8" s="23"/>
      <c r="BD8" s="23"/>
      <c r="BE8" s="23"/>
      <c r="BF8" s="23"/>
      <c r="BG8" s="23"/>
      <c r="BH8" s="23"/>
      <c r="BI8" s="23"/>
      <c r="BJ8" s="23"/>
      <c r="BK8" s="23"/>
      <c r="BL8" s="23"/>
      <c r="BM8" s="23"/>
      <c r="BN8" s="23"/>
      <c r="BO8" s="23"/>
      <c r="BP8" s="23"/>
      <c r="BQ8" s="23"/>
      <c r="BR8" s="23"/>
      <c r="BS8" s="23"/>
      <c r="BT8" s="23"/>
      <c r="BU8" s="23"/>
      <c r="BV8" s="23"/>
      <c r="BW8" s="23"/>
      <c r="BX8" s="23"/>
      <c r="BY8" s="23"/>
      <c r="BZ8" s="23"/>
      <c r="CA8" s="23"/>
    </row>
    <row r="9" ht="23.7" customHeight="1">
      <c r="A9" t="s" s="125">
        <v>22</v>
      </c>
      <c r="B9" t="s" s="70">
        <v>179</v>
      </c>
      <c r="C9" s="115">
        <v>6025</v>
      </c>
      <c r="D9" s="42">
        <v>602.5</v>
      </c>
      <c r="E9" t="s" s="107">
        <f>VLOOKUP(A9,'Suivi 2.0 - Scores Guerres de c'!B2:C52,2,FALSE)</f>
        <v>125</v>
      </c>
      <c r="F9" s="108">
        <v>1125</v>
      </c>
      <c r="G9" s="109">
        <v>200</v>
      </c>
      <c r="H9" s="109">
        <v>100</v>
      </c>
      <c r="I9" s="109">
        <v>2100</v>
      </c>
      <c r="J9" s="109">
        <v>100</v>
      </c>
      <c r="K9" s="109">
        <v>350</v>
      </c>
      <c r="L9" s="109">
        <v>350</v>
      </c>
      <c r="M9" s="109">
        <v>700</v>
      </c>
      <c r="N9" s="109">
        <v>700</v>
      </c>
      <c r="O9" s="109">
        <v>300</v>
      </c>
      <c r="P9" s="109">
        <v>1600</v>
      </c>
      <c r="Q9" s="109">
        <v>550</v>
      </c>
      <c r="R9" s="109">
        <v>400</v>
      </c>
      <c r="S9" s="109">
        <v>1300</v>
      </c>
      <c r="T9" s="109">
        <v>2700</v>
      </c>
      <c r="U9" s="109">
        <v>0</v>
      </c>
      <c r="V9" s="109">
        <v>200</v>
      </c>
      <c r="W9" s="109">
        <v>500</v>
      </c>
      <c r="X9" s="109">
        <v>375</v>
      </c>
      <c r="Y9" s="109">
        <v>1100</v>
      </c>
      <c r="Z9" s="131">
        <v>1000</v>
      </c>
      <c r="AA9" s="109">
        <v>200</v>
      </c>
      <c r="AB9" s="109">
        <v>2300</v>
      </c>
      <c r="AC9" s="109">
        <v>2150</v>
      </c>
      <c r="AD9" s="109">
        <v>2050</v>
      </c>
      <c r="AE9" s="109">
        <v>1850</v>
      </c>
      <c r="AF9" s="109">
        <v>400</v>
      </c>
      <c r="AG9" s="109">
        <v>400</v>
      </c>
      <c r="AH9" s="109">
        <v>1725</v>
      </c>
      <c r="AI9" s="109">
        <v>400</v>
      </c>
      <c r="AJ9" s="109">
        <v>300</v>
      </c>
      <c r="AK9" s="109">
        <v>2800</v>
      </c>
      <c r="AL9" s="109">
        <v>1150</v>
      </c>
      <c r="AM9" s="109">
        <v>700</v>
      </c>
      <c r="AN9" s="109">
        <v>5000</v>
      </c>
      <c r="AO9" s="109">
        <v>1000</v>
      </c>
      <c r="AP9" s="109">
        <v>200</v>
      </c>
      <c r="AQ9" s="124">
        <v>700</v>
      </c>
      <c r="AR9" s="132">
        <v>1000</v>
      </c>
      <c r="AS9" s="132">
        <v>200</v>
      </c>
      <c r="AT9" s="132">
        <v>400</v>
      </c>
      <c r="AU9" s="132">
        <v>400</v>
      </c>
      <c r="AV9" s="132">
        <v>1200</v>
      </c>
      <c r="AW9" s="132">
        <v>3486</v>
      </c>
      <c r="AX9" s="132">
        <v>616</v>
      </c>
      <c r="AY9" s="132">
        <v>832</v>
      </c>
      <c r="AZ9" s="132">
        <v>1293</v>
      </c>
      <c r="BA9" s="29">
        <v>590</v>
      </c>
      <c r="BB9" s="29">
        <v>208</v>
      </c>
      <c r="BC9" s="29">
        <v>2861</v>
      </c>
      <c r="BD9" s="29">
        <v>996</v>
      </c>
      <c r="BE9" s="25"/>
      <c r="BF9" s="29">
        <v>208</v>
      </c>
      <c r="BG9" s="29">
        <v>608</v>
      </c>
      <c r="BH9" s="29">
        <v>728</v>
      </c>
      <c r="BI9" s="29">
        <v>1934</v>
      </c>
      <c r="BJ9" s="29">
        <v>96</v>
      </c>
      <c r="BK9" s="29">
        <v>1166</v>
      </c>
      <c r="BL9" s="29">
        <v>416</v>
      </c>
      <c r="BM9" s="29">
        <v>2642</v>
      </c>
      <c r="BN9" s="29">
        <v>912</v>
      </c>
      <c r="BO9" s="25"/>
      <c r="BP9" s="29">
        <v>1392</v>
      </c>
      <c r="BQ9" s="29">
        <v>705</v>
      </c>
      <c r="BR9" s="29">
        <v>705</v>
      </c>
      <c r="BS9" s="29">
        <v>497</v>
      </c>
      <c r="BT9" s="29">
        <v>1794</v>
      </c>
      <c r="BU9" s="29">
        <v>1091</v>
      </c>
      <c r="BV9" s="29">
        <v>2840</v>
      </c>
      <c r="BW9" s="29">
        <v>2481</v>
      </c>
      <c r="BX9" s="29">
        <v>2087</v>
      </c>
      <c r="BY9" s="29">
        <v>1108</v>
      </c>
      <c r="BZ9" s="29">
        <v>3062</v>
      </c>
      <c r="CA9" s="29">
        <v>2348</v>
      </c>
    </row>
    <row r="10" ht="23.7" customHeight="1">
      <c r="A10" t="s" s="114">
        <v>24</v>
      </c>
      <c r="B10" t="s" s="70">
        <v>180</v>
      </c>
      <c r="C10" s="115">
        <v>0</v>
      </c>
      <c r="D10" s="42">
        <v>0</v>
      </c>
      <c r="E10" t="s" s="116">
        <f>VLOOKUP(A10,'Suivi 2.0 - Scores Guerres de c'!B2:C52,2,FALSE)</f>
        <v>142</v>
      </c>
      <c r="F10" s="117">
        <v>0</v>
      </c>
      <c r="G10" s="118"/>
      <c r="H10" s="120"/>
      <c r="I10" s="120"/>
      <c r="J10" s="120"/>
      <c r="K10" s="120"/>
      <c r="L10" s="120"/>
      <c r="M10" s="120"/>
      <c r="N10" s="120"/>
      <c r="O10" s="120"/>
      <c r="P10" s="120"/>
      <c r="Q10" s="120"/>
      <c r="R10" s="120"/>
      <c r="S10" s="120"/>
      <c r="T10" s="120"/>
      <c r="U10" s="120"/>
      <c r="V10" s="120"/>
      <c r="W10" s="120"/>
      <c r="X10" s="120"/>
      <c r="Y10" s="120"/>
      <c r="Z10" s="120"/>
      <c r="AA10" s="120"/>
      <c r="AB10" s="120"/>
      <c r="AC10" s="120"/>
      <c r="AD10" s="120"/>
      <c r="AE10" s="120"/>
      <c r="AF10" s="120"/>
      <c r="AG10" s="120"/>
      <c r="AH10" s="120"/>
      <c r="AI10" s="120"/>
      <c r="AJ10" s="120"/>
      <c r="AK10" s="120"/>
      <c r="AL10" s="120"/>
      <c r="AM10" s="120"/>
      <c r="AN10" s="120"/>
      <c r="AO10" s="120"/>
      <c r="AP10" s="120"/>
      <c r="AQ10" s="121"/>
      <c r="AR10" s="122"/>
      <c r="AS10" s="122"/>
      <c r="AT10" s="122"/>
      <c r="AU10" s="122"/>
      <c r="AV10" s="122"/>
      <c r="AW10" s="122"/>
      <c r="AX10" s="122"/>
      <c r="AY10" s="122"/>
      <c r="AZ10" s="122"/>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c r="CA10" s="23"/>
    </row>
    <row r="11" ht="23.7" customHeight="1">
      <c r="A11" t="s" s="114">
        <v>26</v>
      </c>
      <c r="B11" t="s" s="70">
        <v>181</v>
      </c>
      <c r="C11" s="115">
        <v>100</v>
      </c>
      <c r="D11" s="42">
        <v>100</v>
      </c>
      <c r="E11" t="s" s="116">
        <f>VLOOKUP(A11,'Suivi 2.0 - Scores Guerres de c'!B2:C52,2,FALSE)</f>
        <v>142</v>
      </c>
      <c r="F11" s="123">
        <v>100</v>
      </c>
      <c r="G11" s="111"/>
      <c r="H11" s="109"/>
      <c r="I11" s="109"/>
      <c r="J11" s="109"/>
      <c r="K11" s="109"/>
      <c r="L11" s="109"/>
      <c r="M11" s="109"/>
      <c r="N11" s="109"/>
      <c r="O11" s="109"/>
      <c r="P11" s="109"/>
      <c r="Q11" s="109"/>
      <c r="R11" s="109"/>
      <c r="S11" s="109"/>
      <c r="T11" s="109"/>
      <c r="U11" s="109"/>
      <c r="V11" s="109"/>
      <c r="W11" s="109"/>
      <c r="X11" s="109"/>
      <c r="Y11" s="109"/>
      <c r="Z11" s="109"/>
      <c r="AA11" s="109"/>
      <c r="AB11" s="109"/>
      <c r="AC11" s="109"/>
      <c r="AD11" s="109"/>
      <c r="AE11" s="109"/>
      <c r="AF11" s="109"/>
      <c r="AG11" s="109"/>
      <c r="AH11" s="109"/>
      <c r="AI11" s="109"/>
      <c r="AJ11" s="109"/>
      <c r="AK11" s="109"/>
      <c r="AL11" s="109"/>
      <c r="AM11" s="109"/>
      <c r="AN11" s="109"/>
      <c r="AO11" s="109"/>
      <c r="AP11" s="109"/>
      <c r="AQ11" s="133"/>
      <c r="AR11" s="113"/>
      <c r="AS11" s="113"/>
      <c r="AT11" s="113"/>
      <c r="AU11" s="113"/>
      <c r="AV11" s="113"/>
      <c r="AW11" s="113"/>
      <c r="AX11" s="113"/>
      <c r="AY11" s="113"/>
      <c r="AZ11" s="113"/>
      <c r="BA11" s="25"/>
      <c r="BB11" s="25"/>
      <c r="BC11" s="25"/>
      <c r="BD11" s="25"/>
      <c r="BE11" s="25"/>
      <c r="BF11" s="25"/>
      <c r="BG11" s="25"/>
      <c r="BH11" s="25"/>
      <c r="BI11" s="25"/>
      <c r="BJ11" s="25"/>
      <c r="BK11" s="25"/>
      <c r="BL11" s="25"/>
      <c r="BM11" s="25"/>
      <c r="BN11" s="25"/>
      <c r="BO11" s="25"/>
      <c r="BP11" s="25"/>
      <c r="BQ11" s="25"/>
      <c r="BR11" s="25"/>
      <c r="BS11" s="25"/>
      <c r="BT11" s="25"/>
      <c r="BU11" s="25"/>
      <c r="BV11" s="25"/>
      <c r="BW11" s="25"/>
      <c r="BX11" s="25"/>
      <c r="BY11" s="25"/>
      <c r="BZ11" s="25"/>
      <c r="CA11" s="25"/>
    </row>
    <row r="12" ht="23.7" customHeight="1">
      <c r="A12" t="s" s="114">
        <v>28</v>
      </c>
      <c r="B12" t="s" s="70">
        <v>182</v>
      </c>
      <c r="C12" s="115">
        <v>9225</v>
      </c>
      <c r="D12" s="42">
        <v>922.5</v>
      </c>
      <c r="E12" t="s" s="107">
        <f>VLOOKUP(A12,'Suivi 2.0 - Scores Guerres de c'!B2:C52,2,FALSE)</f>
        <v>142</v>
      </c>
      <c r="F12" s="119">
        <v>1200</v>
      </c>
      <c r="G12" s="120">
        <v>1700</v>
      </c>
      <c r="H12" s="120">
        <v>1700</v>
      </c>
      <c r="I12" s="120">
        <v>1500</v>
      </c>
      <c r="J12" s="120">
        <v>900</v>
      </c>
      <c r="K12" s="120">
        <v>0</v>
      </c>
      <c r="L12" s="120">
        <v>925</v>
      </c>
      <c r="M12" s="120">
        <v>0</v>
      </c>
      <c r="N12" s="120">
        <v>1300</v>
      </c>
      <c r="O12" s="120">
        <v>0</v>
      </c>
      <c r="P12" s="120">
        <v>600</v>
      </c>
      <c r="Q12" s="120">
        <v>1100</v>
      </c>
      <c r="R12" s="120">
        <v>1200</v>
      </c>
      <c r="S12" s="120">
        <v>0</v>
      </c>
      <c r="T12" s="120">
        <v>0</v>
      </c>
      <c r="U12" s="120">
        <v>0</v>
      </c>
      <c r="V12" s="120">
        <v>600</v>
      </c>
      <c r="W12" s="120">
        <v>0</v>
      </c>
      <c r="X12" s="120">
        <v>0</v>
      </c>
      <c r="Y12" s="120">
        <v>0</v>
      </c>
      <c r="Z12" s="120">
        <v>1850</v>
      </c>
      <c r="AA12" s="120">
        <v>2700</v>
      </c>
      <c r="AB12" s="120">
        <v>1100</v>
      </c>
      <c r="AC12" s="120">
        <v>1100</v>
      </c>
      <c r="AD12" s="120">
        <v>200</v>
      </c>
      <c r="AE12" s="120">
        <v>1400</v>
      </c>
      <c r="AF12" s="120">
        <v>500</v>
      </c>
      <c r="AG12" s="120">
        <v>2200</v>
      </c>
      <c r="AH12" s="120">
        <v>1500</v>
      </c>
      <c r="AI12" s="120">
        <v>2400</v>
      </c>
      <c r="AJ12" s="120">
        <v>2100</v>
      </c>
      <c r="AK12" s="120">
        <v>2700</v>
      </c>
      <c r="AL12" s="120">
        <v>2700</v>
      </c>
      <c r="AM12" s="120">
        <v>1200</v>
      </c>
      <c r="AN12" s="120">
        <v>2950</v>
      </c>
      <c r="AO12" s="120">
        <v>1800</v>
      </c>
      <c r="AP12" s="120">
        <v>1300</v>
      </c>
      <c r="AQ12" s="134">
        <v>1100</v>
      </c>
      <c r="AR12" s="122"/>
      <c r="AS12" s="122"/>
      <c r="AT12" s="122"/>
      <c r="AU12" s="122"/>
      <c r="AV12" s="122"/>
      <c r="AW12" s="122"/>
      <c r="AX12" s="122"/>
      <c r="AY12" s="122"/>
      <c r="AZ12" s="122"/>
      <c r="BA12" s="135"/>
      <c r="BB12" s="23"/>
      <c r="BC12" s="23"/>
      <c r="BD12" s="23"/>
      <c r="BE12" s="23"/>
      <c r="BF12" s="23"/>
      <c r="BG12" s="23"/>
      <c r="BH12" s="23"/>
      <c r="BI12" s="23"/>
      <c r="BJ12" s="23"/>
      <c r="BK12" s="23"/>
      <c r="BL12" s="23"/>
      <c r="BM12" s="23"/>
      <c r="BN12" s="23"/>
      <c r="BO12" s="23"/>
      <c r="BP12" s="23"/>
      <c r="BQ12" s="23"/>
      <c r="BR12" s="23"/>
      <c r="BS12" s="23"/>
      <c r="BT12" s="23"/>
      <c r="BU12" s="23"/>
      <c r="BV12" s="23"/>
      <c r="BW12" s="23"/>
      <c r="BX12" s="23"/>
      <c r="BY12" s="23"/>
      <c r="BZ12" s="23"/>
      <c r="CA12" s="23"/>
    </row>
    <row r="13" ht="23.7" customHeight="1">
      <c r="A13" t="s" s="125">
        <v>30</v>
      </c>
      <c r="B13" t="s" s="70">
        <v>183</v>
      </c>
      <c r="C13" s="115">
        <v>13700</v>
      </c>
      <c r="D13" s="42">
        <v>1370</v>
      </c>
      <c r="E13" t="s" s="107">
        <f>VLOOKUP(A13,'Suivi 2.0 - Scores Guerres de c'!B2:C52,2,FALSE)</f>
        <v>125</v>
      </c>
      <c r="F13" s="109">
        <v>1100</v>
      </c>
      <c r="G13" s="109">
        <v>1600</v>
      </c>
      <c r="H13" s="109">
        <v>1150</v>
      </c>
      <c r="I13" s="109">
        <v>2000</v>
      </c>
      <c r="J13" s="109">
        <v>1050</v>
      </c>
      <c r="K13" s="109">
        <v>1250</v>
      </c>
      <c r="L13" s="109">
        <v>1150</v>
      </c>
      <c r="M13" s="109">
        <v>1450</v>
      </c>
      <c r="N13" s="109">
        <v>700</v>
      </c>
      <c r="O13" s="108">
        <v>2250</v>
      </c>
      <c r="P13" s="109">
        <v>1700</v>
      </c>
      <c r="Q13" s="109">
        <v>650</v>
      </c>
      <c r="R13" s="109">
        <v>1450</v>
      </c>
      <c r="S13" s="109">
        <v>1150</v>
      </c>
      <c r="T13" s="109">
        <v>700</v>
      </c>
      <c r="U13" s="109">
        <v>2200</v>
      </c>
      <c r="V13" s="109">
        <v>2575</v>
      </c>
      <c r="W13" s="109">
        <v>1700</v>
      </c>
      <c r="X13" s="109">
        <v>2600</v>
      </c>
      <c r="Y13" s="109">
        <v>2050</v>
      </c>
      <c r="Z13" s="109">
        <v>2500</v>
      </c>
      <c r="AA13" s="109">
        <v>2200</v>
      </c>
      <c r="AB13" s="109">
        <v>2100</v>
      </c>
      <c r="AC13" s="109">
        <v>2350</v>
      </c>
      <c r="AD13" s="109">
        <v>2500</v>
      </c>
      <c r="AE13" s="109">
        <v>0</v>
      </c>
      <c r="AF13" s="109">
        <v>0</v>
      </c>
      <c r="AG13" s="109">
        <v>0</v>
      </c>
      <c r="AH13" s="109">
        <v>0</v>
      </c>
      <c r="AI13" s="109">
        <v>1750</v>
      </c>
      <c r="AJ13" s="109">
        <v>2350</v>
      </c>
      <c r="AK13" s="109">
        <v>1900</v>
      </c>
      <c r="AL13" s="109">
        <v>1800</v>
      </c>
      <c r="AM13" s="109">
        <v>1400</v>
      </c>
      <c r="AN13" s="109">
        <v>1000</v>
      </c>
      <c r="AO13" s="109">
        <v>2650</v>
      </c>
      <c r="AP13" s="109">
        <v>2650</v>
      </c>
      <c r="AQ13" s="136">
        <v>3650</v>
      </c>
      <c r="AR13" s="132">
        <v>3800</v>
      </c>
      <c r="AS13" s="132">
        <v>2550</v>
      </c>
      <c r="AT13" s="132">
        <v>2000</v>
      </c>
      <c r="AU13" s="132">
        <v>3200</v>
      </c>
      <c r="AV13" s="132">
        <v>2700</v>
      </c>
      <c r="AW13" s="132">
        <v>2362</v>
      </c>
      <c r="AX13" s="132">
        <v>3671</v>
      </c>
      <c r="AY13" s="132">
        <v>1824</v>
      </c>
      <c r="AZ13" s="132">
        <v>2530</v>
      </c>
      <c r="BA13" s="137">
        <v>2327</v>
      </c>
      <c r="BB13" s="25"/>
      <c r="BC13" s="25"/>
      <c r="BD13" s="25"/>
      <c r="BE13" s="25"/>
      <c r="BF13" s="25"/>
      <c r="BG13" s="25"/>
      <c r="BH13" s="25"/>
      <c r="BI13" s="25"/>
      <c r="BJ13" s="25"/>
      <c r="BK13" s="25"/>
      <c r="BL13" s="25"/>
      <c r="BM13" s="25"/>
      <c r="BN13" s="25"/>
      <c r="BO13" s="25"/>
      <c r="BP13" s="25"/>
      <c r="BQ13" s="25"/>
      <c r="BR13" s="25"/>
      <c r="BS13" s="25"/>
      <c r="BT13" s="25"/>
      <c r="BU13" s="25"/>
      <c r="BV13" s="25"/>
      <c r="BW13" s="25"/>
      <c r="BX13" s="25"/>
      <c r="BY13" s="25"/>
      <c r="BZ13" s="25"/>
      <c r="CA13" s="25"/>
    </row>
    <row r="14" ht="23.7" customHeight="1">
      <c r="A14" t="s" s="114">
        <v>32</v>
      </c>
      <c r="B14" t="s" s="70">
        <v>184</v>
      </c>
      <c r="C14" s="115">
        <v>16400</v>
      </c>
      <c r="D14" s="42">
        <v>1640</v>
      </c>
      <c r="E14" t="s" s="107">
        <f>VLOOKUP(A14,'Suivi 2.0 - Scores Guerres de c'!B2:C52,2,FALSE)</f>
        <v>125</v>
      </c>
      <c r="F14" s="127">
        <v>1300</v>
      </c>
      <c r="G14" s="127">
        <v>1600</v>
      </c>
      <c r="H14" s="127">
        <v>1700</v>
      </c>
      <c r="I14" s="127">
        <v>2125</v>
      </c>
      <c r="J14" s="127">
        <v>600</v>
      </c>
      <c r="K14" s="127">
        <v>1600</v>
      </c>
      <c r="L14" s="127">
        <v>1650</v>
      </c>
      <c r="M14" s="127">
        <v>1800</v>
      </c>
      <c r="N14" s="127">
        <v>2450</v>
      </c>
      <c r="O14" s="130">
        <v>1575</v>
      </c>
      <c r="P14" s="118"/>
      <c r="Q14" s="120"/>
      <c r="R14" s="120"/>
      <c r="S14" s="120"/>
      <c r="T14" s="128"/>
      <c r="U14" s="120"/>
      <c r="V14" s="120"/>
      <c r="W14" s="120"/>
      <c r="X14" s="120"/>
      <c r="Y14" s="120"/>
      <c r="Z14" s="120"/>
      <c r="AA14" s="120"/>
      <c r="AB14" s="120"/>
      <c r="AC14" s="120"/>
      <c r="AD14" s="120"/>
      <c r="AE14" s="120"/>
      <c r="AF14" s="120"/>
      <c r="AG14" s="120"/>
      <c r="AH14" s="120"/>
      <c r="AI14" s="120"/>
      <c r="AJ14" s="120"/>
      <c r="AK14" s="120"/>
      <c r="AL14" s="120"/>
      <c r="AM14" s="120"/>
      <c r="AN14" s="120"/>
      <c r="AO14" s="120"/>
      <c r="AP14" s="120"/>
      <c r="AQ14" s="121"/>
      <c r="AR14" s="122"/>
      <c r="AS14" s="122"/>
      <c r="AT14" s="122"/>
      <c r="AU14" s="122"/>
      <c r="AV14" s="122"/>
      <c r="AW14" s="122"/>
      <c r="AX14" s="122"/>
      <c r="AY14" s="122"/>
      <c r="AZ14" s="122"/>
      <c r="BA14" s="138"/>
      <c r="BB14" s="23"/>
      <c r="BC14" s="23"/>
      <c r="BD14" s="23"/>
      <c r="BE14" s="23"/>
      <c r="BF14" s="23"/>
      <c r="BG14" s="23"/>
      <c r="BH14" s="23"/>
      <c r="BI14" s="23"/>
      <c r="BJ14" s="23"/>
      <c r="BK14" s="23"/>
      <c r="BL14" s="23"/>
      <c r="BM14" s="23"/>
      <c r="BN14" s="23"/>
      <c r="BO14" s="23"/>
      <c r="BP14" s="23"/>
      <c r="BQ14" s="23"/>
      <c r="BR14" s="23"/>
      <c r="BS14" s="23"/>
      <c r="BT14" s="23"/>
      <c r="BU14" s="23"/>
      <c r="BV14" s="23"/>
      <c r="BW14" s="23"/>
      <c r="BX14" s="23"/>
      <c r="BY14" s="23"/>
      <c r="BZ14" s="23"/>
      <c r="CA14" s="23"/>
    </row>
    <row r="15" ht="23.7" customHeight="1">
      <c r="A15" t="s" s="114">
        <v>34</v>
      </c>
      <c r="B15" t="s" s="70">
        <v>185</v>
      </c>
      <c r="C15" s="115">
        <v>18475</v>
      </c>
      <c r="D15" s="42">
        <v>1847.5</v>
      </c>
      <c r="E15" t="s" s="107">
        <f>VLOOKUP(A15,'Suivi 2.0 - Scores Guerres de c'!B2:C52,2,FALSE)</f>
        <v>125</v>
      </c>
      <c r="F15" s="109">
        <v>2650</v>
      </c>
      <c r="G15" s="109">
        <v>2450</v>
      </c>
      <c r="H15" s="109">
        <v>2650</v>
      </c>
      <c r="I15" s="109">
        <v>2300</v>
      </c>
      <c r="J15" s="109">
        <v>1600</v>
      </c>
      <c r="K15" s="109">
        <v>1925</v>
      </c>
      <c r="L15" s="109">
        <v>1450</v>
      </c>
      <c r="M15" s="109">
        <v>1200</v>
      </c>
      <c r="N15" s="109">
        <v>1900</v>
      </c>
      <c r="O15" s="131">
        <v>350</v>
      </c>
      <c r="P15" s="109">
        <v>275</v>
      </c>
      <c r="Q15" s="109">
        <v>0</v>
      </c>
      <c r="R15" s="109">
        <v>1875</v>
      </c>
      <c r="S15" s="109">
        <v>0</v>
      </c>
      <c r="T15" s="110">
        <v>0</v>
      </c>
      <c r="U15" s="111"/>
      <c r="V15" s="109"/>
      <c r="W15" s="109"/>
      <c r="X15" s="109"/>
      <c r="Y15" s="109"/>
      <c r="Z15" s="109"/>
      <c r="AA15" s="109"/>
      <c r="AB15" s="109"/>
      <c r="AC15" s="109"/>
      <c r="AD15" s="109"/>
      <c r="AE15" s="109"/>
      <c r="AF15" s="109"/>
      <c r="AG15" s="109"/>
      <c r="AH15" s="109"/>
      <c r="AI15" s="109"/>
      <c r="AJ15" s="109"/>
      <c r="AK15" s="109"/>
      <c r="AL15" s="109"/>
      <c r="AM15" s="109"/>
      <c r="AN15" s="109"/>
      <c r="AO15" s="109"/>
      <c r="AP15" s="109"/>
      <c r="AQ15" s="124"/>
      <c r="AR15" s="113"/>
      <c r="AS15" s="113"/>
      <c r="AT15" s="113"/>
      <c r="AU15" s="113"/>
      <c r="AV15" s="113"/>
      <c r="AW15" s="113"/>
      <c r="AX15" s="113"/>
      <c r="AY15" s="113"/>
      <c r="AZ15" s="113"/>
      <c r="BA15" s="25"/>
      <c r="BB15" s="25"/>
      <c r="BC15" s="25"/>
      <c r="BD15" s="25"/>
      <c r="BE15" s="25"/>
      <c r="BF15" s="25"/>
      <c r="BG15" s="25"/>
      <c r="BH15" s="25"/>
      <c r="BI15" s="25"/>
      <c r="BJ15" s="25"/>
      <c r="BK15" s="25"/>
      <c r="BL15" s="25"/>
      <c r="BM15" s="25"/>
      <c r="BN15" s="25"/>
      <c r="BO15" s="25"/>
      <c r="BP15" s="25"/>
      <c r="BQ15" s="25"/>
      <c r="BR15" s="25"/>
      <c r="BS15" s="25"/>
      <c r="BT15" s="25"/>
      <c r="BU15" s="25"/>
      <c r="BV15" s="25"/>
      <c r="BW15" s="25"/>
      <c r="BX15" s="25"/>
      <c r="BY15" s="25"/>
      <c r="BZ15" s="25"/>
      <c r="CA15" s="25"/>
    </row>
    <row r="16" ht="23.7" customHeight="1">
      <c r="A16" t="s" s="125">
        <v>36</v>
      </c>
      <c r="B16" t="s" s="70">
        <v>186</v>
      </c>
      <c r="C16" s="115">
        <v>13300</v>
      </c>
      <c r="D16" s="42">
        <v>1330</v>
      </c>
      <c r="E16" t="s" s="107">
        <f>VLOOKUP(A16,'Suivi 2.0 - Scores Guerres de c'!B2:C52,2,FALSE)</f>
        <v>125</v>
      </c>
      <c r="F16" s="120">
        <v>1450</v>
      </c>
      <c r="G16" s="120">
        <v>2700</v>
      </c>
      <c r="H16" s="120">
        <v>0</v>
      </c>
      <c r="I16" s="120">
        <v>950</v>
      </c>
      <c r="J16" s="120">
        <v>2500</v>
      </c>
      <c r="K16" s="120">
        <v>1100</v>
      </c>
      <c r="L16" s="120">
        <v>0</v>
      </c>
      <c r="M16" s="120">
        <v>800</v>
      </c>
      <c r="N16" s="120">
        <v>1900</v>
      </c>
      <c r="O16" s="120">
        <v>1900</v>
      </c>
      <c r="P16" s="120">
        <v>400</v>
      </c>
      <c r="Q16" s="120">
        <v>2450</v>
      </c>
      <c r="R16" s="120">
        <v>2600</v>
      </c>
      <c r="S16" s="120">
        <v>0</v>
      </c>
      <c r="T16" s="119">
        <v>700</v>
      </c>
      <c r="U16" s="120">
        <v>1250</v>
      </c>
      <c r="V16" s="120">
        <v>0</v>
      </c>
      <c r="W16" s="120">
        <v>1400</v>
      </c>
      <c r="X16" s="120">
        <v>0</v>
      </c>
      <c r="Y16" s="120">
        <v>1225</v>
      </c>
      <c r="Z16" s="120">
        <v>1700</v>
      </c>
      <c r="AA16" s="120">
        <v>500</v>
      </c>
      <c r="AB16" s="120">
        <v>1400</v>
      </c>
      <c r="AC16" s="120">
        <v>2150</v>
      </c>
      <c r="AD16" s="120">
        <v>1900</v>
      </c>
      <c r="AE16" s="120">
        <v>450</v>
      </c>
      <c r="AF16" s="120">
        <v>1400</v>
      </c>
      <c r="AG16" s="120">
        <v>2475</v>
      </c>
      <c r="AH16" s="120">
        <v>800</v>
      </c>
      <c r="AI16" s="120">
        <v>2750</v>
      </c>
      <c r="AJ16" s="120">
        <v>1400</v>
      </c>
      <c r="AK16" s="120">
        <v>1600</v>
      </c>
      <c r="AL16" s="120">
        <v>1850</v>
      </c>
      <c r="AM16" s="120">
        <v>700</v>
      </c>
      <c r="AN16" s="120">
        <v>1750</v>
      </c>
      <c r="AO16" s="120">
        <v>1650</v>
      </c>
      <c r="AP16" s="120">
        <v>4250</v>
      </c>
      <c r="AQ16" s="121">
        <v>3350</v>
      </c>
      <c r="AR16" s="127">
        <v>2800</v>
      </c>
      <c r="AS16" s="127">
        <v>2000</v>
      </c>
      <c r="AT16" s="127">
        <v>6900</v>
      </c>
      <c r="AU16" s="127">
        <v>4950</v>
      </c>
      <c r="AV16" s="127">
        <v>3850</v>
      </c>
      <c r="AW16" s="127">
        <v>3111</v>
      </c>
      <c r="AX16" s="127">
        <v>3610</v>
      </c>
      <c r="AY16" s="127">
        <v>3965</v>
      </c>
      <c r="AZ16" s="127">
        <v>5873</v>
      </c>
      <c r="BA16" s="28">
        <v>5151</v>
      </c>
      <c r="BB16" s="28">
        <v>5856</v>
      </c>
      <c r="BC16" s="28">
        <v>4587</v>
      </c>
      <c r="BD16" s="28">
        <v>2599</v>
      </c>
      <c r="BE16" s="23"/>
      <c r="BF16" s="28">
        <v>1522</v>
      </c>
      <c r="BG16" s="28">
        <v>3106</v>
      </c>
      <c r="BH16" s="28">
        <v>2277</v>
      </c>
      <c r="BI16" s="23"/>
      <c r="BJ16" s="28">
        <v>2212</v>
      </c>
      <c r="BK16" s="28">
        <v>3430</v>
      </c>
      <c r="BL16" s="28">
        <v>4382</v>
      </c>
      <c r="BM16" s="28">
        <v>2806</v>
      </c>
      <c r="BN16" s="28">
        <v>5533</v>
      </c>
      <c r="BO16" s="28">
        <v>3066</v>
      </c>
      <c r="BP16" s="28">
        <v>3948</v>
      </c>
      <c r="BQ16" s="28">
        <v>1938</v>
      </c>
      <c r="BR16" s="28">
        <v>3503</v>
      </c>
      <c r="BS16" s="28">
        <v>1306</v>
      </c>
      <c r="BT16" s="28">
        <v>1734</v>
      </c>
      <c r="BU16" s="28">
        <v>1648</v>
      </c>
      <c r="BV16" s="28">
        <v>1817</v>
      </c>
      <c r="BW16" s="28">
        <v>1632</v>
      </c>
      <c r="BX16" s="28">
        <v>1208</v>
      </c>
      <c r="BY16" s="28">
        <v>1208</v>
      </c>
      <c r="BZ16" s="28">
        <v>1207</v>
      </c>
      <c r="CA16" s="28">
        <v>1324</v>
      </c>
    </row>
    <row r="17" ht="23.7" customHeight="1">
      <c r="A17" t="s" s="125">
        <v>38</v>
      </c>
      <c r="B17" t="s" s="70">
        <v>187</v>
      </c>
      <c r="C17" s="115">
        <v>21150</v>
      </c>
      <c r="D17" s="42">
        <v>2115</v>
      </c>
      <c r="E17" t="s" s="107">
        <f>VLOOKUP(A17,'Suivi 2.0 - Scores Guerres de c'!B2:C52,2,FALSE)</f>
        <v>119</v>
      </c>
      <c r="F17" s="109">
        <v>2400</v>
      </c>
      <c r="G17" s="109">
        <v>2550</v>
      </c>
      <c r="H17" s="109">
        <v>1800</v>
      </c>
      <c r="I17" s="109">
        <v>1900</v>
      </c>
      <c r="J17" s="109">
        <v>1900</v>
      </c>
      <c r="K17" s="109">
        <v>2200</v>
      </c>
      <c r="L17" s="109">
        <v>2350</v>
      </c>
      <c r="M17" s="109">
        <v>1650</v>
      </c>
      <c r="N17" s="109">
        <v>2400</v>
      </c>
      <c r="O17" s="109">
        <v>2000</v>
      </c>
      <c r="P17" s="109">
        <v>1950</v>
      </c>
      <c r="Q17" s="109">
        <v>2250</v>
      </c>
      <c r="R17" s="109">
        <v>2200</v>
      </c>
      <c r="S17" s="109">
        <v>2000</v>
      </c>
      <c r="T17" s="109">
        <v>1875</v>
      </c>
      <c r="U17" s="109">
        <v>1825</v>
      </c>
      <c r="V17" s="109">
        <v>2150</v>
      </c>
      <c r="W17" s="109">
        <v>2300</v>
      </c>
      <c r="X17" s="109">
        <v>2575</v>
      </c>
      <c r="Y17" s="109">
        <v>2100</v>
      </c>
      <c r="Z17" s="109">
        <v>2200</v>
      </c>
      <c r="AA17" s="109">
        <v>2500</v>
      </c>
      <c r="AB17" s="109">
        <v>2500</v>
      </c>
      <c r="AC17" s="109">
        <v>2000</v>
      </c>
      <c r="AD17" s="109">
        <v>1700</v>
      </c>
      <c r="AE17" s="109">
        <v>2100</v>
      </c>
      <c r="AF17" s="109">
        <v>2100</v>
      </c>
      <c r="AG17" s="109">
        <v>2400</v>
      </c>
      <c r="AH17" s="109">
        <v>2600</v>
      </c>
      <c r="AI17" s="109">
        <v>2000</v>
      </c>
      <c r="AJ17" s="109">
        <v>2600</v>
      </c>
      <c r="AK17" s="109">
        <v>2300</v>
      </c>
      <c r="AL17" s="109">
        <v>2200</v>
      </c>
      <c r="AM17" s="109">
        <v>1300</v>
      </c>
      <c r="AN17" s="109">
        <v>5200</v>
      </c>
      <c r="AO17" s="109">
        <v>5500</v>
      </c>
      <c r="AP17" s="109">
        <v>6100</v>
      </c>
      <c r="AQ17" s="124">
        <v>5300</v>
      </c>
      <c r="AR17" s="132">
        <v>5700</v>
      </c>
      <c r="AS17" s="132">
        <v>5800</v>
      </c>
      <c r="AT17" s="132">
        <v>5400</v>
      </c>
      <c r="AU17" s="132">
        <v>5500</v>
      </c>
      <c r="AV17" s="132">
        <v>6500</v>
      </c>
      <c r="AW17" s="132">
        <v>4774</v>
      </c>
      <c r="AX17" s="132">
        <v>5259</v>
      </c>
      <c r="AY17" s="132">
        <v>4978</v>
      </c>
      <c r="AZ17" s="132">
        <v>4800</v>
      </c>
      <c r="BA17" s="29">
        <v>5724</v>
      </c>
      <c r="BB17" s="139">
        <v>5527</v>
      </c>
      <c r="BC17" s="29">
        <v>5334</v>
      </c>
      <c r="BD17" s="29">
        <v>5527</v>
      </c>
      <c r="BE17" s="25"/>
      <c r="BF17" s="29">
        <v>6080</v>
      </c>
      <c r="BG17" s="29">
        <v>5971</v>
      </c>
      <c r="BH17" s="29">
        <v>5767</v>
      </c>
      <c r="BI17" s="25"/>
      <c r="BJ17" s="29">
        <v>5669</v>
      </c>
      <c r="BK17" s="29">
        <v>5383</v>
      </c>
      <c r="BL17" s="29">
        <v>5765</v>
      </c>
      <c r="BM17" s="29">
        <v>5536</v>
      </c>
      <c r="BN17" s="29">
        <v>5828</v>
      </c>
      <c r="BO17" s="29">
        <v>5642</v>
      </c>
      <c r="BP17" s="29">
        <v>5361</v>
      </c>
      <c r="BQ17" s="29">
        <v>1692</v>
      </c>
      <c r="BR17" s="29">
        <v>4510</v>
      </c>
      <c r="BS17" s="29">
        <v>1402</v>
      </c>
      <c r="BT17" s="29">
        <v>2226</v>
      </c>
      <c r="BU17" s="29">
        <v>1484</v>
      </c>
      <c r="BV17" s="29">
        <v>2032</v>
      </c>
      <c r="BW17" s="29">
        <v>1206</v>
      </c>
      <c r="BX17" s="29">
        <v>1390</v>
      </c>
      <c r="BY17" s="29">
        <v>1472</v>
      </c>
      <c r="BZ17" s="29">
        <v>1749</v>
      </c>
      <c r="CA17" s="29">
        <v>1476</v>
      </c>
    </row>
    <row r="18" ht="23.7" customHeight="1">
      <c r="A18" t="s" s="125">
        <v>40</v>
      </c>
      <c r="B18" t="s" s="70">
        <v>188</v>
      </c>
      <c r="C18" s="115">
        <v>18300</v>
      </c>
      <c r="D18" s="42">
        <v>1830</v>
      </c>
      <c r="E18" t="s" s="107">
        <f>VLOOKUP(A18,'Suivi 2.0 - Scores Guerres de c'!B2:C52,2,FALSE)</f>
        <v>125</v>
      </c>
      <c r="F18" s="120">
        <v>2250</v>
      </c>
      <c r="G18" s="120">
        <v>1200</v>
      </c>
      <c r="H18" s="120">
        <v>1925</v>
      </c>
      <c r="I18" s="120">
        <v>2050</v>
      </c>
      <c r="J18" s="120">
        <v>2400</v>
      </c>
      <c r="K18" s="120">
        <v>2050</v>
      </c>
      <c r="L18" s="120">
        <v>1775</v>
      </c>
      <c r="M18" s="120">
        <v>2250</v>
      </c>
      <c r="N18" s="120">
        <v>1100</v>
      </c>
      <c r="O18" s="120">
        <v>1300</v>
      </c>
      <c r="P18" s="120">
        <v>1925</v>
      </c>
      <c r="Q18" s="120">
        <v>1550</v>
      </c>
      <c r="R18" s="120">
        <v>2050</v>
      </c>
      <c r="S18" s="120">
        <v>1700</v>
      </c>
      <c r="T18" s="120">
        <v>1550</v>
      </c>
      <c r="U18" s="120">
        <v>1700</v>
      </c>
      <c r="V18" s="120">
        <v>2200</v>
      </c>
      <c r="W18" s="120">
        <v>1400</v>
      </c>
      <c r="X18" s="120">
        <v>1900</v>
      </c>
      <c r="Y18" s="120">
        <v>2050</v>
      </c>
      <c r="Z18" s="120">
        <v>1850</v>
      </c>
      <c r="AA18" s="120">
        <v>2100</v>
      </c>
      <c r="AB18" s="120">
        <v>2250</v>
      </c>
      <c r="AC18" s="120">
        <v>2000</v>
      </c>
      <c r="AD18" s="120">
        <v>2725</v>
      </c>
      <c r="AE18" s="120">
        <v>1900</v>
      </c>
      <c r="AF18" s="120">
        <v>1500</v>
      </c>
      <c r="AG18" s="120">
        <v>1700</v>
      </c>
      <c r="AH18" s="120">
        <v>2400</v>
      </c>
      <c r="AI18" s="120">
        <v>2200</v>
      </c>
      <c r="AJ18" s="120">
        <v>2100</v>
      </c>
      <c r="AK18" s="120">
        <v>1500</v>
      </c>
      <c r="AL18" s="120">
        <v>600</v>
      </c>
      <c r="AM18" s="120">
        <v>1400</v>
      </c>
      <c r="AN18" s="120">
        <v>1800</v>
      </c>
      <c r="AO18" s="120">
        <v>2675</v>
      </c>
      <c r="AP18" s="120">
        <v>700</v>
      </c>
      <c r="AQ18" s="121">
        <v>1400</v>
      </c>
      <c r="AR18" s="127">
        <v>400</v>
      </c>
      <c r="AS18" s="127">
        <v>2900</v>
      </c>
      <c r="AT18" s="127">
        <v>1900</v>
      </c>
      <c r="AU18" s="127">
        <v>800</v>
      </c>
      <c r="AV18" s="127">
        <v>1525</v>
      </c>
      <c r="AW18" s="127">
        <v>4801</v>
      </c>
      <c r="AX18" s="127">
        <v>3092</v>
      </c>
      <c r="AY18" s="127">
        <v>3280</v>
      </c>
      <c r="AZ18" s="127">
        <v>3101</v>
      </c>
      <c r="BA18" s="28">
        <v>2350</v>
      </c>
      <c r="BB18" s="140">
        <v>544</v>
      </c>
      <c r="BC18" s="23"/>
      <c r="BD18" s="23"/>
      <c r="BE18" s="23"/>
      <c r="BF18" s="23"/>
      <c r="BG18" s="23"/>
      <c r="BH18" s="23"/>
      <c r="BI18" s="23"/>
      <c r="BJ18" s="23"/>
      <c r="BK18" s="23"/>
      <c r="BL18" s="23"/>
      <c r="BM18" s="23"/>
      <c r="BN18" s="23"/>
      <c r="BO18" s="23"/>
      <c r="BP18" s="23"/>
      <c r="BQ18" s="23"/>
      <c r="BR18" s="23"/>
      <c r="BS18" s="23"/>
      <c r="BT18" s="23"/>
      <c r="BU18" s="23"/>
      <c r="BV18" s="23"/>
      <c r="BW18" s="23"/>
      <c r="BX18" s="23"/>
      <c r="BY18" s="23"/>
      <c r="BZ18" s="23"/>
      <c r="CA18" s="23"/>
    </row>
    <row r="19" ht="23.7" customHeight="1">
      <c r="A19" t="s" s="125">
        <v>42</v>
      </c>
      <c r="B19" t="s" s="70">
        <v>189</v>
      </c>
      <c r="C19" s="115">
        <v>21775</v>
      </c>
      <c r="D19" s="42">
        <v>2177.5</v>
      </c>
      <c r="E19" t="s" s="107">
        <f>VLOOKUP(A19,'Suivi 2.0 - Scores Guerres de c'!B2:C52,2,FALSE)</f>
        <v>125</v>
      </c>
      <c r="F19" s="109">
        <v>2100</v>
      </c>
      <c r="G19" s="109">
        <v>2300</v>
      </c>
      <c r="H19" s="109">
        <v>2400</v>
      </c>
      <c r="I19" s="109">
        <v>2100</v>
      </c>
      <c r="J19" s="109">
        <v>2500</v>
      </c>
      <c r="K19" s="109">
        <v>2150</v>
      </c>
      <c r="L19" s="109">
        <v>2125</v>
      </c>
      <c r="M19" s="109">
        <v>2200</v>
      </c>
      <c r="N19" s="109">
        <v>1700</v>
      </c>
      <c r="O19" s="109">
        <v>2200</v>
      </c>
      <c r="P19" s="109">
        <v>2700</v>
      </c>
      <c r="Q19" s="109">
        <v>2300</v>
      </c>
      <c r="R19" s="109">
        <v>2500</v>
      </c>
      <c r="S19" s="109">
        <v>2600</v>
      </c>
      <c r="T19" s="109">
        <v>1750</v>
      </c>
      <c r="U19" s="109">
        <v>1100</v>
      </c>
      <c r="V19" s="109">
        <v>1200</v>
      </c>
      <c r="W19" s="109">
        <v>1900</v>
      </c>
      <c r="X19" s="109">
        <v>1300</v>
      </c>
      <c r="Y19" s="109">
        <v>2700</v>
      </c>
      <c r="Z19" s="109">
        <v>1375</v>
      </c>
      <c r="AA19" s="109">
        <v>900</v>
      </c>
      <c r="AB19" s="109">
        <v>1200</v>
      </c>
      <c r="AC19" s="109">
        <v>1900</v>
      </c>
      <c r="AD19" s="109">
        <v>1600</v>
      </c>
      <c r="AE19" s="109">
        <v>1500</v>
      </c>
      <c r="AF19" s="109">
        <v>1950</v>
      </c>
      <c r="AG19" s="109">
        <v>1600</v>
      </c>
      <c r="AH19" s="109">
        <v>1300</v>
      </c>
      <c r="AI19" s="109">
        <v>2400</v>
      </c>
      <c r="AJ19" s="109">
        <v>2500</v>
      </c>
      <c r="AK19" s="109">
        <v>1900</v>
      </c>
      <c r="AL19" s="109">
        <v>1600</v>
      </c>
      <c r="AM19" s="109">
        <v>2000</v>
      </c>
      <c r="AN19" s="109">
        <v>3000</v>
      </c>
      <c r="AO19" s="109">
        <v>5200</v>
      </c>
      <c r="AP19" s="109">
        <v>3400</v>
      </c>
      <c r="AQ19" s="124">
        <v>4600</v>
      </c>
      <c r="AR19" s="132">
        <v>2100</v>
      </c>
      <c r="AS19" s="132">
        <v>5000</v>
      </c>
      <c r="AT19" s="132">
        <v>5400</v>
      </c>
      <c r="AU19" s="132">
        <v>4500</v>
      </c>
      <c r="AV19" s="132">
        <v>5000</v>
      </c>
      <c r="AW19" s="132">
        <v>3023</v>
      </c>
      <c r="AX19" s="132">
        <v>4148</v>
      </c>
      <c r="AY19" s="132">
        <v>4357</v>
      </c>
      <c r="AZ19" s="132">
        <v>6226</v>
      </c>
      <c r="BA19" s="29">
        <v>4359</v>
      </c>
      <c r="BB19" s="141">
        <v>5393</v>
      </c>
      <c r="BC19" s="29">
        <v>4036</v>
      </c>
      <c r="BD19" s="29">
        <v>5386</v>
      </c>
      <c r="BE19" s="25"/>
      <c r="BF19" s="29">
        <v>4350</v>
      </c>
      <c r="BG19" s="29">
        <v>4666</v>
      </c>
      <c r="BH19" s="29">
        <v>5282</v>
      </c>
      <c r="BI19" s="29">
        <v>4795</v>
      </c>
      <c r="BJ19" s="29">
        <v>6930</v>
      </c>
      <c r="BK19" s="29">
        <v>4456</v>
      </c>
      <c r="BL19" s="29">
        <v>4452</v>
      </c>
      <c r="BM19" s="29">
        <v>1032</v>
      </c>
      <c r="BN19" s="29">
        <v>3726</v>
      </c>
      <c r="BO19" s="29">
        <v>5072</v>
      </c>
      <c r="BP19" s="29">
        <v>5160</v>
      </c>
      <c r="BQ19" s="29">
        <v>1137</v>
      </c>
      <c r="BR19" s="29">
        <v>3611</v>
      </c>
      <c r="BS19" s="29">
        <v>102</v>
      </c>
      <c r="BT19" s="29">
        <v>1649</v>
      </c>
      <c r="BU19" s="29">
        <v>2273</v>
      </c>
      <c r="BV19" s="29">
        <v>1958</v>
      </c>
      <c r="BW19" s="29">
        <v>3200</v>
      </c>
      <c r="BX19" s="29">
        <v>1547</v>
      </c>
      <c r="BY19" s="29">
        <v>3500</v>
      </c>
      <c r="BZ19" s="29">
        <v>2460</v>
      </c>
      <c r="CA19" s="29">
        <v>206</v>
      </c>
    </row>
    <row r="20" ht="23.7" customHeight="1">
      <c r="A20" t="s" s="125">
        <v>44</v>
      </c>
      <c r="B20" t="s" s="70">
        <v>190</v>
      </c>
      <c r="C20" s="115">
        <v>21450</v>
      </c>
      <c r="D20" s="42">
        <v>2145</v>
      </c>
      <c r="E20" t="s" s="107">
        <f>VLOOKUP(A20,'Suivi 2.0 - Scores Guerres de c'!B2:C52,2,FALSE)</f>
        <v>119</v>
      </c>
      <c r="F20" s="120">
        <v>2600</v>
      </c>
      <c r="G20" s="120">
        <v>2300</v>
      </c>
      <c r="H20" s="120">
        <v>2300</v>
      </c>
      <c r="I20" s="120">
        <v>1900</v>
      </c>
      <c r="J20" s="120">
        <v>1250</v>
      </c>
      <c r="K20" s="128">
        <v>1700</v>
      </c>
      <c r="L20" s="120">
        <v>2200</v>
      </c>
      <c r="M20" s="120">
        <v>2700</v>
      </c>
      <c r="N20" s="120">
        <v>2100</v>
      </c>
      <c r="O20" s="120">
        <v>2400</v>
      </c>
      <c r="P20" s="120">
        <v>1700</v>
      </c>
      <c r="Q20" s="120">
        <v>2300</v>
      </c>
      <c r="R20" s="120">
        <v>1800</v>
      </c>
      <c r="S20" s="120">
        <v>1650</v>
      </c>
      <c r="T20" s="120">
        <v>2600</v>
      </c>
      <c r="U20" s="120">
        <v>1700</v>
      </c>
      <c r="V20" s="120">
        <v>2700</v>
      </c>
      <c r="W20" s="120">
        <v>2700</v>
      </c>
      <c r="X20" s="120">
        <v>1200</v>
      </c>
      <c r="Y20" s="120">
        <v>2000</v>
      </c>
      <c r="Z20" s="120">
        <v>2200</v>
      </c>
      <c r="AA20" s="120">
        <v>1150</v>
      </c>
      <c r="AB20" s="120">
        <v>500</v>
      </c>
      <c r="AC20" s="120">
        <v>600</v>
      </c>
      <c r="AD20" s="120">
        <v>2200</v>
      </c>
      <c r="AE20" s="120">
        <v>1800</v>
      </c>
      <c r="AF20" s="120">
        <v>1950</v>
      </c>
      <c r="AG20" s="120">
        <v>2000</v>
      </c>
      <c r="AH20" s="120">
        <v>2500</v>
      </c>
      <c r="AI20" s="120">
        <v>2500</v>
      </c>
      <c r="AJ20" s="120">
        <v>2500</v>
      </c>
      <c r="AK20" s="120">
        <v>2000</v>
      </c>
      <c r="AL20" s="120">
        <v>1500</v>
      </c>
      <c r="AM20" s="120">
        <v>1300</v>
      </c>
      <c r="AN20" s="120">
        <v>4400</v>
      </c>
      <c r="AO20" s="120">
        <v>4600</v>
      </c>
      <c r="AP20" s="120">
        <v>4900</v>
      </c>
      <c r="AQ20" s="121">
        <v>4100</v>
      </c>
      <c r="AR20" s="127">
        <v>4100</v>
      </c>
      <c r="AS20" s="127">
        <v>3600</v>
      </c>
      <c r="AT20" s="127">
        <v>4100</v>
      </c>
      <c r="AU20" s="127">
        <v>3000</v>
      </c>
      <c r="AV20" s="127">
        <v>3800</v>
      </c>
      <c r="AW20" s="127">
        <v>4816</v>
      </c>
      <c r="AX20" s="127">
        <v>5945</v>
      </c>
      <c r="AY20" s="127">
        <v>4317</v>
      </c>
      <c r="AZ20" s="127">
        <v>5034</v>
      </c>
      <c r="BA20" s="28">
        <v>5327</v>
      </c>
      <c r="BB20" s="28">
        <v>5314</v>
      </c>
      <c r="BC20" s="28">
        <v>5329</v>
      </c>
      <c r="BD20" s="28">
        <v>3507</v>
      </c>
      <c r="BE20" s="23"/>
      <c r="BF20" s="28">
        <v>5547</v>
      </c>
      <c r="BG20" s="28">
        <v>6228</v>
      </c>
      <c r="BH20" s="28">
        <v>5614</v>
      </c>
      <c r="BI20" s="28">
        <v>4671</v>
      </c>
      <c r="BJ20" s="28">
        <v>5401</v>
      </c>
      <c r="BK20" s="28">
        <v>6083</v>
      </c>
      <c r="BL20" s="28">
        <v>4165</v>
      </c>
      <c r="BM20" s="28">
        <v>3961</v>
      </c>
      <c r="BN20" s="28">
        <v>5480</v>
      </c>
      <c r="BO20" s="28">
        <v>4159</v>
      </c>
      <c r="BP20" s="28">
        <v>6634</v>
      </c>
      <c r="BQ20" s="28">
        <v>2294</v>
      </c>
      <c r="BR20" s="28">
        <v>4692</v>
      </c>
      <c r="BS20" s="28">
        <v>888</v>
      </c>
      <c r="BT20" s="28">
        <v>2364</v>
      </c>
      <c r="BU20" s="28">
        <v>2575</v>
      </c>
      <c r="BV20" s="28">
        <v>2356</v>
      </c>
      <c r="BW20" s="28">
        <v>4108</v>
      </c>
      <c r="BX20" s="28">
        <v>2174</v>
      </c>
      <c r="BY20" s="28">
        <v>2333</v>
      </c>
      <c r="BZ20" s="28">
        <v>2266</v>
      </c>
      <c r="CA20" s="28">
        <v>2235</v>
      </c>
    </row>
    <row r="21" ht="23.7" customHeight="1">
      <c r="A21" t="s" s="114">
        <v>46</v>
      </c>
      <c r="B21" t="s" s="70">
        <v>191</v>
      </c>
      <c r="C21" s="115">
        <v>9250</v>
      </c>
      <c r="D21" s="42">
        <v>1541.666666666670</v>
      </c>
      <c r="E21" t="s" s="107">
        <f>VLOOKUP(A21,'Suivi 2.0 - Scores Guerres de c'!B2:C52,2,FALSE)</f>
        <v>142</v>
      </c>
      <c r="F21" s="109">
        <v>1500</v>
      </c>
      <c r="G21" s="109">
        <v>1900</v>
      </c>
      <c r="H21" s="109">
        <v>1500</v>
      </c>
      <c r="I21" s="109">
        <v>1900</v>
      </c>
      <c r="J21" s="109">
        <v>1850</v>
      </c>
      <c r="K21" s="110">
        <v>600</v>
      </c>
      <c r="L21" s="111"/>
      <c r="M21" s="109"/>
      <c r="N21" s="109"/>
      <c r="O21" s="109"/>
      <c r="P21" s="109"/>
      <c r="Q21" s="109"/>
      <c r="R21" s="109"/>
      <c r="S21" s="109"/>
      <c r="T21" s="109"/>
      <c r="U21" s="109"/>
      <c r="V21" s="109"/>
      <c r="W21" s="109"/>
      <c r="X21" s="109"/>
      <c r="Y21" s="109"/>
      <c r="Z21" s="109"/>
      <c r="AA21" s="109"/>
      <c r="AB21" s="109"/>
      <c r="AC21" s="109"/>
      <c r="AD21" s="109"/>
      <c r="AE21" s="109"/>
      <c r="AF21" s="109"/>
      <c r="AG21" s="109"/>
      <c r="AH21" s="109"/>
      <c r="AI21" s="109"/>
      <c r="AJ21" s="109"/>
      <c r="AK21" s="109"/>
      <c r="AL21" s="109"/>
      <c r="AM21" s="109"/>
      <c r="AN21" s="109"/>
      <c r="AO21" s="109"/>
      <c r="AP21" s="109"/>
      <c r="AQ21" s="124"/>
      <c r="AR21" s="113"/>
      <c r="AS21" s="113"/>
      <c r="AT21" s="113"/>
      <c r="AU21" s="113"/>
      <c r="AV21" s="113"/>
      <c r="AW21" s="113"/>
      <c r="AX21" s="113"/>
      <c r="AY21" s="113"/>
      <c r="AZ21" s="113"/>
      <c r="BA21" s="25"/>
      <c r="BB21" s="25"/>
      <c r="BC21" s="25"/>
      <c r="BD21" s="25"/>
      <c r="BE21" s="25"/>
      <c r="BF21" s="25"/>
      <c r="BG21" s="25"/>
      <c r="BH21" s="25"/>
      <c r="BI21" s="25"/>
      <c r="BJ21" s="25"/>
      <c r="BK21" s="25"/>
      <c r="BL21" s="25"/>
      <c r="BM21" s="25"/>
      <c r="BN21" s="25"/>
      <c r="BO21" s="25"/>
      <c r="BP21" s="25"/>
      <c r="BQ21" s="25"/>
      <c r="BR21" s="25"/>
      <c r="BS21" s="25"/>
      <c r="BT21" s="25"/>
      <c r="BU21" s="25"/>
      <c r="BV21" s="25"/>
      <c r="BW21" s="25"/>
      <c r="BX21" s="25"/>
      <c r="BY21" s="25"/>
      <c r="BZ21" s="25"/>
      <c r="CA21" s="25"/>
    </row>
    <row r="22" ht="23.7" customHeight="1">
      <c r="A22" t="s" s="125">
        <v>48</v>
      </c>
      <c r="B22" t="s" s="70">
        <v>192</v>
      </c>
      <c r="C22" s="115">
        <v>4800</v>
      </c>
      <c r="D22" s="42">
        <v>480</v>
      </c>
      <c r="E22" t="s" s="107">
        <f>VLOOKUP(A22,'Suivi 2.0 - Scores Guerres de c'!B2:C52,2,FALSE)</f>
        <v>142</v>
      </c>
      <c r="F22" s="120">
        <v>0</v>
      </c>
      <c r="G22" s="120">
        <v>1100</v>
      </c>
      <c r="H22" s="120">
        <v>100</v>
      </c>
      <c r="I22" s="120">
        <v>0</v>
      </c>
      <c r="J22" s="120">
        <v>0</v>
      </c>
      <c r="K22" s="119">
        <v>400</v>
      </c>
      <c r="L22" s="120">
        <v>0</v>
      </c>
      <c r="M22" s="120">
        <v>200</v>
      </c>
      <c r="N22" s="128">
        <v>1800</v>
      </c>
      <c r="O22" s="120">
        <v>1200</v>
      </c>
      <c r="P22" s="120">
        <v>800</v>
      </c>
      <c r="Q22" s="120">
        <v>1200</v>
      </c>
      <c r="R22" s="120">
        <v>600</v>
      </c>
      <c r="S22" s="120">
        <v>700</v>
      </c>
      <c r="T22" s="120">
        <v>1600</v>
      </c>
      <c r="U22" s="120">
        <v>600</v>
      </c>
      <c r="V22" s="120">
        <v>1100</v>
      </c>
      <c r="W22" s="120">
        <v>600</v>
      </c>
      <c r="X22" s="120">
        <v>400</v>
      </c>
      <c r="Y22" s="120">
        <v>2000</v>
      </c>
      <c r="Z22" s="120">
        <v>1900</v>
      </c>
      <c r="AA22" s="120">
        <v>0</v>
      </c>
      <c r="AB22" s="120">
        <v>200</v>
      </c>
      <c r="AC22" s="120">
        <v>400</v>
      </c>
      <c r="AD22" s="120">
        <v>600</v>
      </c>
      <c r="AE22" s="120">
        <v>1400</v>
      </c>
      <c r="AF22" s="120">
        <v>600</v>
      </c>
      <c r="AG22" s="120">
        <v>600</v>
      </c>
      <c r="AH22" s="120">
        <v>2100</v>
      </c>
      <c r="AI22" s="120">
        <v>1900</v>
      </c>
      <c r="AJ22" s="120">
        <v>500</v>
      </c>
      <c r="AK22" s="120">
        <v>500</v>
      </c>
      <c r="AL22" s="120">
        <v>1800</v>
      </c>
      <c r="AM22" s="120"/>
      <c r="AN22" s="120">
        <v>6500</v>
      </c>
      <c r="AO22" s="120">
        <v>4700</v>
      </c>
      <c r="AP22" s="120">
        <v>5400</v>
      </c>
      <c r="AQ22" s="121">
        <v>2600</v>
      </c>
      <c r="AR22" s="127">
        <v>5900</v>
      </c>
      <c r="AS22" s="127">
        <v>3900</v>
      </c>
      <c r="AT22" s="127">
        <v>5100</v>
      </c>
      <c r="AU22" s="127">
        <v>1000</v>
      </c>
      <c r="AV22" s="127">
        <v>3100</v>
      </c>
      <c r="AW22" s="127">
        <v>4674</v>
      </c>
      <c r="AX22" s="127">
        <v>2465</v>
      </c>
      <c r="AY22" s="127">
        <v>2540</v>
      </c>
      <c r="AZ22" s="127">
        <v>2749</v>
      </c>
      <c r="BA22" s="28">
        <v>4732</v>
      </c>
      <c r="BB22" s="28">
        <v>2299</v>
      </c>
      <c r="BC22" s="28">
        <v>759</v>
      </c>
      <c r="BD22" s="28">
        <v>372</v>
      </c>
      <c r="BE22" s="23"/>
      <c r="BF22" s="28">
        <v>1418</v>
      </c>
      <c r="BG22" s="28">
        <v>2085</v>
      </c>
      <c r="BH22" s="28">
        <v>2944</v>
      </c>
      <c r="BI22" s="28">
        <v>5677</v>
      </c>
      <c r="BJ22" s="28">
        <v>1981</v>
      </c>
      <c r="BK22" s="28">
        <v>4630</v>
      </c>
      <c r="BL22" s="28">
        <v>3035</v>
      </c>
      <c r="BM22" s="28">
        <v>2138</v>
      </c>
      <c r="BN22" s="28">
        <v>684</v>
      </c>
      <c r="BO22" s="28">
        <v>3143</v>
      </c>
      <c r="BP22" s="28">
        <v>3245</v>
      </c>
      <c r="BQ22" s="28">
        <v>1434</v>
      </c>
      <c r="BR22" s="23"/>
      <c r="BS22" s="23"/>
      <c r="BT22" s="23"/>
      <c r="BU22" s="23"/>
      <c r="BV22" s="23"/>
      <c r="BW22" s="23"/>
      <c r="BX22" s="23"/>
      <c r="BY22" s="23"/>
      <c r="BZ22" s="23"/>
      <c r="CA22" s="23"/>
    </row>
    <row r="23" ht="23.7" customHeight="1">
      <c r="A23" t="s" s="114">
        <v>50</v>
      </c>
      <c r="B23" t="s" s="70">
        <v>193</v>
      </c>
      <c r="C23" s="115">
        <v>16550</v>
      </c>
      <c r="D23" s="42">
        <v>1838.888888888890</v>
      </c>
      <c r="E23" t="s" s="107">
        <f>VLOOKUP(A23,'Suivi 2.0 - Scores Guerres de c'!B2:C52,2,FALSE)</f>
        <v>125</v>
      </c>
      <c r="F23" s="109">
        <v>1675</v>
      </c>
      <c r="G23" s="109">
        <v>1975</v>
      </c>
      <c r="H23" s="109">
        <v>1650</v>
      </c>
      <c r="I23" s="109">
        <v>500</v>
      </c>
      <c r="J23" s="109">
        <v>2200</v>
      </c>
      <c r="K23" s="109">
        <v>2050</v>
      </c>
      <c r="L23" s="109">
        <v>2400</v>
      </c>
      <c r="M23" s="142">
        <v>2100</v>
      </c>
      <c r="N23" s="123">
        <v>2000</v>
      </c>
      <c r="O23" s="111"/>
      <c r="P23" s="109"/>
      <c r="Q23" s="109"/>
      <c r="R23" s="109"/>
      <c r="S23" s="109"/>
      <c r="T23" s="109"/>
      <c r="U23" s="109"/>
      <c r="V23" s="109"/>
      <c r="W23" s="109"/>
      <c r="X23" s="109"/>
      <c r="Y23" s="109"/>
      <c r="Z23" s="109"/>
      <c r="AA23" s="109"/>
      <c r="AB23" s="109"/>
      <c r="AC23" s="109"/>
      <c r="AD23" s="109"/>
      <c r="AE23" s="109"/>
      <c r="AF23" s="109"/>
      <c r="AG23" s="109"/>
      <c r="AH23" s="109"/>
      <c r="AI23" s="109"/>
      <c r="AJ23" s="109"/>
      <c r="AK23" s="109"/>
      <c r="AL23" s="109"/>
      <c r="AM23" s="109"/>
      <c r="AN23" s="109"/>
      <c r="AO23" s="109"/>
      <c r="AP23" s="109"/>
      <c r="AQ23" s="124"/>
      <c r="AR23" s="113"/>
      <c r="AS23" s="113"/>
      <c r="AT23" s="113"/>
      <c r="AU23" s="113"/>
      <c r="AV23" s="113"/>
      <c r="AW23" s="113"/>
      <c r="AX23" s="113"/>
      <c r="AY23" s="113"/>
      <c r="AZ23" s="113"/>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row>
    <row r="24" ht="23.7" customHeight="1">
      <c r="A24" t="s" s="125">
        <v>52</v>
      </c>
      <c r="B24" t="s" s="70">
        <v>194</v>
      </c>
      <c r="C24" s="115">
        <v>28800</v>
      </c>
      <c r="D24" s="42">
        <v>2880</v>
      </c>
      <c r="E24" t="s" s="107">
        <f>VLOOKUP(A24,'Suivi 2.0 - Scores Guerres de c'!B2:C52,2,FALSE)</f>
        <v>119</v>
      </c>
      <c r="F24" s="120">
        <v>2850</v>
      </c>
      <c r="G24" s="120">
        <v>2850</v>
      </c>
      <c r="H24" s="120">
        <v>2900</v>
      </c>
      <c r="I24" s="120">
        <v>2150</v>
      </c>
      <c r="J24" s="120">
        <v>2600</v>
      </c>
      <c r="K24" s="120">
        <v>3200</v>
      </c>
      <c r="L24" s="120">
        <v>3000</v>
      </c>
      <c r="M24" s="120">
        <v>3200</v>
      </c>
      <c r="N24" s="119">
        <v>3100</v>
      </c>
      <c r="O24" s="120">
        <v>2950</v>
      </c>
      <c r="P24" s="120">
        <v>2550</v>
      </c>
      <c r="Q24" s="120">
        <v>2500</v>
      </c>
      <c r="R24" s="120">
        <v>2800</v>
      </c>
      <c r="S24" s="120">
        <v>2800</v>
      </c>
      <c r="T24" s="120">
        <v>2900</v>
      </c>
      <c r="U24" s="120">
        <v>2950</v>
      </c>
      <c r="V24" s="120">
        <v>2850</v>
      </c>
      <c r="W24" s="120">
        <v>2250</v>
      </c>
      <c r="X24" s="120">
        <v>2500</v>
      </c>
      <c r="Y24" s="120">
        <v>2700</v>
      </c>
      <c r="Z24" s="120">
        <v>2550</v>
      </c>
      <c r="AA24" s="120">
        <v>2850</v>
      </c>
      <c r="AB24" s="120">
        <v>2700</v>
      </c>
      <c r="AC24" s="120">
        <v>2650</v>
      </c>
      <c r="AD24" s="120">
        <v>2900</v>
      </c>
      <c r="AE24" s="120">
        <v>2700</v>
      </c>
      <c r="AF24" s="120">
        <v>2150</v>
      </c>
      <c r="AG24" s="120">
        <v>2550</v>
      </c>
      <c r="AH24" s="120">
        <v>3150</v>
      </c>
      <c r="AI24" s="120">
        <v>2750</v>
      </c>
      <c r="AJ24" s="120">
        <v>1750</v>
      </c>
      <c r="AK24" s="120">
        <v>2700</v>
      </c>
      <c r="AL24" s="120">
        <v>2700</v>
      </c>
      <c r="AM24" s="120">
        <v>2150</v>
      </c>
      <c r="AN24" s="120">
        <v>5800</v>
      </c>
      <c r="AO24" s="120">
        <v>6700</v>
      </c>
      <c r="AP24" s="120">
        <v>7650</v>
      </c>
      <c r="AQ24" s="121">
        <v>6100</v>
      </c>
      <c r="AR24" s="127">
        <v>7150</v>
      </c>
      <c r="AS24" s="127">
        <v>6950</v>
      </c>
      <c r="AT24" s="127">
        <v>6850</v>
      </c>
      <c r="AU24" s="127">
        <v>7500</v>
      </c>
      <c r="AV24" s="127">
        <v>6200</v>
      </c>
      <c r="AW24" s="127">
        <v>6295</v>
      </c>
      <c r="AX24" s="127">
        <v>6518</v>
      </c>
      <c r="AY24" s="127">
        <v>6033</v>
      </c>
      <c r="AZ24" s="127">
        <v>4828</v>
      </c>
      <c r="BA24" s="28">
        <v>6665</v>
      </c>
      <c r="BB24" s="28">
        <v>6476</v>
      </c>
      <c r="BC24" s="28">
        <v>5980</v>
      </c>
      <c r="BD24" s="28">
        <v>6051</v>
      </c>
      <c r="BE24" s="23"/>
      <c r="BF24" s="28">
        <v>5229</v>
      </c>
      <c r="BG24" s="28">
        <v>5617</v>
      </c>
      <c r="BH24" s="28">
        <v>4741</v>
      </c>
      <c r="BI24" s="28">
        <v>499</v>
      </c>
      <c r="BJ24" s="28">
        <v>5882</v>
      </c>
      <c r="BK24" s="28">
        <v>5209</v>
      </c>
      <c r="BL24" s="28">
        <v>5572</v>
      </c>
      <c r="BM24" s="28">
        <v>5640</v>
      </c>
      <c r="BN24" s="28">
        <v>6494</v>
      </c>
      <c r="BO24" s="28">
        <v>5446</v>
      </c>
      <c r="BP24" s="28">
        <v>5346</v>
      </c>
      <c r="BQ24" s="28">
        <v>2007</v>
      </c>
      <c r="BR24" s="28">
        <v>3980</v>
      </c>
      <c r="BS24" s="28">
        <v>571</v>
      </c>
      <c r="BT24" s="28">
        <v>2364</v>
      </c>
      <c r="BU24" s="28">
        <v>2163</v>
      </c>
      <c r="BV24" s="28">
        <v>1689</v>
      </c>
      <c r="BW24" s="28">
        <v>4837</v>
      </c>
      <c r="BX24" s="28">
        <v>2042</v>
      </c>
      <c r="BY24" s="28">
        <v>1852</v>
      </c>
      <c r="BZ24" s="28">
        <v>1291</v>
      </c>
      <c r="CA24" s="28">
        <v>1491</v>
      </c>
    </row>
    <row r="25" ht="23.7" customHeight="1">
      <c r="A25" t="s" s="125">
        <v>54</v>
      </c>
      <c r="B25" t="s" s="70">
        <v>195</v>
      </c>
      <c r="C25" s="115">
        <v>16150</v>
      </c>
      <c r="D25" s="42">
        <v>1615</v>
      </c>
      <c r="E25" t="s" s="107">
        <f>VLOOKUP(A25,'Suivi 2.0 - Scores Guerres de c'!B2:C52,2,FALSE)</f>
        <v>125</v>
      </c>
      <c r="F25" s="108">
        <v>1450</v>
      </c>
      <c r="G25" s="109">
        <v>1200</v>
      </c>
      <c r="H25" s="109">
        <v>2500</v>
      </c>
      <c r="I25" s="109">
        <v>1625</v>
      </c>
      <c r="J25" s="109">
        <v>1200</v>
      </c>
      <c r="K25" s="109">
        <v>2350</v>
      </c>
      <c r="L25" s="109">
        <v>1725</v>
      </c>
      <c r="M25" s="109">
        <v>1700</v>
      </c>
      <c r="N25" s="109">
        <v>900</v>
      </c>
      <c r="O25" s="109">
        <v>1500</v>
      </c>
      <c r="P25" s="109">
        <v>1775</v>
      </c>
      <c r="Q25" s="109">
        <v>1125</v>
      </c>
      <c r="R25" s="109">
        <v>1375</v>
      </c>
      <c r="S25" s="109">
        <v>1900</v>
      </c>
      <c r="T25" s="109">
        <v>1800</v>
      </c>
      <c r="U25" s="109">
        <v>900</v>
      </c>
      <c r="V25" s="109">
        <v>2150</v>
      </c>
      <c r="W25" s="109">
        <v>800</v>
      </c>
      <c r="X25" s="109">
        <v>2450</v>
      </c>
      <c r="Y25" s="109">
        <v>2025</v>
      </c>
      <c r="Z25" s="109">
        <v>1600</v>
      </c>
      <c r="AA25" s="109">
        <v>2000</v>
      </c>
      <c r="AB25" s="109">
        <v>1400</v>
      </c>
      <c r="AC25" s="109">
        <v>1325</v>
      </c>
      <c r="AD25" s="109">
        <v>2000</v>
      </c>
      <c r="AE25" s="109">
        <v>1500</v>
      </c>
      <c r="AF25" s="109">
        <v>2750</v>
      </c>
      <c r="AG25" s="109">
        <v>850</v>
      </c>
      <c r="AH25" s="109">
        <v>400</v>
      </c>
      <c r="AI25" s="109">
        <v>1900</v>
      </c>
      <c r="AJ25" s="109">
        <v>700</v>
      </c>
      <c r="AK25" s="109">
        <v>2100</v>
      </c>
      <c r="AL25" s="109">
        <v>2550</v>
      </c>
      <c r="AM25" s="109">
        <v>400</v>
      </c>
      <c r="AN25" s="109">
        <v>1250</v>
      </c>
      <c r="AO25" s="109">
        <v>2300</v>
      </c>
      <c r="AP25" s="109">
        <v>2200</v>
      </c>
      <c r="AQ25" s="124">
        <v>4400</v>
      </c>
      <c r="AR25" s="132">
        <v>0</v>
      </c>
      <c r="AS25" s="132">
        <v>0</v>
      </c>
      <c r="AT25" s="132">
        <v>0</v>
      </c>
      <c r="AU25" s="132">
        <v>450</v>
      </c>
      <c r="AV25" s="132">
        <v>0</v>
      </c>
      <c r="AW25" s="132">
        <v>0</v>
      </c>
      <c r="AX25" s="132">
        <v>402</v>
      </c>
      <c r="AY25" s="132">
        <v>0</v>
      </c>
      <c r="AZ25" s="132">
        <v>505</v>
      </c>
      <c r="BA25" s="29">
        <v>1505</v>
      </c>
      <c r="BB25" s="29">
        <v>1224</v>
      </c>
      <c r="BC25" s="29">
        <v>0</v>
      </c>
      <c r="BD25" s="29">
        <v>0</v>
      </c>
      <c r="BE25" s="25"/>
      <c r="BF25" s="25"/>
      <c r="BG25" s="29">
        <v>401</v>
      </c>
      <c r="BH25" s="25"/>
      <c r="BI25" s="29">
        <v>2376</v>
      </c>
      <c r="BJ25" s="29">
        <v>996</v>
      </c>
      <c r="BK25" s="25"/>
      <c r="BL25" s="25"/>
      <c r="BM25" s="29">
        <v>497</v>
      </c>
      <c r="BN25" s="29">
        <v>1603</v>
      </c>
      <c r="BO25" s="29">
        <v>994</v>
      </c>
      <c r="BP25" s="29">
        <v>1792</v>
      </c>
      <c r="BQ25" s="29">
        <v>502</v>
      </c>
      <c r="BR25" s="29">
        <v>994</v>
      </c>
      <c r="BS25" s="29">
        <v>398</v>
      </c>
      <c r="BT25" s="29">
        <v>894</v>
      </c>
      <c r="BU25" s="29">
        <v>496</v>
      </c>
      <c r="BV25" s="29">
        <v>495</v>
      </c>
      <c r="BW25" s="29">
        <v>696</v>
      </c>
      <c r="BX25" s="29">
        <v>1294</v>
      </c>
      <c r="BY25" s="29">
        <v>2483</v>
      </c>
      <c r="BZ25" s="29">
        <v>3074</v>
      </c>
      <c r="CA25" s="29">
        <v>1574</v>
      </c>
    </row>
    <row r="26" ht="23.7" customHeight="1">
      <c r="A26" t="s" s="114">
        <v>56</v>
      </c>
      <c r="B26" t="s" s="70">
        <v>196</v>
      </c>
      <c r="C26" s="115">
        <v>1150</v>
      </c>
      <c r="D26" s="42">
        <v>1150</v>
      </c>
      <c r="E26" t="s" s="116">
        <f>VLOOKUP(A26,'Suivi 2.0 - Scores Guerres de c'!B2:C52,2,FALSE)</f>
        <v>142</v>
      </c>
      <c r="F26" s="117">
        <v>1150</v>
      </c>
      <c r="G26" s="118"/>
      <c r="H26" s="120"/>
      <c r="I26" s="120"/>
      <c r="J26" s="120"/>
      <c r="K26" s="120"/>
      <c r="L26" s="120"/>
      <c r="M26" s="120"/>
      <c r="N26" s="120"/>
      <c r="O26" s="120"/>
      <c r="P26" s="120"/>
      <c r="Q26" s="120"/>
      <c r="R26" s="120"/>
      <c r="S26" s="120"/>
      <c r="T26" s="120"/>
      <c r="U26" s="120"/>
      <c r="V26" s="120"/>
      <c r="W26" s="120"/>
      <c r="X26" s="120"/>
      <c r="Y26" s="120"/>
      <c r="Z26" s="120"/>
      <c r="AA26" s="120"/>
      <c r="AB26" s="120"/>
      <c r="AC26" s="120"/>
      <c r="AD26" s="120"/>
      <c r="AE26" s="120"/>
      <c r="AF26" s="120"/>
      <c r="AG26" s="120"/>
      <c r="AH26" s="120"/>
      <c r="AI26" s="120"/>
      <c r="AJ26" s="120"/>
      <c r="AK26" s="120"/>
      <c r="AL26" s="120"/>
      <c r="AM26" s="120"/>
      <c r="AN26" s="120"/>
      <c r="AO26" s="120"/>
      <c r="AP26" s="120"/>
      <c r="AQ26" s="121"/>
      <c r="AR26" s="122"/>
      <c r="AS26" s="122"/>
      <c r="AT26" s="122"/>
      <c r="AU26" s="122"/>
      <c r="AV26" s="122"/>
      <c r="AW26" s="122"/>
      <c r="AX26" s="122"/>
      <c r="AY26" s="122"/>
      <c r="AZ26" s="122"/>
      <c r="BA26" s="23"/>
      <c r="BB26" s="23"/>
      <c r="BC26" s="23"/>
      <c r="BD26" s="23"/>
      <c r="BE26" s="23"/>
      <c r="BF26" s="23"/>
      <c r="BG26" s="23"/>
      <c r="BH26" s="23"/>
      <c r="BI26" s="23"/>
      <c r="BJ26" s="23"/>
      <c r="BK26" s="23"/>
      <c r="BL26" s="23"/>
      <c r="BM26" s="23"/>
      <c r="BN26" s="23"/>
      <c r="BO26" s="23"/>
      <c r="BP26" s="23"/>
      <c r="BQ26" s="23"/>
      <c r="BR26" s="23"/>
      <c r="BS26" s="23"/>
      <c r="BT26" s="23"/>
      <c r="BU26" s="23"/>
      <c r="BV26" s="23"/>
      <c r="BW26" s="23"/>
      <c r="BX26" s="23"/>
      <c r="BY26" s="23"/>
      <c r="BZ26" s="23"/>
      <c r="CA26" s="23"/>
    </row>
    <row r="27" ht="23.7" customHeight="1">
      <c r="A27" t="s" s="125">
        <v>58</v>
      </c>
      <c r="B27" t="s" s="70">
        <v>197</v>
      </c>
      <c r="C27" s="115">
        <v>15050</v>
      </c>
      <c r="D27" s="42">
        <v>1505</v>
      </c>
      <c r="E27" t="s" s="107">
        <f>VLOOKUP(A27,'Suivi 2.0 - Scores Guerres de c'!B2:C52,2,FALSE)</f>
        <v>125</v>
      </c>
      <c r="F27" s="131">
        <v>500</v>
      </c>
      <c r="G27" s="109">
        <v>1800</v>
      </c>
      <c r="H27" s="109">
        <v>2200</v>
      </c>
      <c r="I27" s="109">
        <v>850</v>
      </c>
      <c r="J27" s="109">
        <v>900</v>
      </c>
      <c r="K27" s="109">
        <v>1600</v>
      </c>
      <c r="L27" s="109">
        <v>1600</v>
      </c>
      <c r="M27" s="109">
        <v>2400</v>
      </c>
      <c r="N27" s="109">
        <v>1700</v>
      </c>
      <c r="O27" s="109">
        <v>1500</v>
      </c>
      <c r="P27" s="109">
        <v>650</v>
      </c>
      <c r="Q27" s="109">
        <v>2000</v>
      </c>
      <c r="R27" s="109">
        <v>1425</v>
      </c>
      <c r="S27" s="109">
        <v>1750</v>
      </c>
      <c r="T27" s="109">
        <v>1350</v>
      </c>
      <c r="U27" s="109">
        <v>650</v>
      </c>
      <c r="V27" s="109">
        <v>2275</v>
      </c>
      <c r="W27" s="109">
        <v>1050</v>
      </c>
      <c r="X27" s="109">
        <v>1575</v>
      </c>
      <c r="Y27" s="109">
        <v>1350</v>
      </c>
      <c r="Z27" s="109">
        <v>625</v>
      </c>
      <c r="AA27" s="109">
        <v>3100</v>
      </c>
      <c r="AB27" s="109">
        <v>2325</v>
      </c>
      <c r="AC27" s="109">
        <v>1550</v>
      </c>
      <c r="AD27" s="109">
        <v>2125</v>
      </c>
      <c r="AE27" s="109">
        <v>1400</v>
      </c>
      <c r="AF27" s="109">
        <v>1300</v>
      </c>
      <c r="AG27" s="109">
        <v>1750</v>
      </c>
      <c r="AH27" s="109">
        <v>2300</v>
      </c>
      <c r="AI27" s="109">
        <v>2750</v>
      </c>
      <c r="AJ27" s="109">
        <v>700</v>
      </c>
      <c r="AK27" s="109">
        <v>950</v>
      </c>
      <c r="AL27" s="109">
        <v>2450</v>
      </c>
      <c r="AM27" s="109">
        <v>2050</v>
      </c>
      <c r="AN27" s="109">
        <v>1800</v>
      </c>
      <c r="AO27" s="109">
        <v>2350</v>
      </c>
      <c r="AP27" s="109">
        <v>1600</v>
      </c>
      <c r="AQ27" s="124">
        <v>1000</v>
      </c>
      <c r="AR27" s="132">
        <v>0</v>
      </c>
      <c r="AS27" s="132">
        <v>1100</v>
      </c>
      <c r="AT27" s="132">
        <v>0</v>
      </c>
      <c r="AU27" s="143">
        <v>0</v>
      </c>
      <c r="AV27" s="132">
        <v>0</v>
      </c>
      <c r="AW27" s="132">
        <v>0</v>
      </c>
      <c r="AX27" s="132">
        <v>0</v>
      </c>
      <c r="AY27" s="132">
        <v>0</v>
      </c>
      <c r="AZ27" s="132">
        <v>303</v>
      </c>
      <c r="BA27" s="29">
        <v>1624</v>
      </c>
      <c r="BB27" s="29">
        <v>1016</v>
      </c>
      <c r="BC27" s="29">
        <v>1829</v>
      </c>
      <c r="BD27" s="29">
        <v>1119</v>
      </c>
      <c r="BE27" s="25"/>
      <c r="BF27" s="25"/>
      <c r="BG27" s="29">
        <v>1924</v>
      </c>
      <c r="BH27" s="29">
        <v>508</v>
      </c>
      <c r="BI27" s="29">
        <v>2610</v>
      </c>
      <c r="BJ27" s="29">
        <v>2919</v>
      </c>
      <c r="BK27" s="29">
        <v>606</v>
      </c>
      <c r="BL27" s="25"/>
      <c r="BM27" s="29">
        <v>1007</v>
      </c>
      <c r="BN27" s="29">
        <v>2324</v>
      </c>
      <c r="BO27" s="29">
        <v>1616</v>
      </c>
      <c r="BP27" s="29">
        <v>1915</v>
      </c>
      <c r="BQ27" s="29">
        <v>1611</v>
      </c>
      <c r="BR27" s="29">
        <v>907</v>
      </c>
      <c r="BS27" s="29">
        <v>1406</v>
      </c>
      <c r="BT27" s="29">
        <v>1406</v>
      </c>
      <c r="BU27" s="29">
        <v>1108</v>
      </c>
      <c r="BV27" s="29">
        <v>1396</v>
      </c>
      <c r="BW27" s="29">
        <v>3699</v>
      </c>
      <c r="BX27" s="29">
        <v>2092</v>
      </c>
      <c r="BY27" s="29">
        <v>1885</v>
      </c>
      <c r="BZ27" s="29">
        <v>3073</v>
      </c>
      <c r="CA27" s="29">
        <v>1681</v>
      </c>
    </row>
    <row r="28" ht="23.7" customHeight="1">
      <c r="A28" t="s" s="144">
        <v>60</v>
      </c>
      <c r="B28" t="s" s="70">
        <v>198</v>
      </c>
      <c r="C28" s="115">
        <v>22200</v>
      </c>
      <c r="D28" s="42">
        <v>2220</v>
      </c>
      <c r="E28" t="s" s="107">
        <f>VLOOKUP(A28,'Suivi 2.0 - Scores Guerres de c'!B2:C52,2,FALSE)</f>
        <v>125</v>
      </c>
      <c r="F28" s="120">
        <v>2600</v>
      </c>
      <c r="G28" s="120">
        <v>2500</v>
      </c>
      <c r="H28" s="120">
        <v>2500</v>
      </c>
      <c r="I28" s="120">
        <v>2100</v>
      </c>
      <c r="J28" s="120">
        <v>2400</v>
      </c>
      <c r="K28" s="120">
        <v>2400</v>
      </c>
      <c r="L28" s="120">
        <v>2200</v>
      </c>
      <c r="M28" s="120">
        <v>2100</v>
      </c>
      <c r="N28" s="120">
        <v>1500</v>
      </c>
      <c r="O28" s="120">
        <v>1900</v>
      </c>
      <c r="P28" s="120">
        <v>2500</v>
      </c>
      <c r="Q28" s="120">
        <v>1100</v>
      </c>
      <c r="R28" s="120">
        <v>2200</v>
      </c>
      <c r="S28" s="120">
        <v>1000</v>
      </c>
      <c r="T28" s="120">
        <v>1200</v>
      </c>
      <c r="U28" s="120">
        <v>1800</v>
      </c>
      <c r="V28" s="120">
        <v>2100</v>
      </c>
      <c r="W28" s="120">
        <v>2500</v>
      </c>
      <c r="X28" s="120">
        <v>600</v>
      </c>
      <c r="Y28" s="120">
        <v>1100</v>
      </c>
      <c r="Z28" s="120">
        <v>1800</v>
      </c>
      <c r="AA28" s="120">
        <v>1100</v>
      </c>
      <c r="AB28" s="120">
        <v>2400</v>
      </c>
      <c r="AC28" s="120">
        <v>1800</v>
      </c>
      <c r="AD28" s="120">
        <v>1800</v>
      </c>
      <c r="AE28" s="120">
        <v>1700</v>
      </c>
      <c r="AF28" s="120">
        <v>0</v>
      </c>
      <c r="AG28" s="120">
        <v>1600</v>
      </c>
      <c r="AH28" s="120">
        <v>2300</v>
      </c>
      <c r="AI28" s="128">
        <v>2100</v>
      </c>
      <c r="AJ28" s="120">
        <v>2500</v>
      </c>
      <c r="AK28" s="120">
        <v>2200</v>
      </c>
      <c r="AL28" s="120">
        <v>2400</v>
      </c>
      <c r="AM28" s="120">
        <v>1900</v>
      </c>
      <c r="AN28" s="120">
        <v>6400</v>
      </c>
      <c r="AO28" s="120">
        <v>3000</v>
      </c>
      <c r="AP28" s="120">
        <v>1000</v>
      </c>
      <c r="AQ28" s="121">
        <v>500</v>
      </c>
      <c r="AR28" s="127">
        <v>1300</v>
      </c>
      <c r="AS28" s="127">
        <v>2200</v>
      </c>
      <c r="AT28" s="127">
        <v>1275</v>
      </c>
      <c r="AU28" s="140">
        <v>400</v>
      </c>
      <c r="AV28" s="122"/>
      <c r="AW28" s="122"/>
      <c r="AX28" s="122"/>
      <c r="AY28" s="122"/>
      <c r="AZ28" s="122"/>
      <c r="BA28" s="23"/>
      <c r="BB28" s="23"/>
      <c r="BC28" s="23"/>
      <c r="BD28" s="23"/>
      <c r="BE28" s="23"/>
      <c r="BF28" s="23"/>
      <c r="BG28" s="23"/>
      <c r="BH28" s="23"/>
      <c r="BI28" s="23"/>
      <c r="BJ28" s="23"/>
      <c r="BK28" s="23"/>
      <c r="BL28" s="23"/>
      <c r="BM28" s="23"/>
      <c r="BN28" s="23"/>
      <c r="BO28" s="23"/>
      <c r="BP28" s="23"/>
      <c r="BQ28" s="23"/>
      <c r="BR28" s="23"/>
      <c r="BS28" s="23"/>
      <c r="BT28" s="23"/>
      <c r="BU28" s="23"/>
      <c r="BV28" s="23"/>
      <c r="BW28" s="23"/>
      <c r="BX28" s="23"/>
      <c r="BY28" s="23"/>
      <c r="BZ28" s="23"/>
      <c r="CA28" s="23"/>
    </row>
    <row r="29" ht="23.7" customHeight="1">
      <c r="A29" t="s" s="26">
        <v>62</v>
      </c>
      <c r="B29" t="s" s="21">
        <v>199</v>
      </c>
      <c r="C29" s="145">
        <v>6950</v>
      </c>
      <c r="D29" s="42">
        <v>695</v>
      </c>
      <c r="E29" t="s" s="107">
        <f>VLOOKUP(A29,'Suivi 2.0 - Scores Guerres de c'!B2:C52,2,FALSE)</f>
        <v>125</v>
      </c>
      <c r="F29" s="109">
        <v>600</v>
      </c>
      <c r="G29" s="109">
        <v>400</v>
      </c>
      <c r="H29" s="109">
        <v>200</v>
      </c>
      <c r="I29" s="109">
        <v>1700</v>
      </c>
      <c r="J29" s="109">
        <v>1050</v>
      </c>
      <c r="K29" s="109">
        <v>200</v>
      </c>
      <c r="L29" s="109">
        <v>0</v>
      </c>
      <c r="M29" s="109">
        <v>750</v>
      </c>
      <c r="N29" s="109">
        <v>1650</v>
      </c>
      <c r="O29" s="109">
        <v>400</v>
      </c>
      <c r="P29" s="109">
        <v>1800</v>
      </c>
      <c r="Q29" s="109">
        <v>750</v>
      </c>
      <c r="R29" s="109">
        <v>700</v>
      </c>
      <c r="S29" s="109">
        <v>1350</v>
      </c>
      <c r="T29" s="109">
        <v>1300</v>
      </c>
      <c r="U29" s="109">
        <v>1300</v>
      </c>
      <c r="V29" s="109">
        <v>550</v>
      </c>
      <c r="W29" s="109">
        <v>1600</v>
      </c>
      <c r="X29" s="108">
        <v>1450</v>
      </c>
      <c r="Y29" s="109">
        <v>1000</v>
      </c>
      <c r="Z29" s="109">
        <v>550</v>
      </c>
      <c r="AA29" s="109">
        <v>800</v>
      </c>
      <c r="AB29" s="109">
        <v>2800</v>
      </c>
      <c r="AC29" s="109">
        <v>2750</v>
      </c>
      <c r="AD29" s="109">
        <v>3000</v>
      </c>
      <c r="AE29" s="109">
        <v>2350</v>
      </c>
      <c r="AF29" s="109">
        <v>1200</v>
      </c>
      <c r="AG29" s="109">
        <v>1700</v>
      </c>
      <c r="AH29" s="109">
        <v>1900</v>
      </c>
      <c r="AI29" s="129">
        <v>1400</v>
      </c>
      <c r="AJ29" s="109"/>
      <c r="AK29" s="109"/>
      <c r="AL29" s="109"/>
      <c r="AM29" s="109"/>
      <c r="AN29" s="109"/>
      <c r="AO29" s="109"/>
      <c r="AP29" s="109"/>
      <c r="AQ29" s="124"/>
      <c r="AR29" s="113"/>
      <c r="AS29" s="113"/>
      <c r="AT29" s="113"/>
      <c r="AU29" s="146"/>
      <c r="AV29" s="113"/>
      <c r="AW29" s="113"/>
      <c r="AX29" s="113"/>
      <c r="AY29" s="113"/>
      <c r="AZ29" s="113"/>
      <c r="BA29" s="25"/>
      <c r="BB29" s="25"/>
      <c r="BC29" s="25"/>
      <c r="BD29" s="25"/>
      <c r="BE29" s="25"/>
      <c r="BF29" s="25"/>
      <c r="BG29" s="25"/>
      <c r="BH29" s="25"/>
      <c r="BI29" s="25"/>
      <c r="BJ29" s="25"/>
      <c r="BK29" s="25"/>
      <c r="BL29" s="25"/>
      <c r="BM29" s="25"/>
      <c r="BN29" s="25"/>
      <c r="BO29" s="25"/>
      <c r="BP29" s="25"/>
      <c r="BQ29" s="25"/>
      <c r="BR29" s="25"/>
      <c r="BS29" s="25"/>
      <c r="BT29" s="25"/>
      <c r="BU29" s="25"/>
      <c r="BV29" s="25"/>
      <c r="BW29" s="25"/>
      <c r="BX29" s="25"/>
      <c r="BY29" s="25"/>
      <c r="BZ29" s="25"/>
      <c r="CA29" s="25"/>
    </row>
    <row r="30" ht="23.7" customHeight="1">
      <c r="A30" t="s" s="147">
        <v>64</v>
      </c>
      <c r="B30" t="s" s="70">
        <v>200</v>
      </c>
      <c r="C30" s="115">
        <v>15800</v>
      </c>
      <c r="D30" s="42">
        <v>1580</v>
      </c>
      <c r="E30" t="s" s="107">
        <f>VLOOKUP(A30,'Suivi 2.0 - Scores Guerres de c'!B2:C52,2,FALSE)</f>
        <v>125</v>
      </c>
      <c r="F30" s="120">
        <v>0</v>
      </c>
      <c r="G30" s="120">
        <v>0</v>
      </c>
      <c r="H30" s="120">
        <v>2650</v>
      </c>
      <c r="I30" s="128">
        <v>1550</v>
      </c>
      <c r="J30" s="120">
        <v>1400</v>
      </c>
      <c r="K30" s="120">
        <v>1550</v>
      </c>
      <c r="L30" s="120">
        <v>1900</v>
      </c>
      <c r="M30" s="120">
        <v>2300</v>
      </c>
      <c r="N30" s="120">
        <v>2700</v>
      </c>
      <c r="O30" s="120">
        <v>1750</v>
      </c>
      <c r="P30" s="120">
        <v>1350</v>
      </c>
      <c r="Q30" s="120">
        <v>2075</v>
      </c>
      <c r="R30" s="120">
        <v>1900</v>
      </c>
      <c r="S30" s="120">
        <v>1400</v>
      </c>
      <c r="T30" s="120">
        <v>2150</v>
      </c>
      <c r="U30" s="120">
        <v>950</v>
      </c>
      <c r="V30" s="120">
        <v>700</v>
      </c>
      <c r="W30" s="120">
        <v>950</v>
      </c>
      <c r="X30" s="130">
        <v>0</v>
      </c>
      <c r="Y30" s="118"/>
      <c r="Z30" s="120"/>
      <c r="AA30" s="120"/>
      <c r="AB30" s="120"/>
      <c r="AC30" s="120"/>
      <c r="AD30" s="120"/>
      <c r="AE30" s="120"/>
      <c r="AF30" s="120"/>
      <c r="AG30" s="120"/>
      <c r="AH30" s="120"/>
      <c r="AI30" s="119"/>
      <c r="AJ30" s="120"/>
      <c r="AK30" s="120"/>
      <c r="AL30" s="120"/>
      <c r="AM30" s="120"/>
      <c r="AN30" s="120"/>
      <c r="AO30" s="120"/>
      <c r="AP30" s="120"/>
      <c r="AQ30" s="121"/>
      <c r="AR30" s="122"/>
      <c r="AS30" s="122"/>
      <c r="AT30" s="122"/>
      <c r="AU30" s="122"/>
      <c r="AV30" s="122"/>
      <c r="AW30" s="122"/>
      <c r="AX30" s="122"/>
      <c r="AY30" s="122"/>
      <c r="AZ30" s="122"/>
      <c r="BA30" s="23"/>
      <c r="BB30" s="23"/>
      <c r="BC30" s="23"/>
      <c r="BD30" s="23"/>
      <c r="BE30" s="23"/>
      <c r="BF30" s="23"/>
      <c r="BG30" s="23"/>
      <c r="BH30" s="23"/>
      <c r="BI30" s="23"/>
      <c r="BJ30" s="23"/>
      <c r="BK30" s="23"/>
      <c r="BL30" s="23"/>
      <c r="BM30" s="23"/>
      <c r="BN30" s="23"/>
      <c r="BO30" s="23"/>
      <c r="BP30" s="23"/>
      <c r="BQ30" s="23"/>
      <c r="BR30" s="23"/>
      <c r="BS30" s="23"/>
      <c r="BT30" s="23"/>
      <c r="BU30" s="23"/>
      <c r="BV30" s="23"/>
      <c r="BW30" s="23"/>
      <c r="BX30" s="23"/>
      <c r="BY30" s="23"/>
      <c r="BZ30" s="23"/>
      <c r="CA30" s="23"/>
    </row>
    <row r="31" ht="23.7" customHeight="1">
      <c r="A31" t="s" s="114">
        <v>66</v>
      </c>
      <c r="B31" t="s" s="70">
        <v>201</v>
      </c>
      <c r="C31" s="115">
        <v>900</v>
      </c>
      <c r="D31" s="42">
        <v>225</v>
      </c>
      <c r="E31" t="s" s="107">
        <f>VLOOKUP(A31,'Suivi 2.0 - Scores Guerres de c'!B2:C52,2,FALSE)</f>
        <v>142</v>
      </c>
      <c r="F31" s="109">
        <v>900</v>
      </c>
      <c r="G31" s="109">
        <v>0</v>
      </c>
      <c r="H31" s="109">
        <v>0</v>
      </c>
      <c r="I31" s="110">
        <v>0</v>
      </c>
      <c r="J31" s="111"/>
      <c r="K31" s="109"/>
      <c r="L31" s="109"/>
      <c r="M31" s="109"/>
      <c r="N31" s="109"/>
      <c r="O31" s="109"/>
      <c r="P31" s="109"/>
      <c r="Q31" s="109"/>
      <c r="R31" s="109"/>
      <c r="S31" s="109"/>
      <c r="T31" s="109"/>
      <c r="U31" s="109"/>
      <c r="V31" s="109"/>
      <c r="W31" s="108"/>
      <c r="X31" s="131"/>
      <c r="Y31" s="109"/>
      <c r="Z31" s="109"/>
      <c r="AA31" s="109"/>
      <c r="AB31" s="109"/>
      <c r="AC31" s="109"/>
      <c r="AD31" s="109"/>
      <c r="AE31" s="109"/>
      <c r="AF31" s="109"/>
      <c r="AG31" s="109"/>
      <c r="AH31" s="109"/>
      <c r="AI31" s="109"/>
      <c r="AJ31" s="109"/>
      <c r="AK31" s="109"/>
      <c r="AL31" s="109"/>
      <c r="AM31" s="109"/>
      <c r="AN31" s="109"/>
      <c r="AO31" s="109"/>
      <c r="AP31" s="109"/>
      <c r="AQ31" s="124"/>
      <c r="AR31" s="113"/>
      <c r="AS31" s="113"/>
      <c r="AT31" s="113"/>
      <c r="AU31" s="113"/>
      <c r="AV31" s="113"/>
      <c r="AW31" s="113"/>
      <c r="AX31" s="113"/>
      <c r="AY31" s="113"/>
      <c r="AZ31" s="113"/>
      <c r="BA31" s="25"/>
      <c r="BB31" s="25"/>
      <c r="BC31" s="25"/>
      <c r="BD31" s="25"/>
      <c r="BE31" s="25"/>
      <c r="BF31" s="25"/>
      <c r="BG31" s="25"/>
      <c r="BH31" s="25"/>
      <c r="BI31" s="25"/>
      <c r="BJ31" s="25"/>
      <c r="BK31" s="25"/>
      <c r="BL31" s="25"/>
      <c r="BM31" s="25"/>
      <c r="BN31" s="25"/>
      <c r="BO31" s="25"/>
      <c r="BP31" s="25"/>
      <c r="BQ31" s="25"/>
      <c r="BR31" s="25"/>
      <c r="BS31" s="25"/>
      <c r="BT31" s="25"/>
      <c r="BU31" s="25"/>
      <c r="BV31" s="25"/>
      <c r="BW31" s="25"/>
      <c r="BX31" s="25"/>
      <c r="BY31" s="25"/>
      <c r="BZ31" s="25"/>
      <c r="CA31" s="25"/>
    </row>
    <row r="32" ht="23.7" customHeight="1">
      <c r="A32" t="s" s="114">
        <v>68</v>
      </c>
      <c r="B32" t="s" s="70">
        <v>202</v>
      </c>
      <c r="C32" s="115">
        <v>9650</v>
      </c>
      <c r="D32" s="42">
        <v>965</v>
      </c>
      <c r="E32" t="s" s="107">
        <f>VLOOKUP(A32,'Suivi 2.0 - Scores Guerres de c'!B2:C52,2,FALSE)</f>
        <v>125</v>
      </c>
      <c r="F32" s="120">
        <v>200</v>
      </c>
      <c r="G32" s="120">
        <v>500</v>
      </c>
      <c r="H32" s="120">
        <v>1800</v>
      </c>
      <c r="I32" s="119">
        <v>1250</v>
      </c>
      <c r="J32" s="120">
        <v>700</v>
      </c>
      <c r="K32" s="120">
        <v>450</v>
      </c>
      <c r="L32" s="120">
        <v>700</v>
      </c>
      <c r="M32" s="120">
        <v>1350</v>
      </c>
      <c r="N32" s="120">
        <v>1000</v>
      </c>
      <c r="O32" s="120">
        <v>1700</v>
      </c>
      <c r="P32" s="120">
        <v>2200</v>
      </c>
      <c r="Q32" s="120">
        <v>1100</v>
      </c>
      <c r="R32" s="120">
        <v>2650</v>
      </c>
      <c r="S32" s="120">
        <v>800</v>
      </c>
      <c r="T32" s="128">
        <v>1800</v>
      </c>
      <c r="U32" s="120">
        <v>1750</v>
      </c>
      <c r="V32" s="120">
        <v>2650</v>
      </c>
      <c r="W32" s="130">
        <v>0</v>
      </c>
      <c r="X32" s="118"/>
      <c r="Y32" s="120"/>
      <c r="Z32" s="120"/>
      <c r="AA32" s="120"/>
      <c r="AB32" s="120"/>
      <c r="AC32" s="120"/>
      <c r="AD32" s="120"/>
      <c r="AE32" s="120"/>
      <c r="AF32" s="120"/>
      <c r="AG32" s="120"/>
      <c r="AH32" s="120"/>
      <c r="AI32" s="120"/>
      <c r="AJ32" s="120"/>
      <c r="AK32" s="120"/>
      <c r="AL32" s="120"/>
      <c r="AM32" s="120"/>
      <c r="AN32" s="120"/>
      <c r="AO32" s="120"/>
      <c r="AP32" s="120"/>
      <c r="AQ32" s="121"/>
      <c r="AR32" s="122"/>
      <c r="AS32" s="122"/>
      <c r="AT32" s="122"/>
      <c r="AU32" s="122"/>
      <c r="AV32" s="122"/>
      <c r="AW32" s="122"/>
      <c r="AX32" s="122"/>
      <c r="AY32" s="122"/>
      <c r="AZ32" s="122"/>
      <c r="BA32" s="23"/>
      <c r="BB32" s="23"/>
      <c r="BC32" s="23"/>
      <c r="BD32" s="23"/>
      <c r="BE32" s="23"/>
      <c r="BF32" s="23"/>
      <c r="BG32" s="23"/>
      <c r="BH32" s="23"/>
      <c r="BI32" s="23"/>
      <c r="BJ32" s="23"/>
      <c r="BK32" s="23"/>
      <c r="BL32" s="23"/>
      <c r="BM32" s="23"/>
      <c r="BN32" s="23"/>
      <c r="BO32" s="23"/>
      <c r="BP32" s="23"/>
      <c r="BQ32" s="23"/>
      <c r="BR32" s="23"/>
      <c r="BS32" s="23"/>
      <c r="BT32" s="23"/>
      <c r="BU32" s="23"/>
      <c r="BV32" s="23"/>
      <c r="BW32" s="23"/>
      <c r="BX32" s="23"/>
      <c r="BY32" s="23"/>
      <c r="BZ32" s="23"/>
      <c r="CA32" s="23"/>
    </row>
    <row r="33" ht="23.7" customHeight="1">
      <c r="A33" t="s" s="114">
        <v>70</v>
      </c>
      <c r="B33" t="s" s="70">
        <v>203</v>
      </c>
      <c r="C33" s="115">
        <v>12050</v>
      </c>
      <c r="D33" s="42">
        <v>1205</v>
      </c>
      <c r="E33" t="s" s="107">
        <f>VLOOKUP(A33,'Suivi 2.0 - Scores Guerres de c'!B2:C52,2,FALSE)</f>
        <v>125</v>
      </c>
      <c r="F33" s="109">
        <v>1600</v>
      </c>
      <c r="G33" s="109">
        <v>2000</v>
      </c>
      <c r="H33" s="109">
        <v>200</v>
      </c>
      <c r="I33" s="109">
        <v>600</v>
      </c>
      <c r="J33" s="109">
        <v>1300</v>
      </c>
      <c r="K33" s="109">
        <v>0</v>
      </c>
      <c r="L33" s="109">
        <v>350</v>
      </c>
      <c r="M33" s="109">
        <v>1350</v>
      </c>
      <c r="N33" s="109">
        <v>2250</v>
      </c>
      <c r="O33" s="109">
        <v>2400</v>
      </c>
      <c r="P33" s="109">
        <v>1750</v>
      </c>
      <c r="Q33" s="109">
        <v>1825</v>
      </c>
      <c r="R33" s="109">
        <v>1250</v>
      </c>
      <c r="S33" s="109">
        <v>1200</v>
      </c>
      <c r="T33" s="110">
        <v>1350</v>
      </c>
      <c r="U33" s="111"/>
      <c r="V33" s="109"/>
      <c r="W33" s="131"/>
      <c r="X33" s="109"/>
      <c r="Y33" s="109"/>
      <c r="Z33" s="109"/>
      <c r="AA33" s="109"/>
      <c r="AB33" s="109"/>
      <c r="AC33" s="109"/>
      <c r="AD33" s="109"/>
      <c r="AE33" s="109"/>
      <c r="AF33" s="109"/>
      <c r="AG33" s="109"/>
      <c r="AH33" s="109"/>
      <c r="AI33" s="109"/>
      <c r="AJ33" s="109"/>
      <c r="AK33" s="109"/>
      <c r="AL33" s="109"/>
      <c r="AM33" s="109"/>
      <c r="AN33" s="109"/>
      <c r="AO33" s="109"/>
      <c r="AP33" s="109"/>
      <c r="AQ33" s="124"/>
      <c r="AR33" s="113"/>
      <c r="AS33" s="113"/>
      <c r="AT33" s="113"/>
      <c r="AU33" s="113"/>
      <c r="AV33" s="113"/>
      <c r="AW33" s="113"/>
      <c r="AX33" s="113"/>
      <c r="AY33" s="113"/>
      <c r="AZ33" s="113"/>
      <c r="BA33" s="25"/>
      <c r="BB33" s="25"/>
      <c r="BC33" s="25"/>
      <c r="BD33" s="25"/>
      <c r="BE33" s="25"/>
      <c r="BF33" s="25"/>
      <c r="BG33" s="25"/>
      <c r="BH33" s="25"/>
      <c r="BI33" s="25"/>
      <c r="BJ33" s="25"/>
      <c r="BK33" s="25"/>
      <c r="BL33" s="25"/>
      <c r="BM33" s="25"/>
      <c r="BN33" s="25"/>
      <c r="BO33" s="25"/>
      <c r="BP33" s="25"/>
      <c r="BQ33" s="25"/>
      <c r="BR33" s="25"/>
      <c r="BS33" s="25"/>
      <c r="BT33" s="25"/>
      <c r="BU33" s="25"/>
      <c r="BV33" s="25"/>
      <c r="BW33" s="25"/>
      <c r="BX33" s="25"/>
      <c r="BY33" s="25"/>
      <c r="BZ33" s="25"/>
      <c r="CA33" s="25"/>
    </row>
    <row r="34" ht="23.7" customHeight="1">
      <c r="A34" t="s" s="125">
        <v>72</v>
      </c>
      <c r="B34" t="s" s="70">
        <v>204</v>
      </c>
      <c r="C34" s="115">
        <v>18200</v>
      </c>
      <c r="D34" s="42">
        <v>1820</v>
      </c>
      <c r="E34" t="s" s="107">
        <f>VLOOKUP(A34,'Suivi 2.0 - Scores Guerres de c'!B2:C52,2,FALSE)</f>
        <v>119</v>
      </c>
      <c r="F34" s="120">
        <v>1800</v>
      </c>
      <c r="G34" s="120">
        <v>1575</v>
      </c>
      <c r="H34" s="120">
        <v>2625</v>
      </c>
      <c r="I34" s="120">
        <v>2050</v>
      </c>
      <c r="J34" s="120">
        <v>2500</v>
      </c>
      <c r="K34" s="120">
        <v>0</v>
      </c>
      <c r="L34" s="120">
        <v>1800</v>
      </c>
      <c r="M34" s="120">
        <v>2550</v>
      </c>
      <c r="N34" s="120">
        <v>1900</v>
      </c>
      <c r="O34" s="120">
        <v>1400</v>
      </c>
      <c r="P34" s="120">
        <v>1750</v>
      </c>
      <c r="Q34" s="120">
        <v>2800</v>
      </c>
      <c r="R34" s="120">
        <v>2200</v>
      </c>
      <c r="S34" s="120">
        <v>2150</v>
      </c>
      <c r="T34" s="119">
        <v>2300</v>
      </c>
      <c r="U34" s="120">
        <v>2150</v>
      </c>
      <c r="V34" s="120">
        <v>1375</v>
      </c>
      <c r="W34" s="120">
        <v>2200</v>
      </c>
      <c r="X34" s="120">
        <v>1950</v>
      </c>
      <c r="Y34" s="120">
        <v>2450</v>
      </c>
      <c r="Z34" s="120">
        <v>2475</v>
      </c>
      <c r="AA34" s="120">
        <v>2400</v>
      </c>
      <c r="AB34" s="120">
        <v>2800</v>
      </c>
      <c r="AC34" s="120">
        <v>2300</v>
      </c>
      <c r="AD34" s="120">
        <v>2300</v>
      </c>
      <c r="AE34" s="120">
        <v>2950</v>
      </c>
      <c r="AF34" s="120">
        <v>2200</v>
      </c>
      <c r="AG34" s="120">
        <v>2900</v>
      </c>
      <c r="AH34" s="120">
        <v>3050</v>
      </c>
      <c r="AI34" s="120">
        <v>2400</v>
      </c>
      <c r="AJ34" s="120">
        <v>2700</v>
      </c>
      <c r="AK34" s="120">
        <v>2050</v>
      </c>
      <c r="AL34" s="120">
        <v>2750</v>
      </c>
      <c r="AM34" s="120">
        <v>1600</v>
      </c>
      <c r="AN34" s="120">
        <v>5750</v>
      </c>
      <c r="AO34" s="120">
        <v>5975</v>
      </c>
      <c r="AP34" s="128">
        <v>6100</v>
      </c>
      <c r="AQ34" s="121">
        <v>6700</v>
      </c>
      <c r="AR34" s="127">
        <v>3925</v>
      </c>
      <c r="AS34" s="127">
        <v>5975</v>
      </c>
      <c r="AT34" s="127">
        <v>5275</v>
      </c>
      <c r="AU34" s="127">
        <v>3350</v>
      </c>
      <c r="AV34" s="127">
        <v>3675</v>
      </c>
      <c r="AW34" s="127">
        <v>5538</v>
      </c>
      <c r="AX34" s="127">
        <v>3858</v>
      </c>
      <c r="AY34" s="127">
        <v>3544</v>
      </c>
      <c r="AZ34" s="127">
        <v>1785</v>
      </c>
      <c r="BA34" s="28">
        <v>2014</v>
      </c>
      <c r="BB34" s="28">
        <v>2734</v>
      </c>
      <c r="BC34" s="23"/>
      <c r="BD34" s="23"/>
      <c r="BE34" s="23"/>
      <c r="BF34" s="28">
        <v>3835</v>
      </c>
      <c r="BG34" s="28">
        <v>2313</v>
      </c>
      <c r="BH34" s="28">
        <v>5035</v>
      </c>
      <c r="BI34" s="28">
        <v>2083</v>
      </c>
      <c r="BJ34" s="28">
        <v>5686</v>
      </c>
      <c r="BK34" s="28">
        <v>4705</v>
      </c>
      <c r="BL34" s="28">
        <v>4775</v>
      </c>
      <c r="BM34" s="28">
        <v>4782</v>
      </c>
      <c r="BN34" s="28">
        <v>6534</v>
      </c>
      <c r="BO34" s="28">
        <v>4950</v>
      </c>
      <c r="BP34" s="28">
        <v>5737</v>
      </c>
      <c r="BQ34" s="28">
        <v>2227</v>
      </c>
      <c r="BR34" s="28">
        <v>3055</v>
      </c>
      <c r="BS34" s="28">
        <v>643</v>
      </c>
      <c r="BT34" s="28">
        <v>1564</v>
      </c>
      <c r="BU34" s="28">
        <v>2745</v>
      </c>
      <c r="BV34" s="28">
        <v>2468</v>
      </c>
      <c r="BW34" s="28">
        <v>4052</v>
      </c>
      <c r="BX34" s="28">
        <v>2471</v>
      </c>
      <c r="BY34" s="28">
        <v>1838</v>
      </c>
      <c r="BZ34" s="28">
        <v>1117</v>
      </c>
      <c r="CA34" s="28">
        <v>1285</v>
      </c>
    </row>
    <row r="35" ht="23.7" customHeight="1">
      <c r="A35" t="s" s="114">
        <v>74</v>
      </c>
      <c r="B35" t="s" s="70">
        <v>205</v>
      </c>
      <c r="C35" s="115">
        <v>15450</v>
      </c>
      <c r="D35" s="42">
        <v>1545</v>
      </c>
      <c r="E35" t="s" s="107">
        <f>VLOOKUP(A35,'Suivi 2.0 - Scores Guerres de c'!B2:C52,2,FALSE)</f>
        <v>142</v>
      </c>
      <c r="F35" s="109">
        <v>1800</v>
      </c>
      <c r="G35" s="109">
        <v>500</v>
      </c>
      <c r="H35" s="109">
        <v>700</v>
      </c>
      <c r="I35" s="109">
        <v>1800</v>
      </c>
      <c r="J35" s="108">
        <v>1650</v>
      </c>
      <c r="K35" s="109">
        <v>1900</v>
      </c>
      <c r="L35" s="109">
        <v>2250</v>
      </c>
      <c r="M35" s="109">
        <v>2450</v>
      </c>
      <c r="N35" s="109">
        <v>1000</v>
      </c>
      <c r="O35" s="109">
        <v>1400</v>
      </c>
      <c r="P35" s="109">
        <v>500</v>
      </c>
      <c r="Q35" s="109">
        <v>800</v>
      </c>
      <c r="R35" s="109">
        <v>1100</v>
      </c>
      <c r="S35" s="109">
        <v>500</v>
      </c>
      <c r="T35" s="109">
        <v>400</v>
      </c>
      <c r="U35" s="109">
        <v>1650</v>
      </c>
      <c r="V35" s="109">
        <v>1100</v>
      </c>
      <c r="W35" s="109">
        <v>0</v>
      </c>
      <c r="X35" s="109">
        <v>0</v>
      </c>
      <c r="Y35" s="109">
        <v>1450</v>
      </c>
      <c r="Z35" s="109">
        <v>0</v>
      </c>
      <c r="AA35" s="109">
        <v>0</v>
      </c>
      <c r="AB35" s="109">
        <v>2150</v>
      </c>
      <c r="AC35" s="109">
        <v>550</v>
      </c>
      <c r="AD35" s="109">
        <v>1200</v>
      </c>
      <c r="AE35" s="109">
        <v>600</v>
      </c>
      <c r="AF35" s="109">
        <v>200</v>
      </c>
      <c r="AG35" s="109">
        <v>0</v>
      </c>
      <c r="AH35" s="109">
        <v>500</v>
      </c>
      <c r="AI35" s="109">
        <v>1250</v>
      </c>
      <c r="AJ35" s="109">
        <v>1300</v>
      </c>
      <c r="AK35" s="109">
        <v>1600</v>
      </c>
      <c r="AL35" s="109">
        <v>900</v>
      </c>
      <c r="AM35" s="109">
        <v>100</v>
      </c>
      <c r="AN35" s="109">
        <v>3050</v>
      </c>
      <c r="AO35" s="109">
        <v>3750</v>
      </c>
      <c r="AP35" s="129">
        <v>4650</v>
      </c>
      <c r="AQ35" s="124"/>
      <c r="AR35" s="113"/>
      <c r="AS35" s="113"/>
      <c r="AT35" s="113"/>
      <c r="AU35" s="113"/>
      <c r="AV35" s="113"/>
      <c r="AW35" s="113"/>
      <c r="AX35" s="113"/>
      <c r="AY35" s="113"/>
      <c r="AZ35" s="113"/>
      <c r="BA35" s="25"/>
      <c r="BB35" s="25"/>
      <c r="BC35" s="25"/>
      <c r="BD35" s="25"/>
      <c r="BE35" s="25"/>
      <c r="BF35" s="25"/>
      <c r="BG35" s="25"/>
      <c r="BH35" s="25"/>
      <c r="BI35" s="25"/>
      <c r="BJ35" s="25"/>
      <c r="BK35" s="25"/>
      <c r="BL35" s="25"/>
      <c r="BM35" s="25"/>
      <c r="BN35" s="25"/>
      <c r="BO35" s="25"/>
      <c r="BP35" s="25"/>
      <c r="BQ35" s="25"/>
      <c r="BR35" s="25"/>
      <c r="BS35" s="25"/>
      <c r="BT35" s="25"/>
      <c r="BU35" s="25"/>
      <c r="BV35" s="25"/>
      <c r="BW35" s="25"/>
      <c r="BX35" s="25"/>
      <c r="BY35" s="25"/>
      <c r="BZ35" s="25"/>
      <c r="CA35" s="25"/>
    </row>
    <row r="36" ht="23.7" customHeight="1">
      <c r="A36" t="s" s="114">
        <v>76</v>
      </c>
      <c r="B36" t="s" s="70">
        <v>206</v>
      </c>
      <c r="C36" s="115">
        <v>4850</v>
      </c>
      <c r="D36" s="42">
        <v>970</v>
      </c>
      <c r="E36" t="s" s="107">
        <f>VLOOKUP(A36,'Suivi 2.0 - Scores Guerres de c'!B2:C52,2,FALSE)</f>
        <v>142</v>
      </c>
      <c r="F36" s="120">
        <v>2300</v>
      </c>
      <c r="G36" s="120">
        <v>2550</v>
      </c>
      <c r="H36" s="120">
        <v>0</v>
      </c>
      <c r="I36" s="120">
        <v>0</v>
      </c>
      <c r="J36" s="130">
        <v>0</v>
      </c>
      <c r="K36" s="118"/>
      <c r="L36" s="120"/>
      <c r="M36" s="120"/>
      <c r="N36" s="120"/>
      <c r="O36" s="120"/>
      <c r="P36" s="120"/>
      <c r="Q36" s="120"/>
      <c r="R36" s="120"/>
      <c r="S36" s="120"/>
      <c r="T36" s="120"/>
      <c r="U36" s="120"/>
      <c r="V36" s="120"/>
      <c r="W36" s="120"/>
      <c r="X36" s="120"/>
      <c r="Y36" s="120"/>
      <c r="Z36" s="120"/>
      <c r="AA36" s="120"/>
      <c r="AB36" s="120"/>
      <c r="AC36" s="120"/>
      <c r="AD36" s="120"/>
      <c r="AE36" s="120"/>
      <c r="AF36" s="120"/>
      <c r="AG36" s="120"/>
      <c r="AH36" s="120"/>
      <c r="AI36" s="120"/>
      <c r="AJ36" s="120"/>
      <c r="AK36" s="120"/>
      <c r="AL36" s="120"/>
      <c r="AM36" s="120"/>
      <c r="AN36" s="120"/>
      <c r="AO36" s="120"/>
      <c r="AP36" s="119"/>
      <c r="AQ36" s="121"/>
      <c r="AR36" s="122"/>
      <c r="AS36" s="122"/>
      <c r="AT36" s="148"/>
      <c r="AU36" s="122"/>
      <c r="AV36" s="122"/>
      <c r="AW36" s="122"/>
      <c r="AX36" s="122"/>
      <c r="AY36" s="122"/>
      <c r="AZ36" s="122"/>
      <c r="BA36" s="23"/>
      <c r="BB36" s="23"/>
      <c r="BC36" s="23"/>
      <c r="BD36" s="23"/>
      <c r="BE36" s="23"/>
      <c r="BF36" s="23"/>
      <c r="BG36" s="23"/>
      <c r="BH36" s="23"/>
      <c r="BI36" s="23"/>
      <c r="BJ36" s="23"/>
      <c r="BK36" s="23"/>
      <c r="BL36" s="23"/>
      <c r="BM36" s="23"/>
      <c r="BN36" s="23"/>
      <c r="BO36" s="23"/>
      <c r="BP36" s="23"/>
      <c r="BQ36" s="23"/>
      <c r="BR36" s="23"/>
      <c r="BS36" s="23"/>
      <c r="BT36" s="23"/>
      <c r="BU36" s="23"/>
      <c r="BV36" s="23"/>
      <c r="BW36" s="23"/>
      <c r="BX36" s="23"/>
      <c r="BY36" s="23"/>
      <c r="BZ36" s="23"/>
      <c r="CA36" s="23"/>
    </row>
    <row r="37" ht="23.7" customHeight="1">
      <c r="A37" t="s" s="125">
        <v>78</v>
      </c>
      <c r="B37" t="s" s="70">
        <v>207</v>
      </c>
      <c r="C37" s="115">
        <v>22450</v>
      </c>
      <c r="D37" s="42">
        <v>2245</v>
      </c>
      <c r="E37" t="s" s="107">
        <f>VLOOKUP(A37,'Suivi 2.0 - Scores Guerres de c'!B2:C52,2,FALSE)</f>
        <v>119</v>
      </c>
      <c r="F37" s="108">
        <v>3150</v>
      </c>
      <c r="G37" s="109">
        <v>1650</v>
      </c>
      <c r="H37" s="109">
        <v>2950</v>
      </c>
      <c r="I37" s="109">
        <v>2500</v>
      </c>
      <c r="J37" s="131">
        <v>750</v>
      </c>
      <c r="K37" s="109">
        <v>1900</v>
      </c>
      <c r="L37" s="109">
        <v>3150</v>
      </c>
      <c r="M37" s="109">
        <v>3200</v>
      </c>
      <c r="N37" s="109">
        <v>2050</v>
      </c>
      <c r="O37" s="109">
        <v>1150</v>
      </c>
      <c r="P37" s="109">
        <v>600</v>
      </c>
      <c r="Q37" s="109">
        <v>2400</v>
      </c>
      <c r="R37" s="109">
        <v>3250</v>
      </c>
      <c r="S37" s="109">
        <v>2150</v>
      </c>
      <c r="T37" s="109">
        <v>2300</v>
      </c>
      <c r="U37" s="109">
        <v>2300</v>
      </c>
      <c r="V37" s="109">
        <v>3300</v>
      </c>
      <c r="W37" s="109">
        <v>2050</v>
      </c>
      <c r="X37" s="109">
        <v>3050</v>
      </c>
      <c r="Y37" s="109">
        <v>2900</v>
      </c>
      <c r="Z37" s="109">
        <v>2200</v>
      </c>
      <c r="AA37" s="109">
        <v>550</v>
      </c>
      <c r="AB37" s="109">
        <v>1350</v>
      </c>
      <c r="AC37" s="109">
        <v>200</v>
      </c>
      <c r="AD37" s="109">
        <v>3000</v>
      </c>
      <c r="AE37" s="109">
        <v>2850</v>
      </c>
      <c r="AF37" s="109">
        <v>2500</v>
      </c>
      <c r="AG37" s="109">
        <v>2650</v>
      </c>
      <c r="AH37" s="109">
        <v>3400</v>
      </c>
      <c r="AI37" s="109">
        <v>3100</v>
      </c>
      <c r="AJ37" s="109">
        <v>1450</v>
      </c>
      <c r="AK37" s="109">
        <v>2800</v>
      </c>
      <c r="AL37" s="109">
        <v>2850</v>
      </c>
      <c r="AM37" s="109">
        <v>1950</v>
      </c>
      <c r="AN37" s="109">
        <v>6500</v>
      </c>
      <c r="AO37" s="109">
        <v>7200</v>
      </c>
      <c r="AP37" s="109">
        <v>6750</v>
      </c>
      <c r="AQ37" s="124">
        <v>6500</v>
      </c>
      <c r="AR37" s="132">
        <v>4600</v>
      </c>
      <c r="AS37" s="132">
        <v>5925</v>
      </c>
      <c r="AT37" s="137">
        <v>200</v>
      </c>
      <c r="AU37" s="113"/>
      <c r="AV37" s="113"/>
      <c r="AW37" s="113"/>
      <c r="AX37" s="113"/>
      <c r="AY37" s="113"/>
      <c r="AZ37" s="113"/>
      <c r="BA37" s="25"/>
      <c r="BB37" s="25"/>
      <c r="BC37" s="25"/>
      <c r="BD37" s="25"/>
      <c r="BE37" s="25"/>
      <c r="BF37" s="25"/>
      <c r="BG37" s="25"/>
      <c r="BH37" s="25"/>
      <c r="BI37" s="25"/>
      <c r="BJ37" s="25"/>
      <c r="BK37" s="25"/>
      <c r="BL37" s="25"/>
      <c r="BM37" s="25"/>
      <c r="BN37" s="25"/>
      <c r="BO37" s="25"/>
      <c r="BP37" s="25"/>
      <c r="BQ37" s="25"/>
      <c r="BR37" s="25"/>
      <c r="BS37" s="25"/>
      <c r="BT37" s="25"/>
      <c r="BU37" s="25"/>
      <c r="BV37" s="25"/>
      <c r="BW37" s="25"/>
      <c r="BX37" s="25"/>
      <c r="BY37" s="25"/>
      <c r="BZ37" s="25"/>
      <c r="CA37" s="25"/>
    </row>
    <row r="38" ht="23.7" customHeight="1">
      <c r="A38" t="s" s="114">
        <v>80</v>
      </c>
      <c r="B38" t="s" s="70">
        <v>208</v>
      </c>
      <c r="C38" s="115">
        <v>0</v>
      </c>
      <c r="D38" s="42"/>
      <c r="E38" t="s" s="116">
        <f>VLOOKUP(A38,'Suivi 2.0 - Scores Guerres de c'!B2:C52,2,FALSE)</f>
        <v>142</v>
      </c>
      <c r="F38" s="117"/>
      <c r="G38" s="118"/>
      <c r="H38" s="120"/>
      <c r="I38" s="120"/>
      <c r="J38" s="120"/>
      <c r="K38" s="120"/>
      <c r="L38" s="120"/>
      <c r="M38" s="120"/>
      <c r="N38" s="120"/>
      <c r="O38" s="120"/>
      <c r="P38" s="120"/>
      <c r="Q38" s="120"/>
      <c r="R38" s="120"/>
      <c r="S38" s="120"/>
      <c r="T38" s="120"/>
      <c r="U38" s="120"/>
      <c r="V38" s="120"/>
      <c r="W38" s="120"/>
      <c r="X38" s="120"/>
      <c r="Y38" s="120"/>
      <c r="Z38" s="120"/>
      <c r="AA38" s="120"/>
      <c r="AB38" s="120"/>
      <c r="AC38" s="120"/>
      <c r="AD38" s="120"/>
      <c r="AE38" s="120"/>
      <c r="AF38" s="120"/>
      <c r="AG38" s="120"/>
      <c r="AH38" s="120"/>
      <c r="AI38" s="120"/>
      <c r="AJ38" s="120"/>
      <c r="AK38" s="120"/>
      <c r="AL38" s="120"/>
      <c r="AM38" s="120"/>
      <c r="AN38" s="120"/>
      <c r="AO38" s="120"/>
      <c r="AP38" s="120"/>
      <c r="AQ38" s="121"/>
      <c r="AR38" s="122"/>
      <c r="AS38" s="122"/>
      <c r="AT38" s="149"/>
      <c r="AU38" s="122"/>
      <c r="AV38" s="122"/>
      <c r="AW38" s="122"/>
      <c r="AX38" s="122"/>
      <c r="AY38" s="122"/>
      <c r="AZ38" s="122"/>
      <c r="BA38" s="23"/>
      <c r="BB38" s="23"/>
      <c r="BC38" s="23"/>
      <c r="BD38" s="23"/>
      <c r="BE38" s="23"/>
      <c r="BF38" s="23"/>
      <c r="BG38" s="23"/>
      <c r="BH38" s="23"/>
      <c r="BI38" s="23"/>
      <c r="BJ38" s="23"/>
      <c r="BK38" s="23"/>
      <c r="BL38" s="23"/>
      <c r="BM38" s="23"/>
      <c r="BN38" s="23"/>
      <c r="BO38" s="23"/>
      <c r="BP38" s="23"/>
      <c r="BQ38" s="23"/>
      <c r="BR38" s="23"/>
      <c r="BS38" s="23"/>
      <c r="BT38" s="23"/>
      <c r="BU38" s="23"/>
      <c r="BV38" s="23"/>
      <c r="BW38" s="23"/>
      <c r="BX38" s="23"/>
      <c r="BY38" s="23"/>
      <c r="BZ38" s="23"/>
      <c r="CA38" s="23"/>
    </row>
    <row r="39" ht="23.7" customHeight="1">
      <c r="A39" t="s" s="114">
        <v>82</v>
      </c>
      <c r="B39" t="s" s="70">
        <v>209</v>
      </c>
      <c r="C39" s="115">
        <v>0</v>
      </c>
      <c r="D39" s="42"/>
      <c r="E39" t="s" s="116">
        <f>VLOOKUP(A39,'Suivi 2.0 - Scores Guerres de c'!B2:C52,2,FALSE)</f>
        <v>142</v>
      </c>
      <c r="F39" s="123"/>
      <c r="G39" s="111"/>
      <c r="H39" s="109"/>
      <c r="I39" s="109"/>
      <c r="J39" s="109"/>
      <c r="K39" s="109"/>
      <c r="L39" s="109"/>
      <c r="M39" s="109"/>
      <c r="N39" s="109"/>
      <c r="O39" s="109"/>
      <c r="P39" s="109"/>
      <c r="Q39" s="109"/>
      <c r="R39" s="109"/>
      <c r="S39" s="109"/>
      <c r="T39" s="109"/>
      <c r="U39" s="109"/>
      <c r="V39" s="109"/>
      <c r="W39" s="109"/>
      <c r="X39" s="109"/>
      <c r="Y39" s="109"/>
      <c r="Z39" s="109"/>
      <c r="AA39" s="109"/>
      <c r="AB39" s="109"/>
      <c r="AC39" s="109"/>
      <c r="AD39" s="109"/>
      <c r="AE39" s="109"/>
      <c r="AF39" s="109"/>
      <c r="AG39" s="109"/>
      <c r="AH39" s="109"/>
      <c r="AI39" s="109"/>
      <c r="AJ39" s="109"/>
      <c r="AK39" s="109"/>
      <c r="AL39" s="109"/>
      <c r="AM39" s="109"/>
      <c r="AN39" s="109"/>
      <c r="AO39" s="109"/>
      <c r="AP39" s="109"/>
      <c r="AQ39" s="124"/>
      <c r="AR39" s="113"/>
      <c r="AS39" s="113"/>
      <c r="AT39" s="113"/>
      <c r="AU39" s="113"/>
      <c r="AV39" s="113"/>
      <c r="AW39" s="113"/>
      <c r="AX39" s="113"/>
      <c r="AY39" s="113"/>
      <c r="AZ39" s="113"/>
      <c r="BA39" s="25"/>
      <c r="BB39" s="25"/>
      <c r="BC39" s="25"/>
      <c r="BD39" s="25"/>
      <c r="BE39" s="25"/>
      <c r="BF39" s="25"/>
      <c r="BG39" s="25"/>
      <c r="BH39" s="25"/>
      <c r="BI39" s="25"/>
      <c r="BJ39" s="25"/>
      <c r="BK39" s="25"/>
      <c r="BL39" s="25"/>
      <c r="BM39" s="25"/>
      <c r="BN39" s="25"/>
      <c r="BO39" s="25"/>
      <c r="BP39" s="25"/>
      <c r="BQ39" s="25"/>
      <c r="BR39" s="25"/>
      <c r="BS39" s="25"/>
      <c r="BT39" s="25"/>
      <c r="BU39" s="25"/>
      <c r="BV39" s="25"/>
      <c r="BW39" s="25"/>
      <c r="BX39" s="25"/>
      <c r="BY39" s="25"/>
      <c r="BZ39" s="25"/>
      <c r="CA39" s="25"/>
    </row>
    <row r="40" ht="23.7" customHeight="1">
      <c r="A40" t="s" s="114">
        <v>84</v>
      </c>
      <c r="B40" t="s" s="70">
        <v>210</v>
      </c>
      <c r="C40" s="115">
        <v>0</v>
      </c>
      <c r="D40" s="42"/>
      <c r="E40" t="s" s="116">
        <f>VLOOKUP(A40,'Suivi 2.0 - Scores Guerres de c'!B2:C52,2,FALSE)</f>
        <v>142</v>
      </c>
      <c r="F40" s="117"/>
      <c r="G40" s="118"/>
      <c r="H40" s="120"/>
      <c r="I40" s="120"/>
      <c r="J40" s="120"/>
      <c r="K40" s="120"/>
      <c r="L40" s="120"/>
      <c r="M40" s="120"/>
      <c r="N40" s="120"/>
      <c r="O40" s="120"/>
      <c r="P40" s="120"/>
      <c r="Q40" s="120"/>
      <c r="R40" s="120"/>
      <c r="S40" s="120"/>
      <c r="T40" s="120"/>
      <c r="U40" s="120"/>
      <c r="V40" s="120"/>
      <c r="W40" s="120"/>
      <c r="X40" s="120"/>
      <c r="Y40" s="120"/>
      <c r="Z40" s="120"/>
      <c r="AA40" s="120"/>
      <c r="AB40" s="120"/>
      <c r="AC40" s="120"/>
      <c r="AD40" s="120"/>
      <c r="AE40" s="120"/>
      <c r="AF40" s="120"/>
      <c r="AG40" s="120"/>
      <c r="AH40" s="120"/>
      <c r="AI40" s="120"/>
      <c r="AJ40" s="120"/>
      <c r="AK40" s="120"/>
      <c r="AL40" s="128"/>
      <c r="AM40" s="120"/>
      <c r="AN40" s="120"/>
      <c r="AO40" s="120"/>
      <c r="AP40" s="120"/>
      <c r="AQ40" s="121"/>
      <c r="AR40" s="122"/>
      <c r="AS40" s="122"/>
      <c r="AT40" s="122"/>
      <c r="AU40" s="122"/>
      <c r="AV40" s="122"/>
      <c r="AW40" s="122"/>
      <c r="AX40" s="122"/>
      <c r="AY40" s="122"/>
      <c r="AZ40" s="122"/>
      <c r="BA40" s="23"/>
      <c r="BB40" s="23"/>
      <c r="BC40" s="23"/>
      <c r="BD40" s="23"/>
      <c r="BE40" s="23"/>
      <c r="BF40" s="23"/>
      <c r="BG40" s="23"/>
      <c r="BH40" s="23"/>
      <c r="BI40" s="23"/>
      <c r="BJ40" s="23"/>
      <c r="BK40" s="23"/>
      <c r="BL40" s="23"/>
      <c r="BM40" s="23"/>
      <c r="BN40" s="23"/>
      <c r="BO40" s="23"/>
      <c r="BP40" s="23"/>
      <c r="BQ40" s="23"/>
      <c r="BR40" s="23"/>
      <c r="BS40" s="23"/>
      <c r="BT40" s="23"/>
      <c r="BU40" s="23"/>
      <c r="BV40" s="23"/>
      <c r="BW40" s="23"/>
      <c r="BX40" s="23"/>
      <c r="BY40" s="23"/>
      <c r="BZ40" s="23"/>
      <c r="CA40" s="23"/>
    </row>
    <row r="41" ht="23.7" customHeight="1">
      <c r="A41" t="s" s="125">
        <v>86</v>
      </c>
      <c r="B41" t="s" s="70">
        <v>211</v>
      </c>
      <c r="C41" s="115">
        <v>21850</v>
      </c>
      <c r="D41" s="42">
        <v>2185</v>
      </c>
      <c r="E41" t="s" s="107">
        <f>VLOOKUP(A41,'Suivi 2.0 - Scores Guerres de c'!B2:C52,2,FALSE)</f>
        <v>119</v>
      </c>
      <c r="F41" s="131">
        <v>2200</v>
      </c>
      <c r="G41" s="109">
        <v>2500</v>
      </c>
      <c r="H41" s="109">
        <v>2000</v>
      </c>
      <c r="I41" s="109">
        <v>1800</v>
      </c>
      <c r="J41" s="109">
        <v>2600</v>
      </c>
      <c r="K41" s="109">
        <v>1500</v>
      </c>
      <c r="L41" s="109">
        <v>2100</v>
      </c>
      <c r="M41" s="109">
        <v>1800</v>
      </c>
      <c r="N41" s="109">
        <v>2700</v>
      </c>
      <c r="O41" s="109">
        <v>2650</v>
      </c>
      <c r="P41" s="109">
        <v>3050</v>
      </c>
      <c r="Q41" s="109">
        <v>2475</v>
      </c>
      <c r="R41" s="109">
        <v>3400</v>
      </c>
      <c r="S41" s="109">
        <v>1150</v>
      </c>
      <c r="T41" s="109">
        <v>2150</v>
      </c>
      <c r="U41" s="109">
        <v>1750</v>
      </c>
      <c r="V41" s="109">
        <v>2050</v>
      </c>
      <c r="W41" s="109">
        <v>2050</v>
      </c>
      <c r="X41" s="108">
        <v>1550</v>
      </c>
      <c r="Y41" s="109">
        <v>2450</v>
      </c>
      <c r="Z41" s="109">
        <v>2400</v>
      </c>
      <c r="AA41" s="109">
        <v>1500</v>
      </c>
      <c r="AB41" s="109">
        <v>1450</v>
      </c>
      <c r="AC41" s="109">
        <v>1150</v>
      </c>
      <c r="AD41" s="109">
        <v>1400</v>
      </c>
      <c r="AE41" s="109">
        <v>900</v>
      </c>
      <c r="AF41" s="109">
        <v>200</v>
      </c>
      <c r="AG41" s="109">
        <v>900</v>
      </c>
      <c r="AH41" s="109">
        <v>1900</v>
      </c>
      <c r="AI41" s="109">
        <v>1600</v>
      </c>
      <c r="AJ41" s="109">
        <v>2600</v>
      </c>
      <c r="AK41" s="109">
        <v>2400</v>
      </c>
      <c r="AL41" s="129"/>
      <c r="AM41" s="109"/>
      <c r="AN41" s="109"/>
      <c r="AO41" s="109"/>
      <c r="AP41" s="109"/>
      <c r="AQ41" s="124"/>
      <c r="AR41" s="113"/>
      <c r="AS41" s="113"/>
      <c r="AT41" s="113"/>
      <c r="AU41" s="113"/>
      <c r="AV41" s="113"/>
      <c r="AW41" s="113"/>
      <c r="AX41" s="113"/>
      <c r="AY41" s="113"/>
      <c r="AZ41" s="113"/>
      <c r="BA41" s="25"/>
      <c r="BB41" s="25"/>
      <c r="BC41" s="25"/>
      <c r="BD41" s="25"/>
      <c r="BE41" s="25"/>
      <c r="BF41" s="25"/>
      <c r="BG41" s="25"/>
      <c r="BH41" s="25"/>
      <c r="BI41" s="25"/>
      <c r="BJ41" s="25"/>
      <c r="BK41" s="25"/>
      <c r="BL41" s="25"/>
      <c r="BM41" s="25"/>
      <c r="BN41" s="25"/>
      <c r="BO41" s="25"/>
      <c r="BP41" s="25"/>
      <c r="BQ41" s="25"/>
      <c r="BR41" s="25"/>
      <c r="BS41" s="25"/>
      <c r="BT41" s="25"/>
      <c r="BU41" s="25"/>
      <c r="BV41" s="25"/>
      <c r="BW41" s="25"/>
      <c r="BX41" s="25"/>
      <c r="BY41" s="25"/>
      <c r="BZ41" s="25"/>
      <c r="CA41" s="25"/>
    </row>
    <row r="42" ht="23.7" customHeight="1">
      <c r="A42" t="s" s="125">
        <v>88</v>
      </c>
      <c r="B42" t="s" s="70">
        <v>212</v>
      </c>
      <c r="C42" s="115">
        <v>10125</v>
      </c>
      <c r="D42" s="42">
        <v>1012.5</v>
      </c>
      <c r="E42" t="s" s="107">
        <f>VLOOKUP(A42,'Suivi 2.0 - Scores Guerres de c'!B2:C52,2,FALSE)</f>
        <v>125</v>
      </c>
      <c r="F42" s="120">
        <v>1200</v>
      </c>
      <c r="G42" s="120">
        <v>1225</v>
      </c>
      <c r="H42" s="120">
        <v>350</v>
      </c>
      <c r="I42" s="120">
        <v>850</v>
      </c>
      <c r="J42" s="120">
        <v>950</v>
      </c>
      <c r="K42" s="120">
        <v>1725</v>
      </c>
      <c r="L42" s="120">
        <v>600</v>
      </c>
      <c r="M42" s="120">
        <v>1400</v>
      </c>
      <c r="N42" s="120">
        <v>1300</v>
      </c>
      <c r="O42" s="120">
        <v>525</v>
      </c>
      <c r="P42" s="120">
        <v>900</v>
      </c>
      <c r="Q42" s="120">
        <v>1700</v>
      </c>
      <c r="R42" s="120">
        <v>1600</v>
      </c>
      <c r="S42" s="120">
        <v>400</v>
      </c>
      <c r="T42" s="120">
        <v>0</v>
      </c>
      <c r="U42" s="120">
        <v>1925</v>
      </c>
      <c r="V42" s="120">
        <v>1475</v>
      </c>
      <c r="W42" s="120">
        <v>1200</v>
      </c>
      <c r="X42" s="130">
        <v>0</v>
      </c>
      <c r="Y42" s="118"/>
      <c r="Z42" s="120"/>
      <c r="AA42" s="120"/>
      <c r="AB42" s="120"/>
      <c r="AC42" s="120"/>
      <c r="AD42" s="120"/>
      <c r="AE42" s="120"/>
      <c r="AF42" s="120"/>
      <c r="AG42" s="120"/>
      <c r="AH42" s="120"/>
      <c r="AI42" s="120"/>
      <c r="AJ42" s="120"/>
      <c r="AK42" s="120"/>
      <c r="AL42" s="119"/>
      <c r="AM42" s="120"/>
      <c r="AN42" s="120"/>
      <c r="AO42" s="120"/>
      <c r="AP42" s="120"/>
      <c r="AQ42" s="121"/>
      <c r="AR42" s="122"/>
      <c r="AS42" s="122"/>
      <c r="AT42" s="122"/>
      <c r="AU42" s="122"/>
      <c r="AV42" s="122"/>
      <c r="AW42" s="122"/>
      <c r="AX42" s="122"/>
      <c r="AY42" s="122"/>
      <c r="AZ42" s="122"/>
      <c r="BA42" s="23"/>
      <c r="BB42" s="23"/>
      <c r="BC42" s="23"/>
      <c r="BD42" s="23"/>
      <c r="BE42" s="23"/>
      <c r="BF42" s="23"/>
      <c r="BG42" s="23"/>
      <c r="BH42" s="23"/>
      <c r="BI42" s="23"/>
      <c r="BJ42" s="23"/>
      <c r="BK42" s="23"/>
      <c r="BL42" s="23"/>
      <c r="BM42" s="23"/>
      <c r="BN42" s="23"/>
      <c r="BO42" s="23"/>
      <c r="BP42" s="23"/>
      <c r="BQ42" s="23"/>
      <c r="BR42" s="23"/>
      <c r="BS42" s="23"/>
      <c r="BT42" s="23"/>
      <c r="BU42" s="23"/>
      <c r="BV42" s="23"/>
      <c r="BW42" s="23"/>
      <c r="BX42" s="23"/>
      <c r="BY42" s="23"/>
      <c r="BZ42" s="23"/>
      <c r="CA42" s="23"/>
    </row>
    <row r="43" ht="23.7" customHeight="1">
      <c r="A43" t="s" s="125">
        <v>90</v>
      </c>
      <c r="B43" t="s" s="70">
        <v>213</v>
      </c>
      <c r="C43" s="115">
        <v>12250</v>
      </c>
      <c r="D43" s="42">
        <v>1225</v>
      </c>
      <c r="E43" t="s" s="107">
        <f>VLOOKUP(A43,'Suivi 2.0 - Scores Guerres de c'!B2:C52,2,FALSE)</f>
        <v>125</v>
      </c>
      <c r="F43" s="109">
        <v>700</v>
      </c>
      <c r="G43" s="109">
        <v>0</v>
      </c>
      <c r="H43" s="109">
        <v>0</v>
      </c>
      <c r="I43" s="109">
        <v>400</v>
      </c>
      <c r="J43" s="109">
        <v>500</v>
      </c>
      <c r="K43" s="109">
        <v>1800</v>
      </c>
      <c r="L43" s="109">
        <v>1850</v>
      </c>
      <c r="M43" s="109">
        <v>2200</v>
      </c>
      <c r="N43" s="109">
        <v>2150</v>
      </c>
      <c r="O43" s="109">
        <v>2650</v>
      </c>
      <c r="P43" s="108">
        <v>2250</v>
      </c>
      <c r="Q43" s="109">
        <v>1900</v>
      </c>
      <c r="R43" s="109">
        <v>2250</v>
      </c>
      <c r="S43" s="109">
        <v>2100</v>
      </c>
      <c r="T43" s="109">
        <v>1900</v>
      </c>
      <c r="U43" s="109">
        <v>1700</v>
      </c>
      <c r="V43" s="109">
        <v>1500</v>
      </c>
      <c r="W43" s="109">
        <v>0</v>
      </c>
      <c r="X43" s="131">
        <v>1200</v>
      </c>
      <c r="Y43" s="109">
        <v>600</v>
      </c>
      <c r="Z43" s="109">
        <v>2200</v>
      </c>
      <c r="AA43" s="109">
        <v>1050</v>
      </c>
      <c r="AB43" s="109">
        <v>1250</v>
      </c>
      <c r="AC43" s="109">
        <v>1400</v>
      </c>
      <c r="AD43" s="109">
        <v>2000</v>
      </c>
      <c r="AE43" s="109">
        <v>1100</v>
      </c>
      <c r="AF43" s="109">
        <v>1700</v>
      </c>
      <c r="AG43" s="109">
        <v>1900</v>
      </c>
      <c r="AH43" s="109">
        <v>2400</v>
      </c>
      <c r="AI43" s="109">
        <v>2450</v>
      </c>
      <c r="AJ43" s="109">
        <v>2500</v>
      </c>
      <c r="AK43" s="109">
        <v>2050</v>
      </c>
      <c r="AL43" s="109">
        <v>2300</v>
      </c>
      <c r="AM43" s="109">
        <v>2000</v>
      </c>
      <c r="AN43" s="109"/>
      <c r="AO43" s="109"/>
      <c r="AP43" s="109">
        <v>1000</v>
      </c>
      <c r="AQ43" s="124"/>
      <c r="AR43" s="113"/>
      <c r="AS43" s="113"/>
      <c r="AT43" s="132">
        <v>2550</v>
      </c>
      <c r="AU43" s="132">
        <v>1200</v>
      </c>
      <c r="AV43" s="113"/>
      <c r="AW43" s="113"/>
      <c r="AX43" s="113"/>
      <c r="AY43" s="132">
        <v>722</v>
      </c>
      <c r="AZ43" s="113"/>
      <c r="BA43" s="29">
        <v>1746</v>
      </c>
      <c r="BB43" s="29">
        <v>2376</v>
      </c>
      <c r="BC43" s="25"/>
      <c r="BD43" s="29">
        <v>826</v>
      </c>
      <c r="BE43" s="25"/>
      <c r="BF43" s="29">
        <v>7424</v>
      </c>
      <c r="BG43" s="29">
        <v>2880</v>
      </c>
      <c r="BH43" s="29">
        <v>4528</v>
      </c>
      <c r="BI43" s="29">
        <v>1496</v>
      </c>
      <c r="BJ43" s="29">
        <v>4940</v>
      </c>
      <c r="BK43" s="29">
        <v>1954</v>
      </c>
      <c r="BL43" s="29">
        <v>4736</v>
      </c>
      <c r="BM43" s="29">
        <v>6465</v>
      </c>
      <c r="BN43" s="29">
        <v>4806</v>
      </c>
      <c r="BO43" s="29">
        <v>5190</v>
      </c>
      <c r="BP43" s="29">
        <v>7225</v>
      </c>
      <c r="BQ43" s="29">
        <v>2026</v>
      </c>
      <c r="BR43" s="29">
        <v>3950</v>
      </c>
      <c r="BS43" s="29">
        <v>1612</v>
      </c>
      <c r="BT43" s="29">
        <v>2725</v>
      </c>
      <c r="BU43" s="29">
        <v>3536</v>
      </c>
      <c r="BV43" s="29">
        <v>3293</v>
      </c>
      <c r="BW43" s="29">
        <v>4103</v>
      </c>
      <c r="BX43" s="29">
        <v>2302</v>
      </c>
      <c r="BY43" s="29">
        <v>3494</v>
      </c>
      <c r="BZ43" s="29">
        <v>2084</v>
      </c>
      <c r="CA43" s="29">
        <v>2462</v>
      </c>
    </row>
    <row r="44" ht="23.7" customHeight="1">
      <c r="A44" t="s" s="114">
        <v>92</v>
      </c>
      <c r="B44" t="s" s="70">
        <v>214</v>
      </c>
      <c r="C44" s="115">
        <v>14375</v>
      </c>
      <c r="D44" s="42">
        <v>1437.5</v>
      </c>
      <c r="E44" t="s" s="107">
        <f>VLOOKUP(A44,'Suivi 2.0 - Scores Guerres de c'!B2:C52,2,FALSE)</f>
        <v>125</v>
      </c>
      <c r="F44" s="120">
        <v>500</v>
      </c>
      <c r="G44" s="120">
        <v>1700</v>
      </c>
      <c r="H44" s="120">
        <v>1300</v>
      </c>
      <c r="I44" s="128">
        <v>1900</v>
      </c>
      <c r="J44" s="120">
        <v>1300</v>
      </c>
      <c r="K44" s="120">
        <v>1475</v>
      </c>
      <c r="L44" s="120">
        <v>450</v>
      </c>
      <c r="M44" s="120">
        <v>2200</v>
      </c>
      <c r="N44" s="120">
        <v>1550</v>
      </c>
      <c r="O44" s="120">
        <v>2000</v>
      </c>
      <c r="P44" s="130">
        <v>2450</v>
      </c>
      <c r="Q44" s="118"/>
      <c r="R44" s="120"/>
      <c r="S44" s="120"/>
      <c r="T44" s="120"/>
      <c r="U44" s="120"/>
      <c r="V44" s="120"/>
      <c r="W44" s="120"/>
      <c r="X44" s="120"/>
      <c r="Y44" s="120"/>
      <c r="Z44" s="120"/>
      <c r="AA44" s="120"/>
      <c r="AB44" s="120"/>
      <c r="AC44" s="120"/>
      <c r="AD44" s="120"/>
      <c r="AE44" s="120"/>
      <c r="AF44" s="120"/>
      <c r="AG44" s="120"/>
      <c r="AH44" s="120"/>
      <c r="AI44" s="120"/>
      <c r="AJ44" s="120"/>
      <c r="AK44" s="120"/>
      <c r="AL44" s="120"/>
      <c r="AM44" s="120"/>
      <c r="AN44" s="120"/>
      <c r="AO44" s="120"/>
      <c r="AP44" s="120"/>
      <c r="AQ44" s="121"/>
      <c r="AR44" s="122"/>
      <c r="AS44" s="122"/>
      <c r="AT44" s="122"/>
      <c r="AU44" s="122"/>
      <c r="AV44" s="122"/>
      <c r="AW44" s="122"/>
      <c r="AX44" s="122"/>
      <c r="AY44" s="122"/>
      <c r="AZ44" s="122"/>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row>
    <row r="45" ht="23.7" customHeight="1">
      <c r="A45" t="s" s="114">
        <v>94</v>
      </c>
      <c r="B45" t="s" s="70">
        <v>215</v>
      </c>
      <c r="C45" s="115">
        <v>8425</v>
      </c>
      <c r="D45" s="42">
        <v>2106.25</v>
      </c>
      <c r="E45" t="s" s="107">
        <f>VLOOKUP(A45,'Suivi 2.0 - Scores Guerres de c'!B2:C52,2,FALSE)</f>
        <v>142</v>
      </c>
      <c r="F45" s="109">
        <v>1500</v>
      </c>
      <c r="G45" s="109">
        <v>2700</v>
      </c>
      <c r="H45" s="109">
        <v>1400</v>
      </c>
      <c r="I45" s="110">
        <v>2825</v>
      </c>
      <c r="J45" s="111"/>
      <c r="K45" s="109"/>
      <c r="L45" s="109"/>
      <c r="M45" s="109"/>
      <c r="N45" s="109"/>
      <c r="O45" s="109"/>
      <c r="P45" s="131"/>
      <c r="Q45" s="109"/>
      <c r="R45" s="109"/>
      <c r="S45" s="108"/>
      <c r="T45" s="109"/>
      <c r="U45" s="109"/>
      <c r="V45" s="109"/>
      <c r="W45" s="109"/>
      <c r="X45" s="109"/>
      <c r="Y45" s="109"/>
      <c r="Z45" s="109"/>
      <c r="AA45" s="109"/>
      <c r="AB45" s="109"/>
      <c r="AC45" s="109"/>
      <c r="AD45" s="109"/>
      <c r="AE45" s="109"/>
      <c r="AF45" s="109"/>
      <c r="AG45" s="109"/>
      <c r="AH45" s="109"/>
      <c r="AI45" s="109"/>
      <c r="AJ45" s="109"/>
      <c r="AK45" s="109"/>
      <c r="AL45" s="109"/>
      <c r="AM45" s="109"/>
      <c r="AN45" s="109"/>
      <c r="AO45" s="109"/>
      <c r="AP45" s="109"/>
      <c r="AQ45" s="124"/>
      <c r="AR45" s="113"/>
      <c r="AS45" s="113"/>
      <c r="AT45" s="113"/>
      <c r="AU45" s="113"/>
      <c r="AV45" s="113"/>
      <c r="AW45" s="113"/>
      <c r="AX45" s="113"/>
      <c r="AY45" s="113"/>
      <c r="AZ45" s="113"/>
      <c r="BA45" s="25"/>
      <c r="BB45" s="25"/>
      <c r="BC45" s="25"/>
      <c r="BD45" s="25"/>
      <c r="BE45" s="25"/>
      <c r="BF45" s="25"/>
      <c r="BG45" s="25"/>
      <c r="BH45" s="25"/>
      <c r="BI45" s="25"/>
      <c r="BJ45" s="25"/>
      <c r="BK45" s="25"/>
      <c r="BL45" s="25"/>
      <c r="BM45" s="25"/>
      <c r="BN45" s="25"/>
      <c r="BO45" s="25"/>
      <c r="BP45" s="25"/>
      <c r="BQ45" s="25"/>
      <c r="BR45" s="25"/>
      <c r="BS45" s="25"/>
      <c r="BT45" s="25"/>
      <c r="BU45" s="25"/>
      <c r="BV45" s="25"/>
      <c r="BW45" s="25"/>
      <c r="BX45" s="25"/>
      <c r="BY45" s="25"/>
      <c r="BZ45" s="25"/>
      <c r="CA45" s="25"/>
    </row>
    <row r="46" ht="23.7" customHeight="1">
      <c r="A46" t="s" s="114">
        <v>96</v>
      </c>
      <c r="B46" t="s" s="70">
        <v>216</v>
      </c>
      <c r="C46" s="115">
        <v>16600</v>
      </c>
      <c r="D46" s="42">
        <v>1660</v>
      </c>
      <c r="E46" t="s" s="107">
        <f>VLOOKUP(A46,'Suivi 2.0 - Scores Guerres de c'!B2:C52,2,FALSE)</f>
        <v>142</v>
      </c>
      <c r="F46" s="128">
        <v>2800</v>
      </c>
      <c r="G46" s="120">
        <v>2500</v>
      </c>
      <c r="H46" s="120">
        <v>0</v>
      </c>
      <c r="I46" s="119">
        <v>800</v>
      </c>
      <c r="J46" s="120">
        <v>2200</v>
      </c>
      <c r="K46" s="120">
        <v>2200</v>
      </c>
      <c r="L46" s="120">
        <v>1700</v>
      </c>
      <c r="M46" s="120">
        <v>0</v>
      </c>
      <c r="N46" s="120">
        <v>2200</v>
      </c>
      <c r="O46" s="120">
        <v>2200</v>
      </c>
      <c r="P46" s="120">
        <v>1600</v>
      </c>
      <c r="Q46" s="120">
        <v>100</v>
      </c>
      <c r="R46" s="120">
        <v>1500</v>
      </c>
      <c r="S46" s="130">
        <v>2450</v>
      </c>
      <c r="T46" s="118"/>
      <c r="U46" s="120"/>
      <c r="V46" s="120"/>
      <c r="W46" s="120"/>
      <c r="X46" s="120"/>
      <c r="Y46" s="120"/>
      <c r="Z46" s="120"/>
      <c r="AA46" s="120"/>
      <c r="AB46" s="120"/>
      <c r="AC46" s="120"/>
      <c r="AD46" s="120"/>
      <c r="AE46" s="120"/>
      <c r="AF46" s="120"/>
      <c r="AG46" s="120"/>
      <c r="AH46" s="120"/>
      <c r="AI46" s="120"/>
      <c r="AJ46" s="120"/>
      <c r="AK46" s="120"/>
      <c r="AL46" s="120"/>
      <c r="AM46" s="120"/>
      <c r="AN46" s="120"/>
      <c r="AO46" s="120"/>
      <c r="AP46" s="120"/>
      <c r="AQ46" s="121"/>
      <c r="AR46" s="122"/>
      <c r="AS46" s="122"/>
      <c r="AT46" s="122"/>
      <c r="AU46" s="122"/>
      <c r="AV46" s="122"/>
      <c r="AW46" s="122"/>
      <c r="AX46" s="122"/>
      <c r="AY46" s="122"/>
      <c r="AZ46" s="122"/>
      <c r="BA46" s="23"/>
      <c r="BB46" s="23"/>
      <c r="BC46" s="23"/>
      <c r="BD46" s="23"/>
      <c r="BE46" s="23"/>
      <c r="BF46" s="23"/>
      <c r="BG46" s="23"/>
      <c r="BH46" s="23"/>
      <c r="BI46" s="23"/>
      <c r="BJ46" s="23"/>
      <c r="BK46" s="23"/>
      <c r="BL46" s="23"/>
      <c r="BM46" s="23"/>
      <c r="BN46" s="23"/>
      <c r="BO46" s="23"/>
      <c r="BP46" s="23"/>
      <c r="BQ46" s="23"/>
      <c r="BR46" s="23"/>
      <c r="BS46" s="23"/>
      <c r="BT46" s="23"/>
      <c r="BU46" s="23"/>
      <c r="BV46" s="23"/>
      <c r="BW46" s="23"/>
      <c r="BX46" s="23"/>
      <c r="BY46" s="23"/>
      <c r="BZ46" s="23"/>
      <c r="CA46" s="23"/>
    </row>
    <row r="47" ht="23.7" customHeight="1">
      <c r="A47" t="s" s="114">
        <v>98</v>
      </c>
      <c r="B47" t="s" s="70">
        <v>217</v>
      </c>
      <c r="C47" s="115">
        <v>0</v>
      </c>
      <c r="D47" s="42"/>
      <c r="E47" t="s" s="116">
        <f>VLOOKUP(A47,'Suivi 2.0 - Scores Guerres de c'!B2:C52,2,FALSE)</f>
        <v>142</v>
      </c>
      <c r="F47" s="123"/>
      <c r="G47" s="111"/>
      <c r="H47" s="109"/>
      <c r="I47" s="109"/>
      <c r="J47" s="109"/>
      <c r="K47" s="109"/>
      <c r="L47" s="108"/>
      <c r="M47" s="109"/>
      <c r="N47" s="109"/>
      <c r="O47" s="109"/>
      <c r="P47" s="109"/>
      <c r="Q47" s="109"/>
      <c r="R47" s="109"/>
      <c r="S47" s="131"/>
      <c r="T47" s="109"/>
      <c r="U47" s="109"/>
      <c r="V47" s="109"/>
      <c r="W47" s="109"/>
      <c r="X47" s="109"/>
      <c r="Y47" s="109"/>
      <c r="Z47" s="109"/>
      <c r="AA47" s="109"/>
      <c r="AB47" s="109"/>
      <c r="AC47" s="109"/>
      <c r="AD47" s="109"/>
      <c r="AE47" s="109"/>
      <c r="AF47" s="109"/>
      <c r="AG47" s="109"/>
      <c r="AH47" s="109"/>
      <c r="AI47" s="109"/>
      <c r="AJ47" s="109"/>
      <c r="AK47" s="109"/>
      <c r="AL47" s="109"/>
      <c r="AM47" s="109"/>
      <c r="AN47" s="109"/>
      <c r="AO47" s="109"/>
      <c r="AP47" s="109"/>
      <c r="AQ47" s="124"/>
      <c r="AR47" s="113"/>
      <c r="AS47" s="113"/>
      <c r="AT47" s="113"/>
      <c r="AU47" s="113"/>
      <c r="AV47" s="113"/>
      <c r="AW47" s="113"/>
      <c r="AX47" s="113"/>
      <c r="AY47" s="113"/>
      <c r="AZ47" s="113"/>
      <c r="BA47" s="25"/>
      <c r="BB47" s="25"/>
      <c r="BC47" s="25"/>
      <c r="BD47" s="25"/>
      <c r="BE47" s="25"/>
      <c r="BF47" s="25"/>
      <c r="BG47" s="25"/>
      <c r="BH47" s="25"/>
      <c r="BI47" s="25"/>
      <c r="BJ47" s="25"/>
      <c r="BK47" s="25"/>
      <c r="BL47" s="25"/>
      <c r="BM47" s="25"/>
      <c r="BN47" s="25"/>
      <c r="BO47" s="25"/>
      <c r="BP47" s="25"/>
      <c r="BQ47" s="25"/>
      <c r="BR47" s="25"/>
      <c r="BS47" s="25"/>
      <c r="BT47" s="25"/>
      <c r="BU47" s="25"/>
      <c r="BV47" s="25"/>
      <c r="BW47" s="25"/>
      <c r="BX47" s="25"/>
      <c r="BY47" s="25"/>
      <c r="BZ47" s="25"/>
      <c r="CA47" s="25"/>
    </row>
    <row r="48" ht="23.7" customHeight="1">
      <c r="A48" t="s" s="114">
        <v>100</v>
      </c>
      <c r="B48" t="s" s="70">
        <v>218</v>
      </c>
      <c r="C48" s="115">
        <v>9500</v>
      </c>
      <c r="D48" s="42">
        <v>1357.142857142860</v>
      </c>
      <c r="E48" t="s" s="150">
        <f>VLOOKUP(A48,'Suivi 2.0 - Scores Guerres de c'!B2:C52,2,FALSE)</f>
        <v>142</v>
      </c>
      <c r="F48" s="151">
        <v>2600</v>
      </c>
      <c r="G48" s="120">
        <v>1400</v>
      </c>
      <c r="H48" s="120">
        <v>1300</v>
      </c>
      <c r="I48" s="120">
        <v>500</v>
      </c>
      <c r="J48" s="120">
        <v>1000</v>
      </c>
      <c r="K48" s="120">
        <v>2500</v>
      </c>
      <c r="L48" s="130">
        <v>200</v>
      </c>
      <c r="M48" s="118"/>
      <c r="N48" s="120"/>
      <c r="O48" s="120"/>
      <c r="P48" s="120"/>
      <c r="Q48" s="120"/>
      <c r="R48" s="120"/>
      <c r="S48" s="120"/>
      <c r="T48" s="120"/>
      <c r="U48" s="120"/>
      <c r="V48" s="120"/>
      <c r="W48" s="120"/>
      <c r="X48" s="120"/>
      <c r="Y48" s="120"/>
      <c r="Z48" s="120"/>
      <c r="AA48" s="120"/>
      <c r="AB48" s="120"/>
      <c r="AC48" s="120"/>
      <c r="AD48" s="120"/>
      <c r="AE48" s="120"/>
      <c r="AF48" s="120"/>
      <c r="AG48" s="120"/>
      <c r="AH48" s="120"/>
      <c r="AI48" s="120"/>
      <c r="AJ48" s="120"/>
      <c r="AK48" s="120"/>
      <c r="AL48" s="120"/>
      <c r="AM48" s="120"/>
      <c r="AN48" s="120"/>
      <c r="AO48" s="120"/>
      <c r="AP48" s="120"/>
      <c r="AQ48" s="121"/>
      <c r="AR48" s="122"/>
      <c r="AS48" s="122"/>
      <c r="AT48" s="122"/>
      <c r="AU48" s="122"/>
      <c r="AV48" s="122"/>
      <c r="AW48" s="122"/>
      <c r="AX48" s="122"/>
      <c r="AY48" s="122"/>
      <c r="AZ48" s="122"/>
      <c r="BA48" s="23"/>
      <c r="BB48" s="23"/>
      <c r="BC48" s="23"/>
      <c r="BD48" s="23"/>
      <c r="BE48" s="23"/>
      <c r="BF48" s="23"/>
      <c r="BG48" s="23"/>
      <c r="BH48" s="23"/>
      <c r="BI48" s="23"/>
      <c r="BJ48" s="23"/>
      <c r="BK48" s="23"/>
      <c r="BL48" s="23"/>
      <c r="BM48" s="23"/>
      <c r="BN48" s="23"/>
      <c r="BO48" s="23"/>
      <c r="BP48" s="23"/>
      <c r="BQ48" s="23"/>
      <c r="BR48" s="23"/>
      <c r="BS48" s="23"/>
      <c r="BT48" s="23"/>
      <c r="BU48" s="23"/>
      <c r="BV48" s="23"/>
      <c r="BW48" s="23"/>
      <c r="BX48" s="23"/>
      <c r="BY48" s="23"/>
      <c r="BZ48" s="23"/>
      <c r="CA48" s="23"/>
    </row>
    <row r="49" ht="23.7" customHeight="1">
      <c r="A49" t="s" s="125">
        <v>102</v>
      </c>
      <c r="B49" t="s" s="70">
        <v>219</v>
      </c>
      <c r="C49" s="115">
        <v>23850</v>
      </c>
      <c r="D49" s="42">
        <v>2385</v>
      </c>
      <c r="E49" t="s" s="150">
        <f>VLOOKUP(A49,'Suivi 2.0 - Scores Guerres de c'!B2:C52,2,FALSE)</f>
        <v>125</v>
      </c>
      <c r="F49" s="152">
        <v>2800</v>
      </c>
      <c r="G49" s="109">
        <v>2600</v>
      </c>
      <c r="H49" s="109">
        <v>2800</v>
      </c>
      <c r="I49" s="109">
        <v>2425</v>
      </c>
      <c r="J49" s="109">
        <v>2300</v>
      </c>
      <c r="K49" s="109">
        <v>2600</v>
      </c>
      <c r="L49" s="131">
        <v>2400</v>
      </c>
      <c r="M49" s="109">
        <v>2550</v>
      </c>
      <c r="N49" s="109">
        <v>1650</v>
      </c>
      <c r="O49" s="109">
        <v>1725</v>
      </c>
      <c r="P49" s="109">
        <v>2575</v>
      </c>
      <c r="Q49" s="109">
        <v>2800</v>
      </c>
      <c r="R49" s="109">
        <v>1450</v>
      </c>
      <c r="S49" s="109">
        <v>2300</v>
      </c>
      <c r="T49" s="108">
        <v>1400</v>
      </c>
      <c r="U49" s="109">
        <v>2400</v>
      </c>
      <c r="V49" s="109">
        <v>2675</v>
      </c>
      <c r="W49" s="109">
        <v>2400</v>
      </c>
      <c r="X49" s="109">
        <v>1350</v>
      </c>
      <c r="Y49" s="109">
        <v>1900</v>
      </c>
      <c r="Z49" s="109">
        <v>1700</v>
      </c>
      <c r="AA49" s="109">
        <v>1800</v>
      </c>
      <c r="AB49" s="109">
        <v>1950</v>
      </c>
      <c r="AC49" s="109">
        <v>2000</v>
      </c>
      <c r="AD49" s="109">
        <v>1600</v>
      </c>
      <c r="AE49" s="109">
        <v>1300</v>
      </c>
      <c r="AF49" s="109">
        <v>1700</v>
      </c>
      <c r="AG49" s="109">
        <v>2550</v>
      </c>
      <c r="AH49" s="109">
        <v>2750</v>
      </c>
      <c r="AI49" s="109">
        <v>1650</v>
      </c>
      <c r="AJ49" s="109">
        <v>2600</v>
      </c>
      <c r="AK49" s="109">
        <v>2250</v>
      </c>
      <c r="AL49" s="109">
        <v>2350</v>
      </c>
      <c r="AM49" s="109">
        <v>1325</v>
      </c>
      <c r="AN49" s="109">
        <v>1550</v>
      </c>
      <c r="AO49" s="109">
        <v>2900</v>
      </c>
      <c r="AP49" s="109">
        <v>2550</v>
      </c>
      <c r="AQ49" s="124">
        <v>3600</v>
      </c>
      <c r="AR49" s="132">
        <v>7050</v>
      </c>
      <c r="AS49" s="132">
        <v>5050</v>
      </c>
      <c r="AT49" s="132">
        <v>4200</v>
      </c>
      <c r="AU49" s="132">
        <v>5000</v>
      </c>
      <c r="AV49" s="132">
        <v>3500</v>
      </c>
      <c r="AW49" s="132">
        <v>4369</v>
      </c>
      <c r="AX49" s="132">
        <v>4784</v>
      </c>
      <c r="AY49" s="132">
        <v>3838</v>
      </c>
      <c r="AZ49" s="132">
        <v>5189</v>
      </c>
      <c r="BA49" s="29">
        <v>2179</v>
      </c>
      <c r="BB49" s="29">
        <v>5497</v>
      </c>
      <c r="BC49" s="29">
        <v>4252</v>
      </c>
      <c r="BD49" s="29">
        <v>4980</v>
      </c>
      <c r="BE49" s="25"/>
      <c r="BF49" s="29">
        <v>3527</v>
      </c>
      <c r="BG49" s="29">
        <v>2802</v>
      </c>
      <c r="BH49" s="29">
        <v>5188</v>
      </c>
      <c r="BI49" s="29">
        <v>1135</v>
      </c>
      <c r="BJ49" s="29">
        <v>5496</v>
      </c>
      <c r="BK49" s="29">
        <v>3841</v>
      </c>
      <c r="BL49" s="29">
        <v>5810</v>
      </c>
      <c r="BM49" s="29">
        <v>6329</v>
      </c>
      <c r="BN49" s="29">
        <v>1035</v>
      </c>
      <c r="BO49" s="29">
        <v>1656</v>
      </c>
      <c r="BP49" s="29">
        <v>3418</v>
      </c>
      <c r="BQ49" s="29">
        <v>1867</v>
      </c>
      <c r="BR49" s="29">
        <v>2904</v>
      </c>
      <c r="BS49" s="29">
        <v>518</v>
      </c>
      <c r="BT49" s="29">
        <v>2492</v>
      </c>
      <c r="BU49" s="29">
        <v>2591</v>
      </c>
      <c r="BV49" s="29">
        <v>1689</v>
      </c>
      <c r="BW49" s="29">
        <v>2380</v>
      </c>
      <c r="BX49" s="29">
        <v>3000</v>
      </c>
      <c r="BY49" s="29">
        <v>2278</v>
      </c>
      <c r="BZ49" s="29">
        <v>2590</v>
      </c>
      <c r="CA49" s="29">
        <v>2577</v>
      </c>
    </row>
    <row r="50" ht="23.7" customHeight="1">
      <c r="A50" t="s" s="114">
        <v>104</v>
      </c>
      <c r="B50" t="s" s="70">
        <v>220</v>
      </c>
      <c r="C50" s="115">
        <v>16550</v>
      </c>
      <c r="D50" s="42">
        <v>1655</v>
      </c>
      <c r="E50" t="s" s="150">
        <f>VLOOKUP(A50,'Suivi 2.0 - Scores Guerres de c'!B2:C52,2,FALSE)</f>
        <v>125</v>
      </c>
      <c r="F50" s="153">
        <v>1050</v>
      </c>
      <c r="G50" s="154">
        <v>2300</v>
      </c>
      <c r="H50" s="155">
        <v>2700</v>
      </c>
      <c r="I50" s="128">
        <v>1800</v>
      </c>
      <c r="J50" s="120">
        <v>1100</v>
      </c>
      <c r="K50" s="120">
        <v>2200</v>
      </c>
      <c r="L50" s="120">
        <v>1400</v>
      </c>
      <c r="M50" s="120">
        <v>1400</v>
      </c>
      <c r="N50" s="120">
        <v>1800</v>
      </c>
      <c r="O50" s="120">
        <v>800</v>
      </c>
      <c r="P50" s="120">
        <v>1800</v>
      </c>
      <c r="Q50" s="120">
        <v>1550</v>
      </c>
      <c r="R50" s="120">
        <v>1300</v>
      </c>
      <c r="S50" s="120">
        <v>650</v>
      </c>
      <c r="T50" s="130">
        <v>2000</v>
      </c>
      <c r="U50" s="118"/>
      <c r="V50" s="120"/>
      <c r="W50" s="120"/>
      <c r="X50" s="120"/>
      <c r="Y50" s="120"/>
      <c r="Z50" s="120"/>
      <c r="AA50" s="120"/>
      <c r="AB50" s="120"/>
      <c r="AC50" s="120"/>
      <c r="AD50" s="120"/>
      <c r="AE50" s="120"/>
      <c r="AF50" s="120"/>
      <c r="AG50" s="120"/>
      <c r="AH50" s="120"/>
      <c r="AI50" s="120"/>
      <c r="AJ50" s="120"/>
      <c r="AK50" s="120"/>
      <c r="AL50" s="120"/>
      <c r="AM50" s="120"/>
      <c r="AN50" s="120"/>
      <c r="AO50" s="120"/>
      <c r="AP50" s="120"/>
      <c r="AQ50" s="121"/>
      <c r="AR50" s="122"/>
      <c r="AS50" s="122"/>
      <c r="AT50" s="122"/>
      <c r="AU50" s="122"/>
      <c r="AV50" s="122"/>
      <c r="AW50" s="122"/>
      <c r="AX50" s="122"/>
      <c r="AY50" s="122"/>
      <c r="AZ50" s="122"/>
      <c r="BA50" s="23"/>
      <c r="BB50" s="23"/>
      <c r="BC50" s="23"/>
      <c r="BD50" s="23"/>
      <c r="BE50" s="23"/>
      <c r="BF50" s="23"/>
      <c r="BG50" s="23"/>
      <c r="BH50" s="23"/>
      <c r="BI50" s="23"/>
      <c r="BJ50" s="23"/>
      <c r="BK50" s="23"/>
      <c r="BL50" s="23"/>
      <c r="BM50" s="23"/>
      <c r="BN50" s="23"/>
      <c r="BO50" s="23"/>
      <c r="BP50" s="23"/>
      <c r="BQ50" s="23"/>
      <c r="BR50" s="23"/>
      <c r="BS50" s="23"/>
      <c r="BT50" s="23"/>
      <c r="BU50" s="23"/>
      <c r="BV50" s="23"/>
      <c r="BW50" s="23"/>
      <c r="BX50" s="23"/>
      <c r="BY50" s="23"/>
      <c r="BZ50" s="23"/>
      <c r="CA50" s="23"/>
    </row>
    <row r="51" ht="23.7" customHeight="1">
      <c r="A51" t="s" s="156">
        <v>106</v>
      </c>
      <c r="B51" t="s" s="70">
        <v>221</v>
      </c>
      <c r="C51" s="115">
        <v>2650</v>
      </c>
      <c r="D51" s="42">
        <v>662.5</v>
      </c>
      <c r="E51" t="s" s="150">
        <f>VLOOKUP(A51,'Suivi 2.0 - Scores Guerres de c'!B2:C52,2,FALSE)</f>
        <v>142</v>
      </c>
      <c r="F51" s="157">
        <v>1100</v>
      </c>
      <c r="G51" s="158">
        <v>450</v>
      </c>
      <c r="H51" s="159">
        <v>450</v>
      </c>
      <c r="I51" s="110">
        <v>650</v>
      </c>
      <c r="J51" s="111"/>
      <c r="K51" s="109"/>
      <c r="L51" s="109"/>
      <c r="M51" s="109"/>
      <c r="N51" s="109"/>
      <c r="O51" s="109"/>
      <c r="P51" s="109"/>
      <c r="Q51" s="109"/>
      <c r="R51" s="109"/>
      <c r="S51" s="109"/>
      <c r="T51" s="131"/>
      <c r="U51" s="109"/>
      <c r="V51" s="109"/>
      <c r="W51" s="109"/>
      <c r="X51" s="109"/>
      <c r="Y51" s="109"/>
      <c r="Z51" s="109"/>
      <c r="AA51" s="109"/>
      <c r="AB51" s="109"/>
      <c r="AC51" s="109"/>
      <c r="AD51" s="109"/>
      <c r="AE51" s="109"/>
      <c r="AF51" s="109"/>
      <c r="AG51" s="109"/>
      <c r="AH51" s="109"/>
      <c r="AI51" s="109"/>
      <c r="AJ51" s="109"/>
      <c r="AK51" s="109"/>
      <c r="AL51" s="109"/>
      <c r="AM51" s="109"/>
      <c r="AN51" s="109"/>
      <c r="AO51" s="109"/>
      <c r="AP51" s="109"/>
      <c r="AQ51" s="124"/>
      <c r="AR51" s="113"/>
      <c r="AS51" s="113"/>
      <c r="AT51" s="113"/>
      <c r="AU51" s="113"/>
      <c r="AV51" s="113"/>
      <c r="AW51" s="113"/>
      <c r="AX51" s="113"/>
      <c r="AY51" s="113"/>
      <c r="AZ51" s="113"/>
      <c r="BA51" s="25"/>
      <c r="BB51" s="25"/>
      <c r="BC51" s="25"/>
      <c r="BD51" s="25"/>
      <c r="BE51" s="25"/>
      <c r="BF51" s="25"/>
      <c r="BG51" s="25"/>
      <c r="BH51" s="25"/>
      <c r="BI51" s="25"/>
      <c r="BJ51" s="25"/>
      <c r="BK51" s="25"/>
      <c r="BL51" s="25"/>
      <c r="BM51" s="25"/>
      <c r="BN51" s="25"/>
      <c r="BO51" s="25"/>
      <c r="BP51" s="25"/>
      <c r="BQ51" s="25"/>
      <c r="BR51" s="25"/>
      <c r="BS51" s="25"/>
      <c r="BT51" s="25"/>
      <c r="BU51" s="25"/>
      <c r="BV51" s="25"/>
      <c r="BW51" s="25"/>
      <c r="BX51" s="25"/>
      <c r="BY51" s="25"/>
      <c r="BZ51" s="25"/>
      <c r="CA51" s="25"/>
    </row>
    <row r="52" ht="23.7" customHeight="1">
      <c r="A52" t="s" s="26">
        <v>108</v>
      </c>
      <c r="B52" t="s" s="44">
        <v>222</v>
      </c>
      <c r="C52" s="160">
        <v>21050</v>
      </c>
      <c r="D52" s="161">
        <v>2105</v>
      </c>
      <c r="E52" t="s" s="150">
        <f>VLOOKUP(A52,'Suivi 2.0 - Scores Guerres de c'!B2:C52,2,FALSE)</f>
        <v>119</v>
      </c>
      <c r="F52" s="153">
        <v>2625</v>
      </c>
      <c r="G52" s="154">
        <v>1800</v>
      </c>
      <c r="H52" s="155">
        <v>2400</v>
      </c>
      <c r="I52" s="119">
        <v>1550</v>
      </c>
      <c r="J52" s="120">
        <v>2500</v>
      </c>
      <c r="K52" s="120">
        <v>2125</v>
      </c>
      <c r="L52" s="120">
        <v>1200</v>
      </c>
      <c r="M52" s="120">
        <v>1625</v>
      </c>
      <c r="N52" s="120">
        <v>2400</v>
      </c>
      <c r="O52" s="120">
        <v>2825</v>
      </c>
      <c r="P52" s="120">
        <v>1700</v>
      </c>
      <c r="Q52" s="120">
        <v>1500</v>
      </c>
      <c r="R52" s="120">
        <v>1700</v>
      </c>
      <c r="S52" s="120">
        <v>1200</v>
      </c>
      <c r="T52" s="120">
        <v>2400</v>
      </c>
      <c r="U52" s="120">
        <v>1675</v>
      </c>
      <c r="V52" s="120">
        <v>2100</v>
      </c>
      <c r="W52" s="120">
        <v>1700</v>
      </c>
      <c r="X52" s="120">
        <v>1800</v>
      </c>
      <c r="Y52" s="120">
        <v>2500</v>
      </c>
      <c r="Z52" s="120">
        <v>2050</v>
      </c>
      <c r="AA52" s="120">
        <v>2400</v>
      </c>
      <c r="AB52" s="120">
        <v>2400</v>
      </c>
      <c r="AC52" s="120">
        <v>2300</v>
      </c>
      <c r="AD52" s="120">
        <v>1950</v>
      </c>
      <c r="AE52" s="120">
        <v>2500</v>
      </c>
      <c r="AF52" s="120">
        <v>2200</v>
      </c>
      <c r="AG52" s="120">
        <v>2200</v>
      </c>
      <c r="AH52" s="120">
        <v>0</v>
      </c>
      <c r="AI52" s="120">
        <v>0</v>
      </c>
      <c r="AJ52" s="120">
        <v>1100</v>
      </c>
      <c r="AK52" s="120">
        <v>2300</v>
      </c>
      <c r="AL52" s="120">
        <v>2350</v>
      </c>
      <c r="AM52" s="120">
        <v>1500</v>
      </c>
      <c r="AN52" s="120">
        <v>5850</v>
      </c>
      <c r="AO52" s="120">
        <v>5500</v>
      </c>
      <c r="AP52" s="120">
        <v>3900</v>
      </c>
      <c r="AQ52" s="162">
        <v>6800</v>
      </c>
      <c r="AR52" s="127">
        <v>5200</v>
      </c>
      <c r="AS52" s="127">
        <v>6550</v>
      </c>
      <c r="AT52" s="127">
        <v>6700</v>
      </c>
      <c r="AU52" s="127">
        <v>4800</v>
      </c>
      <c r="AV52" s="127">
        <v>6700</v>
      </c>
      <c r="AW52" s="127">
        <v>6611</v>
      </c>
      <c r="AX52" s="127">
        <v>5506</v>
      </c>
      <c r="AY52" s="127">
        <v>4275</v>
      </c>
      <c r="AZ52" s="127">
        <v>6717</v>
      </c>
      <c r="BA52" s="47">
        <v>6198</v>
      </c>
      <c r="BB52" s="47">
        <v>5610</v>
      </c>
      <c r="BC52" s="47">
        <v>6145</v>
      </c>
      <c r="BD52" s="47">
        <v>6020</v>
      </c>
      <c r="BE52" s="48"/>
      <c r="BF52" s="47">
        <v>6704</v>
      </c>
      <c r="BG52" s="47">
        <v>6113</v>
      </c>
      <c r="BH52" s="47">
        <v>6092</v>
      </c>
      <c r="BI52" s="48"/>
      <c r="BJ52" s="47">
        <v>6016</v>
      </c>
      <c r="BK52" s="47">
        <v>6884</v>
      </c>
      <c r="BL52" s="47">
        <v>6018</v>
      </c>
      <c r="BM52" s="47">
        <v>6833</v>
      </c>
      <c r="BN52" s="47">
        <v>5614</v>
      </c>
      <c r="BO52" s="47">
        <v>5976</v>
      </c>
      <c r="BP52" s="47">
        <v>7057</v>
      </c>
      <c r="BQ52" s="47">
        <v>2284</v>
      </c>
      <c r="BR52" s="47">
        <v>5148</v>
      </c>
      <c r="BS52" s="47">
        <v>1385</v>
      </c>
      <c r="BT52" s="47">
        <v>1775</v>
      </c>
      <c r="BU52" s="48"/>
      <c r="BV52" s="48"/>
      <c r="BW52" s="48"/>
      <c r="BX52" s="48"/>
      <c r="BY52" s="48"/>
      <c r="BZ52" s="48"/>
      <c r="CA52" s="48"/>
    </row>
    <row r="53" ht="23.7" customHeight="1">
      <c r="A53" s="49"/>
      <c r="B53" s="50"/>
      <c r="C53" s="50"/>
      <c r="D53" s="163"/>
      <c r="E53" s="164"/>
      <c r="F53" s="52">
        <f>SUM(F3:F52)</f>
        <v>67800</v>
      </c>
      <c r="G53" s="52">
        <f>SUM(G3:G52)</f>
        <v>67775</v>
      </c>
      <c r="H53" s="165">
        <f>SUM(H3:H52)</f>
        <v>62350</v>
      </c>
      <c r="I53" s="165">
        <f>SUM(I3:I52)</f>
        <v>59850</v>
      </c>
      <c r="J53" s="165">
        <f>SUM(J3:J52)</f>
        <v>54950</v>
      </c>
      <c r="K53" s="165">
        <f>SUM(K3:K52)</f>
        <v>56350</v>
      </c>
      <c r="L53" s="165">
        <f>SUM(L3:L52)</f>
        <v>51225</v>
      </c>
      <c r="M53" s="165">
        <f>SUM(M3:M52)</f>
        <v>58825</v>
      </c>
      <c r="N53" s="165">
        <f>SUM(N3:N52)</f>
        <v>61550</v>
      </c>
      <c r="O53" s="165">
        <f>SUM(O3:O52)</f>
        <v>53300</v>
      </c>
      <c r="P53" s="165">
        <f>SUM(P3:P52)</f>
        <v>53300</v>
      </c>
      <c r="Q53" s="165">
        <f>SUM(Q3:Q52)</f>
        <v>51000</v>
      </c>
      <c r="R53" s="165">
        <f>SUM(R3:R52)</f>
        <v>56050</v>
      </c>
      <c r="S53" s="165">
        <f>SUM(S3:S52)</f>
        <v>43600</v>
      </c>
      <c r="T53" s="165">
        <f>SUM(T3:T52)</f>
        <v>47425</v>
      </c>
      <c r="U53" s="165">
        <f>SUM(U3:U52)</f>
        <v>40675</v>
      </c>
      <c r="V53" s="165">
        <f>SUM(V3:V52)</f>
        <v>46575</v>
      </c>
      <c r="W53" s="165">
        <f>SUM(W3:W52)</f>
        <v>38000</v>
      </c>
      <c r="X53" s="165">
        <f>SUM(X3:X52)</f>
        <v>34875</v>
      </c>
      <c r="Y53" s="165">
        <f>SUM(Y3:Y52)</f>
        <v>42475</v>
      </c>
      <c r="Z53" s="165">
        <f>SUM(Z3:Z52)</f>
        <v>41425</v>
      </c>
      <c r="AA53" s="166">
        <f>SUM(AA3:AA52)</f>
        <v>36550</v>
      </c>
      <c r="AB53" s="167">
        <f>SUM(AB3:AB52)</f>
        <v>43050</v>
      </c>
      <c r="AC53" s="167">
        <f>SUM(AC3:AC52)</f>
        <v>39825</v>
      </c>
      <c r="AD53" s="167">
        <f>SUM(AD3:AD52)</f>
        <v>42800</v>
      </c>
      <c r="AE53" s="167">
        <f>SUM(AE3:AE52)</f>
        <v>36650</v>
      </c>
      <c r="AF53" s="167">
        <f>SUM(AF3:AF52)</f>
        <v>31100</v>
      </c>
      <c r="AG53" s="167">
        <f>SUM(AG3:AG52)</f>
        <v>37525</v>
      </c>
      <c r="AH53" s="167">
        <f>SUM(AH3:AH52)</f>
        <v>41425</v>
      </c>
      <c r="AI53" s="167">
        <f>SUM(AI3:AI52)</f>
        <v>44450</v>
      </c>
      <c r="AJ53" s="167">
        <f>SUM(AJ3:AJ52)</f>
        <v>39000</v>
      </c>
      <c r="AK53" s="167">
        <f>SUM(AK3:AK52)</f>
        <v>42825</v>
      </c>
      <c r="AL53" s="167">
        <f>SUM(AL3:AL52)</f>
        <v>41150</v>
      </c>
      <c r="AM53" s="167">
        <f>SUM(AM3:AM52)</f>
        <v>25925</v>
      </c>
      <c r="AN53" s="167">
        <f>SUM(AN3:AN52)</f>
        <v>77100</v>
      </c>
      <c r="AO53" s="167">
        <f>SUM(AO3:AO52)</f>
        <v>76100</v>
      </c>
      <c r="AP53" s="167">
        <f>SUM(AP3:AP52)</f>
        <v>72850</v>
      </c>
      <c r="AQ53" s="167">
        <f>SUM(AQ3:AQ52)</f>
        <v>68400</v>
      </c>
      <c r="AR53" s="168">
        <f>SUM(AR3:AR52)</f>
        <v>61775</v>
      </c>
      <c r="AS53" s="168">
        <f>SUM(AS3:AS52)</f>
        <v>66200</v>
      </c>
      <c r="AT53" s="168">
        <f>SUM(AT3:AT52)</f>
        <v>63400</v>
      </c>
      <c r="AU53" s="168">
        <f>SUM(AU3:AU52)</f>
        <v>51950</v>
      </c>
      <c r="AV53" s="168">
        <f>SUM(AV3:AV52)</f>
        <v>52800</v>
      </c>
      <c r="AW53" s="168">
        <f>SUM(AW3:AW52)</f>
        <v>61284</v>
      </c>
      <c r="AX53" s="168">
        <f>SUM(AX3:AX52)</f>
        <v>56738</v>
      </c>
      <c r="AY53" s="168">
        <f>SUM(AY3:AY52)</f>
        <v>50953</v>
      </c>
      <c r="AZ53" s="168">
        <f>SUM(AZ3:AZ52)</f>
        <v>58005</v>
      </c>
      <c r="BA53" s="55">
        <f>SUM(BA3:BA52)</f>
        <v>58315</v>
      </c>
      <c r="BB53" s="55">
        <f>SUM(BB3:BB52)</f>
        <v>55482</v>
      </c>
      <c r="BC53" s="55">
        <f>SUM(BC3:BC52)</f>
        <v>45272</v>
      </c>
      <c r="BD53" s="55">
        <f>SUM(BD3:BD52)</f>
        <v>42997</v>
      </c>
      <c r="BE53" s="55">
        <f>SUM(BE3:BE52)</f>
        <v>0</v>
      </c>
      <c r="BF53" s="55">
        <f>SUM(BF3:BF52)</f>
        <v>51727</v>
      </c>
      <c r="BG53" s="55">
        <f>SUM(BG3:BG52)</f>
        <v>49895</v>
      </c>
      <c r="BH53" s="55">
        <f>SUM(BH3:BH52)</f>
        <v>54618</v>
      </c>
      <c r="BI53" s="55">
        <f>SUM(BI3:BI52)</f>
        <v>27276</v>
      </c>
      <c r="BJ53" s="55">
        <f>SUM(BJ3:BJ52)</f>
        <v>60135</v>
      </c>
      <c r="BK53" s="55">
        <f>SUM(BK3:BK52)</f>
        <v>53846</v>
      </c>
      <c r="BL53" s="55">
        <f>SUM(BL3:BL52)</f>
        <v>55350</v>
      </c>
      <c r="BM53" s="55">
        <f>SUM(BM3:BM52)</f>
        <v>54648</v>
      </c>
      <c r="BN53" s="55">
        <f>SUM(BN3:BN52)</f>
        <v>55760</v>
      </c>
      <c r="BO53" s="55">
        <f>SUM(BO3:BO52)</f>
        <v>52098</v>
      </c>
      <c r="BP53" s="55">
        <f>SUM(BP3:BP52)</f>
        <v>63109</v>
      </c>
      <c r="BQ53" s="55">
        <f>SUM(BQ3:BQ52)</f>
        <v>24214</v>
      </c>
      <c r="BR53" s="55">
        <f>SUM(BR3:BR52)</f>
        <v>40242</v>
      </c>
      <c r="BS53" s="55">
        <f>SUM(BS3:BS52)</f>
        <v>11765</v>
      </c>
      <c r="BT53" s="55">
        <f>SUM(BT3:BT52)</f>
        <v>25679</v>
      </c>
      <c r="BU53" s="55">
        <f>SUM(BU3:BU52)</f>
        <v>25024</v>
      </c>
      <c r="BV53" s="55">
        <f>SUM(BV3:BV52)</f>
        <v>25018</v>
      </c>
      <c r="BW53" s="55">
        <f>SUM(BW3:BW52)</f>
        <v>37953</v>
      </c>
      <c r="BX53" s="55">
        <f>SUM(BX3:BX52)</f>
        <v>24893</v>
      </c>
      <c r="BY53" s="55">
        <f>SUM(BY3:BY52)</f>
        <v>26632</v>
      </c>
      <c r="BZ53" s="55">
        <f>SUM(BZ3:BZ52)</f>
        <v>26127</v>
      </c>
      <c r="CA53" s="55">
        <f>SUM(CA3:CA52)</f>
        <v>21127</v>
      </c>
    </row>
  </sheetData>
  <mergeCells count="1">
    <mergeCell ref="A1:CA1"/>
  </mergeCells>
  <conditionalFormatting sqref="F2:BD2">
    <cfRule type="cellIs" dxfId="16" priority="1" operator="lessThanOrEqual" stopIfTrue="1">
      <formula>'Suivi 2.0 - Bataille passées'!$A$2</formula>
    </cfRule>
  </conditionalFormatting>
  <conditionalFormatting sqref="D3:D52">
    <cfRule type="cellIs" dxfId="17" priority="1" operator="lessThan" stopIfTrue="1">
      <formula>0</formula>
    </cfRule>
    <cfRule type="cellIs" dxfId="18" priority="2" operator="lessThan" stopIfTrue="1">
      <formula>0.1</formula>
    </cfRule>
    <cfRule type="cellIs" dxfId="19" priority="3" operator="lessThan" stopIfTrue="1">
      <formula>0.3</formula>
    </cfRule>
    <cfRule type="cellIs" dxfId="20" priority="4" operator="lessThan" stopIfTrue="1">
      <formula>0.5</formula>
    </cfRule>
    <cfRule type="cellIs" dxfId="21" priority="5" operator="lessThan" stopIfTrue="1">
      <formula>0.7</formula>
    </cfRule>
    <cfRule type="cellIs" dxfId="22" priority="6" operator="greaterThanOrEqual" stopIfTrue="1">
      <formula>0.7</formula>
    </cfRule>
  </conditionalFormatting>
  <conditionalFormatting sqref="E3:E52">
    <cfRule type="cellIs" dxfId="23" priority="1" operator="equal" stopIfTrue="1">
      <formula>"Membre"</formula>
    </cfRule>
    <cfRule type="cellIs" dxfId="24" priority="2" operator="equal" stopIfTrue="1">
      <formula>"Ainé"</formula>
    </cfRule>
    <cfRule type="cellIs" dxfId="25" priority="3" operator="equal" stopIfTrue="1">
      <formula>"Adjoint"</formula>
    </cfRule>
    <cfRule type="cellIs" dxfId="26" priority="4" operator="equal" stopIfTrue="1">
      <formula>"Chef"</formula>
    </cfRule>
  </conditionalFormatting>
  <conditionalFormatting sqref="F3:BD13 O14:BD14 F15:BD52">
    <cfRule type="containsBlanks" dxfId="27" priority="1" stopIfTrue="1">
      <formula>ISBLANK(F3)</formula>
    </cfRule>
    <cfRule type="cellIs" dxfId="28" priority="2" operator="equal" stopIfTrue="1">
      <formula>"0"</formula>
    </cfRule>
  </conditionalFormatting>
  <conditionalFormatting sqref="E53">
    <cfRule type="cellIs" dxfId="29" priority="1" operator="equal" stopIfTrue="1">
      <formula>"Membre"</formula>
    </cfRule>
    <cfRule type="cellIs" dxfId="30" priority="2" operator="equal" stopIfTrue="1">
      <formula>"Ainé"</formula>
    </cfRule>
    <cfRule type="cellIs" dxfId="31" priority="3" operator="equal" stopIfTrue="1">
      <formula>"Adjoint"</formula>
    </cfRule>
    <cfRule type="cellIs" dxfId="32" priority="4" operator="equal" stopIfTrue="1">
      <formula>"Chef"</formula>
    </cfRule>
  </conditionalFormatting>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BZ6"/>
  <sheetViews>
    <sheetView workbookViewId="0" showGridLines="0" defaultGridColor="1">
      <pane topLeftCell="E3" xSplit="4" ySplit="2" activePane="bottomRight" state="frozen"/>
    </sheetView>
  </sheetViews>
  <sheetFormatPr defaultColWidth="16.3333" defaultRowHeight="18" customHeight="1" outlineLevelRow="0" outlineLevelCol="0"/>
  <cols>
    <col min="1" max="1" width="24.4297" style="169" customWidth="1"/>
    <col min="2" max="2" width="6.01562" style="169" customWidth="1"/>
    <col min="3" max="3" width="4.75" style="169" customWidth="1"/>
    <col min="4" max="4" width="8.92188" style="169" customWidth="1"/>
    <col min="5" max="24" width="5.47656" style="169" customWidth="1"/>
    <col min="25" max="78" hidden="1" width="16.3333" style="169" customWidth="1"/>
    <col min="79" max="16384" width="16.3516" style="169" customWidth="1"/>
  </cols>
  <sheetData>
    <row r="1" ht="28" customHeight="1">
      <c r="A1" t="s" s="7">
        <v>223</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row>
    <row r="2" ht="22.9" customHeight="1">
      <c r="A2" s="170"/>
      <c r="B2" t="s" s="59">
        <v>225</v>
      </c>
      <c r="C2" t="s" s="59">
        <v>226</v>
      </c>
      <c r="D2" t="s" s="59">
        <v>227</v>
      </c>
      <c r="E2" s="12">
        <f>1+F$2</f>
        <v>74</v>
      </c>
      <c r="F2" s="12">
        <f>1+G$2</f>
        <v>73</v>
      </c>
      <c r="G2" s="12">
        <f>1+H$2</f>
        <v>72</v>
      </c>
      <c r="H2" s="12">
        <f>1+I$2</f>
        <v>71</v>
      </c>
      <c r="I2" s="12">
        <f>1+J$2</f>
        <v>70</v>
      </c>
      <c r="J2" s="12">
        <f>1+K$2</f>
        <v>69</v>
      </c>
      <c r="K2" s="12">
        <f>1+L$2</f>
        <v>68</v>
      </c>
      <c r="L2" s="12">
        <f>1+M$2</f>
        <v>67</v>
      </c>
      <c r="M2" s="12">
        <f>1+N$2</f>
        <v>66</v>
      </c>
      <c r="N2" s="12">
        <f>1+O$2</f>
        <v>65</v>
      </c>
      <c r="O2" s="12">
        <f>1+P$2</f>
        <v>64</v>
      </c>
      <c r="P2" s="12">
        <f>1+Q$2</f>
        <v>63</v>
      </c>
      <c r="Q2" s="12">
        <f>1+R$2</f>
        <v>62</v>
      </c>
      <c r="R2" s="12">
        <f>1+S$2</f>
        <v>61</v>
      </c>
      <c r="S2" s="12">
        <f>1+T$2</f>
        <v>60</v>
      </c>
      <c r="T2" s="12">
        <f>1+U$2</f>
        <v>59</v>
      </c>
      <c r="U2" s="12">
        <f>1+V$2</f>
        <v>58</v>
      </c>
      <c r="V2" s="12">
        <f>1+W$2</f>
        <v>57</v>
      </c>
      <c r="W2" s="12">
        <f>1+X$2</f>
        <v>56</v>
      </c>
      <c r="X2" s="13">
        <f>1+Y$2</f>
        <v>55</v>
      </c>
      <c r="Y2" s="14">
        <f>1+Z$2</f>
        <v>54</v>
      </c>
      <c r="Z2" s="14">
        <f>1+AA$2</f>
        <v>53</v>
      </c>
      <c r="AA2" s="14">
        <f>1+AB$2</f>
        <v>52</v>
      </c>
      <c r="AB2" s="14">
        <f>1+AC$2</f>
        <v>51</v>
      </c>
      <c r="AC2" s="14">
        <f>1+AD$2</f>
        <v>50</v>
      </c>
      <c r="AD2" s="14">
        <f>1+AE$2</f>
        <v>49</v>
      </c>
      <c r="AE2" s="14">
        <f>1+AF$2</f>
        <v>48</v>
      </c>
      <c r="AF2" s="14">
        <f>1+AG$2</f>
        <v>47</v>
      </c>
      <c r="AG2" s="14">
        <f>1+AH$2</f>
        <v>46</v>
      </c>
      <c r="AH2" s="14">
        <f>1+AI$2</f>
        <v>45</v>
      </c>
      <c r="AI2" s="14">
        <f>1+AJ$2</f>
        <v>44</v>
      </c>
      <c r="AJ2" s="14">
        <f>1+AK$2</f>
        <v>43</v>
      </c>
      <c r="AK2" s="14">
        <f>1+AL$2</f>
        <v>42</v>
      </c>
      <c r="AL2" s="14">
        <f>1+AM$2</f>
        <v>41</v>
      </c>
      <c r="AM2" s="14">
        <f>1+AN$2</f>
        <v>40</v>
      </c>
      <c r="AN2" s="14">
        <f>1+AO$2</f>
        <v>39</v>
      </c>
      <c r="AO2" s="14">
        <f>1+AP$2</f>
        <v>38</v>
      </c>
      <c r="AP2" s="14">
        <f>1+AQ$2</f>
        <v>37</v>
      </c>
      <c r="AQ2" s="14">
        <f>1+AR$2</f>
        <v>36</v>
      </c>
      <c r="AR2" s="14">
        <f>1+AS$2</f>
        <v>35</v>
      </c>
      <c r="AS2" s="14">
        <f>1+AT$2</f>
        <v>34</v>
      </c>
      <c r="AT2" s="14">
        <f>1+AU$2</f>
        <v>33</v>
      </c>
      <c r="AU2" s="14">
        <f>1+AV$2</f>
        <v>32</v>
      </c>
      <c r="AV2" s="14">
        <f>1+AW$2</f>
        <v>31</v>
      </c>
      <c r="AW2" s="14">
        <f>1+AX$2</f>
        <v>30</v>
      </c>
      <c r="AX2" s="14">
        <f>1+AY$2</f>
        <v>29</v>
      </c>
      <c r="AY2" s="14">
        <f>1+AZ$2</f>
        <v>28</v>
      </c>
      <c r="AZ2" s="14">
        <f>1+BA$2</f>
        <v>27</v>
      </c>
      <c r="BA2" s="14">
        <f>1+BB$2</f>
        <v>26</v>
      </c>
      <c r="BB2" s="14">
        <f>1+BC$2</f>
        <v>25</v>
      </c>
      <c r="BC2" s="14">
        <f>1+BD$2</f>
        <v>24</v>
      </c>
      <c r="BD2" s="14">
        <f>1+BE$2</f>
        <v>23</v>
      </c>
      <c r="BE2" s="14">
        <f>1+BF$2</f>
        <v>22</v>
      </c>
      <c r="BF2" s="14">
        <f>1+BG$2</f>
        <v>21</v>
      </c>
      <c r="BG2" s="14">
        <f>1+BH$2</f>
        <v>20</v>
      </c>
      <c r="BH2" s="14">
        <f>1+BI$2</f>
        <v>19</v>
      </c>
      <c r="BI2" s="14">
        <f>1+BJ$2</f>
        <v>18</v>
      </c>
      <c r="BJ2" s="14">
        <f>1+BK$2</f>
        <v>17</v>
      </c>
      <c r="BK2" s="14">
        <f>1+BL$2</f>
        <v>16</v>
      </c>
      <c r="BL2" s="14">
        <f>1+BM$2</f>
        <v>15</v>
      </c>
      <c r="BM2" s="14">
        <f>1+BN$2</f>
        <v>14</v>
      </c>
      <c r="BN2" s="14">
        <f>1+BO$2</f>
        <v>13</v>
      </c>
      <c r="BO2" s="14">
        <f>1+BP$2</f>
        <v>12</v>
      </c>
      <c r="BP2" s="14">
        <f>1+BQ$2</f>
        <v>11</v>
      </c>
      <c r="BQ2" s="14">
        <f>1+BR$2</f>
        <v>10</v>
      </c>
      <c r="BR2" s="14">
        <f>1+BS$2</f>
        <v>9</v>
      </c>
      <c r="BS2" s="14">
        <f>1+BT$2</f>
        <v>8</v>
      </c>
      <c r="BT2" s="14">
        <f>1+BU$2</f>
        <v>7</v>
      </c>
      <c r="BU2" s="14">
        <f>1+BV$2</f>
        <v>6</v>
      </c>
      <c r="BV2" s="14">
        <f>1+BW$2</f>
        <v>5</v>
      </c>
      <c r="BW2" s="14">
        <f>1+BX$2</f>
        <v>4</v>
      </c>
      <c r="BX2" s="14">
        <f>1+BY$2</f>
        <v>3</v>
      </c>
      <c r="BY2" s="14">
        <f>1+BZ$2</f>
        <v>2</v>
      </c>
      <c r="BZ2" s="14">
        <f>1</f>
        <v>1</v>
      </c>
    </row>
    <row r="3" ht="22.7" customHeight="1">
      <c r="A3" t="s" s="171">
        <v>5</v>
      </c>
      <c r="B3" s="105">
        <f>MIN(E3:BZ3)</f>
        <v>1</v>
      </c>
      <c r="C3" s="105">
        <f>MAX(E3:BZ3)</f>
        <v>86</v>
      </c>
      <c r="D3" s="172">
        <f>AVERAGE(E3:BZ3)</f>
        <v>24.5384615384615</v>
      </c>
      <c r="E3" s="173">
        <f>'Suivi 2.0 - Attaques de bateau'!E$53</f>
        <v>42</v>
      </c>
      <c r="F3" s="174">
        <f>'Suivi 2.0 - Attaques de bateau'!F$53</f>
        <v>53</v>
      </c>
      <c r="G3" s="174">
        <f>'Suivi 2.0 - Attaques de bateau'!G$53</f>
        <v>48</v>
      </c>
      <c r="H3" s="174">
        <f>'Suivi 2.0 - Attaques de bateau'!H$53</f>
        <v>86</v>
      </c>
      <c r="I3" s="175"/>
      <c r="J3" s="174">
        <f>'Suivi 2.0 - Attaques de bateau'!J$53</f>
        <v>65</v>
      </c>
      <c r="K3" s="174">
        <f>'Suivi 2.0 - Attaques de bateau'!K$53</f>
        <v>59</v>
      </c>
      <c r="L3" s="174">
        <f>'Suivi 2.0 - Attaques de bateau'!L$53</f>
        <v>61</v>
      </c>
      <c r="M3" s="175"/>
      <c r="N3" s="174">
        <f>'Suivi 2.0 - Attaques de bateau'!N$53</f>
        <v>36</v>
      </c>
      <c r="O3" s="174">
        <f>'Suivi 2.0 - Attaques de bateau'!O$53</f>
        <v>32</v>
      </c>
      <c r="P3" s="174">
        <f>'Suivi 2.0 - Attaques de bateau'!P$53</f>
        <v>49</v>
      </c>
      <c r="Q3" s="174">
        <f>'Suivi 2.0 - Attaques de bateau'!Q$53</f>
        <v>34</v>
      </c>
      <c r="R3" s="175"/>
      <c r="S3" s="174">
        <f>'Suivi 2.0 - Attaques de bateau'!S$53</f>
        <v>39</v>
      </c>
      <c r="T3" s="174">
        <f>'Suivi 2.0 - Attaques de bateau'!T$53</f>
        <v>53</v>
      </c>
      <c r="U3" s="174">
        <f>'Suivi 2.0 - Attaques de bateau'!U$53</f>
        <v>63</v>
      </c>
      <c r="V3" s="175"/>
      <c r="W3" s="174">
        <f>'Suivi 2.0 - Attaques de bateau'!W$53</f>
        <v>31</v>
      </c>
      <c r="X3" s="176">
        <f>'Suivi 2.0 - Attaques de bateau'!X$53</f>
        <v>31</v>
      </c>
      <c r="Y3" s="177">
        <f>'Suivi 2.0 - Attaques de bateau'!Y$53</f>
        <v>53</v>
      </c>
      <c r="Z3" s="178"/>
      <c r="AA3" s="177">
        <f>'Suivi 2.0 - Attaques de bateau'!AA$53</f>
        <v>40</v>
      </c>
      <c r="AB3" s="177">
        <f>'Suivi 2.0 - Attaques de bateau'!AB$53</f>
        <v>17</v>
      </c>
      <c r="AC3" s="177">
        <f>'Suivi 2.0 - Attaques de bateau'!AC$53</f>
        <v>34</v>
      </c>
      <c r="AD3" s="177">
        <f>'Suivi 2.0 - Attaques de bateau'!AD$53</f>
        <v>14</v>
      </c>
      <c r="AE3" s="178"/>
      <c r="AF3" s="177">
        <f>'Suivi 2.0 - Attaques de bateau'!AF$53</f>
        <v>17</v>
      </c>
      <c r="AG3" s="177">
        <f>'Suivi 2.0 - Attaques de bateau'!AG$53</f>
        <v>5</v>
      </c>
      <c r="AH3" s="178"/>
      <c r="AI3" s="178"/>
      <c r="AJ3" s="177">
        <f>'Suivi 2.0 - Attaques de bateau'!AJ$53</f>
        <v>9</v>
      </c>
      <c r="AK3" s="177">
        <f>'Suivi 2.0 - Attaques de bateau'!AK$53</f>
        <v>8</v>
      </c>
      <c r="AL3" s="177">
        <f>'Suivi 2.0 - Attaques de bateau'!AL$53</f>
        <v>29</v>
      </c>
      <c r="AM3" s="178"/>
      <c r="AN3" s="177">
        <f>'Suivi 2.0 - Attaques de bateau'!AN$53</f>
        <v>10</v>
      </c>
      <c r="AO3" s="177">
        <f>'Suivi 2.0 - Attaques de bateau'!AO$53</f>
        <v>2</v>
      </c>
      <c r="AP3" s="177">
        <f>'Suivi 2.0 - Attaques de bateau'!AP$53</f>
        <v>4</v>
      </c>
      <c r="AQ3" s="177">
        <f>'Suivi 2.0 - Attaques de bateau'!AQ$53</f>
        <v>11</v>
      </c>
      <c r="AR3" s="177">
        <f>'Suivi 2.0 - Attaques de bateau'!AR$53</f>
        <v>10</v>
      </c>
      <c r="AS3" s="177">
        <f>'Suivi 2.0 - Attaques de bateau'!AS$53</f>
        <v>6</v>
      </c>
      <c r="AT3" s="177">
        <f>'Suivi 2.0 - Attaques de bateau'!AT$53</f>
        <v>14</v>
      </c>
      <c r="AU3" s="177">
        <f>'Suivi 2.0 - Attaques de bateau'!AU$53</f>
        <v>12</v>
      </c>
      <c r="AV3" s="177">
        <f>'Suivi 2.0 - Attaques de bateau'!AV$53</f>
        <v>5</v>
      </c>
      <c r="AW3" s="177">
        <f>'Suivi 2.0 - Attaques de bateau'!AW$53</f>
        <v>47</v>
      </c>
      <c r="AX3" s="177">
        <f>'Suivi 2.0 - Attaques de bateau'!AX$53</f>
        <v>23</v>
      </c>
      <c r="AY3" s="177">
        <f>'Suivi 2.0 - Attaques de bateau'!AY$53</f>
        <v>7</v>
      </c>
      <c r="AZ3" s="177">
        <f>'Suivi 2.0 - Attaques de bateau'!AZ$53</f>
        <v>28</v>
      </c>
      <c r="BA3" s="178"/>
      <c r="BB3" s="178"/>
      <c r="BC3" s="178"/>
      <c r="BD3" s="178"/>
      <c r="BE3" s="178"/>
      <c r="BF3" s="178"/>
      <c r="BG3" s="178"/>
      <c r="BH3" s="178"/>
      <c r="BI3" s="178"/>
      <c r="BJ3" s="177">
        <f>'Suivi 2.0 - Attaques de bateau'!BJ$53</f>
        <v>1</v>
      </c>
      <c r="BK3" s="177">
        <f>'Suivi 2.0 - Attaques de bateau'!BK$53</f>
        <v>4</v>
      </c>
      <c r="BL3" s="178"/>
      <c r="BM3" s="178"/>
      <c r="BN3" s="177">
        <f>'Suivi 2.0 - Attaques de bateau'!BN$53</f>
        <v>2</v>
      </c>
      <c r="BO3" s="177">
        <f>'Suivi 2.0 - Attaques de bateau'!BO$53</f>
        <v>7</v>
      </c>
      <c r="BP3" s="177">
        <f>'Suivi 2.0 - Attaques de bateau'!BP$53</f>
        <v>4</v>
      </c>
      <c r="BQ3" s="178"/>
      <c r="BR3" s="177">
        <f>'Suivi 2.0 - Attaques de bateau'!BR$53</f>
        <v>3</v>
      </c>
      <c r="BS3" s="177">
        <f>'Suivi 2.0 - Attaques de bateau'!BS$53</f>
        <v>12</v>
      </c>
      <c r="BT3" s="177">
        <f>'Suivi 2.0 - Attaques de bateau'!BT$53</f>
        <v>2</v>
      </c>
      <c r="BU3" s="177">
        <f>'Suivi 2.0 - Attaques de bateau'!BU$53</f>
        <v>4</v>
      </c>
      <c r="BV3" s="178"/>
      <c r="BW3" s="177">
        <f>'Suivi 2.0 - Attaques de bateau'!BW$53</f>
        <v>13</v>
      </c>
      <c r="BX3" s="177">
        <f>'Suivi 2.0 - Attaques de bateau'!BX$53</f>
        <v>4</v>
      </c>
      <c r="BY3" s="177">
        <f>'Suivi 2.0 - Attaques de bateau'!BY$53</f>
        <v>9</v>
      </c>
      <c r="BZ3" s="177">
        <f>'Suivi 2.0 - Attaques de bateau'!BZ$53</f>
        <v>24</v>
      </c>
    </row>
    <row r="4" ht="22.9" customHeight="1">
      <c r="A4" t="s" s="179">
        <v>228</v>
      </c>
      <c r="B4" s="115">
        <f>MIN(E4:BZ4)</f>
        <v>0</v>
      </c>
      <c r="C4" s="115">
        <f>MAX(E4:BZ4)</f>
        <v>41</v>
      </c>
      <c r="D4" s="180">
        <f>AVERAGE(E4:BZ4)</f>
        <v>19.5405405405405</v>
      </c>
      <c r="E4" s="181">
        <f>COUNTIF('Suivi 2.0 - Points victoires'!F3:F52,"&gt;0")</f>
        <v>41</v>
      </c>
      <c r="F4" s="182">
        <f>COUNTIF('Suivi 2.0 - Points victoires'!G3:G52,"&gt;0")</f>
        <v>38</v>
      </c>
      <c r="G4" s="182">
        <f>COUNTIF('Suivi 2.0 - Points victoires'!H3:H52,"&gt;0")</f>
        <v>36</v>
      </c>
      <c r="H4" s="182">
        <f>COUNTIF('Suivi 2.0 - Points victoires'!I3:I52,"&gt;0")</f>
        <v>37</v>
      </c>
      <c r="I4" s="182">
        <f>COUNTIF('Suivi 2.0 - Points victoires'!J3:J52,"&gt;0")</f>
        <v>34</v>
      </c>
      <c r="J4" s="182">
        <f>COUNTIF('Suivi 2.0 - Points victoires'!K3:K52,"&gt;0")</f>
        <v>33</v>
      </c>
      <c r="K4" s="182">
        <f>COUNTIF('Suivi 2.0 - Points victoires'!L3:L52,"&gt;0")</f>
        <v>32</v>
      </c>
      <c r="L4" s="182">
        <f>COUNTIF('Suivi 2.0 - Points victoires'!M3:M52,"&gt;0")</f>
        <v>32</v>
      </c>
      <c r="M4" s="182">
        <f>COUNTIF('Suivi 2.0 - Points victoires'!N3:N52,"&gt;0")</f>
        <v>34</v>
      </c>
      <c r="N4" s="182">
        <f>COUNTIF('Suivi 2.0 - Points victoires'!O3:O52,"&gt;0")</f>
        <v>31</v>
      </c>
      <c r="O4" s="182">
        <f>COUNTIF('Suivi 2.0 - Points victoires'!P3:P52,"&gt;0")</f>
        <v>32</v>
      </c>
      <c r="P4" s="182">
        <f>COUNTIF('Suivi 2.0 - Points victoires'!Q3:Q52,"&gt;0")</f>
        <v>30</v>
      </c>
      <c r="Q4" s="182">
        <f>COUNTIF('Suivi 2.0 - Points victoires'!R3:R52,"&gt;0")</f>
        <v>31</v>
      </c>
      <c r="R4" s="182">
        <f>COUNTIF('Suivi 2.0 - Points victoires'!S3:S52,"&gt;0")</f>
        <v>27</v>
      </c>
      <c r="S4" s="182">
        <f>COUNTIF('Suivi 2.0 - Points victoires'!T3:T52,"&gt;0")</f>
        <v>27</v>
      </c>
      <c r="T4" s="182">
        <f>COUNTIF('Suivi 2.0 - Points victoires'!U3:U52,"&gt;0")</f>
        <v>24</v>
      </c>
      <c r="U4" s="182">
        <f>COUNTIF('Suivi 2.0 - Points victoires'!V3:V52,"&gt;0")</f>
        <v>26</v>
      </c>
      <c r="V4" s="182">
        <f>COUNTIF('Suivi 2.0 - Points victoires'!W3:W52,"&gt;0")</f>
        <v>22</v>
      </c>
      <c r="W4" s="182">
        <f>COUNTIF('Suivi 2.0 - Points victoires'!X3:X52,"&gt;0")</f>
        <v>21</v>
      </c>
      <c r="X4" s="183">
        <f>COUNTIF('Suivi 2.0 - Points victoires'!Y3:Y52,"&gt;0")</f>
        <v>22</v>
      </c>
      <c r="Y4" s="184">
        <f>COUNTIF('Suivi 2.0 - Points victoires'!Z3:Z52,"&gt;0")</f>
        <v>22</v>
      </c>
      <c r="Z4" s="184">
        <f>COUNTIF('Suivi 2.0 - Points victoires'!AA3:AA52,"&gt;0")</f>
        <v>21</v>
      </c>
      <c r="AA4" s="184">
        <f>COUNTIF('Suivi 2.0 - Points victoires'!AB3:AB52,"&gt;0")</f>
        <v>23</v>
      </c>
      <c r="AB4" s="184">
        <f>COUNTIF('Suivi 2.0 - Points victoires'!AC3:AC52,"&gt;0")</f>
        <v>23</v>
      </c>
      <c r="AC4" s="184">
        <f>COUNTIF('Suivi 2.0 - Points victoires'!AD3:AD52,"&gt;0")</f>
        <v>22</v>
      </c>
      <c r="AD4" s="184">
        <f>COUNTIF('Suivi 2.0 - Points victoires'!AE3:AE52,"&gt;0")</f>
        <v>21</v>
      </c>
      <c r="AE4" s="184">
        <f>COUNTIF('Suivi 2.0 - Points victoires'!AF3:AF52,"&gt;0")</f>
        <v>20</v>
      </c>
      <c r="AF4" s="184">
        <f>COUNTIF('Suivi 2.0 - Points victoires'!AG3:AG52,"&gt;0")</f>
        <v>20</v>
      </c>
      <c r="AG4" s="184">
        <f>COUNTIF('Suivi 2.0 - Points victoires'!AH3:AH52,"&gt;0")</f>
        <v>20</v>
      </c>
      <c r="AH4" s="184">
        <f>COUNTIF('Suivi 2.0 - Points victoires'!AI3:AI52,"&gt;0")</f>
        <v>21</v>
      </c>
      <c r="AI4" s="184">
        <f>COUNTIF('Suivi 2.0 - Points victoires'!AJ3:AJ52,"&gt;0")</f>
        <v>21</v>
      </c>
      <c r="AJ4" s="184">
        <f>COUNTIF('Suivi 2.0 - Points victoires'!AK3:AK52,"&gt;0")</f>
        <v>21</v>
      </c>
      <c r="AK4" s="184">
        <f>COUNTIF('Suivi 2.0 - Points victoires'!AL3:AL52,"&gt;0")</f>
        <v>20</v>
      </c>
      <c r="AL4" s="184">
        <f>COUNTIF('Suivi 2.0 - Points victoires'!AM3:AM52,"&gt;0")</f>
        <v>19</v>
      </c>
      <c r="AM4" s="184">
        <f>COUNTIF('Suivi 2.0 - Points victoires'!AN3:AN52,"&gt;0")</f>
        <v>19</v>
      </c>
      <c r="AN4" s="184">
        <f>COUNTIF('Suivi 2.0 - Points victoires'!AO3:AO52,"&gt;0")</f>
        <v>19</v>
      </c>
      <c r="AO4" s="184">
        <f>COUNTIF('Suivi 2.0 - Points victoires'!AP3:AP52,"&gt;0")</f>
        <v>20</v>
      </c>
      <c r="AP4" s="184">
        <f>COUNTIF('Suivi 2.0 - Points victoires'!AQ3:AQ52,"&gt;0")</f>
        <v>18</v>
      </c>
      <c r="AQ4" s="184">
        <f>COUNTIF('Suivi 2.0 - Points victoires'!AR3:AR52,"&gt;0")</f>
        <v>15</v>
      </c>
      <c r="AR4" s="184">
        <f>COUNTIF('Suivi 2.0 - Points victoires'!AS3:AS52,"&gt;0")</f>
        <v>16</v>
      </c>
      <c r="AS4" s="184">
        <f>COUNTIF('Suivi 2.0 - Points victoires'!AT3:AT52,"&gt;0")</f>
        <v>16</v>
      </c>
      <c r="AT4" s="184">
        <f>COUNTIF('Suivi 2.0 - Points victoires'!AU3:AU52,"&gt;0")</f>
        <v>16</v>
      </c>
      <c r="AU4" s="184">
        <f>COUNTIF('Suivi 2.0 - Points victoires'!AV3:AV52,"&gt;0")</f>
        <v>13</v>
      </c>
      <c r="AV4" s="184">
        <f>COUNTIF('Suivi 2.0 - Points victoires'!AW3:AW52,"&gt;0")</f>
        <v>13</v>
      </c>
      <c r="AW4" s="184">
        <f>COUNTIF('Suivi 2.0 - Points victoires'!AX3:AX52,"&gt;0")</f>
        <v>14</v>
      </c>
      <c r="AX4" s="184">
        <f>COUNTIF('Suivi 2.0 - Points victoires'!AY3:AY52,"&gt;0")</f>
        <v>14</v>
      </c>
      <c r="AY4" s="184">
        <f>COUNTIF('Suivi 2.0 - Points victoires'!AZ3:AZ52,"&gt;0")</f>
        <v>15</v>
      </c>
      <c r="AZ4" s="184">
        <f>COUNTIF('Suivi 2.0 - Points victoires'!BA3:BA52,"&gt;0")</f>
        <v>16</v>
      </c>
      <c r="BA4" s="184">
        <f>COUNTIF('Suivi 2.0 - Points victoires'!BB3:BB52,"&gt;0")</f>
        <v>15</v>
      </c>
      <c r="BB4" s="184">
        <f>COUNTIF('Suivi 2.0 - Points victoires'!BC3:BC52,"&gt;0")</f>
        <v>11</v>
      </c>
      <c r="BC4" s="184">
        <f>COUNTIF('Suivi 2.0 - Points victoires'!BD3:BD52,"&gt;0")</f>
        <v>12</v>
      </c>
      <c r="BD4" s="184">
        <f>COUNT('Suivi 2.0 - Points victoires'!BE3:BE52)</f>
        <v>0</v>
      </c>
      <c r="BE4" s="184">
        <f>COUNT('Suivi 2.0 - Points victoires'!BF3:BF52)</f>
        <v>12</v>
      </c>
      <c r="BF4" s="184">
        <f>COUNT('Suivi 2.0 - Points victoires'!BG3:BG52)</f>
        <v>14</v>
      </c>
      <c r="BG4" s="184">
        <f>COUNT('Suivi 2.0 - Points victoires'!BH3:BH52)</f>
        <v>13</v>
      </c>
      <c r="BH4" s="184">
        <f>COUNT('Suivi 2.0 - Points victoires'!BI3:BI52)</f>
        <v>10</v>
      </c>
      <c r="BI4" s="184">
        <f>COUNT('Suivi 2.0 - Points victoires'!BJ3:BJ52)</f>
        <v>14</v>
      </c>
      <c r="BJ4" s="184">
        <f>COUNT('Suivi 2.0 - Points victoires'!BK3:BK52)</f>
        <v>13</v>
      </c>
      <c r="BK4" s="184">
        <f>COUNT('Suivi 2.0 - Points victoires'!BL3:BL52)</f>
        <v>12</v>
      </c>
      <c r="BL4" s="184">
        <f>COUNT('Suivi 2.0 - Points victoires'!BM3:BM52)</f>
        <v>14</v>
      </c>
      <c r="BM4" s="184">
        <f>COUNT('Suivi 2.0 - Points victoires'!BN3:BN52)</f>
        <v>14</v>
      </c>
      <c r="BN4" s="184">
        <f>COUNT('Suivi 2.0 - Points victoires'!BO3:BO52)</f>
        <v>13</v>
      </c>
      <c r="BO4" s="184">
        <f>COUNT('Suivi 2.0 - Points victoires'!BP3:BP52)</f>
        <v>14</v>
      </c>
      <c r="BP4" s="184">
        <f>COUNT('Suivi 2.0 - Points victoires'!BQ3:BQ52)</f>
        <v>14</v>
      </c>
      <c r="BQ4" s="184">
        <f>COUNT('Suivi 2.0 - Points victoires'!BR3:BR52)</f>
        <v>13</v>
      </c>
      <c r="BR4" s="184">
        <f>COUNT('Suivi 2.0 - Points victoires'!BS3:BS52)</f>
        <v>13</v>
      </c>
      <c r="BS4" s="184">
        <f>COUNT('Suivi 2.0 - Points victoires'!BT3:BT52)</f>
        <v>13</v>
      </c>
      <c r="BT4" s="184">
        <f>COUNT('Suivi 2.0 - Points victoires'!BU3:BU52)</f>
        <v>12</v>
      </c>
      <c r="BU4" s="184">
        <f>COUNT('Suivi 2.0 - Points victoires'!BV3:BV52)</f>
        <v>12</v>
      </c>
      <c r="BV4" s="184">
        <f>COUNT('Suivi 2.0 - Points victoires'!BW3:BW52)</f>
        <v>12</v>
      </c>
      <c r="BW4" s="184">
        <f>COUNT('Suivi 2.0 - Points victoires'!BX3:BX52)</f>
        <v>12</v>
      </c>
      <c r="BX4" s="184">
        <f>COUNT('Suivi 2.0 - Points victoires'!BY3:BY52)</f>
        <v>12</v>
      </c>
      <c r="BY4" s="184">
        <f>COUNT('Suivi 2.0 - Points victoires'!BZ3:BZ52)</f>
        <v>12</v>
      </c>
      <c r="BZ4" s="184">
        <f>COUNT('Suivi 2.0 - Points victoires'!CA3:CA52)</f>
        <v>12</v>
      </c>
    </row>
    <row r="5" ht="22.9" customHeight="1">
      <c r="A5" t="s" s="185">
        <v>229</v>
      </c>
      <c r="B5" s="115">
        <f>MIN(E5:BZ5)</f>
        <v>1</v>
      </c>
      <c r="C5" s="115">
        <f>MAX(E5:BZ5)</f>
        <v>5</v>
      </c>
      <c r="D5" s="180">
        <f>AVERAGE(E5:BZ5)</f>
        <v>2.77027027027027</v>
      </c>
      <c r="E5" s="186">
        <v>3</v>
      </c>
      <c r="F5" s="187">
        <v>2</v>
      </c>
      <c r="G5" s="187">
        <v>2</v>
      </c>
      <c r="H5" s="187">
        <v>3</v>
      </c>
      <c r="I5" s="187">
        <v>5</v>
      </c>
      <c r="J5" s="187">
        <v>4</v>
      </c>
      <c r="K5" s="187">
        <v>4</v>
      </c>
      <c r="L5" s="187">
        <v>4</v>
      </c>
      <c r="M5" s="187">
        <v>2</v>
      </c>
      <c r="N5" s="187">
        <v>2</v>
      </c>
      <c r="O5" s="187">
        <v>2</v>
      </c>
      <c r="P5" s="187">
        <v>2</v>
      </c>
      <c r="Q5" s="187">
        <v>1</v>
      </c>
      <c r="R5" s="187">
        <v>4</v>
      </c>
      <c r="S5" s="187">
        <v>4</v>
      </c>
      <c r="T5" s="187">
        <v>4</v>
      </c>
      <c r="U5" s="187">
        <v>2</v>
      </c>
      <c r="V5" s="187">
        <v>3</v>
      </c>
      <c r="W5" s="187">
        <v>4</v>
      </c>
      <c r="X5" s="188">
        <v>4</v>
      </c>
      <c r="Y5" s="189">
        <v>4</v>
      </c>
      <c r="Z5" s="189">
        <v>1</v>
      </c>
      <c r="AA5" s="189">
        <v>1</v>
      </c>
      <c r="AB5" s="189">
        <v>2</v>
      </c>
      <c r="AC5" s="189">
        <v>2</v>
      </c>
      <c r="AD5" s="189">
        <v>1</v>
      </c>
      <c r="AE5" s="189">
        <v>5</v>
      </c>
      <c r="AF5" s="189">
        <v>5</v>
      </c>
      <c r="AG5" s="189">
        <v>5</v>
      </c>
      <c r="AH5" s="189">
        <v>5</v>
      </c>
      <c r="AI5" s="189">
        <v>2</v>
      </c>
      <c r="AJ5" s="189">
        <v>1</v>
      </c>
      <c r="AK5" s="189">
        <v>1</v>
      </c>
      <c r="AL5" s="189">
        <v>2</v>
      </c>
      <c r="AM5" s="189">
        <v>3</v>
      </c>
      <c r="AN5" s="189">
        <v>3</v>
      </c>
      <c r="AO5" s="189">
        <v>3</v>
      </c>
      <c r="AP5" s="189">
        <v>2</v>
      </c>
      <c r="AQ5" s="189">
        <v>3</v>
      </c>
      <c r="AR5" s="189">
        <v>1</v>
      </c>
      <c r="AS5" s="189">
        <v>1</v>
      </c>
      <c r="AT5" s="189">
        <v>1</v>
      </c>
      <c r="AU5" s="189">
        <v>1</v>
      </c>
      <c r="AV5" s="189">
        <v>3</v>
      </c>
      <c r="AW5" s="189">
        <v>3</v>
      </c>
      <c r="AX5" s="189">
        <v>3</v>
      </c>
      <c r="AY5" s="189">
        <v>2</v>
      </c>
      <c r="AZ5" s="189">
        <v>2</v>
      </c>
      <c r="BA5" s="189">
        <v>5</v>
      </c>
      <c r="BB5" s="189">
        <v>5</v>
      </c>
      <c r="BC5" s="189">
        <v>5</v>
      </c>
      <c r="BD5" s="189">
        <v>5</v>
      </c>
      <c r="BE5" s="189">
        <v>4</v>
      </c>
      <c r="BF5" s="189">
        <v>5</v>
      </c>
      <c r="BG5" s="189">
        <v>4</v>
      </c>
      <c r="BH5" s="189">
        <v>4</v>
      </c>
      <c r="BI5" s="189">
        <v>1</v>
      </c>
      <c r="BJ5" s="189">
        <v>1</v>
      </c>
      <c r="BK5" s="189">
        <v>1</v>
      </c>
      <c r="BL5" s="189">
        <v>1</v>
      </c>
      <c r="BM5" s="189">
        <v>3</v>
      </c>
      <c r="BN5" s="189">
        <v>3</v>
      </c>
      <c r="BO5" s="189">
        <v>1</v>
      </c>
      <c r="BP5" s="189">
        <v>2</v>
      </c>
      <c r="BQ5" s="189">
        <v>3</v>
      </c>
      <c r="BR5" s="189">
        <v>3</v>
      </c>
      <c r="BS5" s="189">
        <v>3</v>
      </c>
      <c r="BT5" s="189">
        <v>3</v>
      </c>
      <c r="BU5" s="189">
        <v>3</v>
      </c>
      <c r="BV5" s="189">
        <v>2</v>
      </c>
      <c r="BW5" s="189">
        <v>2</v>
      </c>
      <c r="BX5" s="189">
        <v>2</v>
      </c>
      <c r="BY5" s="189">
        <v>2</v>
      </c>
      <c r="BZ5" s="189">
        <v>3</v>
      </c>
    </row>
    <row r="6" ht="22.7" customHeight="1">
      <c r="A6" t="s" s="190">
        <v>230</v>
      </c>
      <c r="B6" s="191">
        <f>MIN(E6:BZ6)</f>
        <v>2.2</v>
      </c>
      <c r="C6" s="191">
        <f>MAX(E6:BZ6)</f>
        <v>100</v>
      </c>
      <c r="D6" s="180">
        <f>AVERAGE(E6:BZ6)</f>
        <v>36.1703703703704</v>
      </c>
      <c r="E6" s="192">
        <v>49</v>
      </c>
      <c r="F6" s="193">
        <v>80</v>
      </c>
      <c r="G6" s="193">
        <v>77</v>
      </c>
      <c r="H6" s="193">
        <v>58</v>
      </c>
      <c r="I6" s="193"/>
      <c r="J6" s="193">
        <v>25</v>
      </c>
      <c r="K6" s="193">
        <v>28</v>
      </c>
      <c r="L6" s="193">
        <v>34</v>
      </c>
      <c r="M6" s="193"/>
      <c r="N6" s="193">
        <v>76</v>
      </c>
      <c r="O6" s="193">
        <v>75</v>
      </c>
      <c r="P6" s="193">
        <v>86</v>
      </c>
      <c r="Q6" s="193">
        <v>100</v>
      </c>
      <c r="R6" s="193"/>
      <c r="S6" s="193">
        <v>34</v>
      </c>
      <c r="T6" s="193">
        <v>30</v>
      </c>
      <c r="U6" s="193">
        <v>65</v>
      </c>
      <c r="V6" s="193"/>
      <c r="W6" s="193">
        <v>41</v>
      </c>
      <c r="X6" s="194">
        <v>39</v>
      </c>
      <c r="Y6" s="195">
        <v>5.3</v>
      </c>
      <c r="Z6" s="195"/>
      <c r="AA6" s="195">
        <v>10</v>
      </c>
      <c r="AB6" s="195">
        <v>9</v>
      </c>
      <c r="AC6" s="195">
        <v>9.1</v>
      </c>
      <c r="AD6" s="195">
        <v>10</v>
      </c>
      <c r="AE6" s="195"/>
      <c r="AF6" s="195">
        <v>2.2</v>
      </c>
      <c r="AG6" s="195">
        <v>2.6</v>
      </c>
      <c r="AH6" s="195">
        <v>3.1</v>
      </c>
      <c r="AI6" s="195"/>
      <c r="AJ6" s="195">
        <v>10</v>
      </c>
      <c r="AK6" s="195">
        <v>10</v>
      </c>
      <c r="AL6" s="195">
        <v>8.300000000000001</v>
      </c>
      <c r="AM6" s="195"/>
      <c r="AN6" s="195"/>
      <c r="AO6" s="195"/>
      <c r="AP6" s="195"/>
      <c r="AQ6" s="195"/>
      <c r="AR6" s="195"/>
      <c r="AS6" s="195"/>
      <c r="AT6" s="195"/>
      <c r="AU6" s="195"/>
      <c r="AV6" s="195"/>
      <c r="AW6" s="195"/>
      <c r="AX6" s="195"/>
      <c r="AY6" s="195"/>
      <c r="AZ6" s="195"/>
      <c r="BA6" s="195"/>
      <c r="BB6" s="195"/>
      <c r="BC6" s="195"/>
      <c r="BD6" s="195"/>
      <c r="BE6" s="195"/>
      <c r="BF6" s="195"/>
      <c r="BG6" s="195"/>
      <c r="BH6" s="195"/>
      <c r="BI6" s="195"/>
      <c r="BJ6" s="195"/>
      <c r="BK6" s="195"/>
      <c r="BL6" s="195"/>
      <c r="BM6" s="195"/>
      <c r="BN6" s="195"/>
      <c r="BO6" s="195"/>
      <c r="BP6" s="195"/>
      <c r="BQ6" s="195"/>
      <c r="BR6" s="195"/>
      <c r="BS6" s="195"/>
      <c r="BT6" s="195"/>
      <c r="BU6" s="195"/>
      <c r="BV6" s="195"/>
      <c r="BW6" s="195"/>
      <c r="BX6" s="195"/>
      <c r="BY6" s="195"/>
      <c r="BZ6" s="195"/>
    </row>
  </sheetData>
  <mergeCells count="1">
    <mergeCell ref="A1:BZ1"/>
  </mergeCells>
  <conditionalFormatting sqref="E5:BZ5">
    <cfRule type="cellIs" dxfId="33" priority="1" operator="equal" stopIfTrue="1">
      <formula>1</formula>
    </cfRule>
    <cfRule type="cellIs" dxfId="34" priority="2" operator="equal" stopIfTrue="1">
      <formula>2</formula>
    </cfRule>
    <cfRule type="cellIs" dxfId="35" priority="3" operator="equal" stopIfTrue="1">
      <formula>3</formula>
    </cfRule>
    <cfRule type="cellIs" dxfId="36" priority="4" operator="equal" stopIfTrue="1">
      <formula>4</formula>
    </cfRule>
    <cfRule type="cellIs" dxfId="37" priority="5" operator="equal" stopIfTrue="1">
      <formula>5</formula>
    </cfRule>
  </conditionalFormatting>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2:D6"/>
  <sheetViews>
    <sheetView workbookViewId="0" showGridLines="0" defaultGridColor="1">
      <pane topLeftCell="B3" xSplit="1" ySplit="2" activePane="bottomRight" state="frozen"/>
    </sheetView>
  </sheetViews>
  <sheetFormatPr defaultColWidth="16.3333" defaultRowHeight="20" customHeight="1" outlineLevelRow="0" outlineLevelCol="0"/>
  <cols>
    <col min="1" max="1" width="14.4375" style="196" customWidth="1"/>
    <col min="2" max="2" width="56.9219" style="196" customWidth="1"/>
    <col min="3" max="3" width="32.7188" style="196" customWidth="1"/>
    <col min="4" max="4" width="7.89844" style="196" customWidth="1"/>
    <col min="5" max="16384" width="16.3516" style="196" customWidth="1"/>
  </cols>
  <sheetData>
    <row r="1" ht="31" customHeight="1">
      <c r="A1" t="s" s="197">
        <v>231</v>
      </c>
      <c r="B1" s="197"/>
      <c r="C1" s="197"/>
      <c r="D1" s="197"/>
    </row>
    <row r="2" ht="22.55" customHeight="1">
      <c r="A2" s="198"/>
      <c r="B2" t="s" s="199">
        <v>233</v>
      </c>
      <c r="C2" t="s" s="199">
        <v>234</v>
      </c>
      <c r="D2" s="198"/>
    </row>
    <row r="3" ht="53.45" customHeight="1">
      <c r="A3" t="s" s="200">
        <v>142</v>
      </c>
      <c r="B3" t="s" s="201">
        <v>235</v>
      </c>
      <c r="C3" t="s" s="202">
        <v>236</v>
      </c>
      <c r="D3" s="203">
        <f>COUNTIF('Suivi 2.0 - Scores Guerres de c'!$C3:$C52,"=Membre")</f>
        <v>21</v>
      </c>
    </row>
    <row r="4" ht="53.2" customHeight="1">
      <c r="A4" t="s" s="204">
        <v>125</v>
      </c>
      <c r="B4" t="s" s="205">
        <v>237</v>
      </c>
      <c r="C4" t="s" s="206">
        <v>238</v>
      </c>
      <c r="D4" s="207">
        <f>COUNTIF('Suivi 2.0 - Scores Guerres de c'!$C3:$C52,"=Ainé")</f>
        <v>20</v>
      </c>
    </row>
    <row r="5" ht="83.8" customHeight="1">
      <c r="A5" t="s" s="204">
        <v>119</v>
      </c>
      <c r="B5" t="s" s="205">
        <v>239</v>
      </c>
      <c r="C5" t="s" s="206">
        <v>240</v>
      </c>
      <c r="D5" s="207">
        <f>COUNTIF('Suivi 2.0 - Scores Guerres de c'!$C3:$C52,"=Adjoint")</f>
        <v>8</v>
      </c>
    </row>
    <row r="6" ht="24.4" customHeight="1">
      <c r="A6" t="s" s="204">
        <v>123</v>
      </c>
      <c r="B6" t="s" s="205">
        <v>241</v>
      </c>
      <c r="C6" t="s" s="206">
        <v>239</v>
      </c>
      <c r="D6" s="207">
        <f>COUNTIF('Suivi 2.0 - Scores Guerres de c'!$C3:$C52,"=Chef")</f>
        <v>1</v>
      </c>
    </row>
  </sheetData>
  <mergeCells count="2">
    <mergeCell ref="A1:D1"/>
    <mergeCell ref="C2"/>
  </mergeCells>
  <conditionalFormatting sqref="A3:A6">
    <cfRule type="cellIs" dxfId="38" priority="1" operator="equal" stopIfTrue="1">
      <formula>"Membre"</formula>
    </cfRule>
    <cfRule type="cellIs" dxfId="39" priority="2" operator="equal" stopIfTrue="1">
      <formula>"Ainé"</formula>
    </cfRule>
    <cfRule type="cellIs" dxfId="40" priority="3" operator="equal" stopIfTrue="1">
      <formula>"Adjoint"</formula>
    </cfRule>
    <cfRule type="cellIs" dxfId="41" priority="4" operator="equal" stopIfTrue="1">
      <formula>"Chef"</formula>
    </cfRule>
  </conditionalFormatting>
  <dataValidations count="1">
    <dataValidation type="list" allowBlank="1" showInputMessage="1" showErrorMessage="1" sqref="A3:A6">
      <formula1>"Chef,Adjoint,Ainé,Membre"</formula1>
    </dataValidation>
  </dataValidation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2"/>
  <sheetViews>
    <sheetView workbookViewId="0" showGridLines="0" defaultGridColor="1"/>
  </sheetViews>
  <sheetFormatPr defaultColWidth="16.3333" defaultRowHeight="18" customHeight="1" outlineLevelRow="0" outlineLevelCol="0"/>
  <cols>
    <col min="1" max="1" width="16.3516" style="208" customWidth="1"/>
    <col min="2" max="16384" width="16.3516" style="208" customWidth="1"/>
  </cols>
  <sheetData>
    <row r="1" ht="28" customHeight="1">
      <c r="A1" t="s" s="7">
        <v>242</v>
      </c>
    </row>
    <row r="2" ht="20.35" customHeight="1">
      <c r="A2" s="209">
        <v>136</v>
      </c>
    </row>
  </sheetData>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16384" width="10" customWidth="1"/>
  </cols>
  <sheetData/>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