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4"/>
  <workbookPr hidePivotFieldList="1"/>
  <mc:AlternateContent xmlns:mc="http://schemas.openxmlformats.org/markup-compatibility/2006">
    <mc:Choice Requires="x15">
      <x15ac:absPath xmlns:x15ac="http://schemas.microsoft.com/office/spreadsheetml/2010/11/ac" url="C:\Users\ahmed\Downloads\"/>
    </mc:Choice>
  </mc:AlternateContent>
  <xr:revisionPtr revIDLastSave="0" documentId="13_ncr:1_{440988C1-8365-4010-93EB-D2548CDD7B4D}" xr6:coauthVersionLast="47" xr6:coauthVersionMax="47" xr10:uidLastSave="{00000000-0000-0000-0000-000000000000}"/>
  <bookViews>
    <workbookView xWindow="-108" yWindow="-108" windowWidth="23256" windowHeight="12576" xr2:uid="{00000000-000D-0000-FFFF-FFFF00000000}"/>
  </bookViews>
  <sheets>
    <sheet name="Income Analysis" sheetId="2" r:id="rId1"/>
    <sheet name="Pivot Tables" sheetId="3" r:id="rId2"/>
  </sheets>
  <definedNames>
    <definedName name="Slicer_Year">#N/A</definedName>
  </definedNames>
  <calcPr calcId="191029"/>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xlwcv="http://schemas.microsoft.com/office/spreadsheetml/2024/workbookCompatibilityVersion" uri="{D14903EA-33C4-47F7-8F05-3474C54BE107}">
      <xlwcv:version setVersion="1"/>
    </ext>
  </extLst>
</workbook>
</file>

<file path=xl/calcChain.xml><?xml version="1.0" encoding="utf-8"?>
<calcChain xmlns="http://schemas.openxmlformats.org/spreadsheetml/2006/main">
  <c r="L2" i="3" l="1"/>
  <c r="W27" i="2"/>
  <c r="AI4" i="3"/>
  <c r="AI3" i="3"/>
  <c r="AI5" i="3"/>
  <c r="AI6" i="3"/>
  <c r="AI7" i="3"/>
  <c r="AI8" i="3"/>
  <c r="AI9" i="3"/>
  <c r="AI10" i="3"/>
  <c r="AI11" i="3"/>
  <c r="AI12" i="3"/>
  <c r="AI13" i="3"/>
  <c r="AI14" i="3"/>
  <c r="AI15" i="3"/>
  <c r="AI16" i="3"/>
  <c r="AI17" i="3"/>
  <c r="AI18" i="3"/>
  <c r="AI19" i="3"/>
  <c r="AI20" i="3"/>
  <c r="AI21" i="3"/>
  <c r="AI22" i="3"/>
  <c r="AI2" i="3"/>
  <c r="AH2" i="3"/>
  <c r="AH3" i="3"/>
  <c r="AH4" i="3"/>
  <c r="AH5" i="3"/>
  <c r="AH6" i="3"/>
  <c r="AH7" i="3"/>
  <c r="AH8" i="3"/>
  <c r="AH9" i="3"/>
  <c r="AH10" i="3"/>
  <c r="AH11" i="3"/>
  <c r="AH12" i="3"/>
  <c r="AH13" i="3"/>
  <c r="AH14" i="3"/>
  <c r="AH15" i="3"/>
  <c r="AH16" i="3"/>
  <c r="AH17" i="3"/>
  <c r="AH18" i="3"/>
  <c r="AH19" i="3"/>
  <c r="AH20" i="3"/>
  <c r="AH21" i="3"/>
  <c r="AH22" i="3"/>
  <c r="I2" i="3"/>
  <c r="S17" i="3"/>
  <c r="M3" i="3"/>
  <c r="M4" i="3"/>
  <c r="M5" i="3"/>
  <c r="M6" i="3"/>
  <c r="M7" i="3"/>
  <c r="M2" i="3"/>
  <c r="L7" i="3"/>
  <c r="L3" i="3"/>
  <c r="L4" i="3"/>
  <c r="L5" i="3"/>
  <c r="L6" i="3"/>
  <c r="I3" i="3"/>
  <c r="I4" i="3"/>
  <c r="I5" i="3"/>
  <c r="I7" i="3"/>
  <c r="I6" i="3"/>
  <c r="V17" i="3"/>
  <c r="AA6" i="3"/>
  <c r="O5" i="3"/>
  <c r="Z7" i="3"/>
  <c r="AA7" i="3"/>
  <c r="Z6" i="3"/>
  <c r="P5" i="3" l="1"/>
  <c r="J7" i="3"/>
  <c r="J3" i="3"/>
  <c r="J6" i="3"/>
  <c r="J5" i="3"/>
  <c r="J4" i="3"/>
  <c r="K4" i="3"/>
  <c r="K3" i="3"/>
  <c r="K2" i="3"/>
  <c r="K6" i="3"/>
  <c r="K5" i="3"/>
  <c r="K7" i="3"/>
  <c r="J2" i="3"/>
</calcChain>
</file>

<file path=xl/sharedStrings.xml><?xml version="1.0" encoding="utf-8"?>
<sst xmlns="http://schemas.openxmlformats.org/spreadsheetml/2006/main" count="115" uniqueCount="53">
  <si>
    <t>Jan</t>
  </si>
  <si>
    <t>Feb</t>
  </si>
  <si>
    <t>Mar</t>
  </si>
  <si>
    <t>Apr</t>
  </si>
  <si>
    <t>May</t>
  </si>
  <si>
    <t>Jun</t>
  </si>
  <si>
    <t>Jul</t>
  </si>
  <si>
    <t>Aug</t>
  </si>
  <si>
    <t>Sep</t>
  </si>
  <si>
    <t>Oct</t>
  </si>
  <si>
    <t>Nov</t>
  </si>
  <si>
    <t>Dec</t>
  </si>
  <si>
    <t>Usage fees</t>
  </si>
  <si>
    <t>Renting</t>
  </si>
  <si>
    <t>Licensing</t>
  </si>
  <si>
    <t>Advertising</t>
  </si>
  <si>
    <t>Income</t>
  </si>
  <si>
    <t>Youtube Channel</t>
  </si>
  <si>
    <t>Google Ad</t>
  </si>
  <si>
    <t>Company Website</t>
  </si>
  <si>
    <t>Facebook Page</t>
  </si>
  <si>
    <t>Television Ad</t>
  </si>
  <si>
    <t xml:space="preserve">New </t>
  </si>
  <si>
    <t>Renewal</t>
  </si>
  <si>
    <t>Prime</t>
  </si>
  <si>
    <t>Premium</t>
  </si>
  <si>
    <t>Asset sale</t>
  </si>
  <si>
    <t>Offices</t>
  </si>
  <si>
    <t>Lands</t>
  </si>
  <si>
    <t>Equipments</t>
  </si>
  <si>
    <t>Software Metered License</t>
  </si>
  <si>
    <t>Floating License</t>
  </si>
  <si>
    <t>Subscription</t>
  </si>
  <si>
    <t>B2B</t>
  </si>
  <si>
    <t>B2C</t>
  </si>
  <si>
    <t>Row Labels</t>
  </si>
  <si>
    <t>Grand Total</t>
  </si>
  <si>
    <t>Sum of Income</t>
  </si>
  <si>
    <t>Sum of Income2</t>
  </si>
  <si>
    <t>x</t>
  </si>
  <si>
    <t>y</t>
  </si>
  <si>
    <t>Max</t>
  </si>
  <si>
    <t>Not Max</t>
  </si>
  <si>
    <t>Sum of Target Income</t>
  </si>
  <si>
    <t>Target</t>
  </si>
  <si>
    <t>Sum of Counts</t>
  </si>
  <si>
    <t>Sum of Counts2</t>
  </si>
  <si>
    <t>Count</t>
  </si>
  <si>
    <t>Count %</t>
  </si>
  <si>
    <t>Avg Income by Month</t>
  </si>
  <si>
    <t>Sum of operating profit</t>
  </si>
  <si>
    <t>Operating Profits</t>
  </si>
  <si>
    <t>Amount Income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</si>
</sst>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3" formatCode="_(* #,##0.00_);_(* \(#,##0.00\);_(* &quot;-&quot;??_);_(@_)"/>
    <numFmt numFmtId="164" formatCode="_(* #,##0_);_(* \(#,##0\);_(* &quot;-&quot;??_);_(@_)"/>
  </numFmts>
  <fonts count="4" x14ac:knownFonts="1">
    <font>
      <sz val="11"/>
      <color theme="1"/>
      <name val="Calibri"/>
      <family val="2"/>
      <scheme val="minor"/>
    </font>
    <font>
      <sz val="11"/>
      <color theme="1"/>
      <name val="Calibri"/>
      <family val="2"/>
      <scheme val="minor"/>
    </font>
    <font>
      <sz val="11"/>
      <color theme="1"/>
      <name val="Andalus"/>
      <family val="1"/>
    </font>
    <font>
      <b/>
      <sz val="11"/>
      <color theme="0"/>
      <name val="Andalus"/>
      <family val="1"/>
    </font>
  </fonts>
  <fills count="4">
    <fill>
      <patternFill patternType="none"/>
    </fill>
    <fill>
      <patternFill patternType="gray125"/>
    </fill>
    <fill>
      <patternFill patternType="solid">
        <fgColor theme="1"/>
        <bgColor indexed="64"/>
      </patternFill>
    </fill>
    <fill>
      <patternFill patternType="solid">
        <fgColor rgb="FF244F57"/>
        <bgColor indexed="64"/>
      </patternFill>
    </fill>
  </fills>
  <borders count="10">
    <border>
      <left/>
      <right/>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top style="thin">
        <color theme="6" tint="0.79998168889431442"/>
      </top>
      <bottom style="thin">
        <color theme="6" tint="0.79998168889431442"/>
      </bottom>
      <diagonal/>
    </border>
    <border>
      <left style="thin">
        <color indexed="64"/>
      </left>
      <right style="thin">
        <color indexed="64"/>
      </right>
      <top style="thin">
        <color indexed="64"/>
      </top>
      <bottom style="thin">
        <color indexed="64"/>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34">
    <xf numFmtId="0" fontId="0" fillId="0" borderId="0" xfId="0"/>
    <xf numFmtId="0" fontId="2" fillId="2" borderId="0" xfId="0" applyFont="1" applyFill="1"/>
    <xf numFmtId="0" fontId="2" fillId="0" borderId="0" xfId="0" pivotButton="1" applyFont="1" applyAlignment="1">
      <alignment vertical="center"/>
    </xf>
    <xf numFmtId="0" fontId="2" fillId="0" borderId="0" xfId="0" applyFont="1" applyAlignment="1">
      <alignment vertical="center"/>
    </xf>
    <xf numFmtId="0" fontId="2" fillId="0" borderId="0" xfId="0" applyFont="1" applyAlignment="1">
      <alignment horizontal="left" vertical="center"/>
    </xf>
    <xf numFmtId="0" fontId="2" fillId="0" borderId="0" xfId="0" applyNumberFormat="1" applyFont="1" applyAlignment="1">
      <alignment vertical="center"/>
    </xf>
    <xf numFmtId="10" fontId="2" fillId="0" borderId="0" xfId="0" applyNumberFormat="1" applyFont="1" applyAlignment="1">
      <alignment vertical="center"/>
    </xf>
    <xf numFmtId="164" fontId="2" fillId="0" borderId="0" xfId="1" applyNumberFormat="1" applyFont="1" applyAlignment="1">
      <alignment vertical="center"/>
    </xf>
    <xf numFmtId="164" fontId="2" fillId="0" borderId="0" xfId="0" applyNumberFormat="1" applyFont="1" applyAlignment="1">
      <alignment vertical="center"/>
    </xf>
    <xf numFmtId="0" fontId="3" fillId="3" borderId="0" xfId="0" applyFont="1" applyFill="1" applyBorder="1" applyAlignment="1">
      <alignment horizontal="center" vertical="center"/>
    </xf>
    <xf numFmtId="0" fontId="2" fillId="0" borderId="5" xfId="0" applyFont="1" applyBorder="1" applyAlignment="1">
      <alignment vertical="center"/>
    </xf>
    <xf numFmtId="0" fontId="3" fillId="3" borderId="6" xfId="0" applyFont="1" applyFill="1" applyBorder="1" applyAlignment="1">
      <alignment horizontal="center" vertical="center"/>
    </xf>
    <xf numFmtId="0" fontId="3" fillId="3" borderId="7" xfId="0" applyFont="1" applyFill="1" applyBorder="1" applyAlignment="1">
      <alignment horizontal="center" vertical="center"/>
    </xf>
    <xf numFmtId="0" fontId="2" fillId="0" borderId="1" xfId="0" applyFont="1" applyBorder="1" applyAlignment="1">
      <alignment horizontal="center" vertical="center"/>
    </xf>
    <xf numFmtId="0" fontId="2" fillId="0" borderId="0" xfId="0" applyFont="1" applyBorder="1" applyAlignment="1">
      <alignment horizontal="center" vertical="center"/>
    </xf>
    <xf numFmtId="164" fontId="2" fillId="0" borderId="0" xfId="1" applyNumberFormat="1" applyFont="1" applyBorder="1" applyAlignment="1">
      <alignment horizontal="center" vertical="center"/>
    </xf>
    <xf numFmtId="164" fontId="2" fillId="0" borderId="2" xfId="1" applyNumberFormat="1" applyFont="1" applyBorder="1" applyAlignment="1">
      <alignment horizontal="center" vertical="center"/>
    </xf>
    <xf numFmtId="0" fontId="2" fillId="0" borderId="3" xfId="0" applyFont="1" applyBorder="1" applyAlignment="1">
      <alignment horizontal="center" vertical="center"/>
    </xf>
    <xf numFmtId="0" fontId="2" fillId="0" borderId="4" xfId="0" applyFont="1" applyBorder="1" applyAlignment="1">
      <alignment horizontal="center" vertical="center"/>
    </xf>
    <xf numFmtId="164" fontId="2" fillId="0" borderId="4" xfId="1" applyNumberFormat="1" applyFont="1" applyBorder="1" applyAlignment="1">
      <alignment horizontal="center" vertical="center"/>
    </xf>
    <xf numFmtId="164" fontId="2" fillId="0" borderId="0" xfId="0" applyNumberFormat="1" applyFont="1" applyAlignment="1">
      <alignment horizontal="center" vertical="center"/>
    </xf>
    <xf numFmtId="0" fontId="2" fillId="0" borderId="0" xfId="0" applyFont="1" applyAlignment="1">
      <alignment horizontal="center" vertical="center"/>
    </xf>
    <xf numFmtId="9" fontId="2" fillId="0" borderId="0" xfId="2" applyFont="1" applyAlignment="1">
      <alignment vertical="center"/>
    </xf>
    <xf numFmtId="9" fontId="2" fillId="0" borderId="0" xfId="0" applyNumberFormat="1" applyFont="1" applyAlignment="1">
      <alignment vertical="center"/>
    </xf>
    <xf numFmtId="0" fontId="2" fillId="0" borderId="0" xfId="0" pivotButton="1" applyFont="1" applyAlignment="1">
      <alignment horizontal="center" vertical="center"/>
    </xf>
    <xf numFmtId="9" fontId="2" fillId="0" borderId="0" xfId="2" applyFont="1" applyBorder="1" applyAlignment="1">
      <alignment horizontal="center" vertical="center"/>
    </xf>
    <xf numFmtId="10" fontId="2" fillId="0" borderId="0" xfId="0" applyNumberFormat="1" applyFont="1" applyAlignment="1">
      <alignment horizontal="center" vertical="center"/>
    </xf>
    <xf numFmtId="10" fontId="2" fillId="0" borderId="8" xfId="0" applyNumberFormat="1" applyFont="1" applyBorder="1" applyAlignment="1">
      <alignment horizontal="center" vertical="center"/>
    </xf>
    <xf numFmtId="164" fontId="2" fillId="0" borderId="8" xfId="0" applyNumberFormat="1" applyFont="1" applyBorder="1" applyAlignment="1">
      <alignment horizontal="center" vertical="center"/>
    </xf>
    <xf numFmtId="0" fontId="2" fillId="0" borderId="0" xfId="0" applyFont="1" applyAlignment="1">
      <alignment horizontal="center" vertical="center" indent="1"/>
    </xf>
    <xf numFmtId="0" fontId="2" fillId="0" borderId="9" xfId="0" applyFont="1" applyBorder="1" applyAlignment="1">
      <alignment vertical="center"/>
    </xf>
    <xf numFmtId="164" fontId="2" fillId="0" borderId="9" xfId="1" applyNumberFormat="1" applyFont="1" applyBorder="1" applyAlignment="1">
      <alignment vertical="center"/>
    </xf>
    <xf numFmtId="9" fontId="2" fillId="0" borderId="9" xfId="2" applyNumberFormat="1" applyFont="1" applyBorder="1" applyAlignment="1">
      <alignment vertical="center"/>
    </xf>
    <xf numFmtId="9" fontId="2" fillId="0" borderId="0" xfId="2" applyNumberFormat="1" applyFont="1" applyAlignment="1">
      <alignment vertical="center"/>
    </xf>
  </cellXfs>
  <cellStyles count="3">
    <cellStyle name="Comma" xfId="1" builtinId="3"/>
    <cellStyle name="Normal" xfId="0" builtinId="0"/>
    <cellStyle name="Percent" xfId="2" builtinId="5"/>
  </cellStyles>
  <dxfs count="99">
    <dxf>
      <numFmt numFmtId="164" formatCode="_(* #,##0_);_(* \(#,##0\);_(* &quot;-&quot;??_);_(@_)"/>
    </dxf>
    <dxf>
      <numFmt numFmtId="14" formatCode="0.00%"/>
    </dxf>
    <dxf>
      <numFmt numFmtId="164" formatCode="_(* #,##0_);_(* \(#,##0\);_(* &quot;-&quot;??_);_(@_)"/>
    </dxf>
    <dxf>
      <numFmt numFmtId="164" formatCode="_(* #,##0_);_(* \(#,##0\);_(* &quot;-&quot;??_);_(@_)"/>
    </dxf>
    <dxf>
      <alignment vertical="center"/>
    </dxf>
    <dxf>
      <alignment vertical="center"/>
    </dxf>
    <dxf>
      <alignment vertical="center"/>
    </dxf>
    <dxf>
      <alignment vertical="center"/>
    </dxf>
    <dxf>
      <alignment vertical="center"/>
    </dxf>
    <dxf>
      <alignment vertical="center"/>
    </dxf>
    <dxf>
      <font>
        <name val="Andalus"/>
        <family val="1"/>
      </font>
    </dxf>
    <dxf>
      <font>
        <name val="Andalus"/>
        <family val="1"/>
      </font>
    </dxf>
    <dxf>
      <font>
        <name val="Andalus"/>
        <family val="1"/>
      </font>
    </dxf>
    <dxf>
      <font>
        <name val="Andalus"/>
        <family val="1"/>
      </font>
    </dxf>
    <dxf>
      <font>
        <name val="Andalus"/>
        <family val="1"/>
      </font>
    </dxf>
    <dxf>
      <font>
        <name val="Andalus"/>
        <family val="1"/>
      </font>
    </dxf>
    <dxf>
      <alignment horizontal="center"/>
    </dxf>
    <dxf>
      <alignment horizontal="center"/>
    </dxf>
    <dxf>
      <alignment horizontal="center"/>
    </dxf>
    <dxf>
      <numFmt numFmtId="164" formatCode="_(* #,##0_);_(* \(#,##0\);_(* &quot;-&quot;??_);_(@_)"/>
    </dxf>
    <dxf>
      <numFmt numFmtId="164" formatCode="_(* #,##0_);_(* \(#,##0\);_(* &quot;-&quot;??_);_(@_)"/>
    </dxf>
    <dxf>
      <numFmt numFmtId="164" formatCode="_(* #,##0_);_(* \(#,##0\);_(* &quot;-&quot;??_);_(@_)"/>
    </dxf>
    <dxf>
      <alignment vertical="center"/>
    </dxf>
    <dxf>
      <alignment vertical="center"/>
    </dxf>
    <dxf>
      <alignment vertical="center"/>
    </dxf>
    <dxf>
      <alignment vertical="center"/>
    </dxf>
    <dxf>
      <alignment vertical="center"/>
    </dxf>
    <dxf>
      <font>
        <name val="Andalus"/>
        <family val="1"/>
      </font>
    </dxf>
    <dxf>
      <font>
        <name val="Andalus"/>
        <family val="1"/>
      </font>
    </dxf>
    <dxf>
      <font>
        <name val="Andalus"/>
        <family val="1"/>
      </font>
    </dxf>
    <dxf>
      <font>
        <name val="Andalus"/>
        <family val="1"/>
      </font>
    </dxf>
    <dxf>
      <font>
        <name val="Andalus"/>
        <family val="1"/>
      </font>
    </dxf>
    <dxf>
      <alignment vertical="center"/>
    </dxf>
    <dxf>
      <alignment horizontal="center"/>
    </dxf>
    <dxf>
      <alignment horizontal="center"/>
    </dxf>
    <dxf>
      <numFmt numFmtId="164" formatCode="_(* #,##0_);_(* \(#,##0\);_(* &quot;-&quot;??_);_(@_)"/>
    </dxf>
    <dxf>
      <alignment vertical="center"/>
    </dxf>
    <dxf>
      <alignment vertical="center"/>
    </dxf>
    <dxf>
      <alignment vertical="center"/>
    </dxf>
    <dxf>
      <alignment vertical="center"/>
    </dxf>
    <dxf>
      <font>
        <name val="Andalus"/>
        <family val="1"/>
      </font>
    </dxf>
    <dxf>
      <font>
        <name val="Andalus"/>
        <family val="1"/>
      </font>
    </dxf>
    <dxf>
      <font>
        <name val="Andalus"/>
        <family val="1"/>
      </font>
    </dxf>
    <dxf>
      <font>
        <name val="Andalus"/>
        <family val="1"/>
      </font>
    </dxf>
    <dxf>
      <numFmt numFmtId="14" formatCode="0.00%"/>
    </dxf>
    <dxf>
      <alignment horizontal="center"/>
    </dxf>
    <dxf>
      <alignment horizontal="center"/>
    </dxf>
    <dxf>
      <numFmt numFmtId="164" formatCode="_(* #,##0_);_(* \(#,##0\);_(* &quot;-&quot;??_);_(@_)"/>
    </dxf>
    <dxf>
      <alignment vertical="center"/>
    </dxf>
    <dxf>
      <alignment vertical="center"/>
    </dxf>
    <dxf>
      <alignment vertical="center"/>
    </dxf>
    <dxf>
      <alignment vertical="center"/>
    </dxf>
    <dxf>
      <font>
        <name val="Andalus"/>
        <family val="1"/>
      </font>
    </dxf>
    <dxf>
      <font>
        <name val="Andalus"/>
        <family val="1"/>
      </font>
    </dxf>
    <dxf>
      <font>
        <name val="Andalus"/>
        <family val="1"/>
      </font>
    </dxf>
    <dxf>
      <font>
        <name val="Andalus"/>
        <family val="1"/>
      </font>
    </dxf>
    <dxf>
      <numFmt numFmtId="14" formatCode="0.00%"/>
    </dxf>
    <dxf>
      <alignment horizontal="center"/>
    </dxf>
    <dxf>
      <alignment horizontal="center"/>
    </dxf>
    <dxf>
      <numFmt numFmtId="164" formatCode="_(* #,##0_);_(* \(#,##0\);_(* &quot;-&quot;??_);_(@_)"/>
    </dxf>
    <dxf>
      <alignment vertical="center"/>
    </dxf>
    <dxf>
      <alignment vertical="center"/>
    </dxf>
    <dxf>
      <alignment vertical="center"/>
    </dxf>
    <dxf>
      <alignment vertical="center"/>
    </dxf>
    <dxf>
      <font>
        <name val="Andalus"/>
        <family val="1"/>
      </font>
    </dxf>
    <dxf>
      <font>
        <name val="Andalus"/>
        <family val="1"/>
      </font>
    </dxf>
    <dxf>
      <font>
        <name val="Andalus"/>
        <family val="1"/>
      </font>
    </dxf>
    <dxf>
      <font>
        <name val="Andalus"/>
        <family val="1"/>
      </font>
    </dxf>
    <dxf>
      <alignment horizontal="center"/>
    </dxf>
    <dxf>
      <alignment horizontal="center"/>
    </dxf>
    <dxf>
      <alignment horizontal="center"/>
    </dxf>
    <dxf>
      <numFmt numFmtId="164" formatCode="_(* #,##0_);_(* \(#,##0\);_(* &quot;-&quot;??_);_(@_)"/>
    </dxf>
    <dxf>
      <numFmt numFmtId="164" formatCode="_(* #,##0_);_(* \(#,##0\);_(* &quot;-&quot;??_);_(@_)"/>
    </dxf>
    <dxf>
      <numFmt numFmtId="164" formatCode="_(* #,##0_);_(* \(#,##0\);_(* &quot;-&quot;??_);_(@_)"/>
    </dxf>
    <dxf>
      <alignment vertical="center"/>
    </dxf>
    <dxf>
      <alignment vertical="center"/>
    </dxf>
    <dxf>
      <alignment vertical="center"/>
    </dxf>
    <dxf>
      <alignment vertical="center"/>
    </dxf>
    <dxf>
      <alignment vertical="center"/>
    </dxf>
    <dxf>
      <font>
        <name val="Andalus"/>
        <family val="1"/>
      </font>
    </dxf>
    <dxf>
      <font>
        <name val="Andalus"/>
        <family val="1"/>
      </font>
    </dxf>
    <dxf>
      <font>
        <name val="Andalus"/>
        <family val="1"/>
      </font>
    </dxf>
    <dxf>
      <font>
        <name val="Andalus"/>
        <family val="1"/>
      </font>
    </dxf>
    <dxf>
      <font>
        <name val="Andalus"/>
        <family val="1"/>
      </font>
    </dxf>
    <dxf>
      <font>
        <b/>
        <color theme="1"/>
      </font>
      <fill>
        <patternFill patternType="solid">
          <fgColor auto="1"/>
          <bgColor theme="3" tint="-0.24994659260841701"/>
        </patternFill>
      </fill>
      <border diagonalUp="0" diagonalDown="0">
        <left/>
        <right/>
        <top/>
        <bottom/>
        <vertical/>
        <horizontal/>
      </border>
    </dxf>
    <dxf>
      <font>
        <color theme="1"/>
      </font>
      <fill>
        <patternFill patternType="solid">
          <fgColor auto="1"/>
          <bgColor theme="1"/>
        </patternFill>
      </fill>
      <border diagonalUp="0" diagonalDown="0">
        <left/>
        <right/>
        <top/>
        <bottom/>
        <vertical/>
        <horizontal/>
      </border>
    </dxf>
    <dxf>
      <border>
        <top style="thin">
          <color theme="6" tint="0.79998168889431442"/>
        </top>
        <bottom style="thin">
          <color theme="6" tint="0.79998168889431442"/>
        </bottom>
      </border>
    </dxf>
    <dxf>
      <border>
        <top style="thin">
          <color theme="6" tint="0.79998168889431442"/>
        </top>
        <bottom style="thin">
          <color theme="6" tint="0.79998168889431442"/>
        </bottom>
      </border>
    </dxf>
    <dxf>
      <fill>
        <patternFill patternType="solid">
          <fgColor theme="6" tint="0.79998168889431442"/>
          <bgColor theme="6" tint="0.79998168889431442"/>
        </patternFill>
      </fill>
      <border>
        <bottom style="thin">
          <color theme="6"/>
        </bottom>
      </border>
    </dxf>
    <dxf>
      <font>
        <color theme="0"/>
      </font>
      <fill>
        <patternFill patternType="solid">
          <fgColor theme="6" tint="0.39997558519241921"/>
          <bgColor theme="6" tint="0.39997558519241921"/>
        </patternFill>
      </fill>
      <border>
        <bottom style="thin">
          <color theme="6" tint="0.79998168889431442"/>
        </bottom>
        <horizontal style="thin">
          <color theme="6" tint="0.39997558519241921"/>
        </horizontal>
      </border>
    </dxf>
    <dxf>
      <border>
        <bottom style="thin">
          <color theme="6" tint="0.59999389629810485"/>
        </bottom>
      </border>
    </dxf>
    <dxf>
      <font>
        <b/>
        <color theme="1"/>
      </font>
      <fill>
        <patternFill patternType="solid">
          <fgColor theme="0" tint="-0.14999847407452621"/>
          <bgColor theme="0" tint="-0.14999847407452621"/>
        </patternFill>
      </fill>
    </dxf>
    <dxf>
      <font>
        <b/>
        <color theme="0"/>
      </font>
      <fill>
        <patternFill patternType="solid">
          <fgColor theme="6" tint="0.39997558519241921"/>
          <bgColor theme="6" tint="0.39997558519241921"/>
        </patternFill>
      </fill>
    </dxf>
    <dxf>
      <font>
        <b/>
        <color theme="0"/>
      </font>
    </dxf>
    <dxf>
      <border>
        <left style="thin">
          <color theme="6" tint="-0.249977111117893"/>
        </left>
        <right style="thin">
          <color theme="6" tint="-0.249977111117893"/>
        </right>
      </border>
    </dxf>
    <dxf>
      <border>
        <top style="thin">
          <color theme="6" tint="-0.249977111117893"/>
        </top>
        <bottom style="thin">
          <color theme="6" tint="-0.249977111117893"/>
        </bottom>
        <horizontal style="thin">
          <color theme="6" tint="-0.249977111117893"/>
        </horizontal>
      </border>
    </dxf>
    <dxf>
      <font>
        <b/>
        <color theme="1"/>
      </font>
      <border>
        <top style="double">
          <color theme="6" tint="-0.249977111117893"/>
        </top>
      </border>
    </dxf>
    <dxf>
      <font>
        <color theme="0"/>
      </font>
      <fill>
        <patternFill patternType="solid">
          <fgColor rgb="FF8989BC"/>
          <bgColor theme="6" tint="-0.249977111117893"/>
        </patternFill>
      </fill>
      <border>
        <horizontal style="thin">
          <color theme="6" tint="-0.249977111117893"/>
        </horizontal>
      </border>
    </dxf>
    <dxf>
      <font>
        <color theme="1"/>
      </font>
      <border>
        <horizontal style="thin">
          <color theme="6" tint="0.79998168889431442"/>
        </horizontal>
      </border>
    </dxf>
  </dxfs>
  <tableStyles count="2" defaultTableStyle="TableStyleMedium2" defaultPivotStyle="PivotStyleLight16">
    <tableStyle name="PivotStyleMedium4 2" table="0" count="13" xr9:uid="{FB926C91-FE76-4EA3-9571-7594AA2C6406}">
      <tableStyleElement type="wholeTable" dxfId="98"/>
      <tableStyleElement type="headerRow" dxfId="97"/>
      <tableStyleElement type="totalRow" dxfId="96"/>
      <tableStyleElement type="firstRowStripe" dxfId="95"/>
      <tableStyleElement type="firstColumnStripe" dxfId="94"/>
      <tableStyleElement type="firstHeaderCell" dxfId="93"/>
      <tableStyleElement type="firstSubtotalRow" dxfId="92"/>
      <tableStyleElement type="secondSubtotalRow" dxfId="91"/>
      <tableStyleElement type="firstColumnSubheading" dxfId="90"/>
      <tableStyleElement type="firstRowSubheading" dxfId="89"/>
      <tableStyleElement type="secondRowSubheading" dxfId="88"/>
      <tableStyleElement type="pageFieldLabels" dxfId="87"/>
      <tableStyleElement type="pageFieldValues" dxfId="86"/>
    </tableStyle>
    <tableStyle name="SlicerStyleDark3 2" pivot="0" table="0" count="10" xr9:uid="{121FABF3-A958-D640-8CBA-0DEC14FEA7B5}">
      <tableStyleElement type="wholeTable" dxfId="85"/>
      <tableStyleElement type="headerRow" dxfId="84"/>
    </tableStyle>
  </tableStyles>
  <colors>
    <mruColors>
      <color rgb="FF5A097C"/>
      <color rgb="FF0F11A7"/>
      <color rgb="FFC240D8"/>
      <color rgb="FF296EFC"/>
      <color rgb="FF5093F3"/>
      <color rgb="FFC240DB"/>
      <color rgb="FF100D83"/>
      <color rgb="FFDC25FA"/>
      <color rgb="FF194AFE"/>
      <color rgb="FF9947F7"/>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b val="0"/>
            <i val="0"/>
            <sz val="10"/>
            <color rgb="FF0B1231"/>
            <name val="Avenir Next LT Pro"/>
            <family val="2"/>
            <scheme val="none"/>
          </font>
          <fill>
            <patternFill patternType="solid">
              <fgColor auto="1"/>
              <bgColor theme="0"/>
            </patternFill>
          </fill>
          <border>
            <left style="thin">
              <color rgb="FF999999"/>
            </left>
            <right style="thin">
              <color rgb="FF999999"/>
            </right>
            <top style="thin">
              <color rgb="FF999999"/>
            </top>
            <bottom style="thin">
              <color rgb="FF999999"/>
            </bottom>
            <vertical/>
            <horizontal/>
          </border>
        </dxf>
        <dxf>
          <font>
            <b val="0"/>
            <i val="0"/>
            <sz val="10"/>
            <color rgb="FF0B1231"/>
            <name val="Athiti Light"/>
            <charset val="222"/>
            <scheme val="none"/>
          </font>
          <fill>
            <patternFill patternType="solid">
              <fgColor auto="1"/>
              <bgColor theme="0"/>
            </patternFill>
          </fill>
          <border diagonalUp="0" diagonalDown="0">
            <left/>
            <right/>
            <top/>
            <bottom/>
            <vertical/>
            <horizontal/>
          </border>
        </dxf>
        <dxf>
          <font>
            <color theme="6" tint="-0.249977111117893"/>
          </font>
          <fill>
            <patternFill patternType="solid">
              <fgColor theme="6" tint="0.59999389629810485"/>
              <bgColor theme="6" tint="0.59999389629810485"/>
            </patternFill>
          </fill>
          <border>
            <left style="thin">
              <color theme="6" tint="0.59999389629810485"/>
            </left>
            <right style="thin">
              <color theme="6" tint="0.59999389629810485"/>
            </right>
            <top style="thin">
              <color theme="6" tint="0.59999389629810485"/>
            </top>
            <bottom style="thin">
              <color theme="6" tint="0.59999389629810485"/>
            </bottom>
            <vertical/>
            <horizontal/>
          </border>
        </dxf>
        <dxf>
          <font>
            <b val="0"/>
            <i val="0"/>
            <sz val="10"/>
            <color rgb="FF0B1231"/>
            <name val="Avenir Next LT Pro"/>
            <family val="2"/>
            <scheme val="none"/>
          </font>
          <fill>
            <patternFill patternType="solid">
              <fgColor theme="6"/>
              <bgColor theme="0"/>
            </patternFill>
          </fill>
          <border diagonalUp="0" diagonalDown="0">
            <left/>
            <right/>
            <top/>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b val="0"/>
            <i val="0"/>
            <sz val="10"/>
            <color theme="0"/>
            <name val="Avenir Next LT Pro"/>
            <family val="2"/>
            <scheme val="none"/>
          </font>
          <fill>
            <gradientFill degree="90">
              <stop position="0">
                <color rgb="FF080E26"/>
              </stop>
              <stop position="1">
                <color rgb="FF080E26"/>
              </stop>
            </gradientFill>
          </fill>
          <border diagonalUp="0" diagonalDown="0">
            <left/>
            <right/>
            <top/>
            <bottom/>
            <vertical/>
            <horizontal/>
          </border>
        </dxf>
      </x14:dxfs>
    </ext>
    <ext xmlns:x14="http://schemas.microsoft.com/office/spreadsheetml/2009/9/main" uri="{EB79DEF2-80B8-43e5-95BD-54CBDDF9020C}">
      <x14:slicerStyles defaultSlicerStyle="SlicerStyleLight1">
        <x14:slicerStyle name="SlicerStyleDark3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gradFill>
              <a:gsLst>
                <a:gs pos="61000">
                  <a:srgbClr val="9947F7"/>
                </a:gs>
                <a:gs pos="1000">
                  <a:srgbClr val="DC25FA"/>
                </a:gs>
              </a:gsLst>
              <a:lin ang="5400000" scaled="1"/>
            </a:gradFill>
            <a:ln w="133350">
              <a:solidFill>
                <a:schemeClr val="tx1"/>
              </a:solidFill>
            </a:ln>
          </c:spPr>
          <c:dPt>
            <c:idx val="0"/>
            <c:bubble3D val="0"/>
            <c:spPr>
              <a:gradFill>
                <a:gsLst>
                  <a:gs pos="61000">
                    <a:srgbClr val="9947F7"/>
                  </a:gs>
                  <a:gs pos="1000">
                    <a:srgbClr val="DC25FA"/>
                  </a:gs>
                </a:gsLst>
                <a:lin ang="5400000" scaled="1"/>
              </a:gradFill>
              <a:ln w="133350">
                <a:solidFill>
                  <a:schemeClr val="tx1"/>
                </a:solidFill>
              </a:ln>
              <a:effectLst/>
            </c:spPr>
            <c:extLst>
              <c:ext xmlns:c16="http://schemas.microsoft.com/office/drawing/2014/chart" uri="{C3380CC4-5D6E-409C-BE32-E72D297353CC}">
                <c16:uniqueId val="{00000001-4145-4AC5-B57B-11DE694C3C31}"/>
              </c:ext>
            </c:extLst>
          </c:dPt>
          <c:dPt>
            <c:idx val="1"/>
            <c:bubble3D val="0"/>
            <c:spPr>
              <a:gradFill>
                <a:gsLst>
                  <a:gs pos="61000">
                    <a:srgbClr val="9947F7"/>
                  </a:gs>
                  <a:gs pos="1000">
                    <a:srgbClr val="DC25FA"/>
                  </a:gs>
                </a:gsLst>
                <a:lin ang="5400000" scaled="1"/>
              </a:gradFill>
              <a:ln w="133350">
                <a:solidFill>
                  <a:schemeClr val="tx1"/>
                </a:solidFill>
              </a:ln>
              <a:effectLst/>
            </c:spPr>
            <c:extLst>
              <c:ext xmlns:c16="http://schemas.microsoft.com/office/drawing/2014/chart" uri="{C3380CC4-5D6E-409C-BE32-E72D297353CC}">
                <c16:uniqueId val="{00000003-4145-4AC5-B57B-11DE694C3C31}"/>
              </c:ext>
            </c:extLst>
          </c:dPt>
          <c:dPt>
            <c:idx val="2"/>
            <c:bubble3D val="0"/>
            <c:spPr>
              <a:gradFill>
                <a:gsLst>
                  <a:gs pos="61000">
                    <a:srgbClr val="9947F7"/>
                  </a:gs>
                  <a:gs pos="1000">
                    <a:srgbClr val="DC25FA"/>
                  </a:gs>
                </a:gsLst>
                <a:lin ang="5400000" scaled="1"/>
              </a:gradFill>
              <a:ln w="133350">
                <a:solidFill>
                  <a:schemeClr val="tx1"/>
                </a:solidFill>
              </a:ln>
              <a:effectLst/>
            </c:spPr>
            <c:extLst>
              <c:ext xmlns:c16="http://schemas.microsoft.com/office/drawing/2014/chart" uri="{C3380CC4-5D6E-409C-BE32-E72D297353CC}">
                <c16:uniqueId val="{00000005-4145-4AC5-B57B-11DE694C3C31}"/>
              </c:ext>
            </c:extLst>
          </c:dPt>
          <c:dPt>
            <c:idx val="3"/>
            <c:bubble3D val="0"/>
            <c:spPr>
              <a:gradFill>
                <a:gsLst>
                  <a:gs pos="61000">
                    <a:srgbClr val="9947F7"/>
                  </a:gs>
                  <a:gs pos="1000">
                    <a:srgbClr val="DC25FA"/>
                  </a:gs>
                </a:gsLst>
                <a:lin ang="5400000" scaled="1"/>
              </a:gradFill>
              <a:ln w="133350">
                <a:solidFill>
                  <a:schemeClr val="tx1"/>
                </a:solidFill>
              </a:ln>
              <a:effectLst/>
            </c:spPr>
            <c:extLst>
              <c:ext xmlns:c16="http://schemas.microsoft.com/office/drawing/2014/chart" uri="{C3380CC4-5D6E-409C-BE32-E72D297353CC}">
                <c16:uniqueId val="{00000007-4145-4AC5-B57B-11DE694C3C31}"/>
              </c:ext>
            </c:extLst>
          </c:dPt>
          <c:dPt>
            <c:idx val="4"/>
            <c:bubble3D val="0"/>
            <c:spPr>
              <a:gradFill>
                <a:gsLst>
                  <a:gs pos="61000">
                    <a:srgbClr val="9947F7"/>
                  </a:gs>
                  <a:gs pos="1000">
                    <a:srgbClr val="DC25FA"/>
                  </a:gs>
                </a:gsLst>
                <a:lin ang="5400000" scaled="1"/>
              </a:gradFill>
              <a:ln w="133350">
                <a:solidFill>
                  <a:schemeClr val="tx1"/>
                </a:solidFill>
              </a:ln>
              <a:effectLst/>
            </c:spPr>
            <c:extLst>
              <c:ext xmlns:c16="http://schemas.microsoft.com/office/drawing/2014/chart" uri="{C3380CC4-5D6E-409C-BE32-E72D297353CC}">
                <c16:uniqueId val="{00000009-4145-4AC5-B57B-11DE694C3C31}"/>
              </c:ext>
            </c:extLst>
          </c:dPt>
          <c:dPt>
            <c:idx val="5"/>
            <c:bubble3D val="0"/>
            <c:spPr>
              <a:gradFill>
                <a:gsLst>
                  <a:gs pos="61000">
                    <a:srgbClr val="9947F7"/>
                  </a:gs>
                  <a:gs pos="1000">
                    <a:srgbClr val="DC25FA"/>
                  </a:gs>
                </a:gsLst>
                <a:lin ang="5400000" scaled="1"/>
              </a:gradFill>
              <a:ln w="133350">
                <a:solidFill>
                  <a:schemeClr val="tx1"/>
                </a:solidFill>
              </a:ln>
              <a:effectLst/>
            </c:spPr>
            <c:extLst>
              <c:ext xmlns:c16="http://schemas.microsoft.com/office/drawing/2014/chart" uri="{C3380CC4-5D6E-409C-BE32-E72D297353CC}">
                <c16:uniqueId val="{0000000B-4145-4AC5-B57B-11DE694C3C31}"/>
              </c:ext>
            </c:extLst>
          </c:dPt>
          <c:dPt>
            <c:idx val="6"/>
            <c:bubble3D val="0"/>
            <c:spPr>
              <a:gradFill>
                <a:gsLst>
                  <a:gs pos="61000">
                    <a:srgbClr val="9947F7"/>
                  </a:gs>
                  <a:gs pos="1000">
                    <a:srgbClr val="DC25FA"/>
                  </a:gs>
                </a:gsLst>
                <a:lin ang="5400000" scaled="1"/>
              </a:gradFill>
              <a:ln w="133350">
                <a:solidFill>
                  <a:schemeClr val="tx1"/>
                </a:solidFill>
              </a:ln>
              <a:effectLst/>
            </c:spPr>
            <c:extLst>
              <c:ext xmlns:c16="http://schemas.microsoft.com/office/drawing/2014/chart" uri="{C3380CC4-5D6E-409C-BE32-E72D297353CC}">
                <c16:uniqueId val="{0000000D-4145-4AC5-B57B-11DE694C3C31}"/>
              </c:ext>
            </c:extLst>
          </c:dPt>
          <c:dPt>
            <c:idx val="7"/>
            <c:bubble3D val="0"/>
            <c:spPr>
              <a:gradFill>
                <a:gsLst>
                  <a:gs pos="61000">
                    <a:srgbClr val="9947F7"/>
                  </a:gs>
                  <a:gs pos="1000">
                    <a:srgbClr val="DC25FA"/>
                  </a:gs>
                </a:gsLst>
                <a:lin ang="5400000" scaled="1"/>
              </a:gradFill>
              <a:ln w="133350">
                <a:solidFill>
                  <a:schemeClr val="tx1"/>
                </a:solidFill>
              </a:ln>
              <a:effectLst/>
            </c:spPr>
            <c:extLst>
              <c:ext xmlns:c16="http://schemas.microsoft.com/office/drawing/2014/chart" uri="{C3380CC4-5D6E-409C-BE32-E72D297353CC}">
                <c16:uniqueId val="{0000000F-4145-4AC5-B57B-11DE694C3C31}"/>
              </c:ext>
            </c:extLst>
          </c:dPt>
          <c:dPt>
            <c:idx val="8"/>
            <c:bubble3D val="0"/>
            <c:spPr>
              <a:gradFill>
                <a:gsLst>
                  <a:gs pos="61000">
                    <a:srgbClr val="9947F7"/>
                  </a:gs>
                  <a:gs pos="1000">
                    <a:srgbClr val="DC25FA"/>
                  </a:gs>
                </a:gsLst>
                <a:lin ang="5400000" scaled="1"/>
              </a:gradFill>
              <a:ln w="133350">
                <a:solidFill>
                  <a:schemeClr val="tx1"/>
                </a:solidFill>
              </a:ln>
              <a:effectLst/>
            </c:spPr>
            <c:extLst>
              <c:ext xmlns:c16="http://schemas.microsoft.com/office/drawing/2014/chart" uri="{C3380CC4-5D6E-409C-BE32-E72D297353CC}">
                <c16:uniqueId val="{00000011-4145-4AC5-B57B-11DE694C3C31}"/>
              </c:ext>
            </c:extLst>
          </c:dPt>
          <c:dPt>
            <c:idx val="9"/>
            <c:bubble3D val="0"/>
            <c:spPr>
              <a:gradFill>
                <a:gsLst>
                  <a:gs pos="61000">
                    <a:srgbClr val="9947F7"/>
                  </a:gs>
                  <a:gs pos="1000">
                    <a:srgbClr val="DC25FA"/>
                  </a:gs>
                </a:gsLst>
                <a:lin ang="5400000" scaled="1"/>
              </a:gradFill>
              <a:ln w="133350">
                <a:solidFill>
                  <a:schemeClr val="tx1"/>
                </a:solidFill>
              </a:ln>
              <a:effectLst/>
            </c:spPr>
            <c:extLst>
              <c:ext xmlns:c16="http://schemas.microsoft.com/office/drawing/2014/chart" uri="{C3380CC4-5D6E-409C-BE32-E72D297353CC}">
                <c16:uniqueId val="{00000013-4145-4AC5-B57B-11DE694C3C31}"/>
              </c:ext>
            </c:extLst>
          </c:dPt>
          <c:dPt>
            <c:idx val="10"/>
            <c:bubble3D val="0"/>
            <c:spPr>
              <a:gradFill>
                <a:gsLst>
                  <a:gs pos="61000">
                    <a:srgbClr val="9947F7"/>
                  </a:gs>
                  <a:gs pos="1000">
                    <a:srgbClr val="DC25FA"/>
                  </a:gs>
                </a:gsLst>
                <a:lin ang="5400000" scaled="1"/>
              </a:gradFill>
              <a:ln w="133350">
                <a:solidFill>
                  <a:schemeClr val="tx1"/>
                </a:solidFill>
              </a:ln>
              <a:effectLst/>
            </c:spPr>
            <c:extLst>
              <c:ext xmlns:c16="http://schemas.microsoft.com/office/drawing/2014/chart" uri="{C3380CC4-5D6E-409C-BE32-E72D297353CC}">
                <c16:uniqueId val="{00000015-4145-4AC5-B57B-11DE694C3C31}"/>
              </c:ext>
            </c:extLst>
          </c:dPt>
          <c:dPt>
            <c:idx val="11"/>
            <c:bubble3D val="0"/>
            <c:spPr>
              <a:gradFill>
                <a:gsLst>
                  <a:gs pos="61000">
                    <a:srgbClr val="9947F7"/>
                  </a:gs>
                  <a:gs pos="1000">
                    <a:srgbClr val="DC25FA"/>
                  </a:gs>
                </a:gsLst>
                <a:lin ang="5400000" scaled="1"/>
              </a:gradFill>
              <a:ln w="133350">
                <a:solidFill>
                  <a:schemeClr val="tx1"/>
                </a:solidFill>
              </a:ln>
              <a:effectLst/>
            </c:spPr>
            <c:extLst>
              <c:ext xmlns:c16="http://schemas.microsoft.com/office/drawing/2014/chart" uri="{C3380CC4-5D6E-409C-BE32-E72D297353CC}">
                <c16:uniqueId val="{00000017-4145-4AC5-B57B-11DE694C3C31}"/>
              </c:ext>
            </c:extLst>
          </c:dPt>
          <c:dPt>
            <c:idx val="12"/>
            <c:bubble3D val="0"/>
            <c:spPr>
              <a:gradFill>
                <a:gsLst>
                  <a:gs pos="61000">
                    <a:srgbClr val="9947F7"/>
                  </a:gs>
                  <a:gs pos="1000">
                    <a:srgbClr val="DC25FA"/>
                  </a:gs>
                </a:gsLst>
                <a:lin ang="5400000" scaled="1"/>
              </a:gradFill>
              <a:ln w="133350">
                <a:solidFill>
                  <a:schemeClr val="tx1"/>
                </a:solidFill>
              </a:ln>
              <a:effectLst/>
            </c:spPr>
            <c:extLst>
              <c:ext xmlns:c16="http://schemas.microsoft.com/office/drawing/2014/chart" uri="{C3380CC4-5D6E-409C-BE32-E72D297353CC}">
                <c16:uniqueId val="{00000019-4145-4AC5-B57B-11DE694C3C31}"/>
              </c:ext>
            </c:extLst>
          </c:dPt>
          <c:dPt>
            <c:idx val="13"/>
            <c:bubble3D val="0"/>
            <c:spPr>
              <a:gradFill>
                <a:gsLst>
                  <a:gs pos="61000">
                    <a:srgbClr val="9947F7"/>
                  </a:gs>
                  <a:gs pos="1000">
                    <a:srgbClr val="DC25FA"/>
                  </a:gs>
                </a:gsLst>
                <a:lin ang="5400000" scaled="1"/>
              </a:gradFill>
              <a:ln w="133350">
                <a:solidFill>
                  <a:schemeClr val="tx1"/>
                </a:solidFill>
              </a:ln>
              <a:effectLst/>
            </c:spPr>
            <c:extLst>
              <c:ext xmlns:c16="http://schemas.microsoft.com/office/drawing/2014/chart" uri="{C3380CC4-5D6E-409C-BE32-E72D297353CC}">
                <c16:uniqueId val="{0000001B-4145-4AC5-B57B-11DE694C3C31}"/>
              </c:ext>
            </c:extLst>
          </c:dPt>
          <c:dPt>
            <c:idx val="14"/>
            <c:bubble3D val="0"/>
            <c:spPr>
              <a:gradFill>
                <a:gsLst>
                  <a:gs pos="61000">
                    <a:srgbClr val="9947F7"/>
                  </a:gs>
                  <a:gs pos="1000">
                    <a:srgbClr val="DC25FA"/>
                  </a:gs>
                </a:gsLst>
                <a:lin ang="5400000" scaled="1"/>
              </a:gradFill>
              <a:ln w="133350">
                <a:solidFill>
                  <a:schemeClr val="tx1"/>
                </a:solidFill>
              </a:ln>
              <a:effectLst/>
            </c:spPr>
            <c:extLst>
              <c:ext xmlns:c16="http://schemas.microsoft.com/office/drawing/2014/chart" uri="{C3380CC4-5D6E-409C-BE32-E72D297353CC}">
                <c16:uniqueId val="{0000001D-4145-4AC5-B57B-11DE694C3C31}"/>
              </c:ext>
            </c:extLst>
          </c:dPt>
          <c:dPt>
            <c:idx val="15"/>
            <c:bubble3D val="0"/>
            <c:spPr>
              <a:gradFill>
                <a:gsLst>
                  <a:gs pos="61000">
                    <a:srgbClr val="9947F7"/>
                  </a:gs>
                  <a:gs pos="1000">
                    <a:srgbClr val="DC25FA"/>
                  </a:gs>
                </a:gsLst>
                <a:lin ang="5400000" scaled="1"/>
              </a:gradFill>
              <a:ln w="133350">
                <a:solidFill>
                  <a:schemeClr val="tx1"/>
                </a:solidFill>
              </a:ln>
              <a:effectLst/>
            </c:spPr>
            <c:extLst>
              <c:ext xmlns:c16="http://schemas.microsoft.com/office/drawing/2014/chart" uri="{C3380CC4-5D6E-409C-BE32-E72D297353CC}">
                <c16:uniqueId val="{0000001F-4145-4AC5-B57B-11DE694C3C31}"/>
              </c:ext>
            </c:extLst>
          </c:dPt>
          <c:dPt>
            <c:idx val="16"/>
            <c:bubble3D val="0"/>
            <c:spPr>
              <a:gradFill>
                <a:gsLst>
                  <a:gs pos="61000">
                    <a:srgbClr val="9947F7"/>
                  </a:gs>
                  <a:gs pos="1000">
                    <a:srgbClr val="DC25FA"/>
                  </a:gs>
                </a:gsLst>
                <a:lin ang="5400000" scaled="1"/>
              </a:gradFill>
              <a:ln w="133350">
                <a:solidFill>
                  <a:schemeClr val="tx1"/>
                </a:solidFill>
              </a:ln>
              <a:effectLst/>
            </c:spPr>
            <c:extLst>
              <c:ext xmlns:c16="http://schemas.microsoft.com/office/drawing/2014/chart" uri="{C3380CC4-5D6E-409C-BE32-E72D297353CC}">
                <c16:uniqueId val="{00000021-4145-4AC5-B57B-11DE694C3C31}"/>
              </c:ext>
            </c:extLst>
          </c:dPt>
          <c:dPt>
            <c:idx val="17"/>
            <c:bubble3D val="0"/>
            <c:spPr>
              <a:gradFill>
                <a:gsLst>
                  <a:gs pos="61000">
                    <a:srgbClr val="9947F7"/>
                  </a:gs>
                  <a:gs pos="1000">
                    <a:srgbClr val="DC25FA"/>
                  </a:gs>
                </a:gsLst>
                <a:lin ang="5400000" scaled="1"/>
              </a:gradFill>
              <a:ln w="133350">
                <a:solidFill>
                  <a:schemeClr val="tx1"/>
                </a:solidFill>
              </a:ln>
              <a:effectLst/>
            </c:spPr>
            <c:extLst>
              <c:ext xmlns:c16="http://schemas.microsoft.com/office/drawing/2014/chart" uri="{C3380CC4-5D6E-409C-BE32-E72D297353CC}">
                <c16:uniqueId val="{00000023-4145-4AC5-B57B-11DE694C3C31}"/>
              </c:ext>
            </c:extLst>
          </c:dPt>
          <c:dPt>
            <c:idx val="18"/>
            <c:bubble3D val="0"/>
            <c:spPr>
              <a:gradFill>
                <a:gsLst>
                  <a:gs pos="61000">
                    <a:srgbClr val="9947F7"/>
                  </a:gs>
                  <a:gs pos="1000">
                    <a:srgbClr val="DC25FA"/>
                  </a:gs>
                </a:gsLst>
                <a:lin ang="5400000" scaled="1"/>
              </a:gradFill>
              <a:ln w="133350">
                <a:solidFill>
                  <a:schemeClr val="tx1"/>
                </a:solidFill>
              </a:ln>
              <a:effectLst/>
            </c:spPr>
            <c:extLst>
              <c:ext xmlns:c16="http://schemas.microsoft.com/office/drawing/2014/chart" uri="{C3380CC4-5D6E-409C-BE32-E72D297353CC}">
                <c16:uniqueId val="{00000025-4145-4AC5-B57B-11DE694C3C31}"/>
              </c:ext>
            </c:extLst>
          </c:dPt>
          <c:dPt>
            <c:idx val="19"/>
            <c:bubble3D val="0"/>
            <c:spPr>
              <a:gradFill>
                <a:gsLst>
                  <a:gs pos="61000">
                    <a:srgbClr val="9947F7"/>
                  </a:gs>
                  <a:gs pos="1000">
                    <a:srgbClr val="DC25FA"/>
                  </a:gs>
                </a:gsLst>
                <a:lin ang="5400000" scaled="1"/>
              </a:gradFill>
              <a:ln w="133350">
                <a:solidFill>
                  <a:schemeClr val="tx1"/>
                </a:solidFill>
              </a:ln>
              <a:effectLst/>
            </c:spPr>
            <c:extLst>
              <c:ext xmlns:c16="http://schemas.microsoft.com/office/drawing/2014/chart" uri="{C3380CC4-5D6E-409C-BE32-E72D297353CC}">
                <c16:uniqueId val="{00000027-4145-4AC5-B57B-11DE694C3C31}"/>
              </c:ext>
            </c:extLst>
          </c:dPt>
          <c:dPt>
            <c:idx val="20"/>
            <c:bubble3D val="0"/>
            <c:spPr>
              <a:gradFill>
                <a:gsLst>
                  <a:gs pos="61000">
                    <a:srgbClr val="9947F7"/>
                  </a:gs>
                  <a:gs pos="1000">
                    <a:srgbClr val="DC25FA"/>
                  </a:gs>
                </a:gsLst>
                <a:lin ang="5400000" scaled="1"/>
              </a:gradFill>
              <a:ln w="133350">
                <a:solidFill>
                  <a:schemeClr val="tx1"/>
                </a:solidFill>
              </a:ln>
              <a:effectLst/>
            </c:spPr>
            <c:extLst>
              <c:ext xmlns:c16="http://schemas.microsoft.com/office/drawing/2014/chart" uri="{C3380CC4-5D6E-409C-BE32-E72D297353CC}">
                <c16:uniqueId val="{00000029-4145-4AC5-B57B-11DE694C3C31}"/>
              </c:ext>
            </c:extLst>
          </c:dPt>
          <c:dPt>
            <c:idx val="21"/>
            <c:bubble3D val="0"/>
            <c:spPr>
              <a:gradFill>
                <a:gsLst>
                  <a:gs pos="61000">
                    <a:srgbClr val="9947F7"/>
                  </a:gs>
                  <a:gs pos="1000">
                    <a:srgbClr val="DC25FA"/>
                  </a:gs>
                </a:gsLst>
                <a:lin ang="5400000" scaled="1"/>
              </a:gradFill>
              <a:ln w="133350">
                <a:solidFill>
                  <a:schemeClr val="tx1"/>
                </a:solidFill>
              </a:ln>
              <a:effectLst/>
            </c:spPr>
            <c:extLst>
              <c:ext xmlns:c16="http://schemas.microsoft.com/office/drawing/2014/chart" uri="{C3380CC4-5D6E-409C-BE32-E72D297353CC}">
                <c16:uniqueId val="{0000002B-4145-4AC5-B57B-11DE694C3C31}"/>
              </c:ext>
            </c:extLst>
          </c:dPt>
          <c:dPt>
            <c:idx val="22"/>
            <c:bubble3D val="0"/>
            <c:spPr>
              <a:gradFill>
                <a:gsLst>
                  <a:gs pos="61000">
                    <a:srgbClr val="9947F7"/>
                  </a:gs>
                  <a:gs pos="1000">
                    <a:srgbClr val="DC25FA"/>
                  </a:gs>
                </a:gsLst>
                <a:lin ang="5400000" scaled="1"/>
              </a:gradFill>
              <a:ln w="133350">
                <a:solidFill>
                  <a:schemeClr val="tx1"/>
                </a:solidFill>
              </a:ln>
              <a:effectLst/>
            </c:spPr>
            <c:extLst>
              <c:ext xmlns:c16="http://schemas.microsoft.com/office/drawing/2014/chart" uri="{C3380CC4-5D6E-409C-BE32-E72D297353CC}">
                <c16:uniqueId val="{0000002D-4145-4AC5-B57B-11DE694C3C31}"/>
              </c:ext>
            </c:extLst>
          </c:dPt>
          <c:dPt>
            <c:idx val="23"/>
            <c:bubble3D val="0"/>
            <c:spPr>
              <a:gradFill>
                <a:gsLst>
                  <a:gs pos="61000">
                    <a:srgbClr val="9947F7"/>
                  </a:gs>
                  <a:gs pos="1000">
                    <a:srgbClr val="DC25FA"/>
                  </a:gs>
                </a:gsLst>
                <a:lin ang="5400000" scaled="1"/>
              </a:gradFill>
              <a:ln w="133350">
                <a:solidFill>
                  <a:schemeClr val="tx1"/>
                </a:solidFill>
              </a:ln>
              <a:effectLst/>
            </c:spPr>
            <c:extLst>
              <c:ext xmlns:c16="http://schemas.microsoft.com/office/drawing/2014/chart" uri="{C3380CC4-5D6E-409C-BE32-E72D297353CC}">
                <c16:uniqueId val="{0000002F-4145-4AC5-B57B-11DE694C3C31}"/>
              </c:ext>
            </c:extLst>
          </c:dPt>
          <c:dPt>
            <c:idx val="24"/>
            <c:bubble3D val="0"/>
            <c:spPr>
              <a:gradFill>
                <a:gsLst>
                  <a:gs pos="61000">
                    <a:srgbClr val="9947F7"/>
                  </a:gs>
                  <a:gs pos="1000">
                    <a:srgbClr val="DC25FA"/>
                  </a:gs>
                </a:gsLst>
                <a:lin ang="5400000" scaled="1"/>
              </a:gradFill>
              <a:ln w="133350">
                <a:solidFill>
                  <a:schemeClr val="tx1"/>
                </a:solidFill>
              </a:ln>
              <a:effectLst/>
            </c:spPr>
            <c:extLst>
              <c:ext xmlns:c16="http://schemas.microsoft.com/office/drawing/2014/chart" uri="{C3380CC4-5D6E-409C-BE32-E72D297353CC}">
                <c16:uniqueId val="{00000031-4145-4AC5-B57B-11DE694C3C31}"/>
              </c:ext>
            </c:extLst>
          </c:dPt>
          <c:dPt>
            <c:idx val="25"/>
            <c:bubble3D val="0"/>
            <c:spPr>
              <a:gradFill>
                <a:gsLst>
                  <a:gs pos="61000">
                    <a:srgbClr val="9947F7"/>
                  </a:gs>
                  <a:gs pos="1000">
                    <a:srgbClr val="DC25FA"/>
                  </a:gs>
                </a:gsLst>
                <a:lin ang="5400000" scaled="1"/>
              </a:gradFill>
              <a:ln w="133350">
                <a:solidFill>
                  <a:schemeClr val="tx1"/>
                </a:solidFill>
              </a:ln>
              <a:effectLst/>
            </c:spPr>
            <c:extLst>
              <c:ext xmlns:c16="http://schemas.microsoft.com/office/drawing/2014/chart" uri="{C3380CC4-5D6E-409C-BE32-E72D297353CC}">
                <c16:uniqueId val="{00000033-4145-4AC5-B57B-11DE694C3C31}"/>
              </c:ext>
            </c:extLst>
          </c:dPt>
          <c:dPt>
            <c:idx val="26"/>
            <c:bubble3D val="0"/>
            <c:spPr>
              <a:gradFill>
                <a:gsLst>
                  <a:gs pos="61000">
                    <a:srgbClr val="9947F7"/>
                  </a:gs>
                  <a:gs pos="1000">
                    <a:srgbClr val="DC25FA"/>
                  </a:gs>
                </a:gsLst>
                <a:lin ang="5400000" scaled="1"/>
              </a:gradFill>
              <a:ln w="133350">
                <a:solidFill>
                  <a:schemeClr val="tx1"/>
                </a:solidFill>
              </a:ln>
              <a:effectLst/>
            </c:spPr>
            <c:extLst>
              <c:ext xmlns:c16="http://schemas.microsoft.com/office/drawing/2014/chart" uri="{C3380CC4-5D6E-409C-BE32-E72D297353CC}">
                <c16:uniqueId val="{00000035-4145-4AC5-B57B-11DE694C3C31}"/>
              </c:ext>
            </c:extLst>
          </c:dPt>
          <c:dPt>
            <c:idx val="27"/>
            <c:bubble3D val="0"/>
            <c:spPr>
              <a:gradFill>
                <a:gsLst>
                  <a:gs pos="61000">
                    <a:srgbClr val="9947F7"/>
                  </a:gs>
                  <a:gs pos="1000">
                    <a:srgbClr val="DC25FA"/>
                  </a:gs>
                </a:gsLst>
                <a:lin ang="5400000" scaled="1"/>
              </a:gradFill>
              <a:ln w="133350">
                <a:solidFill>
                  <a:schemeClr val="tx1"/>
                </a:solidFill>
              </a:ln>
              <a:effectLst/>
            </c:spPr>
            <c:extLst>
              <c:ext xmlns:c16="http://schemas.microsoft.com/office/drawing/2014/chart" uri="{C3380CC4-5D6E-409C-BE32-E72D297353CC}">
                <c16:uniqueId val="{00000037-4145-4AC5-B57B-11DE694C3C31}"/>
              </c:ext>
            </c:extLst>
          </c:dPt>
          <c:dPt>
            <c:idx val="28"/>
            <c:bubble3D val="0"/>
            <c:spPr>
              <a:gradFill>
                <a:gsLst>
                  <a:gs pos="61000">
                    <a:srgbClr val="9947F7"/>
                  </a:gs>
                  <a:gs pos="1000">
                    <a:srgbClr val="DC25FA"/>
                  </a:gs>
                </a:gsLst>
                <a:lin ang="5400000" scaled="1"/>
              </a:gradFill>
              <a:ln w="133350">
                <a:solidFill>
                  <a:schemeClr val="tx1"/>
                </a:solidFill>
              </a:ln>
              <a:effectLst/>
            </c:spPr>
            <c:extLst>
              <c:ext xmlns:c16="http://schemas.microsoft.com/office/drawing/2014/chart" uri="{C3380CC4-5D6E-409C-BE32-E72D297353CC}">
                <c16:uniqueId val="{00000039-4145-4AC5-B57B-11DE694C3C31}"/>
              </c:ext>
            </c:extLst>
          </c:dPt>
          <c:dPt>
            <c:idx val="29"/>
            <c:bubble3D val="0"/>
            <c:spPr>
              <a:gradFill>
                <a:gsLst>
                  <a:gs pos="61000">
                    <a:srgbClr val="9947F7"/>
                  </a:gs>
                  <a:gs pos="1000">
                    <a:srgbClr val="DC25FA"/>
                  </a:gs>
                </a:gsLst>
                <a:lin ang="5400000" scaled="1"/>
              </a:gradFill>
              <a:ln w="133350">
                <a:solidFill>
                  <a:schemeClr val="tx1"/>
                </a:solidFill>
              </a:ln>
              <a:effectLst/>
            </c:spPr>
            <c:extLst>
              <c:ext xmlns:c16="http://schemas.microsoft.com/office/drawing/2014/chart" uri="{C3380CC4-5D6E-409C-BE32-E72D297353CC}">
                <c16:uniqueId val="{0000003B-4145-4AC5-B57B-11DE694C3C31}"/>
              </c:ext>
            </c:extLst>
          </c:dPt>
          <c:dPt>
            <c:idx val="30"/>
            <c:bubble3D val="0"/>
            <c:spPr>
              <a:gradFill>
                <a:gsLst>
                  <a:gs pos="61000">
                    <a:srgbClr val="9947F7"/>
                  </a:gs>
                  <a:gs pos="1000">
                    <a:srgbClr val="DC25FA"/>
                  </a:gs>
                </a:gsLst>
                <a:lin ang="5400000" scaled="1"/>
              </a:gradFill>
              <a:ln w="133350">
                <a:solidFill>
                  <a:schemeClr val="tx1"/>
                </a:solidFill>
              </a:ln>
              <a:effectLst/>
            </c:spPr>
            <c:extLst>
              <c:ext xmlns:c16="http://schemas.microsoft.com/office/drawing/2014/chart" uri="{C3380CC4-5D6E-409C-BE32-E72D297353CC}">
                <c16:uniqueId val="{0000003D-4145-4AC5-B57B-11DE694C3C31}"/>
              </c:ext>
            </c:extLst>
          </c:dPt>
          <c:dPt>
            <c:idx val="31"/>
            <c:bubble3D val="0"/>
            <c:spPr>
              <a:gradFill>
                <a:gsLst>
                  <a:gs pos="61000">
                    <a:srgbClr val="9947F7"/>
                  </a:gs>
                  <a:gs pos="1000">
                    <a:srgbClr val="DC25FA"/>
                  </a:gs>
                </a:gsLst>
                <a:lin ang="5400000" scaled="1"/>
              </a:gradFill>
              <a:ln w="133350">
                <a:solidFill>
                  <a:schemeClr val="tx1"/>
                </a:solidFill>
              </a:ln>
              <a:effectLst/>
            </c:spPr>
            <c:extLst>
              <c:ext xmlns:c16="http://schemas.microsoft.com/office/drawing/2014/chart" uri="{C3380CC4-5D6E-409C-BE32-E72D297353CC}">
                <c16:uniqueId val="{0000003F-4145-4AC5-B57B-11DE694C3C31}"/>
              </c:ext>
            </c:extLst>
          </c:dPt>
          <c:dPt>
            <c:idx val="32"/>
            <c:bubble3D val="0"/>
            <c:spPr>
              <a:gradFill>
                <a:gsLst>
                  <a:gs pos="61000">
                    <a:srgbClr val="9947F7"/>
                  </a:gs>
                  <a:gs pos="1000">
                    <a:srgbClr val="DC25FA"/>
                  </a:gs>
                </a:gsLst>
                <a:lin ang="5400000" scaled="1"/>
              </a:gradFill>
              <a:ln w="133350">
                <a:solidFill>
                  <a:schemeClr val="tx1"/>
                </a:solidFill>
              </a:ln>
              <a:effectLst/>
            </c:spPr>
            <c:extLst>
              <c:ext xmlns:c16="http://schemas.microsoft.com/office/drawing/2014/chart" uri="{C3380CC4-5D6E-409C-BE32-E72D297353CC}">
                <c16:uniqueId val="{00000041-4145-4AC5-B57B-11DE694C3C31}"/>
              </c:ext>
            </c:extLst>
          </c:dPt>
          <c:dPt>
            <c:idx val="33"/>
            <c:bubble3D val="0"/>
            <c:spPr>
              <a:gradFill>
                <a:gsLst>
                  <a:gs pos="61000">
                    <a:srgbClr val="9947F7"/>
                  </a:gs>
                  <a:gs pos="1000">
                    <a:srgbClr val="DC25FA"/>
                  </a:gs>
                </a:gsLst>
                <a:lin ang="5400000" scaled="1"/>
              </a:gradFill>
              <a:ln w="133350">
                <a:solidFill>
                  <a:schemeClr val="tx1"/>
                </a:solidFill>
              </a:ln>
              <a:effectLst/>
            </c:spPr>
            <c:extLst>
              <c:ext xmlns:c16="http://schemas.microsoft.com/office/drawing/2014/chart" uri="{C3380CC4-5D6E-409C-BE32-E72D297353CC}">
                <c16:uniqueId val="{00000043-4145-4AC5-B57B-11DE694C3C31}"/>
              </c:ext>
            </c:extLst>
          </c:dPt>
          <c:dPt>
            <c:idx val="34"/>
            <c:bubble3D val="0"/>
            <c:spPr>
              <a:gradFill>
                <a:gsLst>
                  <a:gs pos="61000">
                    <a:srgbClr val="9947F7"/>
                  </a:gs>
                  <a:gs pos="1000">
                    <a:srgbClr val="DC25FA"/>
                  </a:gs>
                </a:gsLst>
                <a:lin ang="5400000" scaled="1"/>
              </a:gradFill>
              <a:ln w="133350">
                <a:solidFill>
                  <a:schemeClr val="tx1"/>
                </a:solidFill>
              </a:ln>
              <a:effectLst/>
            </c:spPr>
            <c:extLst>
              <c:ext xmlns:c16="http://schemas.microsoft.com/office/drawing/2014/chart" uri="{C3380CC4-5D6E-409C-BE32-E72D297353CC}">
                <c16:uniqueId val="{00000045-4145-4AC5-B57B-11DE694C3C31}"/>
              </c:ext>
            </c:extLst>
          </c:dPt>
          <c:dPt>
            <c:idx val="35"/>
            <c:bubble3D val="0"/>
            <c:spPr>
              <a:gradFill>
                <a:gsLst>
                  <a:gs pos="61000">
                    <a:srgbClr val="9947F7"/>
                  </a:gs>
                  <a:gs pos="1000">
                    <a:srgbClr val="DC25FA"/>
                  </a:gs>
                </a:gsLst>
                <a:lin ang="5400000" scaled="1"/>
              </a:gradFill>
              <a:ln w="133350">
                <a:solidFill>
                  <a:schemeClr val="tx1"/>
                </a:solidFill>
              </a:ln>
              <a:effectLst/>
            </c:spPr>
            <c:extLst>
              <c:ext xmlns:c16="http://schemas.microsoft.com/office/drawing/2014/chart" uri="{C3380CC4-5D6E-409C-BE32-E72D297353CC}">
                <c16:uniqueId val="{00000047-4145-4AC5-B57B-11DE694C3C31}"/>
              </c:ext>
            </c:extLst>
          </c:dPt>
          <c:dPt>
            <c:idx val="36"/>
            <c:bubble3D val="0"/>
            <c:spPr>
              <a:gradFill>
                <a:gsLst>
                  <a:gs pos="61000">
                    <a:srgbClr val="9947F7"/>
                  </a:gs>
                  <a:gs pos="1000">
                    <a:srgbClr val="DC25FA"/>
                  </a:gs>
                </a:gsLst>
                <a:lin ang="5400000" scaled="1"/>
              </a:gradFill>
              <a:ln w="133350">
                <a:solidFill>
                  <a:schemeClr val="tx1"/>
                </a:solidFill>
              </a:ln>
              <a:effectLst/>
            </c:spPr>
            <c:extLst>
              <c:ext xmlns:c16="http://schemas.microsoft.com/office/drawing/2014/chart" uri="{C3380CC4-5D6E-409C-BE32-E72D297353CC}">
                <c16:uniqueId val="{00000049-4145-4AC5-B57B-11DE694C3C31}"/>
              </c:ext>
            </c:extLst>
          </c:dPt>
          <c:dPt>
            <c:idx val="37"/>
            <c:bubble3D val="0"/>
            <c:spPr>
              <a:gradFill>
                <a:gsLst>
                  <a:gs pos="61000">
                    <a:srgbClr val="9947F7"/>
                  </a:gs>
                  <a:gs pos="1000">
                    <a:srgbClr val="DC25FA"/>
                  </a:gs>
                </a:gsLst>
                <a:lin ang="5400000" scaled="1"/>
              </a:gradFill>
              <a:ln w="133350">
                <a:solidFill>
                  <a:schemeClr val="tx1"/>
                </a:solidFill>
              </a:ln>
              <a:effectLst/>
            </c:spPr>
            <c:extLst>
              <c:ext xmlns:c16="http://schemas.microsoft.com/office/drawing/2014/chart" uri="{C3380CC4-5D6E-409C-BE32-E72D297353CC}">
                <c16:uniqueId val="{0000004B-4145-4AC5-B57B-11DE694C3C31}"/>
              </c:ext>
            </c:extLst>
          </c:dPt>
          <c:dPt>
            <c:idx val="38"/>
            <c:bubble3D val="0"/>
            <c:spPr>
              <a:gradFill>
                <a:gsLst>
                  <a:gs pos="61000">
                    <a:srgbClr val="9947F7"/>
                  </a:gs>
                  <a:gs pos="1000">
                    <a:srgbClr val="DC25FA"/>
                  </a:gs>
                </a:gsLst>
                <a:lin ang="5400000" scaled="1"/>
              </a:gradFill>
              <a:ln w="133350">
                <a:solidFill>
                  <a:schemeClr val="tx1"/>
                </a:solidFill>
              </a:ln>
              <a:effectLst/>
            </c:spPr>
            <c:extLst>
              <c:ext xmlns:c16="http://schemas.microsoft.com/office/drawing/2014/chart" uri="{C3380CC4-5D6E-409C-BE32-E72D297353CC}">
                <c16:uniqueId val="{0000004D-4145-4AC5-B57B-11DE694C3C31}"/>
              </c:ext>
            </c:extLst>
          </c:dPt>
          <c:dPt>
            <c:idx val="39"/>
            <c:bubble3D val="0"/>
            <c:spPr>
              <a:gradFill>
                <a:gsLst>
                  <a:gs pos="61000">
                    <a:srgbClr val="9947F7"/>
                  </a:gs>
                  <a:gs pos="1000">
                    <a:srgbClr val="DC25FA"/>
                  </a:gs>
                </a:gsLst>
                <a:lin ang="5400000" scaled="1"/>
              </a:gradFill>
              <a:ln w="133350">
                <a:solidFill>
                  <a:schemeClr val="tx1"/>
                </a:solidFill>
              </a:ln>
              <a:effectLst/>
            </c:spPr>
            <c:extLst>
              <c:ext xmlns:c16="http://schemas.microsoft.com/office/drawing/2014/chart" uri="{C3380CC4-5D6E-409C-BE32-E72D297353CC}">
                <c16:uniqueId val="{0000004F-4145-4AC5-B57B-11DE694C3C31}"/>
              </c:ext>
            </c:extLst>
          </c:dPt>
          <c:dPt>
            <c:idx val="40"/>
            <c:bubble3D val="0"/>
            <c:spPr>
              <a:gradFill>
                <a:gsLst>
                  <a:gs pos="61000">
                    <a:srgbClr val="9947F7"/>
                  </a:gs>
                  <a:gs pos="1000">
                    <a:srgbClr val="DC25FA"/>
                  </a:gs>
                </a:gsLst>
                <a:lin ang="5400000" scaled="1"/>
              </a:gradFill>
              <a:ln w="133350">
                <a:solidFill>
                  <a:schemeClr val="tx1"/>
                </a:solidFill>
              </a:ln>
              <a:effectLst/>
            </c:spPr>
            <c:extLst>
              <c:ext xmlns:c16="http://schemas.microsoft.com/office/drawing/2014/chart" uri="{C3380CC4-5D6E-409C-BE32-E72D297353CC}">
                <c16:uniqueId val="{00000051-4145-4AC5-B57B-11DE694C3C31}"/>
              </c:ext>
            </c:extLst>
          </c:dPt>
          <c:dPt>
            <c:idx val="41"/>
            <c:bubble3D val="0"/>
            <c:spPr>
              <a:gradFill>
                <a:gsLst>
                  <a:gs pos="61000">
                    <a:srgbClr val="9947F7"/>
                  </a:gs>
                  <a:gs pos="1000">
                    <a:srgbClr val="DC25FA"/>
                  </a:gs>
                </a:gsLst>
                <a:lin ang="5400000" scaled="1"/>
              </a:gradFill>
              <a:ln w="133350">
                <a:solidFill>
                  <a:schemeClr val="tx1"/>
                </a:solidFill>
              </a:ln>
              <a:effectLst/>
            </c:spPr>
            <c:extLst>
              <c:ext xmlns:c16="http://schemas.microsoft.com/office/drawing/2014/chart" uri="{C3380CC4-5D6E-409C-BE32-E72D297353CC}">
                <c16:uniqueId val="{00000053-4145-4AC5-B57B-11DE694C3C31}"/>
              </c:ext>
            </c:extLst>
          </c:dPt>
          <c:dPt>
            <c:idx val="42"/>
            <c:bubble3D val="0"/>
            <c:spPr>
              <a:gradFill>
                <a:gsLst>
                  <a:gs pos="61000">
                    <a:srgbClr val="9947F7"/>
                  </a:gs>
                  <a:gs pos="1000">
                    <a:srgbClr val="DC25FA"/>
                  </a:gs>
                </a:gsLst>
                <a:lin ang="5400000" scaled="1"/>
              </a:gradFill>
              <a:ln w="133350">
                <a:solidFill>
                  <a:schemeClr val="tx1"/>
                </a:solidFill>
              </a:ln>
              <a:effectLst/>
            </c:spPr>
            <c:extLst>
              <c:ext xmlns:c16="http://schemas.microsoft.com/office/drawing/2014/chart" uri="{C3380CC4-5D6E-409C-BE32-E72D297353CC}">
                <c16:uniqueId val="{00000055-4145-4AC5-B57B-11DE694C3C31}"/>
              </c:ext>
            </c:extLst>
          </c:dPt>
          <c:dPt>
            <c:idx val="43"/>
            <c:bubble3D val="0"/>
            <c:spPr>
              <a:gradFill>
                <a:gsLst>
                  <a:gs pos="61000">
                    <a:srgbClr val="9947F7"/>
                  </a:gs>
                  <a:gs pos="1000">
                    <a:srgbClr val="DC25FA"/>
                  </a:gs>
                </a:gsLst>
                <a:lin ang="5400000" scaled="1"/>
              </a:gradFill>
              <a:ln w="133350">
                <a:solidFill>
                  <a:schemeClr val="tx1"/>
                </a:solidFill>
              </a:ln>
              <a:effectLst/>
            </c:spPr>
            <c:extLst>
              <c:ext xmlns:c16="http://schemas.microsoft.com/office/drawing/2014/chart" uri="{C3380CC4-5D6E-409C-BE32-E72D297353CC}">
                <c16:uniqueId val="{00000057-4145-4AC5-B57B-11DE694C3C31}"/>
              </c:ext>
            </c:extLst>
          </c:dPt>
          <c:dPt>
            <c:idx val="44"/>
            <c:bubble3D val="0"/>
            <c:spPr>
              <a:gradFill>
                <a:gsLst>
                  <a:gs pos="61000">
                    <a:srgbClr val="9947F7"/>
                  </a:gs>
                  <a:gs pos="1000">
                    <a:srgbClr val="DC25FA"/>
                  </a:gs>
                </a:gsLst>
                <a:lin ang="5400000" scaled="1"/>
              </a:gradFill>
              <a:ln w="133350">
                <a:solidFill>
                  <a:schemeClr val="tx1"/>
                </a:solidFill>
              </a:ln>
              <a:effectLst/>
            </c:spPr>
            <c:extLst>
              <c:ext xmlns:c16="http://schemas.microsoft.com/office/drawing/2014/chart" uri="{C3380CC4-5D6E-409C-BE32-E72D297353CC}">
                <c16:uniqueId val="{00000059-4145-4AC5-B57B-11DE694C3C31}"/>
              </c:ext>
            </c:extLst>
          </c:dPt>
          <c:dPt>
            <c:idx val="45"/>
            <c:bubble3D val="0"/>
            <c:spPr>
              <a:gradFill>
                <a:gsLst>
                  <a:gs pos="61000">
                    <a:srgbClr val="9947F7"/>
                  </a:gs>
                  <a:gs pos="1000">
                    <a:srgbClr val="DC25FA"/>
                  </a:gs>
                </a:gsLst>
                <a:lin ang="5400000" scaled="1"/>
              </a:gradFill>
              <a:ln w="133350">
                <a:solidFill>
                  <a:schemeClr val="tx1"/>
                </a:solidFill>
              </a:ln>
              <a:effectLst/>
            </c:spPr>
            <c:extLst>
              <c:ext xmlns:c16="http://schemas.microsoft.com/office/drawing/2014/chart" uri="{C3380CC4-5D6E-409C-BE32-E72D297353CC}">
                <c16:uniqueId val="{0000005B-4145-4AC5-B57B-11DE694C3C31}"/>
              </c:ext>
            </c:extLst>
          </c:dPt>
          <c:dPt>
            <c:idx val="46"/>
            <c:bubble3D val="0"/>
            <c:spPr>
              <a:gradFill>
                <a:gsLst>
                  <a:gs pos="61000">
                    <a:srgbClr val="9947F7"/>
                  </a:gs>
                  <a:gs pos="1000">
                    <a:srgbClr val="DC25FA"/>
                  </a:gs>
                </a:gsLst>
                <a:lin ang="5400000" scaled="1"/>
              </a:gradFill>
              <a:ln w="133350">
                <a:solidFill>
                  <a:schemeClr val="tx1"/>
                </a:solidFill>
              </a:ln>
              <a:effectLst/>
            </c:spPr>
            <c:extLst>
              <c:ext xmlns:c16="http://schemas.microsoft.com/office/drawing/2014/chart" uri="{C3380CC4-5D6E-409C-BE32-E72D297353CC}">
                <c16:uniqueId val="{0000005D-4145-4AC5-B57B-11DE694C3C31}"/>
              </c:ext>
            </c:extLst>
          </c:dPt>
          <c:dPt>
            <c:idx val="47"/>
            <c:bubble3D val="0"/>
            <c:spPr>
              <a:gradFill>
                <a:gsLst>
                  <a:gs pos="61000">
                    <a:srgbClr val="9947F7"/>
                  </a:gs>
                  <a:gs pos="1000">
                    <a:srgbClr val="DC25FA"/>
                  </a:gs>
                </a:gsLst>
                <a:lin ang="5400000" scaled="1"/>
              </a:gradFill>
              <a:ln w="133350">
                <a:solidFill>
                  <a:schemeClr val="tx1"/>
                </a:solidFill>
              </a:ln>
              <a:effectLst/>
            </c:spPr>
            <c:extLst>
              <c:ext xmlns:c16="http://schemas.microsoft.com/office/drawing/2014/chart" uri="{C3380CC4-5D6E-409C-BE32-E72D297353CC}">
                <c16:uniqueId val="{0000005F-4145-4AC5-B57B-11DE694C3C31}"/>
              </c:ext>
            </c:extLst>
          </c:dPt>
          <c:dPt>
            <c:idx val="48"/>
            <c:bubble3D val="0"/>
            <c:spPr>
              <a:gradFill>
                <a:gsLst>
                  <a:gs pos="61000">
                    <a:srgbClr val="9947F7"/>
                  </a:gs>
                  <a:gs pos="1000">
                    <a:srgbClr val="DC25FA"/>
                  </a:gs>
                </a:gsLst>
                <a:lin ang="5400000" scaled="1"/>
              </a:gradFill>
              <a:ln w="133350">
                <a:solidFill>
                  <a:schemeClr val="tx1"/>
                </a:solidFill>
              </a:ln>
              <a:effectLst/>
            </c:spPr>
            <c:extLst>
              <c:ext xmlns:c16="http://schemas.microsoft.com/office/drawing/2014/chart" uri="{C3380CC4-5D6E-409C-BE32-E72D297353CC}">
                <c16:uniqueId val="{00000061-4145-4AC5-B57B-11DE694C3C31}"/>
              </c:ext>
            </c:extLst>
          </c:dPt>
          <c:dPt>
            <c:idx val="49"/>
            <c:bubble3D val="0"/>
            <c:spPr>
              <a:gradFill>
                <a:gsLst>
                  <a:gs pos="61000">
                    <a:srgbClr val="9947F7"/>
                  </a:gs>
                  <a:gs pos="1000">
                    <a:srgbClr val="DC25FA"/>
                  </a:gs>
                </a:gsLst>
                <a:lin ang="5400000" scaled="1"/>
              </a:gradFill>
              <a:ln w="133350">
                <a:solidFill>
                  <a:schemeClr val="tx1"/>
                </a:solidFill>
              </a:ln>
              <a:effectLst/>
            </c:spPr>
            <c:extLst>
              <c:ext xmlns:c16="http://schemas.microsoft.com/office/drawing/2014/chart" uri="{C3380CC4-5D6E-409C-BE32-E72D297353CC}">
                <c16:uniqueId val="{00000063-4145-4AC5-B57B-11DE694C3C31}"/>
              </c:ext>
            </c:extLst>
          </c:dPt>
          <c:dPt>
            <c:idx val="50"/>
            <c:bubble3D val="0"/>
            <c:spPr>
              <a:gradFill>
                <a:gsLst>
                  <a:gs pos="61000">
                    <a:srgbClr val="9947F7"/>
                  </a:gs>
                  <a:gs pos="1000">
                    <a:srgbClr val="DC25FA"/>
                  </a:gs>
                </a:gsLst>
                <a:lin ang="5400000" scaled="1"/>
              </a:gradFill>
              <a:ln w="133350">
                <a:solidFill>
                  <a:schemeClr val="tx1"/>
                </a:solidFill>
              </a:ln>
              <a:effectLst/>
            </c:spPr>
            <c:extLst>
              <c:ext xmlns:c16="http://schemas.microsoft.com/office/drawing/2014/chart" uri="{C3380CC4-5D6E-409C-BE32-E72D297353CC}">
                <c16:uniqueId val="{00000065-4145-4AC5-B57B-11DE694C3C31}"/>
              </c:ext>
            </c:extLst>
          </c:dPt>
          <c:dPt>
            <c:idx val="51"/>
            <c:bubble3D val="0"/>
            <c:spPr>
              <a:gradFill>
                <a:gsLst>
                  <a:gs pos="61000">
                    <a:srgbClr val="9947F7"/>
                  </a:gs>
                  <a:gs pos="1000">
                    <a:srgbClr val="DC25FA"/>
                  </a:gs>
                </a:gsLst>
                <a:lin ang="5400000" scaled="1"/>
              </a:gradFill>
              <a:ln w="133350">
                <a:solidFill>
                  <a:schemeClr val="tx1"/>
                </a:solidFill>
              </a:ln>
              <a:effectLst/>
            </c:spPr>
            <c:extLst>
              <c:ext xmlns:c16="http://schemas.microsoft.com/office/drawing/2014/chart" uri="{C3380CC4-5D6E-409C-BE32-E72D297353CC}">
                <c16:uniqueId val="{00000067-4145-4AC5-B57B-11DE694C3C31}"/>
              </c:ext>
            </c:extLst>
          </c:dPt>
          <c:dPt>
            <c:idx val="52"/>
            <c:bubble3D val="0"/>
            <c:spPr>
              <a:gradFill>
                <a:gsLst>
                  <a:gs pos="61000">
                    <a:srgbClr val="9947F7"/>
                  </a:gs>
                  <a:gs pos="1000">
                    <a:srgbClr val="DC25FA"/>
                  </a:gs>
                </a:gsLst>
                <a:lin ang="5400000" scaled="1"/>
              </a:gradFill>
              <a:ln w="133350">
                <a:solidFill>
                  <a:schemeClr val="tx1"/>
                </a:solidFill>
              </a:ln>
              <a:effectLst/>
            </c:spPr>
            <c:extLst>
              <c:ext xmlns:c16="http://schemas.microsoft.com/office/drawing/2014/chart" uri="{C3380CC4-5D6E-409C-BE32-E72D297353CC}">
                <c16:uniqueId val="{00000069-4145-4AC5-B57B-11DE694C3C31}"/>
              </c:ext>
            </c:extLst>
          </c:dPt>
          <c:dPt>
            <c:idx val="53"/>
            <c:bubble3D val="0"/>
            <c:spPr>
              <a:gradFill>
                <a:gsLst>
                  <a:gs pos="61000">
                    <a:srgbClr val="9947F7"/>
                  </a:gs>
                  <a:gs pos="1000">
                    <a:srgbClr val="DC25FA"/>
                  </a:gs>
                </a:gsLst>
                <a:lin ang="5400000" scaled="1"/>
              </a:gradFill>
              <a:ln w="133350">
                <a:solidFill>
                  <a:schemeClr val="tx1"/>
                </a:solidFill>
              </a:ln>
              <a:effectLst/>
            </c:spPr>
            <c:extLst>
              <c:ext xmlns:c16="http://schemas.microsoft.com/office/drawing/2014/chart" uri="{C3380CC4-5D6E-409C-BE32-E72D297353CC}">
                <c16:uniqueId val="{0000006B-4145-4AC5-B57B-11DE694C3C31}"/>
              </c:ext>
            </c:extLst>
          </c:dPt>
          <c:dPt>
            <c:idx val="54"/>
            <c:bubble3D val="0"/>
            <c:spPr>
              <a:gradFill>
                <a:gsLst>
                  <a:gs pos="61000">
                    <a:srgbClr val="9947F7"/>
                  </a:gs>
                  <a:gs pos="1000">
                    <a:srgbClr val="DC25FA"/>
                  </a:gs>
                </a:gsLst>
                <a:lin ang="5400000" scaled="1"/>
              </a:gradFill>
              <a:ln w="133350">
                <a:solidFill>
                  <a:schemeClr val="tx1"/>
                </a:solidFill>
              </a:ln>
              <a:effectLst/>
            </c:spPr>
            <c:extLst>
              <c:ext xmlns:c16="http://schemas.microsoft.com/office/drawing/2014/chart" uri="{C3380CC4-5D6E-409C-BE32-E72D297353CC}">
                <c16:uniqueId val="{0000006D-4145-4AC5-B57B-11DE694C3C31}"/>
              </c:ext>
            </c:extLst>
          </c:dPt>
          <c:dPt>
            <c:idx val="55"/>
            <c:bubble3D val="0"/>
            <c:spPr>
              <a:gradFill>
                <a:gsLst>
                  <a:gs pos="61000">
                    <a:srgbClr val="9947F7"/>
                  </a:gs>
                  <a:gs pos="1000">
                    <a:srgbClr val="DC25FA"/>
                  </a:gs>
                </a:gsLst>
                <a:lin ang="5400000" scaled="1"/>
              </a:gradFill>
              <a:ln w="133350">
                <a:solidFill>
                  <a:schemeClr val="tx1"/>
                </a:solidFill>
              </a:ln>
              <a:effectLst/>
            </c:spPr>
            <c:extLst>
              <c:ext xmlns:c16="http://schemas.microsoft.com/office/drawing/2014/chart" uri="{C3380CC4-5D6E-409C-BE32-E72D297353CC}">
                <c16:uniqueId val="{0000006F-4145-4AC5-B57B-11DE694C3C31}"/>
              </c:ext>
            </c:extLst>
          </c:dPt>
          <c:dPt>
            <c:idx val="56"/>
            <c:bubble3D val="0"/>
            <c:spPr>
              <a:gradFill>
                <a:gsLst>
                  <a:gs pos="61000">
                    <a:srgbClr val="9947F7"/>
                  </a:gs>
                  <a:gs pos="1000">
                    <a:srgbClr val="DC25FA"/>
                  </a:gs>
                </a:gsLst>
                <a:lin ang="5400000" scaled="1"/>
              </a:gradFill>
              <a:ln w="133350">
                <a:solidFill>
                  <a:schemeClr val="tx1"/>
                </a:solidFill>
              </a:ln>
              <a:effectLst/>
            </c:spPr>
            <c:extLst>
              <c:ext xmlns:c16="http://schemas.microsoft.com/office/drawing/2014/chart" uri="{C3380CC4-5D6E-409C-BE32-E72D297353CC}">
                <c16:uniqueId val="{00000071-4145-4AC5-B57B-11DE694C3C31}"/>
              </c:ext>
            </c:extLst>
          </c:dPt>
          <c:cat>
            <c:strLit>
              <c:ptCount val="57"/>
              <c:pt idx="0">
                <c:v>1</c:v>
              </c:pt>
              <c:pt idx="1">
                <c:v>2</c:v>
              </c:pt>
              <c:pt idx="2">
                <c:v>4</c:v>
              </c:pt>
              <c:pt idx="3">
                <c:v>5</c:v>
              </c:pt>
              <c:pt idx="4">
                <c:v>6</c:v>
              </c:pt>
              <c:pt idx="5">
                <c:v>7</c:v>
              </c:pt>
              <c:pt idx="6">
                <c:v>8</c:v>
              </c:pt>
              <c:pt idx="7">
                <c:v>9</c:v>
              </c:pt>
              <c:pt idx="8">
                <c:v>10</c:v>
              </c:pt>
              <c:pt idx="9">
                <c:v>11</c:v>
              </c:pt>
              <c:pt idx="10">
                <c:v>12</c:v>
              </c:pt>
              <c:pt idx="11">
                <c:v>13</c:v>
              </c:pt>
              <c:pt idx="12">
                <c:v>14</c:v>
              </c:pt>
              <c:pt idx="13">
                <c:v>15</c:v>
              </c:pt>
              <c:pt idx="14">
                <c:v>16</c:v>
              </c:pt>
              <c:pt idx="15">
                <c:v>17</c:v>
              </c:pt>
              <c:pt idx="16">
                <c:v>18</c:v>
              </c:pt>
              <c:pt idx="17">
                <c:v>19</c:v>
              </c:pt>
              <c:pt idx="18">
                <c:v>20</c:v>
              </c:pt>
              <c:pt idx="19">
                <c:v>21</c:v>
              </c:pt>
              <c:pt idx="20">
                <c:v>22</c:v>
              </c:pt>
              <c:pt idx="21">
                <c:v>23</c:v>
              </c:pt>
              <c:pt idx="22">
                <c:v>24</c:v>
              </c:pt>
              <c:pt idx="23">
                <c:v>25</c:v>
              </c:pt>
              <c:pt idx="24">
                <c:v>26</c:v>
              </c:pt>
              <c:pt idx="25">
                <c:v>27</c:v>
              </c:pt>
              <c:pt idx="26">
                <c:v>28</c:v>
              </c:pt>
              <c:pt idx="27">
                <c:v>29</c:v>
              </c:pt>
              <c:pt idx="28">
                <c:v>30</c:v>
              </c:pt>
              <c:pt idx="29">
                <c:v>31</c:v>
              </c:pt>
              <c:pt idx="30">
                <c:v>32</c:v>
              </c:pt>
              <c:pt idx="31">
                <c:v>33</c:v>
              </c:pt>
              <c:pt idx="32">
                <c:v>34</c:v>
              </c:pt>
              <c:pt idx="33">
                <c:v>35</c:v>
              </c:pt>
              <c:pt idx="34">
                <c:v>36</c:v>
              </c:pt>
              <c:pt idx="35">
                <c:v>37</c:v>
              </c:pt>
              <c:pt idx="36">
                <c:v>38</c:v>
              </c:pt>
              <c:pt idx="37">
                <c:v>39</c:v>
              </c:pt>
              <c:pt idx="38">
                <c:v>40</c:v>
              </c:pt>
              <c:pt idx="39">
                <c:v>41</c:v>
              </c:pt>
              <c:pt idx="40">
                <c:v>42</c:v>
              </c:pt>
              <c:pt idx="41">
                <c:v>43</c:v>
              </c:pt>
              <c:pt idx="42">
                <c:v>44</c:v>
              </c:pt>
              <c:pt idx="43">
                <c:v>45</c:v>
              </c:pt>
              <c:pt idx="44">
                <c:v>46</c:v>
              </c:pt>
              <c:pt idx="45">
                <c:v>47</c:v>
              </c:pt>
              <c:pt idx="46">
                <c:v>48</c:v>
              </c:pt>
              <c:pt idx="47">
                <c:v>49</c:v>
              </c:pt>
              <c:pt idx="48">
                <c:v>50</c:v>
              </c:pt>
              <c:pt idx="49">
                <c:v>51</c:v>
              </c:pt>
              <c:pt idx="50">
                <c:v>52</c:v>
              </c:pt>
              <c:pt idx="51">
                <c:v>53</c:v>
              </c:pt>
              <c:pt idx="52">
                <c:v>54</c:v>
              </c:pt>
              <c:pt idx="53">
                <c:v>55</c:v>
              </c:pt>
              <c:pt idx="54">
                <c:v>56</c:v>
              </c:pt>
              <c:pt idx="55">
                <c:v>57</c:v>
              </c:pt>
              <c:pt idx="56">
                <c:v>58</c:v>
              </c:pt>
              <c:extLst>
                <c:ext xmlns:c15="http://schemas.microsoft.com/office/drawing/2012/chart" uri="{02D57815-91ED-43cb-92C2-25804820EDAC}">
                  <c15:autoCat val="1"/>
                </c:ext>
              </c:extLst>
            </c:strLit>
          </c:cat>
          <c:val>
            <c:numRef>
              <c:extLst>
                <c:ext xmlns:c16="http://schemas.microsoft.com/office/drawing/2014/chart" uri="{F5D05F6E-A05E-4728-AFD3-386EB277150F}">
                  <c16:filteredLitCache>
                    <c:numCache>
                      <c:formatCode>General</c:formatCode>
                      <c:ptCount val="1"/>
                      <c:pt idx="2">
                        <c:v>1</c:v>
                      </c:pt>
                    </c:numCache>
                  </c16:filteredLitCache>
                </c:ext>
              </c:extLst>
              <c:f/>
              <c:numCache>
                <c:formatCode>General</c:formatCode>
                <c:ptCount val="57"/>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numCache>
            </c:numRef>
          </c:val>
          <c:extLst>
            <c:ext xmlns:c16="http://schemas.microsoft.com/office/drawing/2014/chart" uri="{F5D05F6E-A05E-4728-AFD3-386EB277150F}">
              <c16:categoryFilterExceptions/>
            </c:ext>
            <c:ext xmlns:c16="http://schemas.microsoft.com/office/drawing/2014/chart" uri="{C5897E43-82E2-4C41-B96C-FBF1F857EA46}">
              <c16:datapointuniqueidmap xmlns:c16="http://schemas.microsoft.com/office/drawing/2014/chart"/>
            </c:ext>
            <c:ext xmlns:c16="http://schemas.microsoft.com/office/drawing/2014/chart" uri="{C3380CC4-5D6E-409C-BE32-E72D297353CC}">
              <c16:uniqueId val="{00000072-4145-4AC5-B57B-11DE694C3C31}"/>
            </c:ext>
          </c:extLst>
        </c:ser>
        <c:dLbls>
          <c:showLegendKey val="0"/>
          <c:showVal val="0"/>
          <c:showCatName val="0"/>
          <c:showSerName val="0"/>
          <c:showPercent val="0"/>
          <c:showBubbleSize val="0"/>
          <c:showLeaderLines val="1"/>
        </c:dLbls>
        <c:firstSliceAng val="0"/>
        <c:holeSize val="75"/>
      </c:doughnutChart>
      <c:doughnutChart>
        <c:varyColors val="1"/>
        <c:ser>
          <c:idx val="1"/>
          <c:order val="1"/>
          <c:tx>
            <c:v>PERCENTAGE</c:v>
          </c:tx>
          <c:spPr>
            <a:ln w="19050">
              <a:solidFill>
                <a:schemeClr val="tx1"/>
              </a:solidFill>
            </a:ln>
          </c:spPr>
          <c:dPt>
            <c:idx val="0"/>
            <c:bubble3D val="0"/>
            <c:spPr>
              <a:solidFill>
                <a:schemeClr val="accent1">
                  <a:alpha val="0"/>
                </a:schemeClr>
              </a:solidFill>
              <a:ln w="19050">
                <a:solidFill>
                  <a:schemeClr val="tx1"/>
                </a:solidFill>
              </a:ln>
              <a:effectLst/>
            </c:spPr>
            <c:extLst>
              <c:ext xmlns:c16="http://schemas.microsoft.com/office/drawing/2014/chart" uri="{C3380CC4-5D6E-409C-BE32-E72D297353CC}">
                <c16:uniqueId val="{00000074-4145-4AC5-B57B-11DE694C3C31}"/>
              </c:ext>
            </c:extLst>
          </c:dPt>
          <c:dPt>
            <c:idx val="1"/>
            <c:bubble3D val="0"/>
            <c:spPr>
              <a:solidFill>
                <a:schemeClr val="tx1">
                  <a:alpha val="72000"/>
                </a:schemeClr>
              </a:solidFill>
              <a:ln w="19050">
                <a:solidFill>
                  <a:schemeClr val="tx1"/>
                </a:solidFill>
              </a:ln>
              <a:effectLst/>
            </c:spPr>
            <c:extLst>
              <c:ext xmlns:c16="http://schemas.microsoft.com/office/drawing/2014/chart" uri="{C3380CC4-5D6E-409C-BE32-E72D297353CC}">
                <c16:uniqueId val="{00000076-4145-4AC5-B57B-11DE694C3C31}"/>
              </c:ext>
            </c:extLst>
          </c:dPt>
          <c:val>
            <c:numRef>
              <c:f>'Pivot Tables'!$O$5:$P$5</c:f>
              <c:numCache>
                <c:formatCode>0%</c:formatCode>
                <c:ptCount val="2"/>
                <c:pt idx="0">
                  <c:v>0.89285714285714313</c:v>
                </c:pt>
                <c:pt idx="1">
                  <c:v>0.10714285714285687</c:v>
                </c:pt>
              </c:numCache>
            </c:numRef>
          </c:val>
          <c:extLst>
            <c:ext xmlns:c16="http://schemas.microsoft.com/office/drawing/2014/chart" uri="{C3380CC4-5D6E-409C-BE32-E72D297353CC}">
              <c16:uniqueId val="{00000077-4145-4AC5-B57B-11DE694C3C31}"/>
            </c:ext>
          </c:extLst>
        </c:ser>
        <c:dLbls>
          <c:showLegendKey val="0"/>
          <c:showVal val="0"/>
          <c:showCatName val="0"/>
          <c:showSerName val="0"/>
          <c:showPercent val="0"/>
          <c:showBubbleSize val="0"/>
          <c:showLeaderLines val="1"/>
        </c:dLbls>
        <c:firstSliceAng val="0"/>
        <c:holeSize val="75"/>
      </c:doughnutChart>
      <c:spPr>
        <a:noFill/>
        <a:ln w="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6317003496444629E-2"/>
          <c:y val="9.7974420294570611E-2"/>
          <c:w val="0.96267019804342624"/>
          <c:h val="0.90088229600078706"/>
        </c:manualLayout>
      </c:layout>
      <c:bubbleChart>
        <c:varyColors val="0"/>
        <c:ser>
          <c:idx val="0"/>
          <c:order val="0"/>
          <c:tx>
            <c:v>Income</c:v>
          </c:tx>
          <c:spPr>
            <a:gradFill flip="none" rotWithShape="1">
              <a:gsLst>
                <a:gs pos="83000">
                  <a:srgbClr val="7417BD"/>
                </a:gs>
                <a:gs pos="44000">
                  <a:srgbClr val="100D83"/>
                </a:gs>
              </a:gsLst>
              <a:path path="circle">
                <a:fillToRect l="100000" t="100000"/>
              </a:path>
              <a:tileRect r="-100000" b="-100000"/>
            </a:gradFill>
            <a:ln>
              <a:noFill/>
            </a:ln>
            <a:effectLst>
              <a:outerShdw blurRad="127000" sx="108000" sy="108000" algn="ctr" rotWithShape="0">
                <a:srgbClr val="7417BD">
                  <a:alpha val="80000"/>
                </a:srgbClr>
              </a:outerShdw>
            </a:effectLst>
          </c:spPr>
          <c:invertIfNegative val="0"/>
          <c:dPt>
            <c:idx val="0"/>
            <c:invertIfNegative val="0"/>
            <c:bubble3D val="1"/>
            <c:spPr>
              <a:gradFill flip="none" rotWithShape="1">
                <a:gsLst>
                  <a:gs pos="83000">
                    <a:srgbClr val="7417BD"/>
                  </a:gs>
                  <a:gs pos="44000">
                    <a:srgbClr val="100D83"/>
                  </a:gs>
                </a:gsLst>
                <a:path path="circle">
                  <a:fillToRect l="100000" t="100000"/>
                </a:path>
                <a:tileRect r="-100000" b="-100000"/>
              </a:gradFill>
              <a:ln>
                <a:noFill/>
              </a:ln>
              <a:effectLst>
                <a:outerShdw blurRad="127000" sx="108000" sy="108000" algn="ctr" rotWithShape="0">
                  <a:srgbClr val="7417BD">
                    <a:alpha val="80000"/>
                  </a:srgbClr>
                </a:outerShdw>
              </a:effectLst>
            </c:spPr>
            <c:extLst>
              <c:ext xmlns:c16="http://schemas.microsoft.com/office/drawing/2014/chart" uri="{C3380CC4-5D6E-409C-BE32-E72D297353CC}">
                <c16:uniqueId val="{00000001-22A3-4501-86B0-183F9B7BBEB2}"/>
              </c:ext>
            </c:extLst>
          </c:dPt>
          <c:dLbls>
            <c:dLbl>
              <c:idx val="0"/>
              <c:layout>
                <c:manualLayout>
                  <c:x val="-7.2933905989024106E-2"/>
                  <c:y val="-1.4107214832728886E-2"/>
                </c:manualLayout>
              </c:layout>
              <c:tx>
                <c:rich>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fld id="{EE3609D0-BB13-415A-88F6-2DE9C0A46E54}" type="CELLRANGE">
                      <a:rPr lang="en-US"/>
                      <a:pPr>
                        <a:defRPr sz="1000">
                          <a:solidFill>
                            <a:schemeClr val="bg1"/>
                          </a:solidFill>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1-22A3-4501-86B0-183F9B7BBEB2}"/>
                </c:ext>
              </c:extLst>
            </c:dLbl>
            <c:dLbl>
              <c:idx val="1"/>
              <c:layout>
                <c:manualLayout>
                  <c:x val="-5.7595991410164638E-2"/>
                  <c:y val="-1.2091898428053204E-2"/>
                </c:manualLayout>
              </c:layout>
              <c:tx>
                <c:rich>
                  <a:bodyPr/>
                  <a:lstStyle/>
                  <a:p>
                    <a:fld id="{5789ED80-CD0A-4B0F-BF87-AAD4F4288E42}"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2-22A3-4501-86B0-183F9B7BBEB2}"/>
                </c:ext>
              </c:extLst>
            </c:dLbl>
            <c:dLbl>
              <c:idx val="2"/>
              <c:layout>
                <c:manualLayout>
                  <c:x val="-8.5058264723324492E-2"/>
                  <c:y val="-1.64161298019567E-2"/>
                </c:manualLayout>
              </c:layout>
              <c:tx>
                <c:rich>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fld id="{A20702A3-FEC6-4F5F-B17A-0A10043468B6}" type="CELLRANGE">
                      <a:rPr lang="en-US"/>
                      <a:pPr>
                        <a:defRPr sz="1000">
                          <a:solidFill>
                            <a:schemeClr val="bg1"/>
                          </a:solidFill>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3-22A3-4501-86B0-183F9B7BBEB2}"/>
                </c:ext>
              </c:extLst>
            </c:dLbl>
            <c:dLbl>
              <c:idx val="3"/>
              <c:layout>
                <c:manualLayout>
                  <c:x val="-5.8674512621061443E-2"/>
                  <c:y val="-1.8137900565261142E-2"/>
                </c:manualLayout>
              </c:layout>
              <c:tx>
                <c:rich>
                  <a:bodyPr/>
                  <a:lstStyle/>
                  <a:p>
                    <a:fld id="{2BDAF689-6885-4D60-A5A8-EF4D22769029}"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4-22A3-4501-86B0-183F9B7BBEB2}"/>
                </c:ext>
              </c:extLst>
            </c:dLbl>
            <c:dLbl>
              <c:idx val="4"/>
              <c:layout>
                <c:manualLayout>
                  <c:x val="-7.9814252548438575E-2"/>
                  <c:y val="-1.5535454762369644E-2"/>
                </c:manualLayout>
              </c:layout>
              <c:tx>
                <c:rich>
                  <a:bodyPr/>
                  <a:lstStyle/>
                  <a:p>
                    <a:fld id="{FABE9FC4-ACCC-4F7D-8256-A6615655AE3E}"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5-22A3-4501-86B0-183F9B7BBEB2}"/>
                </c:ext>
              </c:extLst>
            </c:dLbl>
            <c:dLbl>
              <c:idx val="5"/>
              <c:layout>
                <c:manualLayout>
                  <c:x val="-8.0982914377328005E-2"/>
                  <c:y val="-1.985965597275547E-2"/>
                </c:manualLayout>
              </c:layout>
              <c:tx>
                <c:rich>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fld id="{489EA787-13D0-4DB6-AAEA-34072C905D33}" type="CELLRANGE">
                      <a:rPr lang="en-US"/>
                      <a:pPr>
                        <a:defRPr sz="1000">
                          <a:solidFill>
                            <a:schemeClr val="bg1"/>
                          </a:solidFill>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6-22A3-4501-86B0-183F9B7BBEB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'Pivot Tables'!$G$2:$G$7</c:f>
              <c:numCache>
                <c:formatCode>General</c:formatCode>
                <c:ptCount val="6"/>
                <c:pt idx="0">
                  <c:v>1</c:v>
                </c:pt>
                <c:pt idx="1">
                  <c:v>2</c:v>
                </c:pt>
                <c:pt idx="2">
                  <c:v>4</c:v>
                </c:pt>
                <c:pt idx="3">
                  <c:v>7</c:v>
                </c:pt>
                <c:pt idx="4">
                  <c:v>6</c:v>
                </c:pt>
                <c:pt idx="5">
                  <c:v>5</c:v>
                </c:pt>
              </c:numCache>
            </c:numRef>
          </c:xVal>
          <c:yVal>
            <c:numRef>
              <c:f>'Pivot Tables'!$H$2:$H$7</c:f>
              <c:numCache>
                <c:formatCode>General</c:formatCode>
                <c:ptCount val="6"/>
                <c:pt idx="0">
                  <c:v>3</c:v>
                </c:pt>
                <c:pt idx="1">
                  <c:v>8</c:v>
                </c:pt>
                <c:pt idx="2">
                  <c:v>1</c:v>
                </c:pt>
                <c:pt idx="3">
                  <c:v>2</c:v>
                </c:pt>
                <c:pt idx="4">
                  <c:v>6</c:v>
                </c:pt>
                <c:pt idx="5">
                  <c:v>9</c:v>
                </c:pt>
              </c:numCache>
            </c:numRef>
          </c:yVal>
          <c:bubbleSize>
            <c:numRef>
              <c:f>'Pivot Tables'!$I$2:$I$7</c:f>
              <c:numCache>
                <c:formatCode>_(* #,##0_);_(* \(#,##0\);_(* "-"??_);_(@_)</c:formatCode>
                <c:ptCount val="6"/>
                <c:pt idx="0">
                  <c:v>222098.39999999991</c:v>
                </c:pt>
                <c:pt idx="1">
                  <c:v>79200</c:v>
                </c:pt>
                <c:pt idx="2">
                  <c:v>150927.59999999998</c:v>
                </c:pt>
                <c:pt idx="3">
                  <c:v>58526.399999999987</c:v>
                </c:pt>
                <c:pt idx="4">
                  <c:v>123865.20000000003</c:v>
                </c:pt>
                <c:pt idx="5">
                  <c:v>168000</c:v>
                </c:pt>
              </c:numCache>
            </c:numRef>
          </c:bubbleSize>
          <c:bubble3D val="1"/>
          <c:extLst>
            <c:ext xmlns:c15="http://schemas.microsoft.com/office/drawing/2012/chart" uri="{02D57815-91ED-43cb-92C2-25804820EDAC}">
              <c15:datalabelsRange>
                <c15:f>'Pivot Tables'!$K$2:$K$7</c15:f>
                <c15:dlblRangeCache>
                  <c:ptCount val="6"/>
                  <c:pt idx="0">
                    <c:v>  </c:v>
                  </c:pt>
                  <c:pt idx="1">
                    <c:v> 79,200 </c:v>
                  </c:pt>
                  <c:pt idx="2">
                    <c:v> 150,928 </c:v>
                  </c:pt>
                  <c:pt idx="3">
                    <c:v> 58,526 </c:v>
                  </c:pt>
                  <c:pt idx="4">
                    <c:v> 123,865 </c:v>
                  </c:pt>
                  <c:pt idx="5">
                    <c:v> 168,000 </c:v>
                  </c:pt>
                </c15:dlblRangeCache>
              </c15:datalabelsRange>
            </c:ext>
            <c:ext xmlns:c16="http://schemas.microsoft.com/office/drawing/2014/chart" uri="{C3380CC4-5D6E-409C-BE32-E72D297353CC}">
              <c16:uniqueId val="{00000007-22A3-4501-86B0-183F9B7BBEB2}"/>
            </c:ext>
          </c:extLst>
        </c:ser>
        <c:ser>
          <c:idx val="1"/>
          <c:order val="1"/>
          <c:tx>
            <c:v>max</c:v>
          </c:tx>
          <c:spPr>
            <a:gradFill flip="none" rotWithShape="1">
              <a:gsLst>
                <a:gs pos="20000">
                  <a:srgbClr val="7417BD"/>
                </a:gs>
                <a:gs pos="56000">
                  <a:srgbClr val="DD115E"/>
                </a:gs>
              </a:gsLst>
              <a:path path="circle">
                <a:fillToRect r="100000" b="100000"/>
              </a:path>
              <a:tileRect l="-100000" t="-100000"/>
            </a:gradFill>
            <a:ln w="25400">
              <a:noFill/>
            </a:ln>
            <a:effectLst>
              <a:outerShdw blurRad="63500" sx="102000" sy="102000" algn="ctr" rotWithShape="0">
                <a:srgbClr val="DD115E">
                  <a:alpha val="40000"/>
                </a:srgbClr>
              </a:outerShdw>
            </a:effectLst>
          </c:spPr>
          <c:invertIfNegative val="0"/>
          <c:dLbls>
            <c:dLbl>
              <c:idx val="0"/>
              <c:layout>
                <c:manualLayout>
                  <c:x val="-9.3377707686752978E-2"/>
                  <c:y val="-1.7941449209344824E-2"/>
                </c:manualLayout>
              </c:layout>
              <c:tx>
                <c:rich>
                  <a:bodyPr/>
                  <a:lstStyle/>
                  <a:p>
                    <a:fld id="{7D11A398-D41B-4DC7-BED8-A8C65304098E}"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8-22A3-4501-86B0-183F9B7BBEB2}"/>
                </c:ext>
              </c:extLst>
            </c:dLbl>
            <c:dLbl>
              <c:idx val="1"/>
              <c:tx>
                <c:rich>
                  <a:bodyPr/>
                  <a:lstStyle/>
                  <a:p>
                    <a:fld id="{914443A6-9A32-43F5-94AB-672FCE4B265A}"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22A3-4501-86B0-183F9B7BBEB2}"/>
                </c:ext>
              </c:extLst>
            </c:dLbl>
            <c:dLbl>
              <c:idx val="2"/>
              <c:tx>
                <c:rich>
                  <a:bodyPr/>
                  <a:lstStyle/>
                  <a:p>
                    <a:fld id="{CC729D8A-A576-4695-B461-C804BF4432D8}"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22A3-4501-86B0-183F9B7BBEB2}"/>
                </c:ext>
              </c:extLst>
            </c:dLbl>
            <c:dLbl>
              <c:idx val="3"/>
              <c:tx>
                <c:rich>
                  <a:bodyPr/>
                  <a:lstStyle/>
                  <a:p>
                    <a:fld id="{838F0ED7-FFBE-4433-ADAE-AE8A5922F377}"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22A3-4501-86B0-183F9B7BBEB2}"/>
                </c:ext>
              </c:extLst>
            </c:dLbl>
            <c:dLbl>
              <c:idx val="4"/>
              <c:layout>
                <c:manualLayout>
                  <c:x val="-9.2228595267359312E-2"/>
                  <c:y val="-1.3305035874186414E-2"/>
                </c:manualLayout>
              </c:layout>
              <c:tx>
                <c:rich>
                  <a:bodyPr/>
                  <a:lstStyle/>
                  <a:p>
                    <a:fld id="{67C6E1E8-96D5-4CFF-ADC5-78C10E1F69B5}"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C-22A3-4501-86B0-183F9B7BBEB2}"/>
                </c:ext>
              </c:extLst>
            </c:dLbl>
            <c:dLbl>
              <c:idx val="5"/>
              <c:layout>
                <c:manualLayout>
                  <c:x val="-8.6167904172349097E-2"/>
                  <c:y val="-2.6746708314353267E-2"/>
                </c:manualLayout>
              </c:layout>
              <c:tx>
                <c:rich>
                  <a:bodyPr/>
                  <a:lstStyle/>
                  <a:p>
                    <a:fld id="{D21C9C6E-C872-4482-9AA0-0B2E00AB975A}"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D-22A3-4501-86B0-183F9B7BBEB2}"/>
                </c:ext>
              </c:extLst>
            </c:dLbl>
            <c:spPr>
              <a:noFill/>
              <a:ln>
                <a:noFill/>
              </a:ln>
              <a:effectLst/>
            </c:spPr>
            <c:txPr>
              <a:bodyPr rot="0" spcFirstLastPara="1" vertOverflow="ellipsis" vert="horz" wrap="square" lIns="38100" tIns="19050" rIns="38100" bIns="19050" anchor="ctr" anchorCtr="0">
                <a:spAutoFit/>
              </a:bodyPr>
              <a:lstStyle/>
              <a:p>
                <a:pPr algn="ctr">
                  <a:defRPr sz="1050" b="0"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'Pivot Tables'!$G$2:$G$7</c:f>
              <c:numCache>
                <c:formatCode>General</c:formatCode>
                <c:ptCount val="6"/>
                <c:pt idx="0">
                  <c:v>1</c:v>
                </c:pt>
                <c:pt idx="1">
                  <c:v>2</c:v>
                </c:pt>
                <c:pt idx="2">
                  <c:v>4</c:v>
                </c:pt>
                <c:pt idx="3">
                  <c:v>7</c:v>
                </c:pt>
                <c:pt idx="4">
                  <c:v>6</c:v>
                </c:pt>
                <c:pt idx="5">
                  <c:v>5</c:v>
                </c:pt>
              </c:numCache>
            </c:numRef>
          </c:xVal>
          <c:yVal>
            <c:numRef>
              <c:f>'Pivot Tables'!$H$2:$H$7</c:f>
              <c:numCache>
                <c:formatCode>General</c:formatCode>
                <c:ptCount val="6"/>
                <c:pt idx="0">
                  <c:v>3</c:v>
                </c:pt>
                <c:pt idx="1">
                  <c:v>8</c:v>
                </c:pt>
                <c:pt idx="2">
                  <c:v>1</c:v>
                </c:pt>
                <c:pt idx="3">
                  <c:v>2</c:v>
                </c:pt>
                <c:pt idx="4">
                  <c:v>6</c:v>
                </c:pt>
                <c:pt idx="5">
                  <c:v>9</c:v>
                </c:pt>
              </c:numCache>
            </c:numRef>
          </c:yVal>
          <c:bubbleSize>
            <c:numRef>
              <c:f>'Pivot Tables'!$J$2:$J$7</c:f>
              <c:numCache>
                <c:formatCode>_(* #,##0_);_(* \(#,##0\);_(* "-"??_);_(@_)</c:formatCode>
                <c:ptCount val="6"/>
                <c:pt idx="0">
                  <c:v>222098.39999999991</c:v>
                </c:pt>
                <c:pt idx="1">
                  <c:v>0</c:v>
                </c:pt>
                <c:pt idx="2">
                  <c:v>0</c:v>
                </c:pt>
                <c:pt idx="3">
                  <c:v>0</c:v>
                </c:pt>
                <c:pt idx="4">
                  <c:v>0</c:v>
                </c:pt>
                <c:pt idx="5">
                  <c:v>0</c:v>
                </c:pt>
              </c:numCache>
            </c:numRef>
          </c:bubbleSize>
          <c:bubble3D val="1"/>
          <c:extLst>
            <c:ext xmlns:c15="http://schemas.microsoft.com/office/drawing/2012/chart" uri="{02D57815-91ED-43cb-92C2-25804820EDAC}">
              <c15:datalabelsRange>
                <c15:f>'Pivot Tables'!$J$2:$J$7</c15:f>
                <c15:dlblRangeCache>
                  <c:ptCount val="6"/>
                  <c:pt idx="0">
                    <c:v> 222,098 </c:v>
                  </c:pt>
                  <c:pt idx="1">
                    <c:v>  </c:v>
                  </c:pt>
                  <c:pt idx="2">
                    <c:v>  </c:v>
                  </c:pt>
                  <c:pt idx="3">
                    <c:v>  </c:v>
                  </c:pt>
                  <c:pt idx="4">
                    <c:v>  </c:v>
                  </c:pt>
                  <c:pt idx="5">
                    <c:v>  </c:v>
                  </c:pt>
                </c15:dlblRangeCache>
              </c15:datalabelsRange>
            </c:ext>
            <c:ext xmlns:c16="http://schemas.microsoft.com/office/drawing/2014/chart" uri="{C3380CC4-5D6E-409C-BE32-E72D297353CC}">
              <c16:uniqueId val="{0000000E-22A3-4501-86B0-183F9B7BBEB2}"/>
            </c:ext>
          </c:extLst>
        </c:ser>
        <c:dLbls>
          <c:showLegendKey val="0"/>
          <c:showVal val="0"/>
          <c:showCatName val="0"/>
          <c:showSerName val="0"/>
          <c:showPercent val="0"/>
          <c:showBubbleSize val="0"/>
        </c:dLbls>
        <c:bubbleScale val="70"/>
        <c:showNegBubbles val="0"/>
        <c:axId val="240455216"/>
        <c:axId val="240449392"/>
      </c:bubbleChart>
      <c:valAx>
        <c:axId val="240455216"/>
        <c:scaling>
          <c:orientation val="minMax"/>
          <c:max val="10"/>
          <c:min val="0"/>
        </c:scaling>
        <c:delete val="1"/>
        <c:axPos val="b"/>
        <c:numFmt formatCode="General" sourceLinked="1"/>
        <c:majorTickMark val="none"/>
        <c:minorTickMark val="none"/>
        <c:tickLblPos val="nextTo"/>
        <c:crossAx val="240449392"/>
        <c:crosses val="autoZero"/>
        <c:crossBetween val="midCat"/>
      </c:valAx>
      <c:valAx>
        <c:axId val="240449392"/>
        <c:scaling>
          <c:orientation val="minMax"/>
          <c:max val="10"/>
          <c:min val="0"/>
        </c:scaling>
        <c:delete val="1"/>
        <c:axPos val="l"/>
        <c:numFmt formatCode="General" sourceLinked="1"/>
        <c:majorTickMark val="none"/>
        <c:minorTickMark val="none"/>
        <c:tickLblPos val="nextTo"/>
        <c:crossAx val="24045521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Statistics Dashboard Systems(Final).xlsx]Pivot Tables!PivotTable5</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flip="none" rotWithShape="1">
            <a:gsLst>
              <a:gs pos="20000">
                <a:srgbClr val="194AFE"/>
              </a:gs>
              <a:gs pos="100000">
                <a:schemeClr val="tx1"/>
              </a:gs>
            </a:gsLst>
            <a:lin ang="5400000" scaled="1"/>
            <a:tileRect/>
          </a:gradFill>
          <a:ln w="12700">
            <a:solidFill>
              <a:srgbClr val="194AFE"/>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flip="none" rotWithShape="1">
            <a:gsLst>
              <a:gs pos="20000">
                <a:srgbClr val="194AFE"/>
              </a:gs>
              <a:gs pos="100000">
                <a:schemeClr val="tx1"/>
              </a:gs>
            </a:gsLst>
            <a:lin ang="5400000" scaled="1"/>
            <a:tileRect/>
          </a:gradFill>
          <a:ln w="12700">
            <a:solidFill>
              <a:srgbClr val="194AFE"/>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flip="none" rotWithShape="1">
            <a:gsLst>
              <a:gs pos="31000">
                <a:srgbClr val="194AFE">
                  <a:alpha val="82000"/>
                </a:srgbClr>
              </a:gs>
              <a:gs pos="100000">
                <a:schemeClr val="tx1"/>
              </a:gs>
            </a:gsLst>
            <a:lin ang="5400000" scaled="1"/>
            <a:tileRect/>
          </a:gradFill>
          <a:ln w="12700" cmpd="sng">
            <a:solidFill>
              <a:schemeClr val="tx1"/>
            </a:solidFill>
          </a:ln>
          <a:effectLst>
            <a:outerShdw blurRad="50800" dist="50800" dir="5400000" algn="ctr" rotWithShape="0">
              <a:schemeClr val="bg1"/>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Tables'!$S$1</c:f>
              <c:strCache>
                <c:ptCount val="1"/>
                <c:pt idx="0">
                  <c:v>Sum of Income</c:v>
                </c:pt>
              </c:strCache>
            </c:strRef>
          </c:tx>
          <c:spPr>
            <a:solidFill>
              <a:schemeClr val="accent1"/>
            </a:solidFill>
            <a:ln>
              <a:noFill/>
            </a:ln>
            <a:effectLst/>
          </c:spPr>
          <c:cat>
            <c:strRef>
              <c:f>'Pivot Tables'!$R$2:$R$14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Tables'!$S$2:$S$14</c:f>
              <c:numCache>
                <c:formatCode>_(* #,##0_);_(* \(#,##0\);_(* "-"??_);_(@_)</c:formatCode>
                <c:ptCount val="12"/>
                <c:pt idx="0">
                  <c:v>66884.800000000003</c:v>
                </c:pt>
                <c:pt idx="1">
                  <c:v>66884.800000000003</c:v>
                </c:pt>
                <c:pt idx="2">
                  <c:v>66884.800000000003</c:v>
                </c:pt>
                <c:pt idx="3">
                  <c:v>66884.800000000003</c:v>
                </c:pt>
                <c:pt idx="4">
                  <c:v>66884.800000000003</c:v>
                </c:pt>
                <c:pt idx="5">
                  <c:v>66884.800000000003</c:v>
                </c:pt>
                <c:pt idx="6">
                  <c:v>66884.800000000003</c:v>
                </c:pt>
                <c:pt idx="7">
                  <c:v>66884.800000000003</c:v>
                </c:pt>
                <c:pt idx="8">
                  <c:v>66884.800000000003</c:v>
                </c:pt>
                <c:pt idx="9">
                  <c:v>66884.800000000003</c:v>
                </c:pt>
                <c:pt idx="10">
                  <c:v>66884.800000000003</c:v>
                </c:pt>
                <c:pt idx="11">
                  <c:v>66884.800000000003</c:v>
                </c:pt>
              </c:numCache>
            </c:numRef>
          </c:val>
          <c:extLst>
            <c:ext xmlns:c16="http://schemas.microsoft.com/office/drawing/2014/chart" uri="{C3380CC4-5D6E-409C-BE32-E72D297353CC}">
              <c16:uniqueId val="{00000000-6446-488E-BD19-F7254E697014}"/>
            </c:ext>
          </c:extLst>
        </c:ser>
        <c:ser>
          <c:idx val="1"/>
          <c:order val="1"/>
          <c:tx>
            <c:strRef>
              <c:f>'Pivot Tables'!$T$1</c:f>
              <c:strCache>
                <c:ptCount val="1"/>
                <c:pt idx="0">
                  <c:v>Sum of Income2</c:v>
                </c:pt>
              </c:strCache>
            </c:strRef>
          </c:tx>
          <c:spPr>
            <a:gradFill flip="none" rotWithShape="1">
              <a:gsLst>
                <a:gs pos="31000">
                  <a:srgbClr val="194AFE">
                    <a:alpha val="82000"/>
                  </a:srgbClr>
                </a:gs>
                <a:gs pos="100000">
                  <a:schemeClr val="tx1"/>
                </a:gs>
              </a:gsLst>
              <a:lin ang="5400000" scaled="1"/>
              <a:tileRect/>
            </a:gradFill>
            <a:ln w="12700" cmpd="sng">
              <a:solidFill>
                <a:schemeClr val="tx1"/>
              </a:solidFill>
            </a:ln>
            <a:effectLst>
              <a:outerShdw blurRad="50800" dist="50800" dir="5400000" algn="ctr" rotWithShape="0">
                <a:schemeClr val="bg1"/>
              </a:outerShdw>
            </a:effectLst>
          </c:spPr>
          <c:cat>
            <c:strRef>
              <c:f>'Pivot Tables'!$R$2:$R$14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Tables'!$T$2:$T$14</c:f>
              <c:numCache>
                <c:formatCode>_(* #,##0_);_(* \(#,##0\);_(* "-"??_);_(@_)</c:formatCode>
                <c:ptCount val="12"/>
                <c:pt idx="0">
                  <c:v>66884.800000000003</c:v>
                </c:pt>
                <c:pt idx="1">
                  <c:v>66884.800000000003</c:v>
                </c:pt>
                <c:pt idx="2">
                  <c:v>66884.800000000003</c:v>
                </c:pt>
                <c:pt idx="3">
                  <c:v>66884.800000000003</c:v>
                </c:pt>
                <c:pt idx="4">
                  <c:v>66884.800000000003</c:v>
                </c:pt>
                <c:pt idx="5">
                  <c:v>66884.800000000003</c:v>
                </c:pt>
                <c:pt idx="6">
                  <c:v>66884.800000000003</c:v>
                </c:pt>
                <c:pt idx="7">
                  <c:v>66884.800000000003</c:v>
                </c:pt>
                <c:pt idx="8">
                  <c:v>66884.800000000003</c:v>
                </c:pt>
                <c:pt idx="9">
                  <c:v>66884.800000000003</c:v>
                </c:pt>
                <c:pt idx="10">
                  <c:v>66884.800000000003</c:v>
                </c:pt>
                <c:pt idx="11">
                  <c:v>66884.800000000003</c:v>
                </c:pt>
              </c:numCache>
            </c:numRef>
          </c:val>
          <c:extLst>
            <c:ext xmlns:c16="http://schemas.microsoft.com/office/drawing/2014/chart" uri="{C3380CC4-5D6E-409C-BE32-E72D297353CC}">
              <c16:uniqueId val="{00000001-6446-488E-BD19-F7254E697014}"/>
            </c:ext>
          </c:extLst>
        </c:ser>
        <c:dLbls>
          <c:showLegendKey val="0"/>
          <c:showVal val="0"/>
          <c:showCatName val="0"/>
          <c:showSerName val="0"/>
          <c:showPercent val="0"/>
          <c:showBubbleSize val="0"/>
        </c:dLbls>
        <c:axId val="1843694111"/>
        <c:axId val="1843691615"/>
      </c:areaChart>
      <c:catAx>
        <c:axId val="1843694111"/>
        <c:scaling>
          <c:orientation val="minMax"/>
        </c:scaling>
        <c:delete val="0"/>
        <c:axPos val="b"/>
        <c:numFmt formatCode="General" sourceLinked="1"/>
        <c:majorTickMark val="out"/>
        <c:minorTickMark val="none"/>
        <c:tickLblPos val="nextTo"/>
        <c:spPr>
          <a:noFill/>
          <a:ln w="6350" cap="flat" cmpd="sng" algn="ctr">
            <a:solidFill>
              <a:schemeClr val="tx1"/>
            </a:solidFill>
            <a:prstDash val="solid"/>
            <a:miter lim="800000"/>
          </a:ln>
          <a:effectLst/>
        </c:spPr>
        <c:txPr>
          <a:bodyPr rot="-2700000" spcFirstLastPara="1" vertOverflow="ellipsis" wrap="square" anchor="ctr" anchorCtr="1"/>
          <a:lstStyle/>
          <a:p>
            <a:pPr>
              <a:defRPr sz="800" b="0" i="0" u="none" strike="noStrike" kern="1200" baseline="0">
                <a:solidFill>
                  <a:schemeClr val="bg1"/>
                </a:solidFill>
                <a:latin typeface="+mn-lt"/>
                <a:ea typeface="+mn-ea"/>
                <a:cs typeface="+mn-cs"/>
              </a:defRPr>
            </a:pPr>
            <a:endParaRPr lang="en-US"/>
          </a:p>
        </c:txPr>
        <c:crossAx val="1843691615"/>
        <c:crosses val="autoZero"/>
        <c:auto val="1"/>
        <c:lblAlgn val="ctr"/>
        <c:lblOffset val="100"/>
        <c:noMultiLvlLbl val="0"/>
      </c:catAx>
      <c:valAx>
        <c:axId val="1843691615"/>
        <c:scaling>
          <c:orientation val="minMax"/>
        </c:scaling>
        <c:delete val="1"/>
        <c:axPos val="l"/>
        <c:numFmt formatCode="_(* #,##0_);_(* \(#,##0\);_(* &quot;-&quot;??_);_(@_)" sourceLinked="1"/>
        <c:majorTickMark val="out"/>
        <c:minorTickMark val="none"/>
        <c:tickLblPos val="nextTo"/>
        <c:crossAx val="184369411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Statistics Dashboard Systems(Final).xlsx]Pivot Tables!PivotTable6</c:name>
    <c:fmtId val="1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21000">
                <a:srgbClr val="9BF8F2">
                  <a:alpha val="81961"/>
                </a:srgbClr>
              </a:gs>
              <a:gs pos="68000">
                <a:srgbClr val="C240D8"/>
              </a:gs>
            </a:gsLst>
            <a:lin ang="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flip="none" rotWithShape="1">
            <a:gsLst>
              <a:gs pos="21000">
                <a:srgbClr val="9BF8F2">
                  <a:alpha val="81961"/>
                </a:srgbClr>
              </a:gs>
              <a:gs pos="68000">
                <a:srgbClr val="C240D8"/>
              </a:gs>
            </a:gsLst>
            <a:lin ang="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flip="none" rotWithShape="1">
            <a:gsLst>
              <a:gs pos="21000">
                <a:srgbClr val="9BF8F2">
                  <a:alpha val="81961"/>
                </a:srgbClr>
              </a:gs>
              <a:gs pos="68000">
                <a:srgbClr val="C240D8"/>
              </a:gs>
            </a:gsLst>
            <a:lin ang="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565571544936194"/>
          <c:y val="2.0135196775616725E-2"/>
          <c:w val="0.86285003167707486"/>
          <c:h val="0.96996657469098413"/>
        </c:manualLayout>
      </c:layout>
      <c:barChart>
        <c:barDir val="bar"/>
        <c:grouping val="clustered"/>
        <c:varyColors val="0"/>
        <c:ser>
          <c:idx val="0"/>
          <c:order val="0"/>
          <c:tx>
            <c:strRef>
              <c:f>'Pivot Tables'!$W$1</c:f>
              <c:strCache>
                <c:ptCount val="1"/>
                <c:pt idx="0">
                  <c:v>Total</c:v>
                </c:pt>
              </c:strCache>
            </c:strRef>
          </c:tx>
          <c:spPr>
            <a:gradFill flip="none" rotWithShape="1">
              <a:gsLst>
                <a:gs pos="21000">
                  <a:srgbClr val="9BF8F2">
                    <a:alpha val="81961"/>
                  </a:srgbClr>
                </a:gs>
                <a:gs pos="68000">
                  <a:srgbClr val="C240D8"/>
                </a:gs>
              </a:gsLst>
              <a:lin ang="0" scaled="1"/>
              <a:tileRect/>
            </a:gradFill>
            <a:ln>
              <a:noFill/>
            </a:ln>
            <a:effectLst/>
          </c:spPr>
          <c:invertIfNegative val="0"/>
          <c:cat>
            <c:strRef>
              <c:f>'Pivot Tables'!$V$2:$V$14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Tables'!$W$2:$W$14</c:f>
              <c:numCache>
                <c:formatCode>_(* #,##0_);_(* \(#,##0\);_(* "-"??_);_(@_)</c:formatCode>
                <c:ptCount val="12"/>
                <c:pt idx="0">
                  <c:v>13376.960000000003</c:v>
                </c:pt>
                <c:pt idx="1">
                  <c:v>13376.960000000003</c:v>
                </c:pt>
                <c:pt idx="2">
                  <c:v>13376.960000000003</c:v>
                </c:pt>
                <c:pt idx="3">
                  <c:v>13376.960000000003</c:v>
                </c:pt>
                <c:pt idx="4">
                  <c:v>13376.960000000003</c:v>
                </c:pt>
                <c:pt idx="5">
                  <c:v>13376.960000000003</c:v>
                </c:pt>
                <c:pt idx="6">
                  <c:v>13376.960000000003</c:v>
                </c:pt>
                <c:pt idx="7">
                  <c:v>13376.960000000003</c:v>
                </c:pt>
                <c:pt idx="8">
                  <c:v>13376.960000000003</c:v>
                </c:pt>
                <c:pt idx="9">
                  <c:v>13376.960000000003</c:v>
                </c:pt>
                <c:pt idx="10">
                  <c:v>13376.960000000003</c:v>
                </c:pt>
                <c:pt idx="11">
                  <c:v>13376.960000000003</c:v>
                </c:pt>
              </c:numCache>
            </c:numRef>
          </c:val>
          <c:extLst>
            <c:ext xmlns:c16="http://schemas.microsoft.com/office/drawing/2014/chart" uri="{C3380CC4-5D6E-409C-BE32-E72D297353CC}">
              <c16:uniqueId val="{00000000-985D-4738-84C1-A012D2606EB1}"/>
            </c:ext>
          </c:extLst>
        </c:ser>
        <c:dLbls>
          <c:showLegendKey val="0"/>
          <c:showVal val="0"/>
          <c:showCatName val="0"/>
          <c:showSerName val="0"/>
          <c:showPercent val="0"/>
          <c:showBubbleSize val="0"/>
        </c:dLbls>
        <c:gapWidth val="212"/>
        <c:axId val="1924915567"/>
        <c:axId val="1924920143"/>
      </c:barChart>
      <c:catAx>
        <c:axId val="1924915567"/>
        <c:scaling>
          <c:orientation val="minMax"/>
        </c:scaling>
        <c:delete val="0"/>
        <c:axPos val="l"/>
        <c:numFmt formatCode="General" sourceLinked="1"/>
        <c:majorTickMark val="out"/>
        <c:minorTickMark val="none"/>
        <c:tickLblPos val="nextTo"/>
        <c:spPr>
          <a:noFill/>
          <a:ln w="9525" cap="flat" cmpd="sng" algn="ctr">
            <a:noFill/>
            <a:round/>
          </a:ln>
          <a:effectLst/>
        </c:spPr>
        <c:txPr>
          <a:bodyPr rot="0" spcFirstLastPara="1" vertOverflow="ellipsis" wrap="square" anchor="ctr" anchorCtr="1"/>
          <a:lstStyle/>
          <a:p>
            <a:pPr>
              <a:defRPr sz="700" b="0" i="0" u="none" strike="noStrike" kern="1200" baseline="0">
                <a:solidFill>
                  <a:schemeClr val="bg1"/>
                </a:solidFill>
                <a:latin typeface="+mn-lt"/>
                <a:ea typeface="+mn-ea"/>
                <a:cs typeface="+mn-cs"/>
              </a:defRPr>
            </a:pPr>
            <a:endParaRPr lang="en-US"/>
          </a:p>
        </c:txPr>
        <c:crossAx val="1924920143"/>
        <c:crosses val="autoZero"/>
        <c:auto val="1"/>
        <c:lblAlgn val="ctr"/>
        <c:lblOffset val="100"/>
        <c:noMultiLvlLbl val="0"/>
      </c:catAx>
      <c:valAx>
        <c:axId val="1924920143"/>
        <c:scaling>
          <c:orientation val="minMax"/>
        </c:scaling>
        <c:delete val="1"/>
        <c:axPos val="b"/>
        <c:numFmt formatCode="_(* #,##0_);_(* \(#,##0\);_(* &quot;-&quot;??_);_(@_)" sourceLinked="1"/>
        <c:majorTickMark val="out"/>
        <c:minorTickMark val="none"/>
        <c:tickLblPos val="nextTo"/>
        <c:crossAx val="19249155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Statistics Dashboard Systems(Final).xlsx]Pivot Tables!PivotTable2</c:name>
    <c:fmtId val="23"/>
  </c:pivotSource>
  <c:chart>
    <c:autoTitleDeleted val="0"/>
    <c:pivotFmts>
      <c:pivotFmt>
        <c:idx val="0"/>
        <c:spPr>
          <a:solidFill>
            <a:srgbClr val="194AFE"/>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194AFE"/>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9BF8F2"/>
          </a:solidFill>
          <a:ln w="19050">
            <a:solidFill>
              <a:schemeClr val="lt1"/>
            </a:solidFill>
          </a:ln>
          <a:effectLst/>
        </c:spPr>
      </c:pivotFmt>
      <c:pivotFmt>
        <c:idx val="3"/>
        <c:spPr>
          <a:solidFill>
            <a:srgbClr val="9BF8F2"/>
          </a:solidFill>
          <a:ln w="19050">
            <a:solidFill>
              <a:schemeClr val="lt1"/>
            </a:solidFill>
          </a:ln>
          <a:effectLst/>
        </c:spPr>
      </c:pivotFmt>
      <c:pivotFmt>
        <c:idx val="4"/>
        <c:spPr>
          <a:solidFill>
            <a:srgbClr val="194AFE"/>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194AFE"/>
          </a:solidFill>
          <a:ln w="19050">
            <a:solidFill>
              <a:schemeClr val="lt1"/>
            </a:solidFill>
          </a:ln>
          <a:effectLst/>
        </c:spPr>
      </c:pivotFmt>
      <c:pivotFmt>
        <c:idx val="6"/>
        <c:spPr>
          <a:solidFill>
            <a:srgbClr val="9BF8F2"/>
          </a:solidFill>
          <a:ln w="19050">
            <a:solidFill>
              <a:schemeClr val="lt1"/>
            </a:solidFill>
          </a:ln>
          <a:effectLst/>
        </c:spPr>
      </c:pivotFmt>
      <c:pivotFmt>
        <c:idx val="7"/>
        <c:spPr>
          <a:solidFill>
            <a:srgbClr val="194AFE"/>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194AFE"/>
          </a:solidFill>
          <a:ln w="19050">
            <a:solidFill>
              <a:schemeClr val="lt1"/>
            </a:solidFill>
          </a:ln>
          <a:effectLst/>
        </c:spPr>
      </c:pivotFmt>
      <c:pivotFmt>
        <c:idx val="9"/>
        <c:spPr>
          <a:solidFill>
            <a:srgbClr val="9BF8F2"/>
          </a:solidFill>
          <a:ln w="19050">
            <a:solidFill>
              <a:schemeClr val="lt1"/>
            </a:solidFill>
          </a:ln>
          <a:effectLst/>
        </c:spPr>
      </c:pivotFmt>
      <c:pivotFmt>
        <c:idx val="10"/>
        <c:spPr>
          <a:solidFill>
            <a:srgbClr val="194AFE"/>
          </a:solidFill>
          <a:ln w="19050">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rgbClr val="194AFE"/>
          </a:solidFill>
          <a:ln w="19050">
            <a:solidFill>
              <a:schemeClr val="tx1"/>
            </a:solidFill>
          </a:ln>
          <a:effectLst/>
        </c:spPr>
      </c:pivotFmt>
      <c:pivotFmt>
        <c:idx val="12"/>
        <c:spPr>
          <a:solidFill>
            <a:srgbClr val="9BF8F2"/>
          </a:solidFill>
          <a:ln w="19050">
            <a:solidFill>
              <a:schemeClr val="tx1"/>
            </a:solidFill>
          </a:ln>
          <a:effectLst/>
        </c:spPr>
      </c:pivotFmt>
      <c:pivotFmt>
        <c:idx val="13"/>
        <c:spPr>
          <a:solidFill>
            <a:srgbClr val="194AFE"/>
          </a:solidFill>
          <a:ln w="19050">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rgbClr val="194AFE"/>
          </a:solidFill>
          <a:ln w="19050">
            <a:solidFill>
              <a:schemeClr val="tx1"/>
            </a:solidFill>
          </a:ln>
          <a:effectLst/>
        </c:spPr>
      </c:pivotFmt>
      <c:pivotFmt>
        <c:idx val="15"/>
        <c:spPr>
          <a:solidFill>
            <a:srgbClr val="9BF8F2"/>
          </a:solidFill>
          <a:ln w="19050">
            <a:solidFill>
              <a:schemeClr val="tx1"/>
            </a:solidFill>
          </a:ln>
          <a:effectLst/>
        </c:spPr>
      </c:pivotFmt>
      <c:pivotFmt>
        <c:idx val="16"/>
        <c:spPr>
          <a:solidFill>
            <a:srgbClr val="194AFE"/>
          </a:solidFill>
          <a:ln w="19050">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rgbClr val="194AFE"/>
          </a:solidFill>
          <a:ln w="19050">
            <a:solidFill>
              <a:schemeClr val="tx1"/>
            </a:solidFill>
          </a:ln>
          <a:effectLst/>
        </c:spPr>
      </c:pivotFmt>
      <c:pivotFmt>
        <c:idx val="18"/>
        <c:spPr>
          <a:solidFill>
            <a:srgbClr val="9BF8F2"/>
          </a:solidFill>
          <a:ln w="19050">
            <a:solidFill>
              <a:schemeClr val="tx1"/>
            </a:solidFill>
          </a:ln>
          <a:effectLst/>
        </c:spPr>
      </c:pivotFmt>
      <c:pivotFmt>
        <c:idx val="19"/>
        <c:spPr>
          <a:solidFill>
            <a:srgbClr val="194AFE"/>
          </a:solidFill>
          <a:ln w="19050">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rgbClr val="194AFE"/>
          </a:solidFill>
          <a:ln w="19050">
            <a:solidFill>
              <a:schemeClr val="tx1"/>
            </a:solidFill>
          </a:ln>
          <a:effectLst/>
        </c:spPr>
      </c:pivotFmt>
      <c:pivotFmt>
        <c:idx val="21"/>
        <c:spPr>
          <a:solidFill>
            <a:srgbClr val="9BF8F2"/>
          </a:solidFill>
          <a:ln w="19050">
            <a:solidFill>
              <a:schemeClr val="tx1"/>
            </a:solidFill>
          </a:ln>
          <a:effectLst/>
        </c:spPr>
      </c:pivotFmt>
      <c:pivotFmt>
        <c:idx val="22"/>
        <c:spPr>
          <a:solidFill>
            <a:srgbClr val="194AFE"/>
          </a:solidFill>
          <a:ln w="19050">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rgbClr val="194AFE"/>
          </a:solidFill>
          <a:ln w="19050">
            <a:solidFill>
              <a:schemeClr val="tx1"/>
            </a:solidFill>
          </a:ln>
          <a:effectLst/>
        </c:spPr>
      </c:pivotFmt>
      <c:pivotFmt>
        <c:idx val="24"/>
        <c:spPr>
          <a:solidFill>
            <a:srgbClr val="9BF8F2"/>
          </a:solidFill>
          <a:ln w="19050">
            <a:solidFill>
              <a:schemeClr val="tx1"/>
            </a:solidFill>
          </a:ln>
          <a:effectLst/>
        </c:spPr>
      </c:pivotFmt>
      <c:pivotFmt>
        <c:idx val="25"/>
        <c:spPr>
          <a:solidFill>
            <a:srgbClr val="194AFE"/>
          </a:solidFill>
          <a:ln w="19050">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rgbClr val="194AFE"/>
          </a:solidFill>
          <a:ln w="19050">
            <a:solidFill>
              <a:schemeClr val="tx1"/>
            </a:solidFill>
          </a:ln>
          <a:effectLst/>
        </c:spPr>
      </c:pivotFmt>
      <c:pivotFmt>
        <c:idx val="27"/>
        <c:spPr>
          <a:solidFill>
            <a:srgbClr val="9BF8F2"/>
          </a:solidFill>
          <a:ln w="19050">
            <a:solidFill>
              <a:schemeClr val="tx1"/>
            </a:solidFill>
          </a:ln>
          <a:effectLst/>
        </c:spPr>
      </c:pivotFmt>
      <c:pivotFmt>
        <c:idx val="28"/>
        <c:spPr>
          <a:solidFill>
            <a:srgbClr val="194AFE"/>
          </a:solidFill>
          <a:ln w="19050">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rgbClr val="194AFE"/>
          </a:solidFill>
          <a:ln w="19050">
            <a:solidFill>
              <a:schemeClr val="tx1"/>
            </a:solidFill>
          </a:ln>
          <a:effectLst/>
        </c:spPr>
      </c:pivotFmt>
      <c:pivotFmt>
        <c:idx val="30"/>
        <c:spPr>
          <a:solidFill>
            <a:srgbClr val="9BF8F2"/>
          </a:solidFill>
          <a:ln w="19050">
            <a:solidFill>
              <a:schemeClr val="tx1"/>
            </a:solidFill>
          </a:ln>
          <a:effectLst/>
        </c:spPr>
      </c:pivotFmt>
      <c:pivotFmt>
        <c:idx val="31"/>
        <c:spPr>
          <a:solidFill>
            <a:srgbClr val="194AFE"/>
          </a:solidFill>
          <a:ln w="19050">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rgbClr val="194AFE"/>
          </a:solidFill>
          <a:ln w="19050">
            <a:solidFill>
              <a:schemeClr val="tx1"/>
            </a:solidFill>
          </a:ln>
          <a:effectLst/>
        </c:spPr>
      </c:pivotFmt>
      <c:pivotFmt>
        <c:idx val="33"/>
        <c:spPr>
          <a:solidFill>
            <a:srgbClr val="9BF8F2"/>
          </a:solidFill>
          <a:ln w="19050">
            <a:solidFill>
              <a:schemeClr val="tx1"/>
            </a:solidFill>
          </a:ln>
          <a:effectLst/>
        </c:spPr>
      </c:pivotFmt>
      <c:pivotFmt>
        <c:idx val="34"/>
        <c:spPr>
          <a:solidFill>
            <a:srgbClr val="194AFE"/>
          </a:solidFill>
          <a:ln w="19050">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rgbClr val="194AFE"/>
          </a:solidFill>
          <a:ln w="19050">
            <a:solidFill>
              <a:schemeClr val="tx1"/>
            </a:solidFill>
          </a:ln>
          <a:effectLst/>
        </c:spPr>
      </c:pivotFmt>
      <c:pivotFmt>
        <c:idx val="36"/>
        <c:spPr>
          <a:solidFill>
            <a:srgbClr val="9BF8F2"/>
          </a:solidFill>
          <a:ln w="19050">
            <a:solidFill>
              <a:schemeClr val="tx1"/>
            </a:solidFill>
          </a:ln>
          <a:effectLst/>
        </c:spPr>
      </c:pivotFmt>
      <c:pivotFmt>
        <c:idx val="37"/>
        <c:spPr>
          <a:solidFill>
            <a:srgbClr val="194AFE"/>
          </a:solidFill>
          <a:ln w="19050">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rgbClr val="194AFE"/>
          </a:solidFill>
          <a:ln w="19050">
            <a:solidFill>
              <a:schemeClr val="tx1"/>
            </a:solidFill>
          </a:ln>
          <a:effectLst/>
        </c:spPr>
      </c:pivotFmt>
      <c:pivotFmt>
        <c:idx val="39"/>
        <c:spPr>
          <a:solidFill>
            <a:srgbClr val="9BF8F2"/>
          </a:solidFill>
          <a:ln w="19050">
            <a:solidFill>
              <a:schemeClr val="tx1"/>
            </a:solidFill>
          </a:ln>
          <a:effectLst/>
        </c:spPr>
      </c:pivotFmt>
    </c:pivotFmts>
    <c:plotArea>
      <c:layout>
        <c:manualLayout>
          <c:layoutTarget val="inner"/>
          <c:xMode val="edge"/>
          <c:yMode val="edge"/>
          <c:x val="0.28300330033003301"/>
          <c:y val="0.12012012012012012"/>
          <c:w val="0.367986798679868"/>
          <c:h val="0.66966966966966968"/>
        </c:manualLayout>
      </c:layout>
      <c:doughnutChart>
        <c:varyColors val="1"/>
        <c:ser>
          <c:idx val="0"/>
          <c:order val="0"/>
          <c:tx>
            <c:strRef>
              <c:f>'Pivot Tables'!$Z$1</c:f>
              <c:strCache>
                <c:ptCount val="1"/>
                <c:pt idx="0">
                  <c:v>Sum of Income</c:v>
                </c:pt>
              </c:strCache>
            </c:strRef>
          </c:tx>
          <c:spPr>
            <a:solidFill>
              <a:srgbClr val="194AFE"/>
            </a:solidFill>
            <a:ln>
              <a:solidFill>
                <a:schemeClr val="tx1"/>
              </a:solidFill>
            </a:ln>
          </c:spPr>
          <c:dPt>
            <c:idx val="0"/>
            <c:bubble3D val="0"/>
            <c:spPr>
              <a:solidFill>
                <a:srgbClr val="194AFE"/>
              </a:solidFill>
              <a:ln w="19050">
                <a:solidFill>
                  <a:schemeClr val="tx1"/>
                </a:solidFill>
              </a:ln>
              <a:effectLst/>
            </c:spPr>
            <c:extLst>
              <c:ext xmlns:c16="http://schemas.microsoft.com/office/drawing/2014/chart" uri="{C3380CC4-5D6E-409C-BE32-E72D297353CC}">
                <c16:uniqueId val="{00000001-D4B1-40A7-8697-AC84E6CDDCFA}"/>
              </c:ext>
            </c:extLst>
          </c:dPt>
          <c:dPt>
            <c:idx val="1"/>
            <c:bubble3D val="0"/>
            <c:spPr>
              <a:solidFill>
                <a:srgbClr val="9BF8F2"/>
              </a:solidFill>
              <a:ln w="19050">
                <a:solidFill>
                  <a:schemeClr val="tx1"/>
                </a:solidFill>
              </a:ln>
              <a:effectLst/>
            </c:spPr>
            <c:extLst>
              <c:ext xmlns:c16="http://schemas.microsoft.com/office/drawing/2014/chart" uri="{C3380CC4-5D6E-409C-BE32-E72D297353CC}">
                <c16:uniqueId val="{00000003-D4B1-40A7-8697-AC84E6CDDCFA}"/>
              </c:ext>
            </c:extLst>
          </c:dPt>
          <c:cat>
            <c:strRef>
              <c:f>'Pivot Tables'!$Y$2:$Y$4</c:f>
              <c:strCache>
                <c:ptCount val="2"/>
                <c:pt idx="0">
                  <c:v>B2B</c:v>
                </c:pt>
                <c:pt idx="1">
                  <c:v>B2C</c:v>
                </c:pt>
              </c:strCache>
            </c:strRef>
          </c:cat>
          <c:val>
            <c:numRef>
              <c:f>'Pivot Tables'!$Z$2:$Z$4</c:f>
              <c:numCache>
                <c:formatCode>_(* #,##0_);_(* \(#,##0\);_(* "-"??_);_(@_)</c:formatCode>
                <c:ptCount val="2"/>
                <c:pt idx="0">
                  <c:v>432460.49999999994</c:v>
                </c:pt>
                <c:pt idx="1">
                  <c:v>370157.09999999992</c:v>
                </c:pt>
              </c:numCache>
            </c:numRef>
          </c:val>
          <c:extLst>
            <c:ext xmlns:c16="http://schemas.microsoft.com/office/drawing/2014/chart" uri="{C3380CC4-5D6E-409C-BE32-E72D297353CC}">
              <c16:uniqueId val="{00000004-D4B1-40A7-8697-AC84E6CDDCFA}"/>
            </c:ext>
          </c:extLst>
        </c:ser>
        <c:ser>
          <c:idx val="1"/>
          <c:order val="1"/>
          <c:tx>
            <c:strRef>
              <c:f>'Pivot Tables'!$AA$1</c:f>
              <c:strCache>
                <c:ptCount val="1"/>
                <c:pt idx="0">
                  <c:v>Sum of Income2</c:v>
                </c:pt>
              </c:strCache>
            </c:strRef>
          </c:tx>
          <c:spPr>
            <a:solidFill>
              <a:srgbClr val="194AFE"/>
            </a:solidFill>
            <a:ln>
              <a:solidFill>
                <a:schemeClr val="tx1"/>
              </a:solidFill>
            </a:ln>
          </c:spPr>
          <c:dPt>
            <c:idx val="0"/>
            <c:bubble3D val="0"/>
            <c:spPr>
              <a:solidFill>
                <a:srgbClr val="194AFE"/>
              </a:solidFill>
              <a:ln w="19050">
                <a:solidFill>
                  <a:schemeClr val="tx1"/>
                </a:solidFill>
              </a:ln>
              <a:effectLst/>
            </c:spPr>
            <c:extLst>
              <c:ext xmlns:c16="http://schemas.microsoft.com/office/drawing/2014/chart" uri="{C3380CC4-5D6E-409C-BE32-E72D297353CC}">
                <c16:uniqueId val="{00000006-D4B1-40A7-8697-AC84E6CDDCFA}"/>
              </c:ext>
            </c:extLst>
          </c:dPt>
          <c:dPt>
            <c:idx val="1"/>
            <c:bubble3D val="0"/>
            <c:spPr>
              <a:solidFill>
                <a:srgbClr val="9BF8F2"/>
              </a:solidFill>
              <a:ln w="19050">
                <a:solidFill>
                  <a:schemeClr val="tx1"/>
                </a:solidFill>
              </a:ln>
              <a:effectLst/>
            </c:spPr>
            <c:extLst>
              <c:ext xmlns:c16="http://schemas.microsoft.com/office/drawing/2014/chart" uri="{C3380CC4-5D6E-409C-BE32-E72D297353CC}">
                <c16:uniqueId val="{00000008-D4B1-40A7-8697-AC84E6CDDCFA}"/>
              </c:ext>
            </c:extLst>
          </c:dPt>
          <c:cat>
            <c:strRef>
              <c:f>'Pivot Tables'!$Y$2:$Y$4</c:f>
              <c:strCache>
                <c:ptCount val="2"/>
                <c:pt idx="0">
                  <c:v>B2B</c:v>
                </c:pt>
                <c:pt idx="1">
                  <c:v>B2C</c:v>
                </c:pt>
              </c:strCache>
            </c:strRef>
          </c:cat>
          <c:val>
            <c:numRef>
              <c:f>'Pivot Tables'!$AA$2:$AA$4</c:f>
              <c:numCache>
                <c:formatCode>0.00%</c:formatCode>
                <c:ptCount val="2"/>
                <c:pt idx="0">
                  <c:v>0.53881263007439661</c:v>
                </c:pt>
                <c:pt idx="1">
                  <c:v>0.46118736992560339</c:v>
                </c:pt>
              </c:numCache>
            </c:numRef>
          </c:val>
          <c:extLst>
            <c:ext xmlns:c16="http://schemas.microsoft.com/office/drawing/2014/chart" uri="{C3380CC4-5D6E-409C-BE32-E72D297353CC}">
              <c16:uniqueId val="{00000009-D4B1-40A7-8697-AC84E6CDDCFA}"/>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69">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alpha val="75000"/>
        </a:schemeClr>
      </a:solidFill>
    </cs:spPr>
  </cs:dataPoint>
  <cs:dataPoint3D>
    <cs:lnRef idx="0"/>
    <cs:fillRef idx="1">
      <cs:styleClr val="auto"/>
    </cs:fillRef>
    <cs:effectRef idx="0"/>
    <cs:fontRef idx="minor">
      <a:schemeClr val="tx1"/>
    </cs:fontRef>
    <cs:spPr>
      <a:solidFill>
        <a:schemeClr val="phClr">
          <a:alpha val="75000"/>
        </a:schemeClr>
      </a:solidFill>
    </cs:spPr>
  </cs:dataPoint3D>
  <cs:dataPointLine>
    <cs:lnRef idx="0">
      <cs:styleClr val="auto"/>
    </cs:lnRef>
    <cs:fillRef idx="1"/>
    <cs:effectRef idx="0"/>
    <cs:fontRef idx="minor">
      <a:schemeClr val="tx1"/>
    </cs:fontRef>
    <cs:spPr>
      <a:ln w="19050" cap="rnd">
        <a:solidFill>
          <a:schemeClr val="phClr">
            <a:alpha val="50000"/>
          </a:scheme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hyperlink" Target="#'Income Analysis'!A1"/><Relationship Id="rId3" Type="http://schemas.openxmlformats.org/officeDocument/2006/relationships/chart" Target="../charts/chart3.xml"/><Relationship Id="rId7" Type="http://schemas.openxmlformats.org/officeDocument/2006/relationships/image" Target="../media/image2.sv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1.png"/><Relationship Id="rId5" Type="http://schemas.openxmlformats.org/officeDocument/2006/relationships/chart" Target="../charts/chart5.xml"/><Relationship Id="rId10" Type="http://schemas.openxmlformats.org/officeDocument/2006/relationships/image" Target="../media/image4.svg"/><Relationship Id="rId4" Type="http://schemas.openxmlformats.org/officeDocument/2006/relationships/chart" Target="../charts/chart4.xml"/><Relationship Id="rId9"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7</xdr:col>
      <xdr:colOff>281940</xdr:colOff>
      <xdr:row>5</xdr:row>
      <xdr:rowOff>114300</xdr:rowOff>
    </xdr:from>
    <xdr:to>
      <xdr:col>14</xdr:col>
      <xdr:colOff>60960</xdr:colOff>
      <xdr:row>20</xdr:row>
      <xdr:rowOff>0</xdr:rowOff>
    </xdr:to>
    <xdr:graphicFrame macro="">
      <xdr:nvGraphicFramePr>
        <xdr:cNvPr id="79" name="Chart 78">
          <a:extLst>
            <a:ext uri="{FF2B5EF4-FFF2-40B4-BE49-F238E27FC236}">
              <a16:creationId xmlns:a16="http://schemas.microsoft.com/office/drawing/2014/main" id="{21F7FFC8-940D-42A0-BF0C-FD5DF251F8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510540</xdr:colOff>
      <xdr:row>0</xdr:row>
      <xdr:rowOff>112395</xdr:rowOff>
    </xdr:from>
    <xdr:to>
      <xdr:col>21</xdr:col>
      <xdr:colOff>228600</xdr:colOff>
      <xdr:row>29</xdr:row>
      <xdr:rowOff>196215</xdr:rowOff>
    </xdr:to>
    <xdr:graphicFrame macro="">
      <xdr:nvGraphicFramePr>
        <xdr:cNvPr id="75" name="Chart 74">
          <a:extLst>
            <a:ext uri="{FF2B5EF4-FFF2-40B4-BE49-F238E27FC236}">
              <a16:creationId xmlns:a16="http://schemas.microsoft.com/office/drawing/2014/main" id="{20D1073E-299F-4FF4-8FE3-0BBB8E10F2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144780</xdr:colOff>
      <xdr:row>2</xdr:row>
      <xdr:rowOff>209550</xdr:rowOff>
    </xdr:from>
    <xdr:to>
      <xdr:col>2</xdr:col>
      <xdr:colOff>556260</xdr:colOff>
      <xdr:row>4</xdr:row>
      <xdr:rowOff>64770</xdr:rowOff>
    </xdr:to>
    <xdr:sp macro="" textlink="">
      <xdr:nvSpPr>
        <xdr:cNvPr id="9" name="Rectangle: Rounded Corners 8">
          <a:extLst>
            <a:ext uri="{FF2B5EF4-FFF2-40B4-BE49-F238E27FC236}">
              <a16:creationId xmlns:a16="http://schemas.microsoft.com/office/drawing/2014/main" id="{A49DE192-2BA3-408D-AD3B-D9A51392DA26}"/>
            </a:ext>
          </a:extLst>
        </xdr:cNvPr>
        <xdr:cNvSpPr/>
      </xdr:nvSpPr>
      <xdr:spPr>
        <a:xfrm>
          <a:off x="144780" y="712470"/>
          <a:ext cx="1630680" cy="35814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274320</xdr:colOff>
      <xdr:row>2</xdr:row>
      <xdr:rowOff>205741</xdr:rowOff>
    </xdr:from>
    <xdr:to>
      <xdr:col>2</xdr:col>
      <xdr:colOff>441960</xdr:colOff>
      <xdr:row>4</xdr:row>
      <xdr:rowOff>68580</xdr:rowOff>
    </xdr:to>
    <xdr:sp macro="" textlink="">
      <xdr:nvSpPr>
        <xdr:cNvPr id="10" name="TextBox 9">
          <a:extLst>
            <a:ext uri="{FF2B5EF4-FFF2-40B4-BE49-F238E27FC236}">
              <a16:creationId xmlns:a16="http://schemas.microsoft.com/office/drawing/2014/main" id="{126F142A-3128-4B9B-B37F-CAAFF5C6557F}"/>
            </a:ext>
          </a:extLst>
        </xdr:cNvPr>
        <xdr:cNvSpPr txBox="1"/>
      </xdr:nvSpPr>
      <xdr:spPr>
        <a:xfrm>
          <a:off x="274320" y="708661"/>
          <a:ext cx="1386840" cy="3657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a:solidFill>
                <a:schemeClr val="bg1"/>
              </a:solidFill>
              <a:latin typeface="Andalus" panose="02020603050405020304" pitchFamily="18" charset="-78"/>
              <a:cs typeface="Andalus" panose="02020603050405020304" pitchFamily="18" charset="-78"/>
            </a:rPr>
            <a:t>Income</a:t>
          </a:r>
          <a:r>
            <a:rPr lang="en-US" sz="1400" baseline="0">
              <a:solidFill>
                <a:schemeClr val="bg1"/>
              </a:solidFill>
              <a:latin typeface="Andalus" panose="02020603050405020304" pitchFamily="18" charset="-78"/>
              <a:cs typeface="Andalus" panose="02020603050405020304" pitchFamily="18" charset="-78"/>
            </a:rPr>
            <a:t> Sources</a:t>
          </a:r>
          <a:endParaRPr lang="en-US" sz="1400">
            <a:solidFill>
              <a:schemeClr val="bg1"/>
            </a:solidFill>
            <a:latin typeface="Andalus" panose="02020603050405020304" pitchFamily="18" charset="-78"/>
            <a:cs typeface="Andalus" panose="02020603050405020304" pitchFamily="18" charset="-78"/>
          </a:endParaRPr>
        </a:p>
      </xdr:txBody>
    </xdr:sp>
    <xdr:clientData/>
  </xdr:twoCellAnchor>
  <xdr:twoCellAnchor>
    <xdr:from>
      <xdr:col>1</xdr:col>
      <xdr:colOff>194310</xdr:colOff>
      <xdr:row>7</xdr:row>
      <xdr:rowOff>60960</xdr:rowOff>
    </xdr:from>
    <xdr:to>
      <xdr:col>2</xdr:col>
      <xdr:colOff>87630</xdr:colOff>
      <xdr:row>8</xdr:row>
      <xdr:rowOff>175259</xdr:rowOff>
    </xdr:to>
    <xdr:sp macro="" textlink="">
      <xdr:nvSpPr>
        <xdr:cNvPr id="11" name="TextBox 10">
          <a:extLst>
            <a:ext uri="{FF2B5EF4-FFF2-40B4-BE49-F238E27FC236}">
              <a16:creationId xmlns:a16="http://schemas.microsoft.com/office/drawing/2014/main" id="{6DA9FCB5-348E-42E9-8E4F-FE4CF4807D8F}"/>
            </a:ext>
          </a:extLst>
        </xdr:cNvPr>
        <xdr:cNvSpPr txBox="1"/>
      </xdr:nvSpPr>
      <xdr:spPr>
        <a:xfrm>
          <a:off x="803910" y="1341120"/>
          <a:ext cx="502920" cy="2971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endParaRPr lang="en-US" sz="1400">
            <a:solidFill>
              <a:schemeClr val="bg1"/>
            </a:solidFill>
            <a:latin typeface="Agency FB" panose="020B0503020202020204" pitchFamily="34" charset="0"/>
          </a:endParaRPr>
        </a:p>
      </xdr:txBody>
    </xdr:sp>
    <xdr:clientData/>
  </xdr:twoCellAnchor>
  <xdr:twoCellAnchor>
    <xdr:from>
      <xdr:col>0</xdr:col>
      <xdr:colOff>3810</xdr:colOff>
      <xdr:row>5</xdr:row>
      <xdr:rowOff>15240</xdr:rowOff>
    </xdr:from>
    <xdr:to>
      <xdr:col>4</xdr:col>
      <xdr:colOff>586740</xdr:colOff>
      <xdr:row>9</xdr:row>
      <xdr:rowOff>30480</xdr:rowOff>
    </xdr:to>
    <xdr:sp macro="" textlink="">
      <xdr:nvSpPr>
        <xdr:cNvPr id="12" name="TextBox 11">
          <a:extLst>
            <a:ext uri="{FF2B5EF4-FFF2-40B4-BE49-F238E27FC236}">
              <a16:creationId xmlns:a16="http://schemas.microsoft.com/office/drawing/2014/main" id="{9F576FA2-20F3-42CD-8940-A6D161D06493}"/>
            </a:ext>
          </a:extLst>
        </xdr:cNvPr>
        <xdr:cNvSpPr txBox="1"/>
      </xdr:nvSpPr>
      <xdr:spPr>
        <a:xfrm>
          <a:off x="3810" y="1272540"/>
          <a:ext cx="3021330" cy="1021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100">
              <a:solidFill>
                <a:schemeClr val="bg1"/>
              </a:solidFill>
              <a:latin typeface="Andalus" panose="02020603050405020304" pitchFamily="18" charset="-78"/>
              <a:cs typeface="Andalus" panose="02020603050405020304" pitchFamily="18" charset="-78"/>
            </a:rPr>
            <a:t>Grand total of income , their</a:t>
          </a:r>
          <a:r>
            <a:rPr lang="en-US" sz="1100" baseline="0">
              <a:solidFill>
                <a:schemeClr val="bg1"/>
              </a:solidFill>
              <a:latin typeface="Andalus" panose="02020603050405020304" pitchFamily="18" charset="-78"/>
              <a:cs typeface="Andalus" panose="02020603050405020304" pitchFamily="18" charset="-78"/>
            </a:rPr>
            <a:t> breakdowns showing the achievement persentage and highlight for most valuable source , markiting strategies , and operating profit</a:t>
          </a:r>
        </a:p>
        <a:p>
          <a:pPr algn="l"/>
          <a:endParaRPr lang="en-US" sz="1100">
            <a:solidFill>
              <a:schemeClr val="bg1"/>
            </a:solidFill>
            <a:latin typeface="Andalus" panose="02020603050405020304" pitchFamily="18" charset="-78"/>
            <a:cs typeface="Andalus" panose="02020603050405020304" pitchFamily="18" charset="-78"/>
          </a:endParaRPr>
        </a:p>
      </xdr:txBody>
    </xdr:sp>
    <xdr:clientData/>
  </xdr:twoCellAnchor>
  <xdr:twoCellAnchor editAs="oneCell">
    <xdr:from>
      <xdr:col>0</xdr:col>
      <xdr:colOff>0</xdr:colOff>
      <xdr:row>9</xdr:row>
      <xdr:rowOff>7620</xdr:rowOff>
    </xdr:from>
    <xdr:to>
      <xdr:col>4</xdr:col>
      <xdr:colOff>238125</xdr:colOff>
      <xdr:row>10</xdr:row>
      <xdr:rowOff>152400</xdr:rowOff>
    </xdr:to>
    <mc:AlternateContent xmlns:mc="http://schemas.openxmlformats.org/markup-compatibility/2006" xmlns:a14="http://schemas.microsoft.com/office/drawing/2010/main">
      <mc:Choice Requires="a14">
        <xdr:graphicFrame macro="">
          <xdr:nvGraphicFramePr>
            <xdr:cNvPr id="14" name="Year 1">
              <a:extLst>
                <a:ext uri="{FF2B5EF4-FFF2-40B4-BE49-F238E27FC236}">
                  <a16:creationId xmlns:a16="http://schemas.microsoft.com/office/drawing/2014/main" id="{14123C07-2605-4A71-8687-EBFAE315E3E1}"/>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0" y="2236470"/>
              <a:ext cx="2676525" cy="39243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144780</xdr:colOff>
      <xdr:row>10</xdr:row>
      <xdr:rowOff>137160</xdr:rowOff>
    </xdr:from>
    <xdr:to>
      <xdr:col>3</xdr:col>
      <xdr:colOff>236220</xdr:colOff>
      <xdr:row>12</xdr:row>
      <xdr:rowOff>22860</xdr:rowOff>
    </xdr:to>
    <xdr:sp macro="" textlink="">
      <xdr:nvSpPr>
        <xdr:cNvPr id="15" name="TextBox 14">
          <a:extLst>
            <a:ext uri="{FF2B5EF4-FFF2-40B4-BE49-F238E27FC236}">
              <a16:creationId xmlns:a16="http://schemas.microsoft.com/office/drawing/2014/main" id="{A4727986-F465-490B-B2A6-713CD1B0C573}"/>
            </a:ext>
          </a:extLst>
        </xdr:cNvPr>
        <xdr:cNvSpPr txBox="1"/>
      </xdr:nvSpPr>
      <xdr:spPr>
        <a:xfrm>
          <a:off x="144780" y="2651760"/>
          <a:ext cx="1920240" cy="3886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800" b="1">
              <a:solidFill>
                <a:schemeClr val="bg1"/>
              </a:solidFill>
              <a:latin typeface="Andalus" panose="02020603050405020304" pitchFamily="18" charset="-78"/>
              <a:cs typeface="Andalus" panose="02020603050405020304" pitchFamily="18" charset="-78"/>
            </a:rPr>
            <a:t>Financial</a:t>
          </a:r>
          <a:r>
            <a:rPr lang="en-US" sz="1800" b="1" baseline="0">
              <a:solidFill>
                <a:schemeClr val="bg1"/>
              </a:solidFill>
              <a:latin typeface="Andalus" panose="02020603050405020304" pitchFamily="18" charset="-78"/>
              <a:cs typeface="Andalus" panose="02020603050405020304" pitchFamily="18" charset="-78"/>
            </a:rPr>
            <a:t> Analysis</a:t>
          </a:r>
          <a:endParaRPr lang="en-US" sz="1800" b="1">
            <a:solidFill>
              <a:schemeClr val="bg1"/>
            </a:solidFill>
            <a:latin typeface="Andalus" panose="02020603050405020304" pitchFamily="18" charset="-78"/>
            <a:cs typeface="Andalus" panose="02020603050405020304" pitchFamily="18" charset="-78"/>
          </a:endParaRPr>
        </a:p>
      </xdr:txBody>
    </xdr:sp>
    <xdr:clientData/>
  </xdr:twoCellAnchor>
  <xdr:twoCellAnchor>
    <xdr:from>
      <xdr:col>1</xdr:col>
      <xdr:colOff>533400</xdr:colOff>
      <xdr:row>13</xdr:row>
      <xdr:rowOff>26670</xdr:rowOff>
    </xdr:from>
    <xdr:to>
      <xdr:col>4</xdr:col>
      <xdr:colOff>53340</xdr:colOff>
      <xdr:row>14</xdr:row>
      <xdr:rowOff>152400</xdr:rowOff>
    </xdr:to>
    <xdr:sp macro="" textlink="'Pivot Tables'!P2">
      <xdr:nvSpPr>
        <xdr:cNvPr id="17" name="TextBox 16">
          <a:extLst>
            <a:ext uri="{FF2B5EF4-FFF2-40B4-BE49-F238E27FC236}">
              <a16:creationId xmlns:a16="http://schemas.microsoft.com/office/drawing/2014/main" id="{9DEB5D10-3B26-4E83-B717-8CA02072A435}"/>
            </a:ext>
          </a:extLst>
        </xdr:cNvPr>
        <xdr:cNvSpPr txBox="1"/>
      </xdr:nvSpPr>
      <xdr:spPr>
        <a:xfrm>
          <a:off x="1143000" y="3246120"/>
          <a:ext cx="1348740" cy="3733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1A804588-F50F-45B8-8746-D8B93514C5D0}" type="TxLink">
            <a:rPr lang="en-US" sz="1400" b="0" i="0" u="none" strike="noStrike">
              <a:solidFill>
                <a:schemeClr val="bg1"/>
              </a:solidFill>
              <a:latin typeface="Andalus" panose="02020603050405020304" pitchFamily="18" charset="-78"/>
              <a:cs typeface="Andalus" panose="02020603050405020304" pitchFamily="18" charset="-78"/>
            </a:rPr>
            <a:pPr algn="l"/>
            <a:t> 898,932 </a:t>
          </a:fld>
          <a:endParaRPr lang="en-US" sz="1400">
            <a:solidFill>
              <a:schemeClr val="bg1"/>
            </a:solidFill>
            <a:latin typeface="Andalus" panose="02020603050405020304" pitchFamily="18" charset="-78"/>
            <a:cs typeface="Andalus" panose="02020603050405020304" pitchFamily="18" charset="-78"/>
          </a:endParaRPr>
        </a:p>
      </xdr:txBody>
    </xdr:sp>
    <xdr:clientData/>
  </xdr:twoCellAnchor>
  <xdr:twoCellAnchor>
    <xdr:from>
      <xdr:col>0</xdr:col>
      <xdr:colOff>167639</xdr:colOff>
      <xdr:row>13</xdr:row>
      <xdr:rowOff>53339</xdr:rowOff>
    </xdr:from>
    <xdr:to>
      <xdr:col>2</xdr:col>
      <xdr:colOff>66674</xdr:colOff>
      <xdr:row>14</xdr:row>
      <xdr:rowOff>123824</xdr:rowOff>
    </xdr:to>
    <xdr:sp macro="" textlink="'Pivot Tables'!P2">
      <xdr:nvSpPr>
        <xdr:cNvPr id="18" name="TextBox 17">
          <a:extLst>
            <a:ext uri="{FF2B5EF4-FFF2-40B4-BE49-F238E27FC236}">
              <a16:creationId xmlns:a16="http://schemas.microsoft.com/office/drawing/2014/main" id="{C5590F08-490F-421F-8B33-6AA502B84F66}"/>
            </a:ext>
          </a:extLst>
        </xdr:cNvPr>
        <xdr:cNvSpPr txBox="1"/>
      </xdr:nvSpPr>
      <xdr:spPr>
        <a:xfrm>
          <a:off x="167639" y="3272789"/>
          <a:ext cx="1118235" cy="3181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a:solidFill>
                <a:schemeClr val="bg1"/>
              </a:solidFill>
              <a:latin typeface="Andalus" panose="02020603050405020304" pitchFamily="18" charset="-78"/>
              <a:cs typeface="Andalus" panose="02020603050405020304" pitchFamily="18" charset="-78"/>
            </a:rPr>
            <a:t>Target</a:t>
          </a:r>
          <a:r>
            <a:rPr lang="en-US" sz="1200" baseline="0">
              <a:solidFill>
                <a:schemeClr val="bg1"/>
              </a:solidFill>
              <a:latin typeface="Andalus" panose="02020603050405020304" pitchFamily="18" charset="-78"/>
              <a:cs typeface="Andalus" panose="02020603050405020304" pitchFamily="18" charset="-78"/>
            </a:rPr>
            <a:t> Income</a:t>
          </a:r>
          <a:endParaRPr lang="en-US" sz="1200">
            <a:solidFill>
              <a:schemeClr val="bg1"/>
            </a:solidFill>
            <a:latin typeface="Andalus" panose="02020603050405020304" pitchFamily="18" charset="-78"/>
            <a:cs typeface="Andalus" panose="02020603050405020304" pitchFamily="18" charset="-78"/>
          </a:endParaRPr>
        </a:p>
      </xdr:txBody>
    </xdr:sp>
    <xdr:clientData/>
  </xdr:twoCellAnchor>
  <xdr:twoCellAnchor>
    <xdr:from>
      <xdr:col>0</xdr:col>
      <xdr:colOff>455294</xdr:colOff>
      <xdr:row>11</xdr:row>
      <xdr:rowOff>171450</xdr:rowOff>
    </xdr:from>
    <xdr:to>
      <xdr:col>3</xdr:col>
      <xdr:colOff>76199</xdr:colOff>
      <xdr:row>13</xdr:row>
      <xdr:rowOff>76200</xdr:rowOff>
    </xdr:to>
    <xdr:sp macro="" textlink="'Pivot Tables'!O2">
      <xdr:nvSpPr>
        <xdr:cNvPr id="19" name="TextBox 18">
          <a:extLst>
            <a:ext uri="{FF2B5EF4-FFF2-40B4-BE49-F238E27FC236}">
              <a16:creationId xmlns:a16="http://schemas.microsoft.com/office/drawing/2014/main" id="{B5C34427-31B5-4973-AFA1-306E60D3768D}"/>
            </a:ext>
          </a:extLst>
        </xdr:cNvPr>
        <xdr:cNvSpPr txBox="1"/>
      </xdr:nvSpPr>
      <xdr:spPr>
        <a:xfrm>
          <a:off x="455294" y="2895600"/>
          <a:ext cx="1449705" cy="4000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91B47CCD-1C7C-4600-AC3B-AD1AAC356A2B}" type="TxLink">
            <a:rPr lang="en-US" sz="2000" b="0" i="0" u="none" strike="noStrike">
              <a:solidFill>
                <a:schemeClr val="bg1"/>
              </a:solidFill>
              <a:latin typeface="Andalus"/>
              <a:cs typeface="Andalus"/>
            </a:rPr>
            <a:pPr algn="l"/>
            <a:t> 802,618 </a:t>
          </a:fld>
          <a:endParaRPr lang="en-US" sz="2000" b="0" i="0" u="none" strike="noStrike">
            <a:solidFill>
              <a:schemeClr val="bg1"/>
            </a:solidFill>
            <a:latin typeface="Andalus" panose="02020603050405020304" pitchFamily="18" charset="-78"/>
            <a:cs typeface="Andalus" panose="02020603050405020304" pitchFamily="18" charset="-78"/>
          </a:endParaRPr>
        </a:p>
      </xdr:txBody>
    </xdr:sp>
    <xdr:clientData/>
  </xdr:twoCellAnchor>
  <xdr:twoCellAnchor>
    <xdr:from>
      <xdr:col>0</xdr:col>
      <xdr:colOff>45720</xdr:colOff>
      <xdr:row>14</xdr:row>
      <xdr:rowOff>121920</xdr:rowOff>
    </xdr:from>
    <xdr:to>
      <xdr:col>4</xdr:col>
      <xdr:colOff>7620</xdr:colOff>
      <xdr:row>18</xdr:row>
      <xdr:rowOff>190500</xdr:rowOff>
    </xdr:to>
    <xdr:graphicFrame macro="">
      <xdr:nvGraphicFramePr>
        <xdr:cNvPr id="20" name="Chart 19">
          <a:extLst>
            <a:ext uri="{FF2B5EF4-FFF2-40B4-BE49-F238E27FC236}">
              <a16:creationId xmlns:a16="http://schemas.microsoft.com/office/drawing/2014/main" id="{B499DB3E-E32C-4031-A33F-DA66666571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213360</xdr:colOff>
      <xdr:row>18</xdr:row>
      <xdr:rowOff>220980</xdr:rowOff>
    </xdr:from>
    <xdr:to>
      <xdr:col>3</xdr:col>
      <xdr:colOff>22860</xdr:colOff>
      <xdr:row>20</xdr:row>
      <xdr:rowOff>106680</xdr:rowOff>
    </xdr:to>
    <xdr:sp macro="" textlink="">
      <xdr:nvSpPr>
        <xdr:cNvPr id="23" name="TextBox 22">
          <a:extLst>
            <a:ext uri="{FF2B5EF4-FFF2-40B4-BE49-F238E27FC236}">
              <a16:creationId xmlns:a16="http://schemas.microsoft.com/office/drawing/2014/main" id="{4375F8E8-C2BC-468D-9C6B-4CE29D2820C0}"/>
            </a:ext>
          </a:extLst>
        </xdr:cNvPr>
        <xdr:cNvSpPr txBox="1"/>
      </xdr:nvSpPr>
      <xdr:spPr>
        <a:xfrm>
          <a:off x="213360" y="4747260"/>
          <a:ext cx="1638300" cy="3886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600" b="1">
              <a:solidFill>
                <a:schemeClr val="bg1"/>
              </a:solidFill>
              <a:latin typeface="Andalus" panose="02020603050405020304" pitchFamily="18" charset="-78"/>
              <a:cs typeface="Andalus" panose="02020603050405020304" pitchFamily="18" charset="-78"/>
            </a:rPr>
            <a:t>Quantity</a:t>
          </a:r>
          <a:r>
            <a:rPr lang="en-US" sz="1600" b="1" baseline="0">
              <a:solidFill>
                <a:schemeClr val="bg1"/>
              </a:solidFill>
              <a:latin typeface="Andalus" panose="02020603050405020304" pitchFamily="18" charset="-78"/>
              <a:cs typeface="Andalus" panose="02020603050405020304" pitchFamily="18" charset="-78"/>
            </a:rPr>
            <a:t> of items</a:t>
          </a:r>
          <a:endParaRPr lang="en-US" sz="1600" b="1">
            <a:solidFill>
              <a:schemeClr val="bg1"/>
            </a:solidFill>
            <a:latin typeface="Andalus" panose="02020603050405020304" pitchFamily="18" charset="-78"/>
            <a:cs typeface="Andalus" panose="02020603050405020304" pitchFamily="18" charset="-78"/>
          </a:endParaRPr>
        </a:p>
      </xdr:txBody>
    </xdr:sp>
    <xdr:clientData/>
  </xdr:twoCellAnchor>
  <xdr:twoCellAnchor>
    <xdr:from>
      <xdr:col>0</xdr:col>
      <xdr:colOff>236220</xdr:colOff>
      <xdr:row>20</xdr:row>
      <xdr:rowOff>99060</xdr:rowOff>
    </xdr:from>
    <xdr:to>
      <xdr:col>1</xdr:col>
      <xdr:colOff>586740</xdr:colOff>
      <xdr:row>26</xdr:row>
      <xdr:rowOff>172615</xdr:rowOff>
    </xdr:to>
    <xdr:grpSp>
      <xdr:nvGrpSpPr>
        <xdr:cNvPr id="38" name="Group 37">
          <a:extLst>
            <a:ext uri="{FF2B5EF4-FFF2-40B4-BE49-F238E27FC236}">
              <a16:creationId xmlns:a16="http://schemas.microsoft.com/office/drawing/2014/main" id="{D83190B2-67C7-48DE-80ED-2C09FBFDD81A}"/>
            </a:ext>
          </a:extLst>
        </xdr:cNvPr>
        <xdr:cNvGrpSpPr/>
      </xdr:nvGrpSpPr>
      <xdr:grpSpPr>
        <a:xfrm>
          <a:off x="236220" y="5029648"/>
          <a:ext cx="955638" cy="1552732"/>
          <a:chOff x="327660" y="5257800"/>
          <a:chExt cx="960120" cy="1582315"/>
        </a:xfrm>
      </xdr:grpSpPr>
      <xdr:sp macro="" textlink="'Pivot Tables'!F3">
        <xdr:nvSpPr>
          <xdr:cNvPr id="24" name="TextBox 23">
            <a:extLst>
              <a:ext uri="{FF2B5EF4-FFF2-40B4-BE49-F238E27FC236}">
                <a16:creationId xmlns:a16="http://schemas.microsoft.com/office/drawing/2014/main" id="{1C67B0EE-28B7-42E7-94A0-426218069665}"/>
              </a:ext>
            </a:extLst>
          </xdr:cNvPr>
          <xdr:cNvSpPr txBox="1"/>
        </xdr:nvSpPr>
        <xdr:spPr>
          <a:xfrm>
            <a:off x="327660" y="5505943"/>
            <a:ext cx="960120" cy="2869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BE38CEEC-9621-4434-8755-11E12769F937}" type="TxLink">
              <a:rPr lang="en-US" sz="1100" b="0" i="0" u="none" strike="noStrike">
                <a:solidFill>
                  <a:schemeClr val="bg1"/>
                </a:solidFill>
                <a:latin typeface="Andalus"/>
                <a:cs typeface="Andalus"/>
              </a:rPr>
              <a:pPr algn="l"/>
              <a:t>Asset sale</a:t>
            </a:fld>
            <a:endParaRPr lang="en-US" sz="1400">
              <a:solidFill>
                <a:schemeClr val="bg1"/>
              </a:solidFill>
              <a:latin typeface="Andalus" panose="02020603050405020304" pitchFamily="18" charset="-78"/>
              <a:cs typeface="Andalus" panose="02020603050405020304" pitchFamily="18" charset="-78"/>
            </a:endParaRPr>
          </a:p>
        </xdr:txBody>
      </xdr:sp>
      <xdr:sp macro="" textlink="'Pivot Tables'!F2">
        <xdr:nvSpPr>
          <xdr:cNvPr id="25" name="TextBox 24">
            <a:extLst>
              <a:ext uri="{FF2B5EF4-FFF2-40B4-BE49-F238E27FC236}">
                <a16:creationId xmlns:a16="http://schemas.microsoft.com/office/drawing/2014/main" id="{CBA3768E-9A25-4923-A9D6-DBC0BB10DFA3}"/>
              </a:ext>
            </a:extLst>
          </xdr:cNvPr>
          <xdr:cNvSpPr txBox="1"/>
        </xdr:nvSpPr>
        <xdr:spPr>
          <a:xfrm>
            <a:off x="327660" y="5257800"/>
            <a:ext cx="960120" cy="2869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827AE947-6A9A-4001-A939-1E42FF1FC96A}" type="TxLink">
              <a:rPr lang="en-US" sz="1100" b="0" i="0" u="none" strike="noStrike">
                <a:solidFill>
                  <a:schemeClr val="bg1"/>
                </a:solidFill>
                <a:latin typeface="Andalus"/>
                <a:cs typeface="Andalus"/>
              </a:rPr>
              <a:pPr algn="l"/>
              <a:t>Advertising</a:t>
            </a:fld>
            <a:endParaRPr lang="en-US" sz="1100" b="0" i="0" u="none" strike="noStrike">
              <a:solidFill>
                <a:schemeClr val="bg1"/>
              </a:solidFill>
              <a:latin typeface="Andalus"/>
              <a:cs typeface="Andalus"/>
            </a:endParaRPr>
          </a:p>
          <a:p>
            <a:pPr algn="l"/>
            <a:endParaRPr lang="en-US" sz="1400">
              <a:solidFill>
                <a:schemeClr val="bg1"/>
              </a:solidFill>
              <a:latin typeface="Andalus" panose="02020603050405020304" pitchFamily="18" charset="-78"/>
              <a:cs typeface="Andalus" panose="02020603050405020304" pitchFamily="18" charset="-78"/>
            </a:endParaRPr>
          </a:p>
        </xdr:txBody>
      </xdr:sp>
      <xdr:sp macro="" textlink="'Pivot Tables'!F4">
        <xdr:nvSpPr>
          <xdr:cNvPr id="26" name="TextBox 25">
            <a:extLst>
              <a:ext uri="{FF2B5EF4-FFF2-40B4-BE49-F238E27FC236}">
                <a16:creationId xmlns:a16="http://schemas.microsoft.com/office/drawing/2014/main" id="{24249D04-CF66-4EF4-AB5D-3FEFA245FB17}"/>
              </a:ext>
            </a:extLst>
          </xdr:cNvPr>
          <xdr:cNvSpPr txBox="1"/>
        </xdr:nvSpPr>
        <xdr:spPr>
          <a:xfrm>
            <a:off x="327660" y="5759256"/>
            <a:ext cx="960120" cy="2869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BA0A8E03-9BB3-430E-AC1B-F2354F0C0469}" type="TxLink">
              <a:rPr lang="en-US" sz="1100" b="0" i="0" u="none" strike="noStrike">
                <a:solidFill>
                  <a:schemeClr val="bg1"/>
                </a:solidFill>
                <a:latin typeface="Andalus"/>
                <a:cs typeface="Andalus"/>
              </a:rPr>
              <a:pPr algn="l"/>
              <a:t>Licensing</a:t>
            </a:fld>
            <a:endParaRPr lang="en-US" sz="1400">
              <a:solidFill>
                <a:schemeClr val="bg1"/>
              </a:solidFill>
              <a:latin typeface="Andalus" panose="02020603050405020304" pitchFamily="18" charset="-78"/>
              <a:cs typeface="Andalus" panose="02020603050405020304" pitchFamily="18" charset="-78"/>
            </a:endParaRPr>
          </a:p>
        </xdr:txBody>
      </xdr:sp>
      <xdr:sp macro="" textlink="'Pivot Tables'!F5">
        <xdr:nvSpPr>
          <xdr:cNvPr id="27" name="TextBox 26">
            <a:extLst>
              <a:ext uri="{FF2B5EF4-FFF2-40B4-BE49-F238E27FC236}">
                <a16:creationId xmlns:a16="http://schemas.microsoft.com/office/drawing/2014/main" id="{3C1F90BD-0037-4FCA-AC8B-AA2873D5DB09}"/>
              </a:ext>
            </a:extLst>
          </xdr:cNvPr>
          <xdr:cNvSpPr txBox="1"/>
        </xdr:nvSpPr>
        <xdr:spPr>
          <a:xfrm>
            <a:off x="327660" y="6028077"/>
            <a:ext cx="960120" cy="2869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DF200BC7-A719-4CA4-8D28-A60029F2AD3B}" type="TxLink">
              <a:rPr lang="en-US" sz="1100" b="0" i="0" u="none" strike="noStrike">
                <a:solidFill>
                  <a:schemeClr val="bg1"/>
                </a:solidFill>
                <a:latin typeface="Andalus"/>
                <a:cs typeface="Andalus"/>
              </a:rPr>
              <a:pPr algn="l"/>
              <a:t>Renting</a:t>
            </a:fld>
            <a:endParaRPr lang="en-US" sz="1400">
              <a:solidFill>
                <a:schemeClr val="bg1"/>
              </a:solidFill>
              <a:latin typeface="Andalus" panose="02020603050405020304" pitchFamily="18" charset="-78"/>
              <a:cs typeface="Andalus" panose="02020603050405020304" pitchFamily="18" charset="-78"/>
            </a:endParaRPr>
          </a:p>
        </xdr:txBody>
      </xdr:sp>
      <xdr:sp macro="" textlink="'Pivot Tables'!F6">
        <xdr:nvSpPr>
          <xdr:cNvPr id="28" name="TextBox 27">
            <a:extLst>
              <a:ext uri="{FF2B5EF4-FFF2-40B4-BE49-F238E27FC236}">
                <a16:creationId xmlns:a16="http://schemas.microsoft.com/office/drawing/2014/main" id="{57EA080C-35AB-48E7-963A-32462E822C7D}"/>
              </a:ext>
            </a:extLst>
          </xdr:cNvPr>
          <xdr:cNvSpPr txBox="1"/>
        </xdr:nvSpPr>
        <xdr:spPr>
          <a:xfrm>
            <a:off x="327660" y="6289145"/>
            <a:ext cx="960120" cy="2869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9326C4C7-5277-4C02-9221-065003E2B1BE}" type="TxLink">
              <a:rPr lang="en-US" sz="1100" b="0" i="0" u="none" strike="noStrike">
                <a:solidFill>
                  <a:schemeClr val="bg1"/>
                </a:solidFill>
                <a:latin typeface="Andalus"/>
                <a:cs typeface="Andalus"/>
              </a:rPr>
              <a:pPr algn="l"/>
              <a:t>Subscription</a:t>
            </a:fld>
            <a:endParaRPr lang="en-US" sz="1400">
              <a:solidFill>
                <a:schemeClr val="bg1"/>
              </a:solidFill>
              <a:latin typeface="Andalus" panose="02020603050405020304" pitchFamily="18" charset="-78"/>
              <a:cs typeface="Andalus" panose="02020603050405020304" pitchFamily="18" charset="-78"/>
            </a:endParaRPr>
          </a:p>
        </xdr:txBody>
      </xdr:sp>
      <xdr:sp macro="" textlink="'Pivot Tables'!F7">
        <xdr:nvSpPr>
          <xdr:cNvPr id="36" name="TextBox 35">
            <a:extLst>
              <a:ext uri="{FF2B5EF4-FFF2-40B4-BE49-F238E27FC236}">
                <a16:creationId xmlns:a16="http://schemas.microsoft.com/office/drawing/2014/main" id="{B14710CD-66D1-4042-8A14-9B7D56AF6A71}"/>
              </a:ext>
            </a:extLst>
          </xdr:cNvPr>
          <xdr:cNvSpPr txBox="1"/>
        </xdr:nvSpPr>
        <xdr:spPr>
          <a:xfrm>
            <a:off x="327660" y="6553200"/>
            <a:ext cx="960120" cy="2869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5DEC74B2-2514-4D1F-A919-E275D0054492}" type="TxLink">
              <a:rPr lang="en-US" sz="1100" b="0" i="0" u="none" strike="noStrike">
                <a:solidFill>
                  <a:schemeClr val="bg1"/>
                </a:solidFill>
                <a:latin typeface="Andalus"/>
                <a:cs typeface="Andalus"/>
              </a:rPr>
              <a:pPr algn="l"/>
              <a:t>Usage fees</a:t>
            </a:fld>
            <a:endParaRPr lang="en-US" sz="1400">
              <a:solidFill>
                <a:schemeClr val="bg1"/>
              </a:solidFill>
              <a:latin typeface="Andalus" panose="02020603050405020304" pitchFamily="18" charset="-78"/>
              <a:cs typeface="Andalus" panose="02020603050405020304" pitchFamily="18" charset="-78"/>
            </a:endParaRPr>
          </a:p>
        </xdr:txBody>
      </xdr:sp>
    </xdr:grpSp>
    <xdr:clientData/>
  </xdr:twoCellAnchor>
  <xdr:twoCellAnchor>
    <xdr:from>
      <xdr:col>1</xdr:col>
      <xdr:colOff>411480</xdr:colOff>
      <xdr:row>20</xdr:row>
      <xdr:rowOff>106680</xdr:rowOff>
    </xdr:from>
    <xdr:to>
      <xdr:col>2</xdr:col>
      <xdr:colOff>449580</xdr:colOff>
      <xdr:row>26</xdr:row>
      <xdr:rowOff>180235</xdr:rowOff>
    </xdr:to>
    <xdr:grpSp>
      <xdr:nvGrpSpPr>
        <xdr:cNvPr id="39" name="Group 38">
          <a:extLst>
            <a:ext uri="{FF2B5EF4-FFF2-40B4-BE49-F238E27FC236}">
              <a16:creationId xmlns:a16="http://schemas.microsoft.com/office/drawing/2014/main" id="{FCF82785-5795-4D7F-9038-A43BCE992969}"/>
            </a:ext>
          </a:extLst>
        </xdr:cNvPr>
        <xdr:cNvGrpSpPr/>
      </xdr:nvGrpSpPr>
      <xdr:grpSpPr>
        <a:xfrm>
          <a:off x="1016598" y="5037268"/>
          <a:ext cx="643217" cy="1552732"/>
          <a:chOff x="327660" y="5257800"/>
          <a:chExt cx="960120" cy="1582315"/>
        </a:xfrm>
      </xdr:grpSpPr>
      <xdr:sp macro="" textlink="'Pivot Tables'!M3">
        <xdr:nvSpPr>
          <xdr:cNvPr id="40" name="TextBox 39">
            <a:extLst>
              <a:ext uri="{FF2B5EF4-FFF2-40B4-BE49-F238E27FC236}">
                <a16:creationId xmlns:a16="http://schemas.microsoft.com/office/drawing/2014/main" id="{9C1DFDCA-0E4F-4BFB-87BD-4DB05B774317}"/>
              </a:ext>
            </a:extLst>
          </xdr:cNvPr>
          <xdr:cNvSpPr txBox="1"/>
        </xdr:nvSpPr>
        <xdr:spPr>
          <a:xfrm>
            <a:off x="327660" y="5505943"/>
            <a:ext cx="960120" cy="2869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D03AD40-7B8D-41C3-A882-A2DC75C8C447}" type="TxLink">
              <a:rPr lang="en-US" sz="1050" b="0" i="0" u="none" strike="noStrike">
                <a:solidFill>
                  <a:schemeClr val="bg1"/>
                </a:solidFill>
                <a:latin typeface="Andalus"/>
                <a:cs typeface="Andalus"/>
              </a:rPr>
              <a:pPr algn="ctr"/>
              <a:t>0%</a:t>
            </a:fld>
            <a:endParaRPr lang="en-US" sz="1050">
              <a:solidFill>
                <a:schemeClr val="bg1"/>
              </a:solidFill>
              <a:latin typeface="Andalus" panose="02020603050405020304" pitchFamily="18" charset="-78"/>
              <a:cs typeface="Andalus" panose="02020603050405020304" pitchFamily="18" charset="-78"/>
            </a:endParaRPr>
          </a:p>
        </xdr:txBody>
      </xdr:sp>
      <xdr:sp macro="" textlink="'Pivot Tables'!M2">
        <xdr:nvSpPr>
          <xdr:cNvPr id="41" name="TextBox 40">
            <a:extLst>
              <a:ext uri="{FF2B5EF4-FFF2-40B4-BE49-F238E27FC236}">
                <a16:creationId xmlns:a16="http://schemas.microsoft.com/office/drawing/2014/main" id="{F92EDE7C-B097-42D4-82E3-27BF89E65CFB}"/>
              </a:ext>
            </a:extLst>
          </xdr:cNvPr>
          <xdr:cNvSpPr txBox="1"/>
        </xdr:nvSpPr>
        <xdr:spPr>
          <a:xfrm>
            <a:off x="327660" y="5257800"/>
            <a:ext cx="960120" cy="2869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C11C688-AEAC-4DB0-868A-11E666197B61}" type="TxLink">
              <a:rPr lang="en-US" sz="1050" b="0" i="0" u="none" strike="noStrike">
                <a:solidFill>
                  <a:schemeClr val="bg1"/>
                </a:solidFill>
                <a:latin typeface="Andalus"/>
                <a:cs typeface="Andalus"/>
              </a:rPr>
              <a:pPr algn="ctr"/>
              <a:t>2%</a:t>
            </a:fld>
            <a:endParaRPr lang="en-US" sz="1050">
              <a:solidFill>
                <a:schemeClr val="bg1"/>
              </a:solidFill>
              <a:latin typeface="Andalus" panose="02020603050405020304" pitchFamily="18" charset="-78"/>
              <a:cs typeface="Andalus" panose="02020603050405020304" pitchFamily="18" charset="-78"/>
            </a:endParaRPr>
          </a:p>
        </xdr:txBody>
      </xdr:sp>
      <xdr:sp macro="" textlink="'Pivot Tables'!M4">
        <xdr:nvSpPr>
          <xdr:cNvPr id="42" name="TextBox 41">
            <a:extLst>
              <a:ext uri="{FF2B5EF4-FFF2-40B4-BE49-F238E27FC236}">
                <a16:creationId xmlns:a16="http://schemas.microsoft.com/office/drawing/2014/main" id="{DB5866EC-C1D6-4A85-91BA-3B7DDA25B0AE}"/>
              </a:ext>
            </a:extLst>
          </xdr:cNvPr>
          <xdr:cNvSpPr txBox="1"/>
        </xdr:nvSpPr>
        <xdr:spPr>
          <a:xfrm>
            <a:off x="327660" y="5759256"/>
            <a:ext cx="960120" cy="2869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195D387-08D3-4971-8B1F-A18D8E027D6B}" type="TxLink">
              <a:rPr lang="en-US" sz="1050" b="0" i="0" u="none" strike="noStrike">
                <a:solidFill>
                  <a:schemeClr val="bg1"/>
                </a:solidFill>
                <a:latin typeface="Andalus"/>
                <a:cs typeface="Andalus"/>
              </a:rPr>
              <a:pPr algn="ctr"/>
              <a:t>62%</a:t>
            </a:fld>
            <a:endParaRPr lang="en-US" sz="1050">
              <a:solidFill>
                <a:schemeClr val="bg1"/>
              </a:solidFill>
              <a:latin typeface="Andalus" panose="02020603050405020304" pitchFamily="18" charset="-78"/>
              <a:cs typeface="Andalus" panose="02020603050405020304" pitchFamily="18" charset="-78"/>
            </a:endParaRPr>
          </a:p>
        </xdr:txBody>
      </xdr:sp>
      <xdr:sp macro="" textlink="'Pivot Tables'!M5">
        <xdr:nvSpPr>
          <xdr:cNvPr id="43" name="TextBox 42">
            <a:extLst>
              <a:ext uri="{FF2B5EF4-FFF2-40B4-BE49-F238E27FC236}">
                <a16:creationId xmlns:a16="http://schemas.microsoft.com/office/drawing/2014/main" id="{4AD0B8E7-A65B-474D-B17E-90E9FE8C9C5C}"/>
              </a:ext>
            </a:extLst>
          </xdr:cNvPr>
          <xdr:cNvSpPr txBox="1"/>
        </xdr:nvSpPr>
        <xdr:spPr>
          <a:xfrm>
            <a:off x="327660" y="6028077"/>
            <a:ext cx="960120" cy="2869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6223B7D-2A1E-4FB6-B2D5-77817A3EF4D0}" type="TxLink">
              <a:rPr lang="en-US" sz="1050" b="0" i="0" u="none" strike="noStrike">
                <a:solidFill>
                  <a:schemeClr val="bg1"/>
                </a:solidFill>
                <a:latin typeface="Andalus"/>
                <a:cs typeface="Andalus"/>
              </a:rPr>
              <a:pPr algn="ctr"/>
              <a:t>14%</a:t>
            </a:fld>
            <a:endParaRPr lang="en-US" sz="1050">
              <a:solidFill>
                <a:schemeClr val="bg1"/>
              </a:solidFill>
              <a:latin typeface="Andalus" panose="02020603050405020304" pitchFamily="18" charset="-78"/>
              <a:cs typeface="Andalus" panose="02020603050405020304" pitchFamily="18" charset="-78"/>
            </a:endParaRPr>
          </a:p>
        </xdr:txBody>
      </xdr:sp>
      <xdr:sp macro="" textlink="'Pivot Tables'!M6">
        <xdr:nvSpPr>
          <xdr:cNvPr id="44" name="TextBox 43">
            <a:extLst>
              <a:ext uri="{FF2B5EF4-FFF2-40B4-BE49-F238E27FC236}">
                <a16:creationId xmlns:a16="http://schemas.microsoft.com/office/drawing/2014/main" id="{03FD7D5C-95F9-4D37-B4B5-5730C25DC4E6}"/>
              </a:ext>
            </a:extLst>
          </xdr:cNvPr>
          <xdr:cNvSpPr txBox="1"/>
        </xdr:nvSpPr>
        <xdr:spPr>
          <a:xfrm>
            <a:off x="327660" y="6289145"/>
            <a:ext cx="960120" cy="2869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40D5CA1-6B61-4D2C-882D-6EBD2D31DD7E}" type="TxLink">
              <a:rPr lang="en-US" sz="1050" b="0" i="0" u="none" strike="noStrike">
                <a:solidFill>
                  <a:schemeClr val="bg1"/>
                </a:solidFill>
                <a:latin typeface="Andalus"/>
                <a:cs typeface="Andalus"/>
              </a:rPr>
              <a:pPr algn="ctr"/>
              <a:t>11%</a:t>
            </a:fld>
            <a:endParaRPr lang="en-US" sz="1050">
              <a:solidFill>
                <a:schemeClr val="bg1"/>
              </a:solidFill>
              <a:latin typeface="Andalus" panose="02020603050405020304" pitchFamily="18" charset="-78"/>
              <a:cs typeface="Andalus" panose="02020603050405020304" pitchFamily="18" charset="-78"/>
            </a:endParaRPr>
          </a:p>
        </xdr:txBody>
      </xdr:sp>
      <xdr:sp macro="" textlink="'Pivot Tables'!M7">
        <xdr:nvSpPr>
          <xdr:cNvPr id="45" name="TextBox 44">
            <a:extLst>
              <a:ext uri="{FF2B5EF4-FFF2-40B4-BE49-F238E27FC236}">
                <a16:creationId xmlns:a16="http://schemas.microsoft.com/office/drawing/2014/main" id="{BD7FF72E-19C4-49A2-B475-233BD79F0DDC}"/>
              </a:ext>
            </a:extLst>
          </xdr:cNvPr>
          <xdr:cNvSpPr txBox="1"/>
        </xdr:nvSpPr>
        <xdr:spPr>
          <a:xfrm>
            <a:off x="327660" y="6553200"/>
            <a:ext cx="960120" cy="2869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C414596-E464-4E6A-8902-CBCCB9295CB8}" type="TxLink">
              <a:rPr lang="en-US" sz="1050" b="0" i="0" u="none" strike="noStrike">
                <a:solidFill>
                  <a:schemeClr val="bg1"/>
                </a:solidFill>
                <a:latin typeface="Andalus"/>
                <a:cs typeface="Andalus"/>
              </a:rPr>
              <a:pPr algn="ctr"/>
              <a:t>10%</a:t>
            </a:fld>
            <a:endParaRPr lang="en-US" sz="1050">
              <a:solidFill>
                <a:schemeClr val="bg1"/>
              </a:solidFill>
              <a:latin typeface="Andalus" panose="02020603050405020304" pitchFamily="18" charset="-78"/>
              <a:cs typeface="Andalus" panose="02020603050405020304" pitchFamily="18" charset="-78"/>
            </a:endParaRPr>
          </a:p>
        </xdr:txBody>
      </xdr:sp>
    </xdr:grpSp>
    <xdr:clientData/>
  </xdr:twoCellAnchor>
  <xdr:twoCellAnchor>
    <xdr:from>
      <xdr:col>2</xdr:col>
      <xdr:colOff>358140</xdr:colOff>
      <xdr:row>20</xdr:row>
      <xdr:rowOff>99060</xdr:rowOff>
    </xdr:from>
    <xdr:to>
      <xdr:col>3</xdr:col>
      <xdr:colOff>533400</xdr:colOff>
      <xdr:row>26</xdr:row>
      <xdr:rowOff>172615</xdr:rowOff>
    </xdr:to>
    <xdr:grpSp>
      <xdr:nvGrpSpPr>
        <xdr:cNvPr id="46" name="Group 45">
          <a:extLst>
            <a:ext uri="{FF2B5EF4-FFF2-40B4-BE49-F238E27FC236}">
              <a16:creationId xmlns:a16="http://schemas.microsoft.com/office/drawing/2014/main" id="{9808217D-8020-49D0-8CC7-B3E32CA7D652}"/>
            </a:ext>
          </a:extLst>
        </xdr:cNvPr>
        <xdr:cNvGrpSpPr/>
      </xdr:nvGrpSpPr>
      <xdr:grpSpPr>
        <a:xfrm>
          <a:off x="1568375" y="5029648"/>
          <a:ext cx="780378" cy="1552732"/>
          <a:chOff x="327660" y="5257800"/>
          <a:chExt cx="960120" cy="1582315"/>
        </a:xfrm>
        <a:noFill/>
      </xdr:grpSpPr>
      <xdr:sp macro="" textlink="'Pivot Tables'!L3">
        <xdr:nvSpPr>
          <xdr:cNvPr id="47" name="TextBox 46">
            <a:extLst>
              <a:ext uri="{FF2B5EF4-FFF2-40B4-BE49-F238E27FC236}">
                <a16:creationId xmlns:a16="http://schemas.microsoft.com/office/drawing/2014/main" id="{5F03C3C4-48A7-4B2E-9A59-90B2EC85907C}"/>
              </a:ext>
            </a:extLst>
          </xdr:cNvPr>
          <xdr:cNvSpPr txBox="1"/>
        </xdr:nvSpPr>
        <xdr:spPr>
          <a:xfrm>
            <a:off x="327660" y="5505943"/>
            <a:ext cx="960120" cy="286915"/>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43BA167-8133-4609-84BC-98576C085111}" type="TxLink">
              <a:rPr lang="en-US" sz="1100" b="0" i="0" u="none" strike="noStrike">
                <a:solidFill>
                  <a:schemeClr val="bg1"/>
                </a:solidFill>
                <a:latin typeface="Andalus"/>
                <a:cs typeface="Andalus"/>
              </a:rPr>
              <a:pPr algn="ctr"/>
              <a:t> 26 </a:t>
            </a:fld>
            <a:endParaRPr lang="en-US" sz="1050">
              <a:solidFill>
                <a:schemeClr val="bg1"/>
              </a:solidFill>
              <a:latin typeface="Andalus" panose="02020603050405020304" pitchFamily="18" charset="-78"/>
              <a:cs typeface="Andalus" panose="02020603050405020304" pitchFamily="18" charset="-78"/>
            </a:endParaRPr>
          </a:p>
        </xdr:txBody>
      </xdr:sp>
      <xdr:sp macro="" textlink="'Pivot Tables'!L2">
        <xdr:nvSpPr>
          <xdr:cNvPr id="48" name="TextBox 47">
            <a:extLst>
              <a:ext uri="{FF2B5EF4-FFF2-40B4-BE49-F238E27FC236}">
                <a16:creationId xmlns:a16="http://schemas.microsoft.com/office/drawing/2014/main" id="{17ACD5E9-8D45-4D65-BB10-84C261F8051F}"/>
              </a:ext>
            </a:extLst>
          </xdr:cNvPr>
          <xdr:cNvSpPr txBox="1"/>
        </xdr:nvSpPr>
        <xdr:spPr>
          <a:xfrm>
            <a:off x="327660" y="5257800"/>
            <a:ext cx="960120" cy="286915"/>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A636D08-A892-40E0-B80F-49D9A12E06CC}" type="TxLink">
              <a:rPr lang="en-US" sz="1100" b="0" i="0" u="none" strike="noStrike">
                <a:solidFill>
                  <a:schemeClr val="bg1"/>
                </a:solidFill>
                <a:latin typeface="Andalus"/>
                <a:cs typeface="Andalus"/>
              </a:rPr>
              <a:pPr algn="ctr"/>
              <a:t> 2,844 </a:t>
            </a:fld>
            <a:endParaRPr lang="en-US" sz="1050">
              <a:solidFill>
                <a:schemeClr val="bg1"/>
              </a:solidFill>
              <a:latin typeface="Andalus" panose="02020603050405020304" pitchFamily="18" charset="-78"/>
              <a:cs typeface="Andalus" panose="02020603050405020304" pitchFamily="18" charset="-78"/>
            </a:endParaRPr>
          </a:p>
        </xdr:txBody>
      </xdr:sp>
      <xdr:sp macro="" textlink="'Pivot Tables'!L4">
        <xdr:nvSpPr>
          <xdr:cNvPr id="49" name="TextBox 48">
            <a:extLst>
              <a:ext uri="{FF2B5EF4-FFF2-40B4-BE49-F238E27FC236}">
                <a16:creationId xmlns:a16="http://schemas.microsoft.com/office/drawing/2014/main" id="{4A230AFD-41E4-4C93-84C8-8310E2C8EBD5}"/>
              </a:ext>
            </a:extLst>
          </xdr:cNvPr>
          <xdr:cNvSpPr txBox="1"/>
        </xdr:nvSpPr>
        <xdr:spPr>
          <a:xfrm>
            <a:off x="327660" y="5759256"/>
            <a:ext cx="960120" cy="286915"/>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12FCDD1-E6F1-4CC6-8B00-AED8B6CD498C}" type="TxLink">
              <a:rPr lang="en-US" sz="1100" b="0" i="0" u="none" strike="noStrike">
                <a:solidFill>
                  <a:schemeClr val="bg1"/>
                </a:solidFill>
                <a:latin typeface="Andalus"/>
                <a:cs typeface="Andalus"/>
              </a:rPr>
              <a:pPr algn="ctr"/>
              <a:t> 72,768 </a:t>
            </a:fld>
            <a:endParaRPr lang="en-US" sz="1050">
              <a:solidFill>
                <a:schemeClr val="bg1"/>
              </a:solidFill>
              <a:latin typeface="Andalus" panose="02020603050405020304" pitchFamily="18" charset="-78"/>
              <a:cs typeface="Andalus" panose="02020603050405020304" pitchFamily="18" charset="-78"/>
            </a:endParaRPr>
          </a:p>
        </xdr:txBody>
      </xdr:sp>
      <xdr:sp macro="" textlink="'Pivot Tables'!L5">
        <xdr:nvSpPr>
          <xdr:cNvPr id="50" name="TextBox 49">
            <a:extLst>
              <a:ext uri="{FF2B5EF4-FFF2-40B4-BE49-F238E27FC236}">
                <a16:creationId xmlns:a16="http://schemas.microsoft.com/office/drawing/2014/main" id="{FB556796-88C5-424C-A160-06A916AFC170}"/>
              </a:ext>
            </a:extLst>
          </xdr:cNvPr>
          <xdr:cNvSpPr txBox="1"/>
        </xdr:nvSpPr>
        <xdr:spPr>
          <a:xfrm>
            <a:off x="327660" y="6028077"/>
            <a:ext cx="960120" cy="286915"/>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4C297AA-783A-44D2-B0FD-A66A187A3804}" type="TxLink">
              <a:rPr lang="en-US" sz="1100" b="0" i="0" u="none" strike="noStrike">
                <a:solidFill>
                  <a:schemeClr val="bg1"/>
                </a:solidFill>
                <a:latin typeface="Andalus"/>
                <a:cs typeface="Andalus"/>
              </a:rPr>
              <a:pPr algn="ctr"/>
              <a:t> 16,488 </a:t>
            </a:fld>
            <a:endParaRPr lang="en-US" sz="1050">
              <a:solidFill>
                <a:schemeClr val="bg1"/>
              </a:solidFill>
              <a:latin typeface="Andalus" panose="02020603050405020304" pitchFamily="18" charset="-78"/>
              <a:cs typeface="Andalus" panose="02020603050405020304" pitchFamily="18" charset="-78"/>
            </a:endParaRPr>
          </a:p>
        </xdr:txBody>
      </xdr:sp>
      <xdr:sp macro="" textlink="'Pivot Tables'!L6">
        <xdr:nvSpPr>
          <xdr:cNvPr id="51" name="TextBox 50">
            <a:extLst>
              <a:ext uri="{FF2B5EF4-FFF2-40B4-BE49-F238E27FC236}">
                <a16:creationId xmlns:a16="http://schemas.microsoft.com/office/drawing/2014/main" id="{33FCD776-4983-4A1F-A42A-B99FDD7FD84E}"/>
              </a:ext>
            </a:extLst>
          </xdr:cNvPr>
          <xdr:cNvSpPr txBox="1"/>
        </xdr:nvSpPr>
        <xdr:spPr>
          <a:xfrm>
            <a:off x="327660" y="6289145"/>
            <a:ext cx="960120" cy="286915"/>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74C0D51-4F29-41E7-A028-D078D2D1CB1D}" type="TxLink">
              <a:rPr lang="en-US" sz="1100" b="0" i="0" u="none" strike="noStrike">
                <a:solidFill>
                  <a:schemeClr val="bg1"/>
                </a:solidFill>
                <a:latin typeface="Andalus"/>
                <a:cs typeface="Andalus"/>
              </a:rPr>
              <a:pPr algn="ctr"/>
              <a:t> 13,188 </a:t>
            </a:fld>
            <a:endParaRPr lang="en-US" sz="1050">
              <a:solidFill>
                <a:schemeClr val="bg1"/>
              </a:solidFill>
              <a:latin typeface="Andalus" panose="02020603050405020304" pitchFamily="18" charset="-78"/>
              <a:cs typeface="Andalus" panose="02020603050405020304" pitchFamily="18" charset="-78"/>
            </a:endParaRPr>
          </a:p>
        </xdr:txBody>
      </xdr:sp>
      <xdr:sp macro="" textlink="'Pivot Tables'!L7">
        <xdr:nvSpPr>
          <xdr:cNvPr id="52" name="TextBox 51">
            <a:extLst>
              <a:ext uri="{FF2B5EF4-FFF2-40B4-BE49-F238E27FC236}">
                <a16:creationId xmlns:a16="http://schemas.microsoft.com/office/drawing/2014/main" id="{8FE7E946-F1D7-45DC-A107-0DF7B71526D7}"/>
              </a:ext>
            </a:extLst>
          </xdr:cNvPr>
          <xdr:cNvSpPr txBox="1"/>
        </xdr:nvSpPr>
        <xdr:spPr>
          <a:xfrm>
            <a:off x="327660" y="6553200"/>
            <a:ext cx="960120" cy="286915"/>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31591A6-0A64-44F5-893D-937719E51053}" type="TxLink">
              <a:rPr lang="en-US" sz="1100" b="0" i="0" u="none" strike="noStrike">
                <a:solidFill>
                  <a:schemeClr val="bg1"/>
                </a:solidFill>
                <a:latin typeface="Andalus"/>
                <a:cs typeface="Andalus"/>
              </a:rPr>
              <a:pPr algn="ctr"/>
              <a:t> 11,856 </a:t>
            </a:fld>
            <a:endParaRPr lang="en-US" sz="1050">
              <a:solidFill>
                <a:schemeClr val="bg1"/>
              </a:solidFill>
              <a:latin typeface="Andalus" panose="02020603050405020304" pitchFamily="18" charset="-78"/>
              <a:cs typeface="Andalus" panose="02020603050405020304" pitchFamily="18" charset="-78"/>
            </a:endParaRPr>
          </a:p>
        </xdr:txBody>
      </xdr:sp>
    </xdr:grpSp>
    <xdr:clientData/>
  </xdr:twoCellAnchor>
  <xdr:twoCellAnchor>
    <xdr:from>
      <xdr:col>0</xdr:col>
      <xdr:colOff>53340</xdr:colOff>
      <xdr:row>20</xdr:row>
      <xdr:rowOff>83820</xdr:rowOff>
    </xdr:from>
    <xdr:to>
      <xdr:col>0</xdr:col>
      <xdr:colOff>396240</xdr:colOff>
      <xdr:row>26</xdr:row>
      <xdr:rowOff>205740</xdr:rowOff>
    </xdr:to>
    <xdr:grpSp>
      <xdr:nvGrpSpPr>
        <xdr:cNvPr id="61" name="Group 60">
          <a:extLst>
            <a:ext uri="{FF2B5EF4-FFF2-40B4-BE49-F238E27FC236}">
              <a16:creationId xmlns:a16="http://schemas.microsoft.com/office/drawing/2014/main" id="{5B91F7C2-618C-452A-B620-2283F772EDA9}"/>
            </a:ext>
          </a:extLst>
        </xdr:cNvPr>
        <xdr:cNvGrpSpPr/>
      </xdr:nvGrpSpPr>
      <xdr:grpSpPr>
        <a:xfrm>
          <a:off x="53340" y="5014408"/>
          <a:ext cx="342900" cy="1601097"/>
          <a:chOff x="144780" y="5242560"/>
          <a:chExt cx="342900" cy="1630680"/>
        </a:xfrm>
      </xdr:grpSpPr>
      <xdr:sp macro="" textlink="">
        <xdr:nvSpPr>
          <xdr:cNvPr id="54" name="TextBox 53">
            <a:extLst>
              <a:ext uri="{FF2B5EF4-FFF2-40B4-BE49-F238E27FC236}">
                <a16:creationId xmlns:a16="http://schemas.microsoft.com/office/drawing/2014/main" id="{BFD454EF-3304-4E1E-A5A0-4429E075521A}"/>
              </a:ext>
            </a:extLst>
          </xdr:cNvPr>
          <xdr:cNvSpPr txBox="1"/>
        </xdr:nvSpPr>
        <xdr:spPr>
          <a:xfrm>
            <a:off x="144780" y="5242560"/>
            <a:ext cx="327660" cy="3124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600" b="1">
                <a:solidFill>
                  <a:srgbClr val="DD115E"/>
                </a:solidFill>
                <a:latin typeface="Andalus" panose="02020603050405020304" pitchFamily="18" charset="-78"/>
                <a:cs typeface="Andalus" panose="02020603050405020304" pitchFamily="18" charset="-78"/>
              </a:rPr>
              <a:t>•</a:t>
            </a:r>
          </a:p>
        </xdr:txBody>
      </xdr:sp>
      <xdr:sp macro="" textlink="">
        <xdr:nvSpPr>
          <xdr:cNvPr id="56" name="TextBox 55">
            <a:extLst>
              <a:ext uri="{FF2B5EF4-FFF2-40B4-BE49-F238E27FC236}">
                <a16:creationId xmlns:a16="http://schemas.microsoft.com/office/drawing/2014/main" id="{6527CABD-52D7-4E1E-8F9C-235E111B5EA7}"/>
              </a:ext>
            </a:extLst>
          </xdr:cNvPr>
          <xdr:cNvSpPr txBox="1"/>
        </xdr:nvSpPr>
        <xdr:spPr>
          <a:xfrm>
            <a:off x="144780" y="5501640"/>
            <a:ext cx="327660" cy="3124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600" b="1">
                <a:solidFill>
                  <a:srgbClr val="DD115E"/>
                </a:solidFill>
                <a:latin typeface="Andalus" panose="02020603050405020304" pitchFamily="18" charset="-78"/>
                <a:cs typeface="Andalus" panose="02020603050405020304" pitchFamily="18" charset="-78"/>
              </a:rPr>
              <a:t>•</a:t>
            </a:r>
          </a:p>
        </xdr:txBody>
      </xdr:sp>
      <xdr:sp macro="" textlink="">
        <xdr:nvSpPr>
          <xdr:cNvPr id="57" name="TextBox 56">
            <a:extLst>
              <a:ext uri="{FF2B5EF4-FFF2-40B4-BE49-F238E27FC236}">
                <a16:creationId xmlns:a16="http://schemas.microsoft.com/office/drawing/2014/main" id="{FF30AF37-D2C7-4766-B74F-8672E4BB3CF1}"/>
              </a:ext>
            </a:extLst>
          </xdr:cNvPr>
          <xdr:cNvSpPr txBox="1"/>
        </xdr:nvSpPr>
        <xdr:spPr>
          <a:xfrm>
            <a:off x="144780" y="5753100"/>
            <a:ext cx="327660" cy="3124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600" b="1">
                <a:solidFill>
                  <a:srgbClr val="DD115E"/>
                </a:solidFill>
                <a:latin typeface="Andalus" panose="02020603050405020304" pitchFamily="18" charset="-78"/>
                <a:cs typeface="Andalus" panose="02020603050405020304" pitchFamily="18" charset="-78"/>
              </a:rPr>
              <a:t>•</a:t>
            </a:r>
          </a:p>
        </xdr:txBody>
      </xdr:sp>
      <xdr:sp macro="" textlink="">
        <xdr:nvSpPr>
          <xdr:cNvPr id="58" name="TextBox 57">
            <a:extLst>
              <a:ext uri="{FF2B5EF4-FFF2-40B4-BE49-F238E27FC236}">
                <a16:creationId xmlns:a16="http://schemas.microsoft.com/office/drawing/2014/main" id="{E5B1DA89-0891-4944-8565-9BDF29CC9185}"/>
              </a:ext>
            </a:extLst>
          </xdr:cNvPr>
          <xdr:cNvSpPr txBox="1"/>
        </xdr:nvSpPr>
        <xdr:spPr>
          <a:xfrm>
            <a:off x="152400" y="6278880"/>
            <a:ext cx="327660" cy="3124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600" b="1">
                <a:solidFill>
                  <a:srgbClr val="DD115E"/>
                </a:solidFill>
                <a:latin typeface="Andalus" panose="02020603050405020304" pitchFamily="18" charset="-78"/>
                <a:cs typeface="Andalus" panose="02020603050405020304" pitchFamily="18" charset="-78"/>
              </a:rPr>
              <a:t>•</a:t>
            </a:r>
          </a:p>
        </xdr:txBody>
      </xdr:sp>
      <xdr:sp macro="" textlink="">
        <xdr:nvSpPr>
          <xdr:cNvPr id="59" name="TextBox 58">
            <a:extLst>
              <a:ext uri="{FF2B5EF4-FFF2-40B4-BE49-F238E27FC236}">
                <a16:creationId xmlns:a16="http://schemas.microsoft.com/office/drawing/2014/main" id="{49DD641B-5BDF-4126-B649-FCDFB9DD0F9B}"/>
              </a:ext>
            </a:extLst>
          </xdr:cNvPr>
          <xdr:cNvSpPr txBox="1"/>
        </xdr:nvSpPr>
        <xdr:spPr>
          <a:xfrm>
            <a:off x="152400" y="6019800"/>
            <a:ext cx="327660" cy="3124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600" b="1">
                <a:solidFill>
                  <a:srgbClr val="DD115E"/>
                </a:solidFill>
                <a:latin typeface="Andalus" panose="02020603050405020304" pitchFamily="18" charset="-78"/>
                <a:cs typeface="Andalus" panose="02020603050405020304" pitchFamily="18" charset="-78"/>
              </a:rPr>
              <a:t>•</a:t>
            </a:r>
          </a:p>
        </xdr:txBody>
      </xdr:sp>
      <xdr:sp macro="" textlink="">
        <xdr:nvSpPr>
          <xdr:cNvPr id="60" name="TextBox 59">
            <a:extLst>
              <a:ext uri="{FF2B5EF4-FFF2-40B4-BE49-F238E27FC236}">
                <a16:creationId xmlns:a16="http://schemas.microsoft.com/office/drawing/2014/main" id="{B499A7C6-34AD-4724-ACE6-6270C3786B71}"/>
              </a:ext>
            </a:extLst>
          </xdr:cNvPr>
          <xdr:cNvSpPr txBox="1"/>
        </xdr:nvSpPr>
        <xdr:spPr>
          <a:xfrm>
            <a:off x="160020" y="6560820"/>
            <a:ext cx="327660" cy="3124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600" b="1">
                <a:solidFill>
                  <a:srgbClr val="DD115E"/>
                </a:solidFill>
                <a:latin typeface="Andalus" panose="02020603050405020304" pitchFamily="18" charset="-78"/>
                <a:cs typeface="Andalus" panose="02020603050405020304" pitchFamily="18" charset="-78"/>
              </a:rPr>
              <a:t>•</a:t>
            </a:r>
          </a:p>
        </xdr:txBody>
      </xdr:sp>
    </xdr:grpSp>
    <xdr:clientData/>
  </xdr:twoCellAnchor>
  <xdr:twoCellAnchor>
    <xdr:from>
      <xdr:col>18</xdr:col>
      <xdr:colOff>220514</xdr:colOff>
      <xdr:row>10</xdr:row>
      <xdr:rowOff>24793</xdr:rowOff>
    </xdr:from>
    <xdr:to>
      <xdr:col>20</xdr:col>
      <xdr:colOff>106524</xdr:colOff>
      <xdr:row>15</xdr:row>
      <xdr:rowOff>91265</xdr:rowOff>
    </xdr:to>
    <xdr:sp macro="" textlink="">
      <xdr:nvSpPr>
        <xdr:cNvPr id="71" name="TextBox 17">
          <a:extLst>
            <a:ext uri="{FF2B5EF4-FFF2-40B4-BE49-F238E27FC236}">
              <a16:creationId xmlns:a16="http://schemas.microsoft.com/office/drawing/2014/main" id="{F0180A2E-1686-41A3-9C42-99BF933FD6D6}"/>
            </a:ext>
          </a:extLst>
        </xdr:cNvPr>
        <xdr:cNvSpPr txBox="1"/>
      </xdr:nvSpPr>
      <xdr:spPr>
        <a:xfrm>
          <a:off x="11193314" y="2539393"/>
          <a:ext cx="1105210" cy="13237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ctr"/>
        <a:lstStyle/>
        <a:p>
          <a:pPr algn="ctr"/>
          <a:r>
            <a:rPr lang="en-US" sz="1100" b="0" i="0" u="none" strike="noStrike">
              <a:solidFill>
                <a:schemeClr val="bg1"/>
              </a:solidFill>
              <a:latin typeface="Andalus" panose="02020603050405020304" pitchFamily="18" charset="-78"/>
              <a:cs typeface="Andalus" panose="02020603050405020304" pitchFamily="18" charset="-78"/>
            </a:rPr>
            <a:t> </a:t>
          </a:r>
        </a:p>
      </xdr:txBody>
    </xdr:sp>
    <xdr:clientData/>
  </xdr:twoCellAnchor>
  <xdr:twoCellAnchor>
    <xdr:from>
      <xdr:col>8</xdr:col>
      <xdr:colOff>506730</xdr:colOff>
      <xdr:row>8</xdr:row>
      <xdr:rowOff>15240</xdr:rowOff>
    </xdr:from>
    <xdr:to>
      <xdr:col>12</xdr:col>
      <xdr:colOff>445770</xdr:colOff>
      <xdr:row>17</xdr:row>
      <xdr:rowOff>129540</xdr:rowOff>
    </xdr:to>
    <xdr:sp macro="" textlink="">
      <xdr:nvSpPr>
        <xdr:cNvPr id="93" name="Flowchart: Connector 92">
          <a:extLst>
            <a:ext uri="{FF2B5EF4-FFF2-40B4-BE49-F238E27FC236}">
              <a16:creationId xmlns:a16="http://schemas.microsoft.com/office/drawing/2014/main" id="{A8CABAAD-736D-483B-837B-EABA7446154A}"/>
            </a:ext>
          </a:extLst>
        </xdr:cNvPr>
        <xdr:cNvSpPr/>
      </xdr:nvSpPr>
      <xdr:spPr>
        <a:xfrm>
          <a:off x="5383530" y="2026920"/>
          <a:ext cx="2377440" cy="2377440"/>
        </a:xfrm>
        <a:prstGeom prst="flowChartConnector">
          <a:avLst/>
        </a:prstGeom>
        <a:gradFill>
          <a:gsLst>
            <a:gs pos="61000">
              <a:srgbClr val="9947F7">
                <a:alpha val="20000"/>
              </a:srgbClr>
            </a:gs>
            <a:gs pos="1000">
              <a:srgbClr val="DC25FA">
                <a:alpha val="20000"/>
              </a:srgbClr>
            </a:gs>
          </a:gsLst>
          <a:lin ang="5400000" scaled="1"/>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179070</xdr:colOff>
      <xdr:row>9</xdr:row>
      <xdr:rowOff>0</xdr:rowOff>
    </xdr:from>
    <xdr:to>
      <xdr:col>12</xdr:col>
      <xdr:colOff>179070</xdr:colOff>
      <xdr:row>16</xdr:row>
      <xdr:rowOff>99060</xdr:rowOff>
    </xdr:to>
    <xdr:grpSp>
      <xdr:nvGrpSpPr>
        <xdr:cNvPr id="95" name="Group 94">
          <a:extLst>
            <a:ext uri="{FF2B5EF4-FFF2-40B4-BE49-F238E27FC236}">
              <a16:creationId xmlns:a16="http://schemas.microsoft.com/office/drawing/2014/main" id="{DEDFA6CB-4903-4A54-97B8-61B6E00FD4FF}"/>
            </a:ext>
          </a:extLst>
        </xdr:cNvPr>
        <xdr:cNvGrpSpPr/>
      </xdr:nvGrpSpPr>
      <xdr:grpSpPr>
        <a:xfrm>
          <a:off x="5625129" y="2218765"/>
          <a:ext cx="1815353" cy="1824766"/>
          <a:chOff x="5680710" y="2301240"/>
          <a:chExt cx="1828800" cy="1828800"/>
        </a:xfrm>
      </xdr:grpSpPr>
      <xdr:sp macro="" textlink="">
        <xdr:nvSpPr>
          <xdr:cNvPr id="92" name="Flowchart: Connector 91">
            <a:extLst>
              <a:ext uri="{FF2B5EF4-FFF2-40B4-BE49-F238E27FC236}">
                <a16:creationId xmlns:a16="http://schemas.microsoft.com/office/drawing/2014/main" id="{5A872BA1-96F5-4936-A9CE-97349C624103}"/>
              </a:ext>
            </a:extLst>
          </xdr:cNvPr>
          <xdr:cNvSpPr/>
        </xdr:nvSpPr>
        <xdr:spPr>
          <a:xfrm>
            <a:off x="5680710" y="2301240"/>
            <a:ext cx="1828800" cy="1828800"/>
          </a:xfrm>
          <a:prstGeom prst="flowChartConnector">
            <a:avLst/>
          </a:prstGeom>
          <a:gradFill>
            <a:gsLst>
              <a:gs pos="61000">
                <a:srgbClr val="9947F7"/>
              </a:gs>
              <a:gs pos="1000">
                <a:srgbClr val="DC25FA"/>
              </a:gs>
            </a:gsLst>
            <a:lin ang="5400000" scaled="1"/>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7" name="Flowchart: Connector 36">
            <a:extLst>
              <a:ext uri="{FF2B5EF4-FFF2-40B4-BE49-F238E27FC236}">
                <a16:creationId xmlns:a16="http://schemas.microsoft.com/office/drawing/2014/main" id="{D0A63330-B18D-4CFF-A310-EE9932802A4E}"/>
              </a:ext>
            </a:extLst>
          </xdr:cNvPr>
          <xdr:cNvSpPr/>
        </xdr:nvSpPr>
        <xdr:spPr>
          <a:xfrm>
            <a:off x="5909310" y="2529840"/>
            <a:ext cx="1371600" cy="1371600"/>
          </a:xfrm>
          <a:prstGeom prst="flowChartConnector">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nvGrpSpPr>
          <xdr:cNvPr id="32" name="Group 31">
            <a:extLst>
              <a:ext uri="{FF2B5EF4-FFF2-40B4-BE49-F238E27FC236}">
                <a16:creationId xmlns:a16="http://schemas.microsoft.com/office/drawing/2014/main" id="{A7EB05BE-A2D3-4C03-92D2-2B06CFD31026}"/>
              </a:ext>
            </a:extLst>
          </xdr:cNvPr>
          <xdr:cNvGrpSpPr/>
        </xdr:nvGrpSpPr>
        <xdr:grpSpPr>
          <a:xfrm>
            <a:off x="5974080" y="2806858"/>
            <a:ext cx="1295400" cy="720705"/>
            <a:chOff x="5962650" y="2791618"/>
            <a:chExt cx="1295400" cy="720705"/>
          </a:xfrm>
        </xdr:grpSpPr>
        <xdr:sp macro="" textlink="'Pivot Tables'!O5">
          <xdr:nvSpPr>
            <xdr:cNvPr id="77" name="TextBox 14">
              <a:extLst>
                <a:ext uri="{FF2B5EF4-FFF2-40B4-BE49-F238E27FC236}">
                  <a16:creationId xmlns:a16="http://schemas.microsoft.com/office/drawing/2014/main" id="{11E91625-1A6C-4ADD-8B16-93B7ABF3979E}"/>
                </a:ext>
              </a:extLst>
            </xdr:cNvPr>
            <xdr:cNvSpPr txBox="1"/>
          </xdr:nvSpPr>
          <xdr:spPr>
            <a:xfrm>
              <a:off x="6202680" y="2791618"/>
              <a:ext cx="754380" cy="330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ctr"/>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algn="ctr"/>
              <a:fld id="{174A0D28-F799-4C91-9FFA-3DD47C3EA334}" type="TxLink">
                <a:rPr lang="en-US" sz="2000" b="1" i="0" u="none" strike="noStrike">
                  <a:solidFill>
                    <a:schemeClr val="bg1"/>
                  </a:solidFill>
                  <a:latin typeface="Andalus"/>
                  <a:cs typeface="Andalus"/>
                </a:rPr>
                <a:pPr algn="ctr"/>
                <a:t>89%</a:t>
              </a:fld>
              <a:endParaRPr lang="en-US" sz="5400" b="1">
                <a:solidFill>
                  <a:schemeClr val="bg1"/>
                </a:solidFill>
                <a:latin typeface="Andalus" panose="02020603050405020304" pitchFamily="18" charset="-78"/>
                <a:cs typeface="Andalus" panose="02020603050405020304" pitchFamily="18" charset="-78"/>
              </a:endParaRPr>
            </a:p>
          </xdr:txBody>
        </xdr:sp>
        <xdr:sp macro="" textlink="">
          <xdr:nvSpPr>
            <xdr:cNvPr id="78" name="TextBox 14">
              <a:extLst>
                <a:ext uri="{FF2B5EF4-FFF2-40B4-BE49-F238E27FC236}">
                  <a16:creationId xmlns:a16="http://schemas.microsoft.com/office/drawing/2014/main" id="{EBEC126D-C32C-4E46-BEC5-201E6FB02F69}"/>
                </a:ext>
              </a:extLst>
            </xdr:cNvPr>
            <xdr:cNvSpPr txBox="1"/>
          </xdr:nvSpPr>
          <xdr:spPr>
            <a:xfrm>
              <a:off x="5962650" y="2984003"/>
              <a:ext cx="1295400" cy="528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ctr"/>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algn="ctr"/>
              <a:r>
                <a:rPr lang="en-US" sz="1100" b="1">
                  <a:solidFill>
                    <a:schemeClr val="bg1"/>
                  </a:solidFill>
                  <a:latin typeface="Andalus" panose="02020603050405020304" pitchFamily="18" charset="-78"/>
                  <a:cs typeface="Andalus" panose="02020603050405020304" pitchFamily="18" charset="-78"/>
                </a:rPr>
                <a:t>Achieved</a:t>
              </a:r>
              <a:r>
                <a:rPr lang="en-US" sz="1050" b="1">
                  <a:solidFill>
                    <a:schemeClr val="bg1"/>
                  </a:solidFill>
                  <a:latin typeface="Andalus" panose="02020603050405020304" pitchFamily="18" charset="-78"/>
                  <a:cs typeface="Andalus" panose="02020603050405020304" pitchFamily="18" charset="-78"/>
                </a:rPr>
                <a:t> Income</a:t>
              </a:r>
            </a:p>
          </xdr:txBody>
        </xdr:sp>
      </xdr:grpSp>
    </xdr:grpSp>
    <xdr:clientData/>
  </xdr:twoCellAnchor>
  <xdr:twoCellAnchor>
    <xdr:from>
      <xdr:col>15</xdr:col>
      <xdr:colOff>327660</xdr:colOff>
      <xdr:row>14</xdr:row>
      <xdr:rowOff>99060</xdr:rowOff>
    </xdr:from>
    <xdr:to>
      <xdr:col>16</xdr:col>
      <xdr:colOff>601980</xdr:colOff>
      <xdr:row>16</xdr:row>
      <xdr:rowOff>53340</xdr:rowOff>
    </xdr:to>
    <xdr:grpSp>
      <xdr:nvGrpSpPr>
        <xdr:cNvPr id="123" name="Group 122">
          <a:extLst>
            <a:ext uri="{FF2B5EF4-FFF2-40B4-BE49-F238E27FC236}">
              <a16:creationId xmlns:a16="http://schemas.microsoft.com/office/drawing/2014/main" id="{CB38DD6E-5BB3-49DB-AF84-B47AA4EEACD6}"/>
            </a:ext>
          </a:extLst>
        </xdr:cNvPr>
        <xdr:cNvGrpSpPr/>
      </xdr:nvGrpSpPr>
      <xdr:grpSpPr>
        <a:xfrm>
          <a:off x="9404425" y="3550472"/>
          <a:ext cx="879437" cy="447339"/>
          <a:chOff x="9532620" y="3025140"/>
          <a:chExt cx="883920" cy="457200"/>
        </a:xfrm>
      </xdr:grpSpPr>
      <xdr:cxnSp macro="">
        <xdr:nvCxnSpPr>
          <xdr:cNvPr id="102" name="Straight Connector 101">
            <a:extLst>
              <a:ext uri="{FF2B5EF4-FFF2-40B4-BE49-F238E27FC236}">
                <a16:creationId xmlns:a16="http://schemas.microsoft.com/office/drawing/2014/main" id="{F956AB50-0791-4194-9D53-B3B210477377}"/>
              </a:ext>
            </a:extLst>
          </xdr:cNvPr>
          <xdr:cNvCxnSpPr/>
        </xdr:nvCxnSpPr>
        <xdr:spPr>
          <a:xfrm flipH="1" flipV="1">
            <a:off x="9532620" y="3040380"/>
            <a:ext cx="434340" cy="129540"/>
          </a:xfrm>
          <a:prstGeom prst="line">
            <a:avLst/>
          </a:prstGeom>
          <a:ln w="15875">
            <a:gradFill>
              <a:gsLst>
                <a:gs pos="62000">
                  <a:srgbClr val="0A0D80"/>
                </a:gs>
                <a:gs pos="8000">
                  <a:srgbClr val="9BF8F2"/>
                </a:gs>
              </a:gsLst>
              <a:lin ang="5400000" scaled="1"/>
            </a:gradFill>
          </a:ln>
        </xdr:spPr>
        <xdr:style>
          <a:lnRef idx="1">
            <a:schemeClr val="accent1"/>
          </a:lnRef>
          <a:fillRef idx="0">
            <a:schemeClr val="accent1"/>
          </a:fillRef>
          <a:effectRef idx="0">
            <a:schemeClr val="accent1"/>
          </a:effectRef>
          <a:fontRef idx="minor">
            <a:schemeClr val="tx1"/>
          </a:fontRef>
        </xdr:style>
      </xdr:cxnSp>
      <xdr:sp macro="" textlink="">
        <xdr:nvSpPr>
          <xdr:cNvPr id="105" name="Circle: Hollow 104">
            <a:extLst>
              <a:ext uri="{FF2B5EF4-FFF2-40B4-BE49-F238E27FC236}">
                <a16:creationId xmlns:a16="http://schemas.microsoft.com/office/drawing/2014/main" id="{775C127D-5004-4547-8B9B-399FAE826A1C}"/>
              </a:ext>
            </a:extLst>
          </xdr:cNvPr>
          <xdr:cNvSpPr/>
        </xdr:nvSpPr>
        <xdr:spPr>
          <a:xfrm>
            <a:off x="9959340" y="3025140"/>
            <a:ext cx="457200" cy="457200"/>
          </a:xfrm>
          <a:prstGeom prst="donut">
            <a:avLst>
              <a:gd name="adj" fmla="val 9493"/>
            </a:avLst>
          </a:prstGeom>
          <a:solidFill>
            <a:srgbClr val="9BF8F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grpSp>
    <xdr:clientData/>
  </xdr:twoCellAnchor>
  <xdr:twoCellAnchor>
    <xdr:from>
      <xdr:col>3</xdr:col>
      <xdr:colOff>533371</xdr:colOff>
      <xdr:row>14</xdr:row>
      <xdr:rowOff>138715</xdr:rowOff>
    </xdr:from>
    <xdr:to>
      <xdr:col>5</xdr:col>
      <xdr:colOff>340205</xdr:colOff>
      <xdr:row>16</xdr:row>
      <xdr:rowOff>65563</xdr:rowOff>
    </xdr:to>
    <xdr:grpSp>
      <xdr:nvGrpSpPr>
        <xdr:cNvPr id="244" name="Group 243">
          <a:extLst>
            <a:ext uri="{FF2B5EF4-FFF2-40B4-BE49-F238E27FC236}">
              <a16:creationId xmlns:a16="http://schemas.microsoft.com/office/drawing/2014/main" id="{0763164B-EAD9-4C49-822D-5837B45AAEF4}"/>
            </a:ext>
          </a:extLst>
        </xdr:cNvPr>
        <xdr:cNvGrpSpPr/>
      </xdr:nvGrpSpPr>
      <xdr:grpSpPr>
        <a:xfrm rot="18015237">
          <a:off x="2647305" y="3291546"/>
          <a:ext cx="419907" cy="1017069"/>
          <a:chOff x="9745980" y="655320"/>
          <a:chExt cx="429768" cy="1026034"/>
        </a:xfrm>
      </xdr:grpSpPr>
      <xdr:cxnSp macro="">
        <xdr:nvCxnSpPr>
          <xdr:cNvPr id="113" name="Straight Connector 112">
            <a:extLst>
              <a:ext uri="{FF2B5EF4-FFF2-40B4-BE49-F238E27FC236}">
                <a16:creationId xmlns:a16="http://schemas.microsoft.com/office/drawing/2014/main" id="{1B3E63D6-D7C4-44EC-87DB-F9B5990DF1A3}"/>
              </a:ext>
            </a:extLst>
          </xdr:cNvPr>
          <xdr:cNvCxnSpPr/>
        </xdr:nvCxnSpPr>
        <xdr:spPr>
          <a:xfrm rot="3584763">
            <a:off x="9687428" y="1240886"/>
            <a:ext cx="568263" cy="312674"/>
          </a:xfrm>
          <a:prstGeom prst="line">
            <a:avLst/>
          </a:prstGeom>
          <a:ln/>
        </xdr:spPr>
        <xdr:style>
          <a:lnRef idx="1">
            <a:schemeClr val="accent5"/>
          </a:lnRef>
          <a:fillRef idx="0">
            <a:schemeClr val="accent5"/>
          </a:fillRef>
          <a:effectRef idx="0">
            <a:schemeClr val="accent5"/>
          </a:effectRef>
          <a:fontRef idx="minor">
            <a:schemeClr val="tx1"/>
          </a:fontRef>
        </xdr:style>
      </xdr:cxnSp>
      <xdr:sp macro="" textlink="">
        <xdr:nvSpPr>
          <xdr:cNvPr id="119" name="Flowchart: Connector 118">
            <a:extLst>
              <a:ext uri="{FF2B5EF4-FFF2-40B4-BE49-F238E27FC236}">
                <a16:creationId xmlns:a16="http://schemas.microsoft.com/office/drawing/2014/main" id="{FFD43E7B-47C9-44EF-98C3-BF8119E910D4}"/>
              </a:ext>
            </a:extLst>
          </xdr:cNvPr>
          <xdr:cNvSpPr/>
        </xdr:nvSpPr>
        <xdr:spPr>
          <a:xfrm>
            <a:off x="9745980" y="655320"/>
            <a:ext cx="429768" cy="429768"/>
          </a:xfrm>
          <a:prstGeom prst="flowChartConnector">
            <a:avLst/>
          </a:prstGeom>
          <a:solidFill>
            <a:schemeClr val="tx2">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12</xdr:col>
      <xdr:colOff>205740</xdr:colOff>
      <xdr:row>5</xdr:row>
      <xdr:rowOff>190500</xdr:rowOff>
    </xdr:from>
    <xdr:to>
      <xdr:col>13</xdr:col>
      <xdr:colOff>335280</xdr:colOff>
      <xdr:row>6</xdr:row>
      <xdr:rowOff>243840</xdr:rowOff>
    </xdr:to>
    <xdr:sp macro="" textlink="'Pivot Tables'!F7">
      <xdr:nvSpPr>
        <xdr:cNvPr id="124" name="TextBox 123">
          <a:extLst>
            <a:ext uri="{FF2B5EF4-FFF2-40B4-BE49-F238E27FC236}">
              <a16:creationId xmlns:a16="http://schemas.microsoft.com/office/drawing/2014/main" id="{B2E732EC-758F-4903-B4A5-1B4F9FBDDD11}"/>
            </a:ext>
          </a:extLst>
        </xdr:cNvPr>
        <xdr:cNvSpPr txBox="1"/>
      </xdr:nvSpPr>
      <xdr:spPr>
        <a:xfrm>
          <a:off x="7520940" y="1447800"/>
          <a:ext cx="73914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B4288AA6-549B-432B-8919-25C5C492FD89}" type="TxLink">
            <a:rPr lang="en-US" sz="1000" b="0" i="0" u="none" strike="noStrike">
              <a:solidFill>
                <a:schemeClr val="bg1"/>
              </a:solidFill>
              <a:latin typeface="Andalus"/>
              <a:cs typeface="Andalus"/>
            </a:rPr>
            <a:pPr algn="l"/>
            <a:t>Usage fees</a:t>
          </a:fld>
          <a:endParaRPr lang="en-US" sz="1400" b="1">
            <a:solidFill>
              <a:schemeClr val="bg1"/>
            </a:solidFill>
            <a:latin typeface="Andalus" panose="02020603050405020304" pitchFamily="18" charset="-78"/>
            <a:cs typeface="Andalus" panose="02020603050405020304" pitchFamily="18" charset="-78"/>
          </a:endParaRPr>
        </a:p>
      </xdr:txBody>
    </xdr:sp>
    <xdr:clientData/>
  </xdr:twoCellAnchor>
  <xdr:twoCellAnchor>
    <xdr:from>
      <xdr:col>13</xdr:col>
      <xdr:colOff>541020</xdr:colOff>
      <xdr:row>13</xdr:row>
      <xdr:rowOff>167640</xdr:rowOff>
    </xdr:from>
    <xdr:to>
      <xdr:col>15</xdr:col>
      <xdr:colOff>228600</xdr:colOff>
      <xdr:row>14</xdr:row>
      <xdr:rowOff>220980</xdr:rowOff>
    </xdr:to>
    <xdr:sp macro="" textlink="'Pivot Tables'!F6">
      <xdr:nvSpPr>
        <xdr:cNvPr id="129" name="TextBox 128">
          <a:extLst>
            <a:ext uri="{FF2B5EF4-FFF2-40B4-BE49-F238E27FC236}">
              <a16:creationId xmlns:a16="http://schemas.microsoft.com/office/drawing/2014/main" id="{FD98F8DA-6E3C-441F-8C5F-B1CBF538908F}"/>
            </a:ext>
          </a:extLst>
        </xdr:cNvPr>
        <xdr:cNvSpPr txBox="1"/>
      </xdr:nvSpPr>
      <xdr:spPr>
        <a:xfrm>
          <a:off x="8465820" y="3436620"/>
          <a:ext cx="90678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AD5B5993-E3A8-4E3C-B705-C7AB8663330A}" type="TxLink">
            <a:rPr lang="en-US" sz="1000" b="0" i="0" u="none" strike="noStrike">
              <a:solidFill>
                <a:schemeClr val="bg1"/>
              </a:solidFill>
              <a:latin typeface="Andalus"/>
              <a:cs typeface="Andalus"/>
            </a:rPr>
            <a:pPr algn="l"/>
            <a:t>Subscription</a:t>
          </a:fld>
          <a:endParaRPr lang="en-US" sz="1100" b="1">
            <a:solidFill>
              <a:schemeClr val="bg1"/>
            </a:solidFill>
            <a:latin typeface="Andalus" panose="02020603050405020304" pitchFamily="18" charset="-78"/>
            <a:cs typeface="Andalus" panose="02020603050405020304" pitchFamily="18" charset="-78"/>
          </a:endParaRPr>
        </a:p>
      </xdr:txBody>
    </xdr:sp>
    <xdr:clientData/>
  </xdr:twoCellAnchor>
  <xdr:twoCellAnchor>
    <xdr:from>
      <xdr:col>7</xdr:col>
      <xdr:colOff>144780</xdr:colOff>
      <xdr:row>8</xdr:row>
      <xdr:rowOff>114300</xdr:rowOff>
    </xdr:from>
    <xdr:to>
      <xdr:col>8</xdr:col>
      <xdr:colOff>274320</xdr:colOff>
      <xdr:row>9</xdr:row>
      <xdr:rowOff>167640</xdr:rowOff>
    </xdr:to>
    <xdr:sp macro="" textlink="'Pivot Tables'!F3">
      <xdr:nvSpPr>
        <xdr:cNvPr id="130" name="TextBox 129">
          <a:extLst>
            <a:ext uri="{FF2B5EF4-FFF2-40B4-BE49-F238E27FC236}">
              <a16:creationId xmlns:a16="http://schemas.microsoft.com/office/drawing/2014/main" id="{31E3B9C5-A8AC-4F9F-802C-836CF3D473C1}"/>
            </a:ext>
          </a:extLst>
        </xdr:cNvPr>
        <xdr:cNvSpPr txBox="1"/>
      </xdr:nvSpPr>
      <xdr:spPr>
        <a:xfrm>
          <a:off x="4411980" y="2125980"/>
          <a:ext cx="73914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635D8033-6B8B-4C5C-BB61-860E4D799C86}" type="TxLink">
            <a:rPr lang="en-US" sz="1000" b="0" i="0" u="none" strike="noStrike">
              <a:solidFill>
                <a:schemeClr val="bg1"/>
              </a:solidFill>
              <a:latin typeface="Andalus"/>
              <a:cs typeface="Andalus"/>
            </a:rPr>
            <a:pPr algn="l"/>
            <a:t>Asset sale</a:t>
          </a:fld>
          <a:endParaRPr lang="en-US" sz="1100" b="1">
            <a:solidFill>
              <a:schemeClr val="bg1"/>
            </a:solidFill>
            <a:latin typeface="Andalus" panose="02020603050405020304" pitchFamily="18" charset="-78"/>
            <a:cs typeface="Andalus" panose="02020603050405020304" pitchFamily="18" charset="-78"/>
          </a:endParaRPr>
        </a:p>
      </xdr:txBody>
    </xdr:sp>
    <xdr:clientData/>
  </xdr:twoCellAnchor>
  <xdr:twoCellAnchor>
    <xdr:from>
      <xdr:col>10</xdr:col>
      <xdr:colOff>381000</xdr:colOff>
      <xdr:row>26</xdr:row>
      <xdr:rowOff>243840</xdr:rowOff>
    </xdr:from>
    <xdr:to>
      <xdr:col>11</xdr:col>
      <xdr:colOff>510540</xdr:colOff>
      <xdr:row>28</xdr:row>
      <xdr:rowOff>45720</xdr:rowOff>
    </xdr:to>
    <xdr:sp macro="" textlink="'Pivot Tables'!F4">
      <xdr:nvSpPr>
        <xdr:cNvPr id="132" name="TextBox 131">
          <a:extLst>
            <a:ext uri="{FF2B5EF4-FFF2-40B4-BE49-F238E27FC236}">
              <a16:creationId xmlns:a16="http://schemas.microsoft.com/office/drawing/2014/main" id="{A06BC4EF-76CF-4221-A8BA-424107C8B36C}"/>
            </a:ext>
          </a:extLst>
        </xdr:cNvPr>
        <xdr:cNvSpPr txBox="1"/>
      </xdr:nvSpPr>
      <xdr:spPr>
        <a:xfrm>
          <a:off x="6477000" y="6781800"/>
          <a:ext cx="73914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87B60F62-7D57-4C01-8AD7-D11246CE9044}" type="TxLink">
            <a:rPr lang="en-US" sz="1000" b="0" i="0" u="none" strike="noStrike">
              <a:solidFill>
                <a:schemeClr val="bg1"/>
              </a:solidFill>
              <a:latin typeface="Andalus"/>
              <a:cs typeface="Andalus"/>
            </a:rPr>
            <a:pPr algn="l"/>
            <a:t>Licensing</a:t>
          </a:fld>
          <a:endParaRPr lang="en-US" sz="1000" b="1">
            <a:solidFill>
              <a:schemeClr val="bg1"/>
            </a:solidFill>
            <a:latin typeface="Andalus" panose="02020603050405020304" pitchFamily="18" charset="-78"/>
            <a:cs typeface="Andalus" panose="02020603050405020304" pitchFamily="18" charset="-78"/>
          </a:endParaRPr>
        </a:p>
      </xdr:txBody>
    </xdr:sp>
    <xdr:clientData/>
  </xdr:twoCellAnchor>
  <xdr:twoCellAnchor>
    <xdr:from>
      <xdr:col>16</xdr:col>
      <xdr:colOff>502927</xdr:colOff>
      <xdr:row>20</xdr:row>
      <xdr:rowOff>60961</xdr:rowOff>
    </xdr:from>
    <xdr:to>
      <xdr:col>18</xdr:col>
      <xdr:colOff>81866</xdr:colOff>
      <xdr:row>23</xdr:row>
      <xdr:rowOff>144778</xdr:rowOff>
    </xdr:to>
    <xdr:grpSp>
      <xdr:nvGrpSpPr>
        <xdr:cNvPr id="133" name="Group 132">
          <a:extLst>
            <a:ext uri="{FF2B5EF4-FFF2-40B4-BE49-F238E27FC236}">
              <a16:creationId xmlns:a16="http://schemas.microsoft.com/office/drawing/2014/main" id="{AFC1AB73-216F-4315-9DC4-F7DDA75ED57F}"/>
            </a:ext>
          </a:extLst>
        </xdr:cNvPr>
        <xdr:cNvGrpSpPr/>
      </xdr:nvGrpSpPr>
      <xdr:grpSpPr>
        <a:xfrm flipV="1">
          <a:off x="10184809" y="4991549"/>
          <a:ext cx="789175" cy="823405"/>
          <a:chOff x="9485742" y="3384708"/>
          <a:chExt cx="644896" cy="735684"/>
        </a:xfrm>
      </xdr:grpSpPr>
      <xdr:cxnSp macro="">
        <xdr:nvCxnSpPr>
          <xdr:cNvPr id="134" name="Straight Connector 133">
            <a:extLst>
              <a:ext uri="{FF2B5EF4-FFF2-40B4-BE49-F238E27FC236}">
                <a16:creationId xmlns:a16="http://schemas.microsoft.com/office/drawing/2014/main" id="{0E5ECD5E-13A8-433C-983D-FB728A2FBA66}"/>
              </a:ext>
            </a:extLst>
          </xdr:cNvPr>
          <xdr:cNvCxnSpPr/>
        </xdr:nvCxnSpPr>
        <xdr:spPr>
          <a:xfrm flipH="1" flipV="1">
            <a:off x="9485742" y="3384708"/>
            <a:ext cx="351679" cy="379572"/>
          </a:xfrm>
          <a:prstGeom prst="line">
            <a:avLst/>
          </a:prstGeom>
          <a:ln w="15875">
            <a:gradFill>
              <a:gsLst>
                <a:gs pos="62000">
                  <a:srgbClr val="0A0D80"/>
                </a:gs>
                <a:gs pos="8000">
                  <a:srgbClr val="9BF8F2"/>
                </a:gs>
              </a:gsLst>
              <a:lin ang="5400000" scaled="1"/>
            </a:gradFill>
          </a:ln>
        </xdr:spPr>
        <xdr:style>
          <a:lnRef idx="1">
            <a:schemeClr val="accent1"/>
          </a:lnRef>
          <a:fillRef idx="0">
            <a:schemeClr val="accent1"/>
          </a:fillRef>
          <a:effectRef idx="0">
            <a:schemeClr val="accent1"/>
          </a:effectRef>
          <a:fontRef idx="minor">
            <a:schemeClr val="tx1"/>
          </a:fontRef>
        </xdr:style>
      </xdr:cxnSp>
      <xdr:sp macro="" textlink="">
        <xdr:nvSpPr>
          <xdr:cNvPr id="135" name="Circle: Hollow 134">
            <a:extLst>
              <a:ext uri="{FF2B5EF4-FFF2-40B4-BE49-F238E27FC236}">
                <a16:creationId xmlns:a16="http://schemas.microsoft.com/office/drawing/2014/main" id="{87D1854D-D678-4A18-BD86-6A89B18F2077}"/>
              </a:ext>
            </a:extLst>
          </xdr:cNvPr>
          <xdr:cNvSpPr/>
        </xdr:nvSpPr>
        <xdr:spPr>
          <a:xfrm>
            <a:off x="9761220" y="3719109"/>
            <a:ext cx="369418" cy="401283"/>
          </a:xfrm>
          <a:prstGeom prst="donut">
            <a:avLst>
              <a:gd name="adj" fmla="val 9493"/>
            </a:avLst>
          </a:prstGeom>
          <a:solidFill>
            <a:srgbClr val="9BF8F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grpSp>
    <xdr:clientData/>
  </xdr:twoCellAnchor>
  <xdr:twoCellAnchor>
    <xdr:from>
      <xdr:col>12</xdr:col>
      <xdr:colOff>0</xdr:colOff>
      <xdr:row>26</xdr:row>
      <xdr:rowOff>144780</xdr:rowOff>
    </xdr:from>
    <xdr:to>
      <xdr:col>13</xdr:col>
      <xdr:colOff>548640</xdr:colOff>
      <xdr:row>28</xdr:row>
      <xdr:rowOff>114300</xdr:rowOff>
    </xdr:to>
    <xdr:grpSp>
      <xdr:nvGrpSpPr>
        <xdr:cNvPr id="136" name="Group 135">
          <a:extLst>
            <a:ext uri="{FF2B5EF4-FFF2-40B4-BE49-F238E27FC236}">
              <a16:creationId xmlns:a16="http://schemas.microsoft.com/office/drawing/2014/main" id="{EB136B4D-4DD3-446B-BD6F-D2582FA9814C}"/>
            </a:ext>
          </a:extLst>
        </xdr:cNvPr>
        <xdr:cNvGrpSpPr/>
      </xdr:nvGrpSpPr>
      <xdr:grpSpPr>
        <a:xfrm>
          <a:off x="7261412" y="6554545"/>
          <a:ext cx="1153757" cy="462579"/>
          <a:chOff x="9105900" y="1699260"/>
          <a:chExt cx="1158240" cy="472440"/>
        </a:xfrm>
      </xdr:grpSpPr>
      <xdr:cxnSp macro="">
        <xdr:nvCxnSpPr>
          <xdr:cNvPr id="137" name="Straight Connector 136">
            <a:extLst>
              <a:ext uri="{FF2B5EF4-FFF2-40B4-BE49-F238E27FC236}">
                <a16:creationId xmlns:a16="http://schemas.microsoft.com/office/drawing/2014/main" id="{DBBB2512-CA79-475F-9F8D-9471D0753DCD}"/>
              </a:ext>
            </a:extLst>
          </xdr:cNvPr>
          <xdr:cNvCxnSpPr/>
        </xdr:nvCxnSpPr>
        <xdr:spPr>
          <a:xfrm flipH="1" flipV="1">
            <a:off x="9105900" y="1699260"/>
            <a:ext cx="708660" cy="213360"/>
          </a:xfrm>
          <a:prstGeom prst="line">
            <a:avLst/>
          </a:prstGeom>
          <a:ln w="15875">
            <a:gradFill>
              <a:gsLst>
                <a:gs pos="62000">
                  <a:srgbClr val="0A0D80"/>
                </a:gs>
                <a:gs pos="8000">
                  <a:srgbClr val="9BF8F2"/>
                </a:gs>
              </a:gsLst>
              <a:lin ang="5400000" scaled="1"/>
            </a:gradFill>
          </a:ln>
        </xdr:spPr>
        <xdr:style>
          <a:lnRef idx="1">
            <a:schemeClr val="accent1"/>
          </a:lnRef>
          <a:fillRef idx="0">
            <a:schemeClr val="accent1"/>
          </a:fillRef>
          <a:effectRef idx="0">
            <a:schemeClr val="accent1"/>
          </a:effectRef>
          <a:fontRef idx="minor">
            <a:schemeClr val="tx1"/>
          </a:fontRef>
        </xdr:style>
      </xdr:cxnSp>
      <xdr:sp macro="" textlink="">
        <xdr:nvSpPr>
          <xdr:cNvPr id="138" name="Circle: Hollow 137">
            <a:extLst>
              <a:ext uri="{FF2B5EF4-FFF2-40B4-BE49-F238E27FC236}">
                <a16:creationId xmlns:a16="http://schemas.microsoft.com/office/drawing/2014/main" id="{4F41A714-C2DC-4676-B7D6-7E105F4153B5}"/>
              </a:ext>
            </a:extLst>
          </xdr:cNvPr>
          <xdr:cNvSpPr/>
        </xdr:nvSpPr>
        <xdr:spPr>
          <a:xfrm>
            <a:off x="9806940" y="1714500"/>
            <a:ext cx="457200" cy="457200"/>
          </a:xfrm>
          <a:prstGeom prst="donut">
            <a:avLst>
              <a:gd name="adj" fmla="val 9493"/>
            </a:avLst>
          </a:prstGeom>
          <a:solidFill>
            <a:srgbClr val="9BF8F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grpSp>
    <xdr:clientData/>
  </xdr:twoCellAnchor>
  <xdr:twoCellAnchor>
    <xdr:from>
      <xdr:col>5</xdr:col>
      <xdr:colOff>268290</xdr:colOff>
      <xdr:row>15</xdr:row>
      <xdr:rowOff>155670</xdr:rowOff>
    </xdr:from>
    <xdr:to>
      <xdr:col>6</xdr:col>
      <xdr:colOff>115890</xdr:colOff>
      <xdr:row>19</xdr:row>
      <xdr:rowOff>14755</xdr:rowOff>
    </xdr:to>
    <xdr:grpSp>
      <xdr:nvGrpSpPr>
        <xdr:cNvPr id="139" name="Group 138">
          <a:extLst>
            <a:ext uri="{FF2B5EF4-FFF2-40B4-BE49-F238E27FC236}">
              <a16:creationId xmlns:a16="http://schemas.microsoft.com/office/drawing/2014/main" id="{0A69A0F4-877D-4DFE-BAD2-DA7CF79CFAF9}"/>
            </a:ext>
          </a:extLst>
        </xdr:cNvPr>
        <xdr:cNvGrpSpPr/>
      </xdr:nvGrpSpPr>
      <xdr:grpSpPr>
        <a:xfrm rot="12163806">
          <a:off x="3293878" y="3853611"/>
          <a:ext cx="452718" cy="845203"/>
          <a:chOff x="9707880" y="5762621"/>
          <a:chExt cx="457200" cy="897259"/>
        </a:xfrm>
      </xdr:grpSpPr>
      <xdr:cxnSp macro="">
        <xdr:nvCxnSpPr>
          <xdr:cNvPr id="140" name="Straight Connector 139">
            <a:extLst>
              <a:ext uri="{FF2B5EF4-FFF2-40B4-BE49-F238E27FC236}">
                <a16:creationId xmlns:a16="http://schemas.microsoft.com/office/drawing/2014/main" id="{0BC58A85-D78A-47EA-827F-800DA6D18903}"/>
              </a:ext>
            </a:extLst>
          </xdr:cNvPr>
          <xdr:cNvCxnSpPr/>
        </xdr:nvCxnSpPr>
        <xdr:spPr>
          <a:xfrm rot="9436194" flipH="1">
            <a:off x="9750916" y="5762621"/>
            <a:ext cx="15947" cy="502081"/>
          </a:xfrm>
          <a:prstGeom prst="line">
            <a:avLst/>
          </a:prstGeom>
          <a:ln w="15875">
            <a:gradFill>
              <a:gsLst>
                <a:gs pos="62000">
                  <a:srgbClr val="0A0D80"/>
                </a:gs>
                <a:gs pos="8000">
                  <a:srgbClr val="9BF8F2"/>
                </a:gs>
              </a:gsLst>
              <a:lin ang="5400000" scaled="1"/>
            </a:gradFill>
          </a:ln>
        </xdr:spPr>
        <xdr:style>
          <a:lnRef idx="1">
            <a:schemeClr val="accent1"/>
          </a:lnRef>
          <a:fillRef idx="0">
            <a:schemeClr val="accent1"/>
          </a:fillRef>
          <a:effectRef idx="0">
            <a:schemeClr val="accent1"/>
          </a:effectRef>
          <a:fontRef idx="minor">
            <a:schemeClr val="tx1"/>
          </a:fontRef>
        </xdr:style>
      </xdr:cxnSp>
      <xdr:sp macro="" textlink="">
        <xdr:nvSpPr>
          <xdr:cNvPr id="141" name="Circle: Hollow 140">
            <a:extLst>
              <a:ext uri="{FF2B5EF4-FFF2-40B4-BE49-F238E27FC236}">
                <a16:creationId xmlns:a16="http://schemas.microsoft.com/office/drawing/2014/main" id="{8B12F7A3-F295-46B5-80B0-46D86766237F}"/>
              </a:ext>
            </a:extLst>
          </xdr:cNvPr>
          <xdr:cNvSpPr/>
        </xdr:nvSpPr>
        <xdr:spPr>
          <a:xfrm>
            <a:off x="9707880" y="6202680"/>
            <a:ext cx="457200" cy="457200"/>
          </a:xfrm>
          <a:prstGeom prst="donut">
            <a:avLst>
              <a:gd name="adj" fmla="val 9493"/>
            </a:avLst>
          </a:prstGeom>
          <a:solidFill>
            <a:srgbClr val="9BF8F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grpSp>
    <xdr:clientData/>
  </xdr:twoCellAnchor>
  <xdr:twoCellAnchor>
    <xdr:from>
      <xdr:col>6</xdr:col>
      <xdr:colOff>65148</xdr:colOff>
      <xdr:row>5</xdr:row>
      <xdr:rowOff>51764</xdr:rowOff>
    </xdr:from>
    <xdr:to>
      <xdr:col>7</xdr:col>
      <xdr:colOff>58070</xdr:colOff>
      <xdr:row>7</xdr:row>
      <xdr:rowOff>216288</xdr:rowOff>
    </xdr:to>
    <xdr:grpSp>
      <xdr:nvGrpSpPr>
        <xdr:cNvPr id="145" name="Group 144">
          <a:extLst>
            <a:ext uri="{FF2B5EF4-FFF2-40B4-BE49-F238E27FC236}">
              <a16:creationId xmlns:a16="http://schemas.microsoft.com/office/drawing/2014/main" id="{91C2DDB8-23FD-48DD-8206-463A871032BC}"/>
            </a:ext>
          </a:extLst>
        </xdr:cNvPr>
        <xdr:cNvGrpSpPr/>
      </xdr:nvGrpSpPr>
      <xdr:grpSpPr>
        <a:xfrm rot="3411042">
          <a:off x="3666082" y="1314183"/>
          <a:ext cx="657583" cy="598040"/>
          <a:chOff x="8022160" y="2729255"/>
          <a:chExt cx="667444" cy="602522"/>
        </a:xfrm>
      </xdr:grpSpPr>
      <xdr:cxnSp macro="">
        <xdr:nvCxnSpPr>
          <xdr:cNvPr id="146" name="Straight Connector 145">
            <a:extLst>
              <a:ext uri="{FF2B5EF4-FFF2-40B4-BE49-F238E27FC236}">
                <a16:creationId xmlns:a16="http://schemas.microsoft.com/office/drawing/2014/main" id="{2331C168-6B0B-43B3-8D00-DFD1C5E6FCB0}"/>
              </a:ext>
            </a:extLst>
          </xdr:cNvPr>
          <xdr:cNvCxnSpPr/>
        </xdr:nvCxnSpPr>
        <xdr:spPr>
          <a:xfrm rot="18188958">
            <a:off x="8439456" y="2797328"/>
            <a:ext cx="318222" cy="182075"/>
          </a:xfrm>
          <a:prstGeom prst="line">
            <a:avLst/>
          </a:prstGeom>
          <a:ln w="15875">
            <a:gradFill>
              <a:gsLst>
                <a:gs pos="62000">
                  <a:srgbClr val="0A0D80"/>
                </a:gs>
                <a:gs pos="8000">
                  <a:srgbClr val="9BF8F2"/>
                </a:gs>
              </a:gsLst>
              <a:lin ang="5400000" scaled="1"/>
            </a:gradFill>
          </a:ln>
        </xdr:spPr>
        <xdr:style>
          <a:lnRef idx="1">
            <a:schemeClr val="accent1"/>
          </a:lnRef>
          <a:fillRef idx="0">
            <a:schemeClr val="accent1"/>
          </a:fillRef>
          <a:effectRef idx="0">
            <a:schemeClr val="accent1"/>
          </a:effectRef>
          <a:fontRef idx="minor">
            <a:schemeClr val="tx1"/>
          </a:fontRef>
        </xdr:style>
      </xdr:cxnSp>
      <xdr:sp macro="" textlink="">
        <xdr:nvSpPr>
          <xdr:cNvPr id="147" name="Circle: Hollow 146">
            <a:extLst>
              <a:ext uri="{FF2B5EF4-FFF2-40B4-BE49-F238E27FC236}">
                <a16:creationId xmlns:a16="http://schemas.microsoft.com/office/drawing/2014/main" id="{8DF2D76D-9299-43F0-932E-D9414C0DAD5C}"/>
              </a:ext>
            </a:extLst>
          </xdr:cNvPr>
          <xdr:cNvSpPr/>
        </xdr:nvSpPr>
        <xdr:spPr>
          <a:xfrm>
            <a:off x="8022160" y="2874577"/>
            <a:ext cx="457200" cy="457200"/>
          </a:xfrm>
          <a:prstGeom prst="donut">
            <a:avLst>
              <a:gd name="adj" fmla="val 9493"/>
            </a:avLst>
          </a:prstGeom>
          <a:solidFill>
            <a:srgbClr val="9BF8F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grpSp>
    <xdr:clientData/>
  </xdr:twoCellAnchor>
  <xdr:twoCellAnchor>
    <xdr:from>
      <xdr:col>22</xdr:col>
      <xdr:colOff>53340</xdr:colOff>
      <xdr:row>7</xdr:row>
      <xdr:rowOff>182880</xdr:rowOff>
    </xdr:from>
    <xdr:to>
      <xdr:col>24</xdr:col>
      <xdr:colOff>251460</xdr:colOff>
      <xdr:row>19</xdr:row>
      <xdr:rowOff>68580</xdr:rowOff>
    </xdr:to>
    <xdr:grpSp>
      <xdr:nvGrpSpPr>
        <xdr:cNvPr id="224" name="Group 223">
          <a:extLst>
            <a:ext uri="{FF2B5EF4-FFF2-40B4-BE49-F238E27FC236}">
              <a16:creationId xmlns:a16="http://schemas.microsoft.com/office/drawing/2014/main" id="{9A3F4CAE-7664-412E-9A52-759A59DC5491}"/>
            </a:ext>
          </a:extLst>
        </xdr:cNvPr>
        <xdr:cNvGrpSpPr/>
      </xdr:nvGrpSpPr>
      <xdr:grpSpPr>
        <a:xfrm>
          <a:off x="13365928" y="1908586"/>
          <a:ext cx="1408356" cy="2844053"/>
          <a:chOff x="11178540" y="1905000"/>
          <a:chExt cx="1356362" cy="2705100"/>
        </a:xfrm>
      </xdr:grpSpPr>
      <xdr:sp macro="" textlink="">
        <xdr:nvSpPr>
          <xdr:cNvPr id="225" name="Rectangle: Rounded Corners 224">
            <a:extLst>
              <a:ext uri="{FF2B5EF4-FFF2-40B4-BE49-F238E27FC236}">
                <a16:creationId xmlns:a16="http://schemas.microsoft.com/office/drawing/2014/main" id="{0578FCB6-C0A0-4730-A2E0-CD5C4BCE7331}"/>
              </a:ext>
            </a:extLst>
          </xdr:cNvPr>
          <xdr:cNvSpPr/>
        </xdr:nvSpPr>
        <xdr:spPr>
          <a:xfrm>
            <a:off x="11178540" y="1905000"/>
            <a:ext cx="1150631" cy="2705100"/>
          </a:xfrm>
          <a:prstGeom prst="roundRect">
            <a:avLst/>
          </a:prstGeom>
          <a:solidFill>
            <a:srgbClr val="070E2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26" name="TextBox 17">
            <a:extLst>
              <a:ext uri="{FF2B5EF4-FFF2-40B4-BE49-F238E27FC236}">
                <a16:creationId xmlns:a16="http://schemas.microsoft.com/office/drawing/2014/main" id="{51983E5A-C244-4785-9EED-C8D714EA4E84}"/>
              </a:ext>
            </a:extLst>
          </xdr:cNvPr>
          <xdr:cNvSpPr txBox="1"/>
        </xdr:nvSpPr>
        <xdr:spPr>
          <a:xfrm>
            <a:off x="11376916" y="2014670"/>
            <a:ext cx="769732" cy="13237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algn="l"/>
            <a:r>
              <a:rPr lang="en-US" sz="1000" baseline="0">
                <a:solidFill>
                  <a:schemeClr val="bg1"/>
                </a:solidFill>
                <a:latin typeface="Andalus" panose="02020603050405020304" pitchFamily="18" charset="-78"/>
                <a:cs typeface="Andalus" panose="02020603050405020304" pitchFamily="18" charset="-78"/>
              </a:rPr>
              <a:t>Operating</a:t>
            </a:r>
            <a:r>
              <a:rPr lang="en-US" sz="1100" baseline="0">
                <a:solidFill>
                  <a:schemeClr val="bg1"/>
                </a:solidFill>
                <a:latin typeface="Andalus" panose="02020603050405020304" pitchFamily="18" charset="-78"/>
                <a:cs typeface="Andalus" panose="02020603050405020304" pitchFamily="18" charset="-78"/>
              </a:rPr>
              <a:t> </a:t>
            </a:r>
            <a:r>
              <a:rPr lang="en-US" sz="1600" baseline="0">
                <a:solidFill>
                  <a:schemeClr val="bg1"/>
                </a:solidFill>
                <a:latin typeface="Andalus" panose="02020603050405020304" pitchFamily="18" charset="-78"/>
                <a:cs typeface="Andalus" panose="02020603050405020304" pitchFamily="18" charset="-78"/>
              </a:rPr>
              <a:t>Profits</a:t>
            </a:r>
          </a:p>
          <a:p>
            <a:pPr algn="l"/>
            <a:endParaRPr lang="en-US" sz="1100">
              <a:solidFill>
                <a:schemeClr val="bg1"/>
              </a:solidFill>
              <a:latin typeface="Andalus" panose="02020603050405020304" pitchFamily="18" charset="-78"/>
              <a:cs typeface="Andalus" panose="02020603050405020304" pitchFamily="18" charset="-78"/>
            </a:endParaRPr>
          </a:p>
        </xdr:txBody>
      </xdr:sp>
      <xdr:graphicFrame macro="">
        <xdr:nvGraphicFramePr>
          <xdr:cNvPr id="227" name="Chart 226">
            <a:extLst>
              <a:ext uri="{FF2B5EF4-FFF2-40B4-BE49-F238E27FC236}">
                <a16:creationId xmlns:a16="http://schemas.microsoft.com/office/drawing/2014/main" id="{11EF4B62-B56F-45E7-866E-73B4D9A68E34}"/>
              </a:ext>
            </a:extLst>
          </xdr:cNvPr>
          <xdr:cNvGraphicFramePr>
            <a:graphicFrameLocks/>
          </xdr:cNvGraphicFramePr>
        </xdr:nvGraphicFramePr>
        <xdr:xfrm>
          <a:off x="11277602" y="2694449"/>
          <a:ext cx="1257300" cy="1601880"/>
        </xdr:xfrm>
        <a:graphic>
          <a:graphicData uri="http://schemas.openxmlformats.org/drawingml/2006/chart">
            <c:chart xmlns:c="http://schemas.openxmlformats.org/drawingml/2006/chart" xmlns:r="http://schemas.openxmlformats.org/officeDocument/2006/relationships" r:id="rId4"/>
          </a:graphicData>
        </a:graphic>
      </xdr:graphicFrame>
      <xdr:sp macro="" textlink="'Pivot Tables'!BN43">
        <xdr:nvSpPr>
          <xdr:cNvPr id="228" name="TextBox 17">
            <a:extLst>
              <a:ext uri="{FF2B5EF4-FFF2-40B4-BE49-F238E27FC236}">
                <a16:creationId xmlns:a16="http://schemas.microsoft.com/office/drawing/2014/main" id="{301784E6-B273-40F2-9182-DA993EF437AE}"/>
              </a:ext>
            </a:extLst>
          </xdr:cNvPr>
          <xdr:cNvSpPr txBox="1"/>
        </xdr:nvSpPr>
        <xdr:spPr>
          <a:xfrm>
            <a:off x="11353800" y="4246787"/>
            <a:ext cx="739140" cy="3385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algn="l"/>
            <a:fld id="{FFCA8D28-9F51-47F0-AE8E-629B388BF7BA}" type="TxLink">
              <a:rPr lang="en-US" sz="1100" b="0" i="0" u="none" strike="noStrike">
                <a:solidFill>
                  <a:schemeClr val="bg1"/>
                </a:solidFill>
                <a:latin typeface="Andalus"/>
                <a:cs typeface="Andalus"/>
              </a:rPr>
              <a:pPr algn="l"/>
              <a:t> </a:t>
            </a:fld>
            <a:endParaRPr lang="en-US" sz="1100">
              <a:solidFill>
                <a:schemeClr val="bg1"/>
              </a:solidFill>
              <a:latin typeface="Andalus" panose="02020603050405020304" pitchFamily="18" charset="-78"/>
              <a:cs typeface="Andalus" panose="02020603050405020304" pitchFamily="18" charset="-78"/>
            </a:endParaRPr>
          </a:p>
        </xdr:txBody>
      </xdr:sp>
    </xdr:grpSp>
    <xdr:clientData/>
  </xdr:twoCellAnchor>
  <xdr:twoCellAnchor>
    <xdr:from>
      <xdr:col>22</xdr:col>
      <xdr:colOff>0</xdr:colOff>
      <xdr:row>2</xdr:row>
      <xdr:rowOff>0</xdr:rowOff>
    </xdr:from>
    <xdr:to>
      <xdr:col>23</xdr:col>
      <xdr:colOff>541020</xdr:colOff>
      <xdr:row>7</xdr:row>
      <xdr:rowOff>45720</xdr:rowOff>
    </xdr:to>
    <xdr:grpSp>
      <xdr:nvGrpSpPr>
        <xdr:cNvPr id="229" name="Group 228">
          <a:extLst>
            <a:ext uri="{FF2B5EF4-FFF2-40B4-BE49-F238E27FC236}">
              <a16:creationId xmlns:a16="http://schemas.microsoft.com/office/drawing/2014/main" id="{3B8D00CA-C106-4A82-876E-C8802D4F57A4}"/>
            </a:ext>
          </a:extLst>
        </xdr:cNvPr>
        <xdr:cNvGrpSpPr/>
      </xdr:nvGrpSpPr>
      <xdr:grpSpPr>
        <a:xfrm>
          <a:off x="13312588" y="493059"/>
          <a:ext cx="1146138" cy="1278367"/>
          <a:chOff x="11612880" y="1082040"/>
          <a:chExt cx="1158240" cy="1089660"/>
        </a:xfrm>
      </xdr:grpSpPr>
      <xdr:sp macro="" textlink="">
        <xdr:nvSpPr>
          <xdr:cNvPr id="230" name="Rectangle: Rounded Corners 229">
            <a:extLst>
              <a:ext uri="{FF2B5EF4-FFF2-40B4-BE49-F238E27FC236}">
                <a16:creationId xmlns:a16="http://schemas.microsoft.com/office/drawing/2014/main" id="{DC4954CC-3B1A-4CC9-AD29-5045F9A4077E}"/>
              </a:ext>
            </a:extLst>
          </xdr:cNvPr>
          <xdr:cNvSpPr/>
        </xdr:nvSpPr>
        <xdr:spPr>
          <a:xfrm>
            <a:off x="11612880" y="1097280"/>
            <a:ext cx="1158240" cy="1074420"/>
          </a:xfrm>
          <a:prstGeom prst="roundRect">
            <a:avLst/>
          </a:prstGeom>
          <a:solidFill>
            <a:srgbClr val="070E2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31" name="TextBox 17">
            <a:extLst>
              <a:ext uri="{FF2B5EF4-FFF2-40B4-BE49-F238E27FC236}">
                <a16:creationId xmlns:a16="http://schemas.microsoft.com/office/drawing/2014/main" id="{C81A4645-7D4B-4822-A851-44389D0EE5F6}"/>
              </a:ext>
            </a:extLst>
          </xdr:cNvPr>
          <xdr:cNvSpPr txBox="1"/>
        </xdr:nvSpPr>
        <xdr:spPr>
          <a:xfrm>
            <a:off x="11643360" y="1546860"/>
            <a:ext cx="1112520" cy="5257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algn="ctr"/>
            <a:r>
              <a:rPr lang="en-US" sz="1400">
                <a:solidFill>
                  <a:schemeClr val="bg1"/>
                </a:solidFill>
                <a:latin typeface="Andalus" panose="02020603050405020304" pitchFamily="18" charset="-78"/>
                <a:cs typeface="Andalus" panose="02020603050405020304" pitchFamily="18" charset="-78"/>
              </a:rPr>
              <a:t>Average</a:t>
            </a:r>
            <a:r>
              <a:rPr lang="en-US" sz="1100" baseline="0">
                <a:solidFill>
                  <a:schemeClr val="bg1"/>
                </a:solidFill>
                <a:latin typeface="Andalus" panose="02020603050405020304" pitchFamily="18" charset="-78"/>
                <a:cs typeface="Andalus" panose="02020603050405020304" pitchFamily="18" charset="-78"/>
              </a:rPr>
              <a:t> </a:t>
            </a:r>
            <a:r>
              <a:rPr lang="en-US" sz="1000" baseline="0">
                <a:solidFill>
                  <a:schemeClr val="bg1"/>
                </a:solidFill>
                <a:latin typeface="Andalus" panose="02020603050405020304" pitchFamily="18" charset="-78"/>
                <a:cs typeface="Andalus" panose="02020603050405020304" pitchFamily="18" charset="-78"/>
              </a:rPr>
              <a:t>Monthly Income</a:t>
            </a:r>
            <a:endParaRPr lang="en-US" sz="1050" baseline="0">
              <a:solidFill>
                <a:schemeClr val="bg1"/>
              </a:solidFill>
              <a:latin typeface="Andalus" panose="02020603050405020304" pitchFamily="18" charset="-78"/>
              <a:cs typeface="Andalus" panose="02020603050405020304" pitchFamily="18" charset="-78"/>
            </a:endParaRPr>
          </a:p>
          <a:p>
            <a:pPr algn="l"/>
            <a:endParaRPr lang="en-US" sz="1100" baseline="0">
              <a:solidFill>
                <a:schemeClr val="bg1"/>
              </a:solidFill>
              <a:latin typeface="Andalus" panose="02020603050405020304" pitchFamily="18" charset="-78"/>
              <a:cs typeface="Andalus" panose="02020603050405020304" pitchFamily="18" charset="-78"/>
            </a:endParaRPr>
          </a:p>
          <a:p>
            <a:pPr algn="l"/>
            <a:endParaRPr lang="en-US" sz="1100">
              <a:solidFill>
                <a:schemeClr val="bg1"/>
              </a:solidFill>
              <a:latin typeface="Andalus" panose="02020603050405020304" pitchFamily="18" charset="-78"/>
              <a:cs typeface="Andalus" panose="02020603050405020304" pitchFamily="18" charset="-78"/>
            </a:endParaRPr>
          </a:p>
        </xdr:txBody>
      </xdr:sp>
      <xdr:sp macro="" textlink="'Pivot Tables'!S17">
        <xdr:nvSpPr>
          <xdr:cNvPr id="232" name="TextBox 17">
            <a:extLst>
              <a:ext uri="{FF2B5EF4-FFF2-40B4-BE49-F238E27FC236}">
                <a16:creationId xmlns:a16="http://schemas.microsoft.com/office/drawing/2014/main" id="{C4E19BE2-694D-4C8E-A2F9-001FF6ED8593}"/>
              </a:ext>
            </a:extLst>
          </xdr:cNvPr>
          <xdr:cNvSpPr txBox="1"/>
        </xdr:nvSpPr>
        <xdr:spPr>
          <a:xfrm>
            <a:off x="11635740" y="1082040"/>
            <a:ext cx="1112520" cy="5034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ctr"/>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algn="ctr"/>
            <a:fld id="{74B7B9FB-C3AB-433F-9EC3-D630373EFD5A}" type="TxLink">
              <a:rPr lang="en-US" sz="1400" b="0" i="0" u="none" strike="noStrike" baseline="0">
                <a:solidFill>
                  <a:schemeClr val="bg1"/>
                </a:solidFill>
                <a:latin typeface="Andalus"/>
                <a:cs typeface="Andalus"/>
              </a:rPr>
              <a:pPr algn="ctr"/>
              <a:t> 66,885 </a:t>
            </a:fld>
            <a:endParaRPr lang="en-US" sz="1400">
              <a:solidFill>
                <a:schemeClr val="bg1"/>
              </a:solidFill>
              <a:latin typeface="Andalus" panose="02020603050405020304" pitchFamily="18" charset="-78"/>
              <a:cs typeface="Andalus" panose="02020603050405020304" pitchFamily="18" charset="-78"/>
            </a:endParaRPr>
          </a:p>
        </xdr:txBody>
      </xdr:sp>
    </xdr:grpSp>
    <xdr:clientData/>
  </xdr:twoCellAnchor>
  <xdr:twoCellAnchor>
    <xdr:from>
      <xdr:col>22</xdr:col>
      <xdr:colOff>7620</xdr:colOff>
      <xdr:row>20</xdr:row>
      <xdr:rowOff>106680</xdr:rowOff>
    </xdr:from>
    <xdr:to>
      <xdr:col>24</xdr:col>
      <xdr:colOff>472440</xdr:colOff>
      <xdr:row>31</xdr:row>
      <xdr:rowOff>243830</xdr:rowOff>
    </xdr:to>
    <xdr:grpSp>
      <xdr:nvGrpSpPr>
        <xdr:cNvPr id="233" name="Group 232">
          <a:extLst>
            <a:ext uri="{FF2B5EF4-FFF2-40B4-BE49-F238E27FC236}">
              <a16:creationId xmlns:a16="http://schemas.microsoft.com/office/drawing/2014/main" id="{E7FE98B1-4219-497E-95D4-44B30CF9F948}"/>
            </a:ext>
          </a:extLst>
        </xdr:cNvPr>
        <xdr:cNvGrpSpPr/>
      </xdr:nvGrpSpPr>
      <xdr:grpSpPr>
        <a:xfrm>
          <a:off x="13320208" y="5037268"/>
          <a:ext cx="1675056" cy="2848974"/>
          <a:chOff x="11132820" y="5074921"/>
          <a:chExt cx="1684020" cy="2903210"/>
        </a:xfrm>
      </xdr:grpSpPr>
      <xdr:sp macro="" textlink="">
        <xdr:nvSpPr>
          <xdr:cNvPr id="234" name="Rectangle: Rounded Corners 233">
            <a:extLst>
              <a:ext uri="{FF2B5EF4-FFF2-40B4-BE49-F238E27FC236}">
                <a16:creationId xmlns:a16="http://schemas.microsoft.com/office/drawing/2014/main" id="{E517865A-CA3B-4A56-A66E-6CE21060BCD5}"/>
              </a:ext>
            </a:extLst>
          </xdr:cNvPr>
          <xdr:cNvSpPr/>
        </xdr:nvSpPr>
        <xdr:spPr>
          <a:xfrm>
            <a:off x="11391895" y="5074921"/>
            <a:ext cx="1042938" cy="2848717"/>
          </a:xfrm>
          <a:prstGeom prst="roundRect">
            <a:avLst/>
          </a:prstGeom>
          <a:solidFill>
            <a:srgbClr val="070E2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nvGrpSpPr>
          <xdr:cNvPr id="235" name="Group 234">
            <a:extLst>
              <a:ext uri="{FF2B5EF4-FFF2-40B4-BE49-F238E27FC236}">
                <a16:creationId xmlns:a16="http://schemas.microsoft.com/office/drawing/2014/main" id="{00FFD4CE-43C8-42F9-9553-063A98BD317C}"/>
              </a:ext>
            </a:extLst>
          </xdr:cNvPr>
          <xdr:cNvGrpSpPr/>
        </xdr:nvGrpSpPr>
        <xdr:grpSpPr>
          <a:xfrm>
            <a:off x="11591723" y="5256552"/>
            <a:ext cx="766160" cy="967196"/>
            <a:chOff x="11568561" y="5124042"/>
            <a:chExt cx="677332" cy="789078"/>
          </a:xfrm>
        </xdr:grpSpPr>
        <xdr:sp macro="" textlink="">
          <xdr:nvSpPr>
            <xdr:cNvPr id="241" name="TextBox 17">
              <a:extLst>
                <a:ext uri="{FF2B5EF4-FFF2-40B4-BE49-F238E27FC236}">
                  <a16:creationId xmlns:a16="http://schemas.microsoft.com/office/drawing/2014/main" id="{A7AF8742-2DE5-4BA3-AFA8-4ECE740D2C87}"/>
                </a:ext>
              </a:extLst>
            </xdr:cNvPr>
            <xdr:cNvSpPr txBox="1"/>
          </xdr:nvSpPr>
          <xdr:spPr>
            <a:xfrm>
              <a:off x="11611584" y="5124042"/>
              <a:ext cx="504216" cy="3166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algn="ctr"/>
              <a:r>
                <a:rPr lang="en-US" sz="1400" b="1">
                  <a:solidFill>
                    <a:schemeClr val="bg1"/>
                  </a:solidFill>
                  <a:latin typeface="Andalus" panose="02020603050405020304" pitchFamily="18" charset="-78"/>
                  <a:cs typeface="Andalus" panose="02020603050405020304" pitchFamily="18" charset="-78"/>
                </a:rPr>
                <a:t>B2B</a:t>
              </a:r>
            </a:p>
          </xdr:txBody>
        </xdr:sp>
        <xdr:sp macro="" textlink="'Pivot Tables'!AA6">
          <xdr:nvSpPr>
            <xdr:cNvPr id="242" name="TextBox 17">
              <a:extLst>
                <a:ext uri="{FF2B5EF4-FFF2-40B4-BE49-F238E27FC236}">
                  <a16:creationId xmlns:a16="http://schemas.microsoft.com/office/drawing/2014/main" id="{731C2496-CB8A-4C65-95E2-04D743124A07}"/>
                </a:ext>
              </a:extLst>
            </xdr:cNvPr>
            <xdr:cNvSpPr txBox="1"/>
          </xdr:nvSpPr>
          <xdr:spPr>
            <a:xfrm>
              <a:off x="11598378" y="5379720"/>
              <a:ext cx="606212" cy="3124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algn="l"/>
              <a:fld id="{52A1286E-1654-4ABE-933D-FC63F113CC9D}" type="TxLink">
                <a:rPr lang="en-US" sz="1100" b="1" i="0" u="none" strike="noStrike" baseline="0">
                  <a:solidFill>
                    <a:schemeClr val="bg1"/>
                  </a:solidFill>
                  <a:latin typeface="Andalus"/>
                  <a:cs typeface="Andalus"/>
                </a:rPr>
                <a:pPr algn="l"/>
                <a:t>53.88%</a:t>
              </a:fld>
              <a:endParaRPr lang="en-US" sz="1050" b="1" i="0" u="none" strike="noStrike" baseline="0">
                <a:solidFill>
                  <a:schemeClr val="bg1"/>
                </a:solidFill>
                <a:latin typeface="Andalus"/>
                <a:cs typeface="Andalus"/>
              </a:endParaRPr>
            </a:p>
          </xdr:txBody>
        </xdr:sp>
        <xdr:sp macro="" textlink="'Pivot Tables'!Z6">
          <xdr:nvSpPr>
            <xdr:cNvPr id="243" name="TextBox 17">
              <a:extLst>
                <a:ext uri="{FF2B5EF4-FFF2-40B4-BE49-F238E27FC236}">
                  <a16:creationId xmlns:a16="http://schemas.microsoft.com/office/drawing/2014/main" id="{9DDFC1FA-A24D-45C3-A262-6D1BF34353F9}"/>
                </a:ext>
              </a:extLst>
            </xdr:cNvPr>
            <xdr:cNvSpPr txBox="1"/>
          </xdr:nvSpPr>
          <xdr:spPr>
            <a:xfrm>
              <a:off x="11568561" y="5608320"/>
              <a:ext cx="677332"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algn="l"/>
              <a:fld id="{9B416226-8CF4-41C3-8CD4-9227880C6EC0}" type="TxLink">
                <a:rPr lang="en-US" sz="1050" b="0" i="0" u="none" strike="noStrike" baseline="0">
                  <a:solidFill>
                    <a:schemeClr val="bg1"/>
                  </a:solidFill>
                  <a:latin typeface="Andalus"/>
                  <a:cs typeface="Andalus"/>
                </a:rPr>
                <a:pPr algn="l"/>
                <a:t> 432,461 </a:t>
              </a:fld>
              <a:endParaRPr lang="en-US" sz="800">
                <a:solidFill>
                  <a:schemeClr val="bg1"/>
                </a:solidFill>
                <a:latin typeface="Andalus" panose="02020603050405020304" pitchFamily="18" charset="-78"/>
                <a:cs typeface="Andalus" panose="02020603050405020304" pitchFamily="18" charset="-78"/>
              </a:endParaRPr>
            </a:p>
          </xdr:txBody>
        </xdr:sp>
      </xdr:grpSp>
      <xdr:sp macro="" textlink="">
        <xdr:nvSpPr>
          <xdr:cNvPr id="238" name="TextBox 17">
            <a:extLst>
              <a:ext uri="{FF2B5EF4-FFF2-40B4-BE49-F238E27FC236}">
                <a16:creationId xmlns:a16="http://schemas.microsoft.com/office/drawing/2014/main" id="{9B40FF7C-2D88-441D-BAC3-71A0F0F66BDA}"/>
              </a:ext>
            </a:extLst>
          </xdr:cNvPr>
          <xdr:cNvSpPr txBox="1"/>
        </xdr:nvSpPr>
        <xdr:spPr>
          <a:xfrm>
            <a:off x="11633589" y="7382399"/>
            <a:ext cx="654469" cy="5957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algn="ctr"/>
            <a:r>
              <a:rPr lang="en-US" sz="1400" b="1">
                <a:solidFill>
                  <a:schemeClr val="bg1"/>
                </a:solidFill>
                <a:latin typeface="Andalus" panose="02020603050405020304" pitchFamily="18" charset="-78"/>
                <a:cs typeface="Andalus" panose="02020603050405020304" pitchFamily="18" charset="-78"/>
              </a:rPr>
              <a:t>B2C</a:t>
            </a:r>
          </a:p>
          <a:p>
            <a:pPr algn="ctr"/>
            <a:endParaRPr lang="en-US" sz="1400" b="1">
              <a:solidFill>
                <a:schemeClr val="bg1"/>
              </a:solidFill>
              <a:latin typeface="Andalus" panose="02020603050405020304" pitchFamily="18" charset="-78"/>
              <a:cs typeface="Andalus" panose="02020603050405020304" pitchFamily="18" charset="-78"/>
            </a:endParaRPr>
          </a:p>
        </xdr:txBody>
      </xdr:sp>
      <xdr:graphicFrame macro="">
        <xdr:nvGraphicFramePr>
          <xdr:cNvPr id="237" name="Chart 236">
            <a:extLst>
              <a:ext uri="{FF2B5EF4-FFF2-40B4-BE49-F238E27FC236}">
                <a16:creationId xmlns:a16="http://schemas.microsoft.com/office/drawing/2014/main" id="{92878C32-BB47-4183-B4CD-E47EE1448802}"/>
              </a:ext>
            </a:extLst>
          </xdr:cNvPr>
          <xdr:cNvGraphicFramePr>
            <a:graphicFrameLocks/>
          </xdr:cNvGraphicFramePr>
        </xdr:nvGraphicFramePr>
        <xdr:xfrm>
          <a:off x="11132820" y="6187440"/>
          <a:ext cx="1684020" cy="822960"/>
        </xdr:xfrm>
        <a:graphic>
          <a:graphicData uri="http://schemas.openxmlformats.org/drawingml/2006/chart">
            <c:chart xmlns:c="http://schemas.openxmlformats.org/drawingml/2006/chart" xmlns:r="http://schemas.openxmlformats.org/officeDocument/2006/relationships" r:id="rId5"/>
          </a:graphicData>
        </a:graphic>
      </xdr:graphicFrame>
    </xdr:grpSp>
    <xdr:clientData/>
  </xdr:twoCellAnchor>
  <xdr:twoCellAnchor>
    <xdr:from>
      <xdr:col>4</xdr:col>
      <xdr:colOff>112408</xdr:colOff>
      <xdr:row>17</xdr:row>
      <xdr:rowOff>101053</xdr:rowOff>
    </xdr:from>
    <xdr:to>
      <xdr:col>5</xdr:col>
      <xdr:colOff>428282</xdr:colOff>
      <xdr:row>19</xdr:row>
      <xdr:rowOff>48893</xdr:rowOff>
    </xdr:to>
    <xdr:grpSp>
      <xdr:nvGrpSpPr>
        <xdr:cNvPr id="245" name="Group 244">
          <a:extLst>
            <a:ext uri="{FF2B5EF4-FFF2-40B4-BE49-F238E27FC236}">
              <a16:creationId xmlns:a16="http://schemas.microsoft.com/office/drawing/2014/main" id="{0B134C94-E0A2-4606-9AA0-165978B355BE}"/>
            </a:ext>
          </a:extLst>
        </xdr:cNvPr>
        <xdr:cNvGrpSpPr/>
      </xdr:nvGrpSpPr>
      <xdr:grpSpPr>
        <a:xfrm rot="14931011">
          <a:off x="2772925" y="4052007"/>
          <a:ext cx="440899" cy="920991"/>
          <a:chOff x="9921301" y="560248"/>
          <a:chExt cx="449848" cy="925474"/>
        </a:xfrm>
      </xdr:grpSpPr>
      <xdr:cxnSp macro="">
        <xdr:nvCxnSpPr>
          <xdr:cNvPr id="246" name="Straight Connector 245">
            <a:extLst>
              <a:ext uri="{FF2B5EF4-FFF2-40B4-BE49-F238E27FC236}">
                <a16:creationId xmlns:a16="http://schemas.microsoft.com/office/drawing/2014/main" id="{FC74C8B0-111C-42F5-BD55-11187B7FF543}"/>
              </a:ext>
            </a:extLst>
          </xdr:cNvPr>
          <xdr:cNvCxnSpPr/>
        </xdr:nvCxnSpPr>
        <xdr:spPr>
          <a:xfrm rot="6668989" flipV="1">
            <a:off x="9869668" y="984242"/>
            <a:ext cx="662063" cy="340898"/>
          </a:xfrm>
          <a:prstGeom prst="line">
            <a:avLst/>
          </a:prstGeom>
          <a:ln/>
        </xdr:spPr>
        <xdr:style>
          <a:lnRef idx="1">
            <a:schemeClr val="accent5"/>
          </a:lnRef>
          <a:fillRef idx="0">
            <a:schemeClr val="accent5"/>
          </a:fillRef>
          <a:effectRef idx="0">
            <a:schemeClr val="accent5"/>
          </a:effectRef>
          <a:fontRef idx="minor">
            <a:schemeClr val="tx1"/>
          </a:fontRef>
        </xdr:style>
      </xdr:cxnSp>
      <xdr:sp macro="" textlink="">
        <xdr:nvSpPr>
          <xdr:cNvPr id="247" name="Flowchart: Connector 246">
            <a:extLst>
              <a:ext uri="{FF2B5EF4-FFF2-40B4-BE49-F238E27FC236}">
                <a16:creationId xmlns:a16="http://schemas.microsoft.com/office/drawing/2014/main" id="{98BC509F-CA55-48C9-975B-FF3DD32F6D72}"/>
              </a:ext>
            </a:extLst>
          </xdr:cNvPr>
          <xdr:cNvSpPr/>
        </xdr:nvSpPr>
        <xdr:spPr>
          <a:xfrm>
            <a:off x="9921301" y="560248"/>
            <a:ext cx="429768" cy="429768"/>
          </a:xfrm>
          <a:prstGeom prst="flowChartConnector">
            <a:avLst/>
          </a:prstGeom>
          <a:solidFill>
            <a:schemeClr val="tx2">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5</xdr:col>
      <xdr:colOff>115602</xdr:colOff>
      <xdr:row>11</xdr:row>
      <xdr:rowOff>105617</xdr:rowOff>
    </xdr:from>
    <xdr:to>
      <xdr:col>5</xdr:col>
      <xdr:colOff>545370</xdr:colOff>
      <xdr:row>15</xdr:row>
      <xdr:rowOff>176952</xdr:rowOff>
    </xdr:to>
    <xdr:grpSp>
      <xdr:nvGrpSpPr>
        <xdr:cNvPr id="248" name="Group 247">
          <a:extLst>
            <a:ext uri="{FF2B5EF4-FFF2-40B4-BE49-F238E27FC236}">
              <a16:creationId xmlns:a16="http://schemas.microsoft.com/office/drawing/2014/main" id="{6FBC5662-3127-426A-A2EA-EB34D62E27BD}"/>
            </a:ext>
          </a:extLst>
        </xdr:cNvPr>
        <xdr:cNvGrpSpPr/>
      </xdr:nvGrpSpPr>
      <xdr:grpSpPr>
        <a:xfrm rot="20188816">
          <a:off x="3141190" y="2817441"/>
          <a:ext cx="429768" cy="1057452"/>
          <a:chOff x="9954777" y="895747"/>
          <a:chExt cx="429768" cy="1080457"/>
        </a:xfrm>
      </xdr:grpSpPr>
      <xdr:cxnSp macro="">
        <xdr:nvCxnSpPr>
          <xdr:cNvPr id="249" name="Straight Connector 248">
            <a:extLst>
              <a:ext uri="{FF2B5EF4-FFF2-40B4-BE49-F238E27FC236}">
                <a16:creationId xmlns:a16="http://schemas.microsoft.com/office/drawing/2014/main" id="{F8B55455-23A9-4E6E-8110-DF59E913B373}"/>
              </a:ext>
            </a:extLst>
          </xdr:cNvPr>
          <xdr:cNvCxnSpPr>
            <a:endCxn id="141" idx="5"/>
          </xdr:cNvCxnSpPr>
        </xdr:nvCxnSpPr>
        <xdr:spPr>
          <a:xfrm rot="1411184">
            <a:off x="9975534" y="1245592"/>
            <a:ext cx="277905" cy="730612"/>
          </a:xfrm>
          <a:prstGeom prst="line">
            <a:avLst/>
          </a:prstGeom>
          <a:ln/>
        </xdr:spPr>
        <xdr:style>
          <a:lnRef idx="1">
            <a:schemeClr val="accent5"/>
          </a:lnRef>
          <a:fillRef idx="0">
            <a:schemeClr val="accent5"/>
          </a:fillRef>
          <a:effectRef idx="0">
            <a:schemeClr val="accent5"/>
          </a:effectRef>
          <a:fontRef idx="minor">
            <a:schemeClr val="tx1"/>
          </a:fontRef>
        </xdr:style>
      </xdr:cxnSp>
      <xdr:sp macro="" textlink="">
        <xdr:nvSpPr>
          <xdr:cNvPr id="250" name="Flowchart: Connector 249">
            <a:extLst>
              <a:ext uri="{FF2B5EF4-FFF2-40B4-BE49-F238E27FC236}">
                <a16:creationId xmlns:a16="http://schemas.microsoft.com/office/drawing/2014/main" id="{9B7E4DF9-6BA5-4AF1-99FD-0A0408245852}"/>
              </a:ext>
            </a:extLst>
          </xdr:cNvPr>
          <xdr:cNvSpPr/>
        </xdr:nvSpPr>
        <xdr:spPr>
          <a:xfrm>
            <a:off x="9954777" y="895747"/>
            <a:ext cx="429768" cy="429768"/>
          </a:xfrm>
          <a:prstGeom prst="flowChartConnector">
            <a:avLst/>
          </a:prstGeom>
          <a:solidFill>
            <a:schemeClr val="tx2">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6</xdr:col>
      <xdr:colOff>49149</xdr:colOff>
      <xdr:row>11</xdr:row>
      <xdr:rowOff>76200</xdr:rowOff>
    </xdr:from>
    <xdr:to>
      <xdr:col>6</xdr:col>
      <xdr:colOff>549783</xdr:colOff>
      <xdr:row>15</xdr:row>
      <xdr:rowOff>163830</xdr:rowOff>
    </xdr:to>
    <xdr:grpSp>
      <xdr:nvGrpSpPr>
        <xdr:cNvPr id="251" name="Group 250">
          <a:extLst>
            <a:ext uri="{FF2B5EF4-FFF2-40B4-BE49-F238E27FC236}">
              <a16:creationId xmlns:a16="http://schemas.microsoft.com/office/drawing/2014/main" id="{4A44A3DC-6573-4782-9882-C3EA10BE67E2}"/>
            </a:ext>
          </a:extLst>
        </xdr:cNvPr>
        <xdr:cNvGrpSpPr/>
      </xdr:nvGrpSpPr>
      <xdr:grpSpPr>
        <a:xfrm>
          <a:off x="3679855" y="2788024"/>
          <a:ext cx="500634" cy="1073747"/>
          <a:chOff x="9960864" y="984450"/>
          <a:chExt cx="500634" cy="1095810"/>
        </a:xfrm>
      </xdr:grpSpPr>
      <xdr:cxnSp macro="">
        <xdr:nvCxnSpPr>
          <xdr:cNvPr id="252" name="Straight Connector 251">
            <a:extLst>
              <a:ext uri="{FF2B5EF4-FFF2-40B4-BE49-F238E27FC236}">
                <a16:creationId xmlns:a16="http://schemas.microsoft.com/office/drawing/2014/main" id="{11056A55-DA2A-4D84-B076-C285FC3B635D}"/>
              </a:ext>
            </a:extLst>
          </xdr:cNvPr>
          <xdr:cNvCxnSpPr/>
        </xdr:nvCxnSpPr>
        <xdr:spPr>
          <a:xfrm flipH="1">
            <a:off x="9960864" y="1371662"/>
            <a:ext cx="236601" cy="708598"/>
          </a:xfrm>
          <a:prstGeom prst="line">
            <a:avLst/>
          </a:prstGeom>
          <a:ln/>
        </xdr:spPr>
        <xdr:style>
          <a:lnRef idx="1">
            <a:schemeClr val="accent5"/>
          </a:lnRef>
          <a:fillRef idx="0">
            <a:schemeClr val="accent5"/>
          </a:fillRef>
          <a:effectRef idx="0">
            <a:schemeClr val="accent5"/>
          </a:effectRef>
          <a:fontRef idx="minor">
            <a:schemeClr val="tx1"/>
          </a:fontRef>
        </xdr:style>
      </xdr:cxnSp>
      <xdr:sp macro="" textlink="">
        <xdr:nvSpPr>
          <xdr:cNvPr id="253" name="Flowchart: Connector 252">
            <a:extLst>
              <a:ext uri="{FF2B5EF4-FFF2-40B4-BE49-F238E27FC236}">
                <a16:creationId xmlns:a16="http://schemas.microsoft.com/office/drawing/2014/main" id="{2C96AE5F-9BCD-48AD-A045-D15ECBBE6964}"/>
              </a:ext>
            </a:extLst>
          </xdr:cNvPr>
          <xdr:cNvSpPr/>
        </xdr:nvSpPr>
        <xdr:spPr>
          <a:xfrm>
            <a:off x="10031730" y="984450"/>
            <a:ext cx="429768" cy="429768"/>
          </a:xfrm>
          <a:prstGeom prst="flowChartConnector">
            <a:avLst/>
          </a:prstGeom>
          <a:solidFill>
            <a:schemeClr val="tx2">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6</xdr:col>
      <xdr:colOff>318311</xdr:colOff>
      <xdr:row>14</xdr:row>
      <xdr:rowOff>219604</xdr:rowOff>
    </xdr:from>
    <xdr:to>
      <xdr:col>7</xdr:col>
      <xdr:colOff>487630</xdr:colOff>
      <xdr:row>17</xdr:row>
      <xdr:rowOff>111645</xdr:rowOff>
    </xdr:to>
    <xdr:grpSp>
      <xdr:nvGrpSpPr>
        <xdr:cNvPr id="254" name="Group 253">
          <a:extLst>
            <a:ext uri="{FF2B5EF4-FFF2-40B4-BE49-F238E27FC236}">
              <a16:creationId xmlns:a16="http://schemas.microsoft.com/office/drawing/2014/main" id="{80FD3E74-951A-4570-BC80-F6FC5409F0A4}"/>
            </a:ext>
          </a:extLst>
        </xdr:cNvPr>
        <xdr:cNvGrpSpPr/>
      </xdr:nvGrpSpPr>
      <xdr:grpSpPr>
        <a:xfrm rot="2461445">
          <a:off x="3949017" y="3671016"/>
          <a:ext cx="774437" cy="631629"/>
          <a:chOff x="9503672" y="766650"/>
          <a:chExt cx="778919" cy="587674"/>
        </a:xfrm>
      </xdr:grpSpPr>
      <xdr:cxnSp macro="">
        <xdr:nvCxnSpPr>
          <xdr:cNvPr id="255" name="Straight Connector 254">
            <a:extLst>
              <a:ext uri="{FF2B5EF4-FFF2-40B4-BE49-F238E27FC236}">
                <a16:creationId xmlns:a16="http://schemas.microsoft.com/office/drawing/2014/main" id="{6EDE31BC-FFA8-4101-9E63-DD19B77D1B61}"/>
              </a:ext>
            </a:extLst>
          </xdr:cNvPr>
          <xdr:cNvCxnSpPr>
            <a:endCxn id="141" idx="2"/>
          </xdr:cNvCxnSpPr>
        </xdr:nvCxnSpPr>
        <xdr:spPr>
          <a:xfrm rot="19138555" flipH="1">
            <a:off x="9503672" y="1232720"/>
            <a:ext cx="570343" cy="121604"/>
          </a:xfrm>
          <a:prstGeom prst="line">
            <a:avLst/>
          </a:prstGeom>
          <a:ln/>
        </xdr:spPr>
        <xdr:style>
          <a:lnRef idx="1">
            <a:schemeClr val="accent5"/>
          </a:lnRef>
          <a:fillRef idx="0">
            <a:schemeClr val="accent5"/>
          </a:fillRef>
          <a:effectRef idx="0">
            <a:schemeClr val="accent5"/>
          </a:effectRef>
          <a:fontRef idx="minor">
            <a:schemeClr val="tx1"/>
          </a:fontRef>
        </xdr:style>
      </xdr:cxnSp>
      <xdr:sp macro="" textlink="">
        <xdr:nvSpPr>
          <xdr:cNvPr id="256" name="Flowchart: Connector 255">
            <a:extLst>
              <a:ext uri="{FF2B5EF4-FFF2-40B4-BE49-F238E27FC236}">
                <a16:creationId xmlns:a16="http://schemas.microsoft.com/office/drawing/2014/main" id="{94D55350-5392-4887-B52D-05847C323B72}"/>
              </a:ext>
            </a:extLst>
          </xdr:cNvPr>
          <xdr:cNvSpPr/>
        </xdr:nvSpPr>
        <xdr:spPr>
          <a:xfrm>
            <a:off x="9825391" y="766650"/>
            <a:ext cx="457200" cy="437100"/>
          </a:xfrm>
          <a:prstGeom prst="flowChartConnector">
            <a:avLst/>
          </a:prstGeom>
          <a:solidFill>
            <a:schemeClr val="tx2">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3</xdr:col>
      <xdr:colOff>548640</xdr:colOff>
      <xdr:row>16</xdr:row>
      <xdr:rowOff>83820</xdr:rowOff>
    </xdr:from>
    <xdr:to>
      <xdr:col>5</xdr:col>
      <xdr:colOff>22860</xdr:colOff>
      <xdr:row>17</xdr:row>
      <xdr:rowOff>121920</xdr:rowOff>
    </xdr:to>
    <xdr:sp macro="" textlink="'Pivot Tables'!AG5">
      <xdr:nvSpPr>
        <xdr:cNvPr id="265" name="TextBox 264">
          <a:extLst>
            <a:ext uri="{FF2B5EF4-FFF2-40B4-BE49-F238E27FC236}">
              <a16:creationId xmlns:a16="http://schemas.microsoft.com/office/drawing/2014/main" id="{4AA76D11-2D1A-494F-9249-2DC666C70842}"/>
            </a:ext>
          </a:extLst>
        </xdr:cNvPr>
        <xdr:cNvSpPr txBox="1"/>
      </xdr:nvSpPr>
      <xdr:spPr>
        <a:xfrm>
          <a:off x="2377440" y="4107180"/>
          <a:ext cx="693420" cy="289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90E80965-A09D-4A6A-B4FE-4120E755BAB0}" type="TxLink">
            <a:rPr lang="en-US" sz="900" b="0" i="0" u="none" strike="noStrike">
              <a:solidFill>
                <a:schemeClr val="bg1"/>
              </a:solidFill>
              <a:latin typeface="Andalus"/>
              <a:cs typeface="Andalus"/>
            </a:rPr>
            <a:pPr algn="l"/>
            <a:t>Google Ad</a:t>
          </a:fld>
          <a:endParaRPr lang="en-US" sz="900" b="1">
            <a:solidFill>
              <a:schemeClr val="bg1"/>
            </a:solidFill>
            <a:latin typeface="Andalus" panose="02020603050405020304" pitchFamily="18" charset="-78"/>
            <a:cs typeface="Andalus" panose="02020603050405020304" pitchFamily="18" charset="-78"/>
          </a:endParaRPr>
        </a:p>
      </xdr:txBody>
    </xdr:sp>
    <xdr:clientData/>
  </xdr:twoCellAnchor>
  <xdr:twoCellAnchor>
    <xdr:from>
      <xdr:col>4</xdr:col>
      <xdr:colOff>466725</xdr:colOff>
      <xdr:row>9</xdr:row>
      <xdr:rowOff>171450</xdr:rowOff>
    </xdr:from>
    <xdr:to>
      <xdr:col>6</xdr:col>
      <xdr:colOff>184785</xdr:colOff>
      <xdr:row>10</xdr:row>
      <xdr:rowOff>198120</xdr:rowOff>
    </xdr:to>
    <xdr:sp macro="" textlink="'Pivot Tables'!AG4">
      <xdr:nvSpPr>
        <xdr:cNvPr id="266" name="TextBox 265">
          <a:extLst>
            <a:ext uri="{FF2B5EF4-FFF2-40B4-BE49-F238E27FC236}">
              <a16:creationId xmlns:a16="http://schemas.microsoft.com/office/drawing/2014/main" id="{814F8514-F352-45E8-8BC2-E7E8C1BD4A32}"/>
            </a:ext>
          </a:extLst>
        </xdr:cNvPr>
        <xdr:cNvSpPr txBox="1"/>
      </xdr:nvSpPr>
      <xdr:spPr>
        <a:xfrm>
          <a:off x="2905125" y="2400300"/>
          <a:ext cx="93726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5C00696C-5B2C-4618-A797-A5FF5D092801}" type="TxLink">
            <a:rPr lang="en-US" sz="1000" b="0" i="0" u="none" strike="noStrike">
              <a:solidFill>
                <a:schemeClr val="bg1"/>
              </a:solidFill>
              <a:latin typeface="Andalus"/>
              <a:cs typeface="Andalus"/>
            </a:rPr>
            <a:pPr algn="l"/>
            <a:t>Facebook Page</a:t>
          </a:fld>
          <a:endParaRPr lang="en-US" sz="1400" b="1">
            <a:solidFill>
              <a:schemeClr val="bg1"/>
            </a:solidFill>
            <a:latin typeface="Andalus" panose="02020603050405020304" pitchFamily="18" charset="-78"/>
            <a:cs typeface="Andalus" panose="02020603050405020304" pitchFamily="18" charset="-78"/>
          </a:endParaRPr>
        </a:p>
      </xdr:txBody>
    </xdr:sp>
    <xdr:clientData/>
  </xdr:twoCellAnchor>
  <xdr:twoCellAnchor>
    <xdr:from>
      <xdr:col>5</xdr:col>
      <xdr:colOff>236220</xdr:colOff>
      <xdr:row>7</xdr:row>
      <xdr:rowOff>160020</xdr:rowOff>
    </xdr:from>
    <xdr:to>
      <xdr:col>7</xdr:col>
      <xdr:colOff>30480</xdr:colOff>
      <xdr:row>8</xdr:row>
      <xdr:rowOff>190500</xdr:rowOff>
    </xdr:to>
    <xdr:sp macro="" textlink="'Pivot Tables'!AG7">
      <xdr:nvSpPr>
        <xdr:cNvPr id="267" name="TextBox 266">
          <a:extLst>
            <a:ext uri="{FF2B5EF4-FFF2-40B4-BE49-F238E27FC236}">
              <a16:creationId xmlns:a16="http://schemas.microsoft.com/office/drawing/2014/main" id="{9CF80354-EF8B-45E7-ACE3-CF1205547FC9}"/>
            </a:ext>
          </a:extLst>
        </xdr:cNvPr>
        <xdr:cNvSpPr txBox="1"/>
      </xdr:nvSpPr>
      <xdr:spPr>
        <a:xfrm>
          <a:off x="3284220" y="1920240"/>
          <a:ext cx="1013460" cy="2819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endParaRPr lang="en-US" sz="1050" b="1">
            <a:solidFill>
              <a:schemeClr val="bg1"/>
            </a:solidFill>
            <a:latin typeface="Andalus" panose="02020603050405020304" pitchFamily="18" charset="-78"/>
            <a:cs typeface="Andalus" panose="02020603050405020304" pitchFamily="18" charset="-78"/>
          </a:endParaRPr>
        </a:p>
      </xdr:txBody>
    </xdr:sp>
    <xdr:clientData/>
  </xdr:twoCellAnchor>
  <xdr:twoCellAnchor>
    <xdr:from>
      <xdr:col>3</xdr:col>
      <xdr:colOff>281940</xdr:colOff>
      <xdr:row>12</xdr:row>
      <xdr:rowOff>83820</xdr:rowOff>
    </xdr:from>
    <xdr:to>
      <xdr:col>4</xdr:col>
      <xdr:colOff>480060</xdr:colOff>
      <xdr:row>13</xdr:row>
      <xdr:rowOff>68580</xdr:rowOff>
    </xdr:to>
    <xdr:sp macro="" textlink="'Pivot Tables'!AG6">
      <xdr:nvSpPr>
        <xdr:cNvPr id="268" name="TextBox 267">
          <a:extLst>
            <a:ext uri="{FF2B5EF4-FFF2-40B4-BE49-F238E27FC236}">
              <a16:creationId xmlns:a16="http://schemas.microsoft.com/office/drawing/2014/main" id="{F6311525-5B1F-4566-A95D-E612FF6D1054}"/>
            </a:ext>
          </a:extLst>
        </xdr:cNvPr>
        <xdr:cNvSpPr txBox="1"/>
      </xdr:nvSpPr>
      <xdr:spPr>
        <a:xfrm>
          <a:off x="2110740" y="3101340"/>
          <a:ext cx="807720" cy="2362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CFE918CC-447F-441F-8058-AFBF182C9714}" type="TxLink">
            <a:rPr lang="en-US" sz="900" b="0" i="0" u="none" strike="noStrike">
              <a:solidFill>
                <a:schemeClr val="bg1"/>
              </a:solidFill>
              <a:latin typeface="Andalus"/>
              <a:cs typeface="Andalus"/>
            </a:rPr>
            <a:pPr algn="l"/>
            <a:t>Television Ad</a:t>
          </a:fld>
          <a:endParaRPr lang="en-US" sz="1050" b="1">
            <a:solidFill>
              <a:schemeClr val="bg1"/>
            </a:solidFill>
            <a:latin typeface="Andalus" panose="02020603050405020304" pitchFamily="18" charset="-78"/>
            <a:cs typeface="Andalus" panose="02020603050405020304" pitchFamily="18" charset="-78"/>
          </a:endParaRPr>
        </a:p>
      </xdr:txBody>
    </xdr:sp>
    <xdr:clientData/>
  </xdr:twoCellAnchor>
  <xdr:twoCellAnchor>
    <xdr:from>
      <xdr:col>6</xdr:col>
      <xdr:colOff>390525</xdr:colOff>
      <xdr:row>13</xdr:row>
      <xdr:rowOff>180975</xdr:rowOff>
    </xdr:from>
    <xdr:to>
      <xdr:col>8</xdr:col>
      <xdr:colOff>306705</xdr:colOff>
      <xdr:row>16</xdr:row>
      <xdr:rowOff>196215</xdr:rowOff>
    </xdr:to>
    <xdr:grpSp>
      <xdr:nvGrpSpPr>
        <xdr:cNvPr id="274" name="Group 273">
          <a:extLst>
            <a:ext uri="{FF2B5EF4-FFF2-40B4-BE49-F238E27FC236}">
              <a16:creationId xmlns:a16="http://schemas.microsoft.com/office/drawing/2014/main" id="{9E9DDD2D-8D37-490F-8CED-912E78F1FE4B}"/>
            </a:ext>
          </a:extLst>
        </xdr:cNvPr>
        <xdr:cNvGrpSpPr/>
      </xdr:nvGrpSpPr>
      <xdr:grpSpPr>
        <a:xfrm>
          <a:off x="4021231" y="3385857"/>
          <a:ext cx="1126415" cy="754829"/>
          <a:chOff x="3861435" y="3002280"/>
          <a:chExt cx="1135380" cy="769620"/>
        </a:xfrm>
      </xdr:grpSpPr>
      <xdr:sp macro="" textlink="'Pivot Tables'!AG3">
        <xdr:nvSpPr>
          <xdr:cNvPr id="264" name="TextBox 263">
            <a:extLst>
              <a:ext uri="{FF2B5EF4-FFF2-40B4-BE49-F238E27FC236}">
                <a16:creationId xmlns:a16="http://schemas.microsoft.com/office/drawing/2014/main" id="{EB74E582-178D-41B4-B0A0-57D1E30F7A0D}"/>
              </a:ext>
            </a:extLst>
          </xdr:cNvPr>
          <xdr:cNvSpPr txBox="1"/>
        </xdr:nvSpPr>
        <xdr:spPr>
          <a:xfrm>
            <a:off x="3861435" y="3002280"/>
            <a:ext cx="1135380" cy="2438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0D190E9F-C975-4555-A777-6FACF9A531FC}" type="TxLink">
              <a:rPr lang="en-US" sz="1000" b="0" i="0" u="none" strike="noStrike">
                <a:solidFill>
                  <a:schemeClr val="bg1"/>
                </a:solidFill>
                <a:latin typeface="Andalus"/>
                <a:cs typeface="Andalus"/>
              </a:rPr>
              <a:pPr algn="l"/>
              <a:t>Company Website</a:t>
            </a:fld>
            <a:endParaRPr lang="en-US" sz="1400" b="1">
              <a:solidFill>
                <a:schemeClr val="bg1"/>
              </a:solidFill>
              <a:latin typeface="Andalus" panose="02020603050405020304" pitchFamily="18" charset="-78"/>
              <a:cs typeface="Andalus" panose="02020603050405020304" pitchFamily="18" charset="-78"/>
            </a:endParaRPr>
          </a:p>
        </xdr:txBody>
      </xdr:sp>
      <xdr:sp macro="" textlink="'Pivot Tables'!AI3">
        <xdr:nvSpPr>
          <xdr:cNvPr id="271" name="TextBox 270">
            <a:extLst>
              <a:ext uri="{FF2B5EF4-FFF2-40B4-BE49-F238E27FC236}">
                <a16:creationId xmlns:a16="http://schemas.microsoft.com/office/drawing/2014/main" id="{9C6354B8-67BD-4EB9-8D92-3DFDD24F1656}"/>
              </a:ext>
            </a:extLst>
          </xdr:cNvPr>
          <xdr:cNvSpPr txBox="1"/>
        </xdr:nvSpPr>
        <xdr:spPr>
          <a:xfrm>
            <a:off x="4191000" y="3528060"/>
            <a:ext cx="335280" cy="2438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41AF51A9-5590-4D5E-8E68-D802D0D08EE5}" type="TxLink">
              <a:rPr lang="en-US" sz="900" b="0" i="0" u="none" strike="noStrike">
                <a:solidFill>
                  <a:schemeClr val="bg1"/>
                </a:solidFill>
                <a:latin typeface="Andalus"/>
                <a:cs typeface="Andalus"/>
              </a:rPr>
              <a:pPr algn="l"/>
              <a:t>0%</a:t>
            </a:fld>
            <a:endParaRPr lang="en-US" sz="1050" b="1">
              <a:solidFill>
                <a:schemeClr val="bg1"/>
              </a:solidFill>
              <a:latin typeface="Andalus" panose="02020603050405020304" pitchFamily="18" charset="-78"/>
              <a:cs typeface="Andalus" panose="02020603050405020304" pitchFamily="18" charset="-78"/>
            </a:endParaRPr>
          </a:p>
        </xdr:txBody>
      </xdr:sp>
      <xdr:sp macro="" textlink="'Pivot Tables'!AH3">
        <xdr:nvSpPr>
          <xdr:cNvPr id="273" name="TextBox 272">
            <a:extLst>
              <a:ext uri="{FF2B5EF4-FFF2-40B4-BE49-F238E27FC236}">
                <a16:creationId xmlns:a16="http://schemas.microsoft.com/office/drawing/2014/main" id="{122109C8-B124-4E8E-A4AA-DAA78FE9A9C6}"/>
              </a:ext>
            </a:extLst>
          </xdr:cNvPr>
          <xdr:cNvSpPr txBox="1"/>
        </xdr:nvSpPr>
        <xdr:spPr>
          <a:xfrm>
            <a:off x="4158615" y="3154106"/>
            <a:ext cx="533400" cy="2514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9CC2348D-B011-4AE1-9222-50DC50546F1B}" type="TxLink">
              <a:rPr lang="en-US" sz="1000" b="0" i="0" u="none" strike="noStrike">
                <a:solidFill>
                  <a:schemeClr val="bg1"/>
                </a:solidFill>
                <a:latin typeface="Andalus"/>
                <a:cs typeface="Andalus"/>
              </a:rPr>
              <a:pPr algn="l"/>
              <a:t> 2,400 </a:t>
            </a:fld>
            <a:endParaRPr lang="en-US" sz="1100" b="1">
              <a:solidFill>
                <a:schemeClr val="bg1"/>
              </a:solidFill>
              <a:latin typeface="Andalus" panose="02020603050405020304" pitchFamily="18" charset="-78"/>
              <a:cs typeface="Andalus" panose="02020603050405020304" pitchFamily="18" charset="-78"/>
            </a:endParaRPr>
          </a:p>
        </xdr:txBody>
      </xdr:sp>
    </xdr:grpSp>
    <xdr:clientData/>
  </xdr:twoCellAnchor>
  <xdr:twoCellAnchor>
    <xdr:from>
      <xdr:col>6</xdr:col>
      <xdr:colOff>179070</xdr:colOff>
      <xdr:row>10</xdr:row>
      <xdr:rowOff>142872</xdr:rowOff>
    </xdr:from>
    <xdr:to>
      <xdr:col>8</xdr:col>
      <xdr:colOff>278130</xdr:colOff>
      <xdr:row>12</xdr:row>
      <xdr:rowOff>160017</xdr:rowOff>
    </xdr:to>
    <xdr:grpSp>
      <xdr:nvGrpSpPr>
        <xdr:cNvPr id="275" name="Group 274">
          <a:extLst>
            <a:ext uri="{FF2B5EF4-FFF2-40B4-BE49-F238E27FC236}">
              <a16:creationId xmlns:a16="http://schemas.microsoft.com/office/drawing/2014/main" id="{7A56545B-5306-4179-8515-1749D7CFE005}"/>
            </a:ext>
          </a:extLst>
        </xdr:cNvPr>
        <xdr:cNvGrpSpPr/>
      </xdr:nvGrpSpPr>
      <xdr:grpSpPr>
        <a:xfrm>
          <a:off x="3809776" y="2608166"/>
          <a:ext cx="1309295" cy="510204"/>
          <a:chOff x="4255770" y="3253701"/>
          <a:chExt cx="1318260" cy="520249"/>
        </a:xfrm>
      </xdr:grpSpPr>
      <xdr:sp macro="" textlink="'Pivot Tables'!$AG$7">
        <xdr:nvSpPr>
          <xdr:cNvPr id="276" name="TextBox 275">
            <a:extLst>
              <a:ext uri="{FF2B5EF4-FFF2-40B4-BE49-F238E27FC236}">
                <a16:creationId xmlns:a16="http://schemas.microsoft.com/office/drawing/2014/main" id="{255DA1BD-0D10-4DE6-B112-3F741618A468}"/>
              </a:ext>
            </a:extLst>
          </xdr:cNvPr>
          <xdr:cNvSpPr txBox="1"/>
        </xdr:nvSpPr>
        <xdr:spPr>
          <a:xfrm>
            <a:off x="4461510" y="3253701"/>
            <a:ext cx="111252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EBCECB0E-6D1C-4E58-B8C1-E4F9BB7D24C1}" type="TxLink">
              <a:rPr lang="en-US" sz="900" b="0" i="0" u="none" strike="noStrike">
                <a:solidFill>
                  <a:schemeClr val="bg1"/>
                </a:solidFill>
                <a:latin typeface="Andalus"/>
                <a:cs typeface="Andalus"/>
              </a:rPr>
              <a:pPr algn="l"/>
              <a:t>Youtube Channel</a:t>
            </a:fld>
            <a:endParaRPr lang="en-US" sz="1050" b="1">
              <a:solidFill>
                <a:schemeClr val="bg1"/>
              </a:solidFill>
              <a:latin typeface="Andalus" panose="02020603050405020304" pitchFamily="18" charset="-78"/>
              <a:cs typeface="Andalus" panose="02020603050405020304" pitchFamily="18" charset="-78"/>
            </a:endParaRPr>
          </a:p>
        </xdr:txBody>
      </xdr:sp>
      <xdr:sp macro="" textlink="'Pivot Tables'!$AI$7">
        <xdr:nvSpPr>
          <xdr:cNvPr id="277" name="TextBox 276">
            <a:extLst>
              <a:ext uri="{FF2B5EF4-FFF2-40B4-BE49-F238E27FC236}">
                <a16:creationId xmlns:a16="http://schemas.microsoft.com/office/drawing/2014/main" id="{9B4A9BD1-221B-4D5A-B5CA-DE93E8C3D25D}"/>
              </a:ext>
            </a:extLst>
          </xdr:cNvPr>
          <xdr:cNvSpPr txBox="1"/>
        </xdr:nvSpPr>
        <xdr:spPr>
          <a:xfrm>
            <a:off x="4255770" y="3530110"/>
            <a:ext cx="335280" cy="2438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731B59F5-3943-4C2C-BFF9-24FBDCB09D84}" type="TxLink">
              <a:rPr lang="en-US" sz="900" b="0" i="0" u="none" strike="noStrike">
                <a:solidFill>
                  <a:schemeClr val="bg1"/>
                </a:solidFill>
                <a:latin typeface="Andalus"/>
                <a:cs typeface="Andalus"/>
              </a:rPr>
              <a:pPr algn="l"/>
              <a:t>7%</a:t>
            </a:fld>
            <a:endParaRPr lang="en-US" sz="900" b="0" i="0" u="none" strike="noStrike">
              <a:solidFill>
                <a:schemeClr val="bg1"/>
              </a:solidFill>
              <a:latin typeface="Andalus"/>
              <a:cs typeface="Andalus"/>
            </a:endParaRPr>
          </a:p>
        </xdr:txBody>
      </xdr:sp>
      <xdr:sp macro="" textlink="'Pivot Tables'!$AH$7">
        <xdr:nvSpPr>
          <xdr:cNvPr id="278" name="TextBox 277">
            <a:extLst>
              <a:ext uri="{FF2B5EF4-FFF2-40B4-BE49-F238E27FC236}">
                <a16:creationId xmlns:a16="http://schemas.microsoft.com/office/drawing/2014/main" id="{0C32C1A2-B62C-482C-8318-2B021346B52C}"/>
              </a:ext>
            </a:extLst>
          </xdr:cNvPr>
          <xdr:cNvSpPr txBox="1"/>
        </xdr:nvSpPr>
        <xdr:spPr>
          <a:xfrm>
            <a:off x="4655820" y="3430431"/>
            <a:ext cx="662940" cy="2514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6A44B7D4-D168-464B-9E81-9677C647EBC7}" type="TxLink">
              <a:rPr lang="en-US" sz="1000" b="0" i="0" u="none" strike="noStrike">
                <a:solidFill>
                  <a:schemeClr val="bg1"/>
                </a:solidFill>
                <a:latin typeface="Andalus"/>
                <a:cs typeface="Andalus"/>
              </a:rPr>
              <a:pPr algn="l"/>
              <a:t> 54,922 </a:t>
            </a:fld>
            <a:endParaRPr lang="en-US" sz="1000" b="1">
              <a:solidFill>
                <a:schemeClr val="bg1"/>
              </a:solidFill>
              <a:latin typeface="Andalus" panose="02020603050405020304" pitchFamily="18" charset="-78"/>
              <a:cs typeface="Andalus" panose="02020603050405020304" pitchFamily="18" charset="-78"/>
            </a:endParaRPr>
          </a:p>
        </xdr:txBody>
      </xdr:sp>
    </xdr:grpSp>
    <xdr:clientData/>
  </xdr:twoCellAnchor>
  <xdr:twoCellAnchor>
    <xdr:from>
      <xdr:col>4</xdr:col>
      <xdr:colOff>584835</xdr:colOff>
      <xdr:row>10</xdr:row>
      <xdr:rowOff>99060</xdr:rowOff>
    </xdr:from>
    <xdr:to>
      <xdr:col>5</xdr:col>
      <xdr:colOff>577215</xdr:colOff>
      <xdr:row>11</xdr:row>
      <xdr:rowOff>99060</xdr:rowOff>
    </xdr:to>
    <xdr:sp macro="" textlink="'Pivot Tables'!$AH$4">
      <xdr:nvSpPr>
        <xdr:cNvPr id="279" name="TextBox 278">
          <a:extLst>
            <a:ext uri="{FF2B5EF4-FFF2-40B4-BE49-F238E27FC236}">
              <a16:creationId xmlns:a16="http://schemas.microsoft.com/office/drawing/2014/main" id="{EBB25809-CB0B-482E-9F2F-F705F973729B}"/>
            </a:ext>
          </a:extLst>
        </xdr:cNvPr>
        <xdr:cNvSpPr txBox="1"/>
      </xdr:nvSpPr>
      <xdr:spPr>
        <a:xfrm>
          <a:off x="3023235" y="2575560"/>
          <a:ext cx="601980"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E0027912-2428-4FF0-8BB2-8B63CDB7E105}" type="TxLink">
            <a:rPr lang="en-US" sz="1000" b="0" i="0" u="none" strike="noStrike">
              <a:solidFill>
                <a:schemeClr val="bg1"/>
              </a:solidFill>
              <a:latin typeface="Andalus"/>
              <a:cs typeface="Andalus"/>
            </a:rPr>
            <a:pPr algn="l"/>
            <a:t> 54,926 </a:t>
          </a:fld>
          <a:endParaRPr lang="en-US" sz="500" b="0" i="0" u="none" strike="noStrike">
            <a:solidFill>
              <a:schemeClr val="bg1"/>
            </a:solidFill>
            <a:latin typeface="Andalus"/>
            <a:cs typeface="Andalus"/>
          </a:endParaRPr>
        </a:p>
      </xdr:txBody>
    </xdr:sp>
    <xdr:clientData/>
  </xdr:twoCellAnchor>
  <xdr:twoCellAnchor>
    <xdr:from>
      <xdr:col>3</xdr:col>
      <xdr:colOff>373380</xdr:colOff>
      <xdr:row>12</xdr:row>
      <xdr:rowOff>243840</xdr:rowOff>
    </xdr:from>
    <xdr:to>
      <xdr:col>4</xdr:col>
      <xdr:colOff>365760</xdr:colOff>
      <xdr:row>13</xdr:row>
      <xdr:rowOff>243840</xdr:rowOff>
    </xdr:to>
    <xdr:sp macro="" textlink="'Pivot Tables'!$AH$6">
      <xdr:nvSpPr>
        <xdr:cNvPr id="280" name="TextBox 279">
          <a:extLst>
            <a:ext uri="{FF2B5EF4-FFF2-40B4-BE49-F238E27FC236}">
              <a16:creationId xmlns:a16="http://schemas.microsoft.com/office/drawing/2014/main" id="{FF23028E-3B0C-4BCF-9FBB-A83FE6925347}"/>
            </a:ext>
          </a:extLst>
        </xdr:cNvPr>
        <xdr:cNvSpPr txBox="1"/>
      </xdr:nvSpPr>
      <xdr:spPr>
        <a:xfrm>
          <a:off x="2202180" y="3261360"/>
          <a:ext cx="601980" cy="2514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F7B72818-732C-4B4D-9460-DBBA9B71063C}" type="TxLink">
            <a:rPr lang="en-US" sz="1000" b="0" i="0" u="none" strike="noStrike">
              <a:solidFill>
                <a:schemeClr val="bg1"/>
              </a:solidFill>
              <a:latin typeface="Andalus"/>
              <a:cs typeface="Andalus"/>
            </a:rPr>
            <a:pPr algn="l"/>
            <a:t> 54,928 </a:t>
          </a:fld>
          <a:endParaRPr lang="en-US" sz="500" b="0" i="0" u="none" strike="noStrike">
            <a:solidFill>
              <a:schemeClr val="bg1"/>
            </a:solidFill>
            <a:latin typeface="Andalus"/>
            <a:cs typeface="Andalus"/>
          </a:endParaRPr>
        </a:p>
      </xdr:txBody>
    </xdr:sp>
    <xdr:clientData/>
  </xdr:twoCellAnchor>
  <xdr:twoCellAnchor>
    <xdr:from>
      <xdr:col>3</xdr:col>
      <xdr:colOff>571500</xdr:colOff>
      <xdr:row>16</xdr:row>
      <xdr:rowOff>228600</xdr:rowOff>
    </xdr:from>
    <xdr:to>
      <xdr:col>4</xdr:col>
      <xdr:colOff>563880</xdr:colOff>
      <xdr:row>17</xdr:row>
      <xdr:rowOff>228600</xdr:rowOff>
    </xdr:to>
    <xdr:sp macro="" textlink="'Pivot Tables'!$AH$5">
      <xdr:nvSpPr>
        <xdr:cNvPr id="281" name="TextBox 280">
          <a:extLst>
            <a:ext uri="{FF2B5EF4-FFF2-40B4-BE49-F238E27FC236}">
              <a16:creationId xmlns:a16="http://schemas.microsoft.com/office/drawing/2014/main" id="{0DC26C0F-6484-4AD5-9616-055214944320}"/>
            </a:ext>
          </a:extLst>
        </xdr:cNvPr>
        <xdr:cNvSpPr txBox="1"/>
      </xdr:nvSpPr>
      <xdr:spPr>
        <a:xfrm>
          <a:off x="2400300" y="4251960"/>
          <a:ext cx="601980" cy="2514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69AE4308-145F-4247-8E82-DECD6B233E09}" type="TxLink">
            <a:rPr lang="en-US" sz="1000" b="0" i="0" u="none" strike="noStrike">
              <a:solidFill>
                <a:schemeClr val="bg1"/>
              </a:solidFill>
              <a:latin typeface="Andalus"/>
              <a:cs typeface="Andalus"/>
            </a:rPr>
            <a:pPr algn="l"/>
            <a:t> 54,923 </a:t>
          </a:fld>
          <a:endParaRPr lang="en-US" sz="500" b="0" i="0" u="none" strike="noStrike">
            <a:solidFill>
              <a:schemeClr val="bg1"/>
            </a:solidFill>
            <a:latin typeface="Andalus"/>
            <a:cs typeface="Andalus"/>
          </a:endParaRPr>
        </a:p>
      </xdr:txBody>
    </xdr:sp>
    <xdr:clientData/>
  </xdr:twoCellAnchor>
  <xdr:twoCellAnchor>
    <xdr:from>
      <xdr:col>5</xdr:col>
      <xdr:colOff>38100</xdr:colOff>
      <xdr:row>11</xdr:row>
      <xdr:rowOff>213360</xdr:rowOff>
    </xdr:from>
    <xdr:to>
      <xdr:col>5</xdr:col>
      <xdr:colOff>373380</xdr:colOff>
      <xdr:row>12</xdr:row>
      <xdr:rowOff>205740</xdr:rowOff>
    </xdr:to>
    <xdr:sp macro="" textlink="'Pivot Tables'!$AI$4">
      <xdr:nvSpPr>
        <xdr:cNvPr id="282" name="TextBox 281">
          <a:extLst>
            <a:ext uri="{FF2B5EF4-FFF2-40B4-BE49-F238E27FC236}">
              <a16:creationId xmlns:a16="http://schemas.microsoft.com/office/drawing/2014/main" id="{5B17BCA2-F223-4277-A686-5E6E2371B5AD}"/>
            </a:ext>
          </a:extLst>
        </xdr:cNvPr>
        <xdr:cNvSpPr txBox="1"/>
      </xdr:nvSpPr>
      <xdr:spPr>
        <a:xfrm>
          <a:off x="3086100" y="2937510"/>
          <a:ext cx="335280" cy="2400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9666C1EF-4B2D-4062-A59E-1FB0CBDA83C3}" type="TxLink">
            <a:rPr lang="en-US" sz="900" b="0" i="0" u="none" strike="noStrike">
              <a:solidFill>
                <a:schemeClr val="bg1"/>
              </a:solidFill>
              <a:latin typeface="Andalus"/>
              <a:cs typeface="Andalus"/>
            </a:rPr>
            <a:pPr algn="l"/>
            <a:t>7%</a:t>
          </a:fld>
          <a:endParaRPr lang="en-US" sz="500" b="1">
            <a:solidFill>
              <a:schemeClr val="bg1"/>
            </a:solidFill>
            <a:latin typeface="Andalus" panose="02020603050405020304" pitchFamily="18" charset="-78"/>
            <a:cs typeface="Andalus" panose="02020603050405020304" pitchFamily="18" charset="-78"/>
          </a:endParaRPr>
        </a:p>
      </xdr:txBody>
    </xdr:sp>
    <xdr:clientData/>
  </xdr:twoCellAnchor>
  <xdr:twoCellAnchor>
    <xdr:from>
      <xdr:col>4</xdr:col>
      <xdr:colOff>0</xdr:colOff>
      <xdr:row>14</xdr:row>
      <xdr:rowOff>83820</xdr:rowOff>
    </xdr:from>
    <xdr:to>
      <xdr:col>4</xdr:col>
      <xdr:colOff>335280</xdr:colOff>
      <xdr:row>15</xdr:row>
      <xdr:rowOff>76200</xdr:rowOff>
    </xdr:to>
    <xdr:sp macro="" textlink="'Pivot Tables'!$AI$6">
      <xdr:nvSpPr>
        <xdr:cNvPr id="283" name="TextBox 282">
          <a:extLst>
            <a:ext uri="{FF2B5EF4-FFF2-40B4-BE49-F238E27FC236}">
              <a16:creationId xmlns:a16="http://schemas.microsoft.com/office/drawing/2014/main" id="{6A746783-7DEA-478A-A57A-27E79ECD7689}"/>
            </a:ext>
          </a:extLst>
        </xdr:cNvPr>
        <xdr:cNvSpPr txBox="1"/>
      </xdr:nvSpPr>
      <xdr:spPr>
        <a:xfrm>
          <a:off x="2438400" y="3604260"/>
          <a:ext cx="335280" cy="2438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A3CE4D91-3C1D-4B9F-B172-F8C310FC527C}" type="TxLink">
            <a:rPr lang="en-US" sz="900" b="0" i="0" u="none" strike="noStrike">
              <a:solidFill>
                <a:schemeClr val="bg1"/>
              </a:solidFill>
              <a:latin typeface="Andalus"/>
              <a:cs typeface="Andalus"/>
            </a:rPr>
            <a:pPr algn="l"/>
            <a:t>7%</a:t>
          </a:fld>
          <a:endParaRPr lang="en-US" sz="500" b="1">
            <a:solidFill>
              <a:schemeClr val="bg1"/>
            </a:solidFill>
            <a:latin typeface="Andalus" panose="02020603050405020304" pitchFamily="18" charset="-78"/>
            <a:cs typeface="Andalus" panose="02020603050405020304" pitchFamily="18" charset="-78"/>
          </a:endParaRPr>
        </a:p>
      </xdr:txBody>
    </xdr:sp>
    <xdr:clientData/>
  </xdr:twoCellAnchor>
  <xdr:twoCellAnchor>
    <xdr:from>
      <xdr:col>4</xdr:col>
      <xdr:colOff>182880</xdr:colOff>
      <xdr:row>18</xdr:row>
      <xdr:rowOff>30480</xdr:rowOff>
    </xdr:from>
    <xdr:to>
      <xdr:col>4</xdr:col>
      <xdr:colOff>518160</xdr:colOff>
      <xdr:row>19</xdr:row>
      <xdr:rowOff>22860</xdr:rowOff>
    </xdr:to>
    <xdr:sp macro="" textlink="'Pivot Tables'!$AI$5">
      <xdr:nvSpPr>
        <xdr:cNvPr id="284" name="TextBox 283">
          <a:extLst>
            <a:ext uri="{FF2B5EF4-FFF2-40B4-BE49-F238E27FC236}">
              <a16:creationId xmlns:a16="http://schemas.microsoft.com/office/drawing/2014/main" id="{4BD8D379-AF94-4740-BE2C-8D5C03185578}"/>
            </a:ext>
          </a:extLst>
        </xdr:cNvPr>
        <xdr:cNvSpPr txBox="1"/>
      </xdr:nvSpPr>
      <xdr:spPr>
        <a:xfrm>
          <a:off x="2621280" y="4556760"/>
          <a:ext cx="335280" cy="2438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8E7F44B4-E4A4-4A66-9639-639E034647C3}" type="TxLink">
            <a:rPr lang="en-US" sz="900" b="0" i="0" u="none" strike="noStrike">
              <a:solidFill>
                <a:schemeClr val="bg1"/>
              </a:solidFill>
              <a:latin typeface="Andalus"/>
              <a:cs typeface="Andalus"/>
            </a:rPr>
            <a:pPr algn="l"/>
            <a:t>7%</a:t>
          </a:fld>
          <a:endParaRPr lang="en-US" sz="500" b="1">
            <a:solidFill>
              <a:schemeClr val="bg1"/>
            </a:solidFill>
            <a:latin typeface="Andalus" panose="02020603050405020304" pitchFamily="18" charset="-78"/>
            <a:cs typeface="Andalus" panose="02020603050405020304" pitchFamily="18" charset="-78"/>
          </a:endParaRPr>
        </a:p>
      </xdr:txBody>
    </xdr:sp>
    <xdr:clientData/>
  </xdr:twoCellAnchor>
  <xdr:twoCellAnchor editAs="oneCell">
    <xdr:from>
      <xdr:col>10</xdr:col>
      <xdr:colOff>281940</xdr:colOff>
      <xdr:row>13</xdr:row>
      <xdr:rowOff>135036</xdr:rowOff>
    </xdr:from>
    <xdr:to>
      <xdr:col>11</xdr:col>
      <xdr:colOff>106680</xdr:colOff>
      <xdr:row>14</xdr:row>
      <xdr:rowOff>200024</xdr:rowOff>
    </xdr:to>
    <xdr:pic>
      <xdr:nvPicPr>
        <xdr:cNvPr id="288" name="Graphic 287" descr="Money with solid fill">
          <a:extLst>
            <a:ext uri="{FF2B5EF4-FFF2-40B4-BE49-F238E27FC236}">
              <a16:creationId xmlns:a16="http://schemas.microsoft.com/office/drawing/2014/main" id="{D390FE9B-88FE-4338-B00A-C2DED7668BBC}"/>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6377940" y="3354486"/>
          <a:ext cx="434340" cy="312638"/>
        </a:xfrm>
        <a:prstGeom prst="rect">
          <a:avLst/>
        </a:prstGeom>
      </xdr:spPr>
    </xdr:pic>
    <xdr:clientData/>
  </xdr:twoCellAnchor>
  <xdr:twoCellAnchor>
    <xdr:from>
      <xdr:col>6</xdr:col>
      <xdr:colOff>325150</xdr:colOff>
      <xdr:row>2</xdr:row>
      <xdr:rowOff>153036</xdr:rowOff>
    </xdr:from>
    <xdr:to>
      <xdr:col>7</xdr:col>
      <xdr:colOff>172750</xdr:colOff>
      <xdr:row>5</xdr:row>
      <xdr:rowOff>141088</xdr:rowOff>
    </xdr:to>
    <xdr:grpSp>
      <xdr:nvGrpSpPr>
        <xdr:cNvPr id="305" name="Group 304">
          <a:extLst>
            <a:ext uri="{FF2B5EF4-FFF2-40B4-BE49-F238E27FC236}">
              <a16:creationId xmlns:a16="http://schemas.microsoft.com/office/drawing/2014/main" id="{4CED0EB8-8AB6-4AF3-A5F7-EAE056CF057D}"/>
            </a:ext>
          </a:extLst>
        </xdr:cNvPr>
        <xdr:cNvGrpSpPr/>
      </xdr:nvGrpSpPr>
      <xdr:grpSpPr>
        <a:xfrm rot="18495321">
          <a:off x="3818395" y="783556"/>
          <a:ext cx="727640" cy="452718"/>
          <a:chOff x="10150229" y="1223416"/>
          <a:chExt cx="692283" cy="428612"/>
        </a:xfrm>
      </xdr:grpSpPr>
      <xdr:cxnSp macro="">
        <xdr:nvCxnSpPr>
          <xdr:cNvPr id="306" name="Straight Connector 305">
            <a:extLst>
              <a:ext uri="{FF2B5EF4-FFF2-40B4-BE49-F238E27FC236}">
                <a16:creationId xmlns:a16="http://schemas.microsoft.com/office/drawing/2014/main" id="{5836DBC4-476D-45E5-A676-D68AEA40C726}"/>
              </a:ext>
            </a:extLst>
          </xdr:cNvPr>
          <xdr:cNvCxnSpPr/>
        </xdr:nvCxnSpPr>
        <xdr:spPr>
          <a:xfrm rot="3104679" flipH="1">
            <a:off x="10205170" y="1363084"/>
            <a:ext cx="160732" cy="270614"/>
          </a:xfrm>
          <a:prstGeom prst="line">
            <a:avLst/>
          </a:prstGeom>
          <a:ln/>
        </xdr:spPr>
        <xdr:style>
          <a:lnRef idx="1">
            <a:schemeClr val="accent5"/>
          </a:lnRef>
          <a:fillRef idx="0">
            <a:schemeClr val="accent5"/>
          </a:fillRef>
          <a:effectRef idx="0">
            <a:schemeClr val="accent5"/>
          </a:effectRef>
          <a:fontRef idx="minor">
            <a:schemeClr val="tx1"/>
          </a:fontRef>
        </xdr:style>
      </xdr:cxnSp>
      <xdr:sp macro="" textlink="">
        <xdr:nvSpPr>
          <xdr:cNvPr id="307" name="Flowchart: Connector 306">
            <a:extLst>
              <a:ext uri="{FF2B5EF4-FFF2-40B4-BE49-F238E27FC236}">
                <a16:creationId xmlns:a16="http://schemas.microsoft.com/office/drawing/2014/main" id="{D22389DE-7269-4DC7-8F86-3B70FD88C180}"/>
              </a:ext>
            </a:extLst>
          </xdr:cNvPr>
          <xdr:cNvSpPr/>
        </xdr:nvSpPr>
        <xdr:spPr>
          <a:xfrm>
            <a:off x="10416744" y="1223416"/>
            <a:ext cx="425768" cy="428612"/>
          </a:xfrm>
          <a:prstGeom prst="flowChartConnector">
            <a:avLst/>
          </a:prstGeom>
          <a:solidFill>
            <a:schemeClr val="tx2">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5</xdr:col>
      <xdr:colOff>457201</xdr:colOff>
      <xdr:row>2</xdr:row>
      <xdr:rowOff>13337</xdr:rowOff>
    </xdr:from>
    <xdr:to>
      <xdr:col>7</xdr:col>
      <xdr:colOff>259084</xdr:colOff>
      <xdr:row>3</xdr:row>
      <xdr:rowOff>238127</xdr:rowOff>
    </xdr:to>
    <xdr:grpSp>
      <xdr:nvGrpSpPr>
        <xdr:cNvPr id="308" name="Group 307">
          <a:extLst>
            <a:ext uri="{FF2B5EF4-FFF2-40B4-BE49-F238E27FC236}">
              <a16:creationId xmlns:a16="http://schemas.microsoft.com/office/drawing/2014/main" id="{9FCAE9CA-3A54-4C7A-B5DB-E500265F4FF0}"/>
            </a:ext>
          </a:extLst>
        </xdr:cNvPr>
        <xdr:cNvGrpSpPr/>
      </xdr:nvGrpSpPr>
      <xdr:grpSpPr>
        <a:xfrm>
          <a:off x="3482789" y="506396"/>
          <a:ext cx="1012119" cy="471319"/>
          <a:chOff x="4335589" y="2957448"/>
          <a:chExt cx="950883" cy="470738"/>
        </a:xfrm>
      </xdr:grpSpPr>
      <xdr:sp macro="" textlink="'Pivot Tables'!$AG$9">
        <xdr:nvSpPr>
          <xdr:cNvPr id="309" name="TextBox 308">
            <a:extLst>
              <a:ext uri="{FF2B5EF4-FFF2-40B4-BE49-F238E27FC236}">
                <a16:creationId xmlns:a16="http://schemas.microsoft.com/office/drawing/2014/main" id="{85AFD518-DB46-40B5-8D2D-FEFF17E1031C}"/>
              </a:ext>
            </a:extLst>
          </xdr:cNvPr>
          <xdr:cNvSpPr txBox="1"/>
        </xdr:nvSpPr>
        <xdr:spPr>
          <a:xfrm>
            <a:off x="4335589" y="2957448"/>
            <a:ext cx="674132" cy="2438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F3989427-7BF1-462B-851A-575D6F88C15A}" type="TxLink">
              <a:rPr lang="en-US" sz="1100" b="0" i="0" u="none" strike="noStrike">
                <a:solidFill>
                  <a:schemeClr val="bg1"/>
                </a:solidFill>
                <a:latin typeface="Andalus"/>
                <a:cs typeface="Andalus"/>
              </a:rPr>
              <a:pPr algn="l"/>
              <a:t>Asset sale</a:t>
            </a:fld>
            <a:endParaRPr lang="en-US" sz="1400" b="1">
              <a:solidFill>
                <a:schemeClr val="bg1"/>
              </a:solidFill>
              <a:latin typeface="Andalus" panose="02020603050405020304" pitchFamily="18" charset="-78"/>
              <a:cs typeface="Andalus" panose="02020603050405020304" pitchFamily="18" charset="-78"/>
            </a:endParaRPr>
          </a:p>
        </xdr:txBody>
      </xdr:sp>
      <xdr:sp macro="" textlink="'Pivot Tables'!$AI$9">
        <xdr:nvSpPr>
          <xdr:cNvPr id="310" name="TextBox 309">
            <a:extLst>
              <a:ext uri="{FF2B5EF4-FFF2-40B4-BE49-F238E27FC236}">
                <a16:creationId xmlns:a16="http://schemas.microsoft.com/office/drawing/2014/main" id="{C80EFDE3-B837-47E6-ACEB-E5D94D347126}"/>
              </a:ext>
            </a:extLst>
          </xdr:cNvPr>
          <xdr:cNvSpPr txBox="1"/>
        </xdr:nvSpPr>
        <xdr:spPr>
          <a:xfrm>
            <a:off x="4886421" y="3184346"/>
            <a:ext cx="400051" cy="2438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3A2E77A3-B2C3-486B-AEE6-0D9A42E21345}" type="TxLink">
              <a:rPr lang="en-US" sz="1050" b="0" i="0" u="none" strike="noStrike">
                <a:solidFill>
                  <a:schemeClr val="bg1"/>
                </a:solidFill>
                <a:latin typeface="Andalus"/>
                <a:cs typeface="Andalus"/>
              </a:rPr>
              <a:pPr algn="l"/>
              <a:t>10%</a:t>
            </a:fld>
            <a:endParaRPr lang="en-US" sz="400" b="1">
              <a:solidFill>
                <a:schemeClr val="bg1"/>
              </a:solidFill>
              <a:latin typeface="Andalus" panose="02020603050405020304" pitchFamily="18" charset="-78"/>
              <a:cs typeface="Andalus" panose="02020603050405020304" pitchFamily="18" charset="-78"/>
            </a:endParaRPr>
          </a:p>
        </xdr:txBody>
      </xdr:sp>
      <xdr:sp macro="" textlink="'Pivot Tables'!$AH$9">
        <xdr:nvSpPr>
          <xdr:cNvPr id="311" name="TextBox 310">
            <a:extLst>
              <a:ext uri="{FF2B5EF4-FFF2-40B4-BE49-F238E27FC236}">
                <a16:creationId xmlns:a16="http://schemas.microsoft.com/office/drawing/2014/main" id="{370FE1C4-5A1D-41EA-8957-1BE398C1F4DE}"/>
              </a:ext>
            </a:extLst>
          </xdr:cNvPr>
          <xdr:cNvSpPr txBox="1"/>
        </xdr:nvSpPr>
        <xdr:spPr>
          <a:xfrm>
            <a:off x="4363117" y="3133004"/>
            <a:ext cx="589837" cy="2514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18E05E69-B88F-4DF6-94E8-F78EAB80ECF2}" type="TxLink">
              <a:rPr lang="en-US" sz="900" b="0" i="0" u="none" strike="noStrike">
                <a:solidFill>
                  <a:schemeClr val="bg1"/>
                </a:solidFill>
                <a:latin typeface="Andalus"/>
                <a:cs typeface="Andalus"/>
              </a:rPr>
              <a:pPr algn="l"/>
              <a:t> 79,200 </a:t>
            </a:fld>
            <a:endParaRPr lang="en-US" sz="900" b="1">
              <a:solidFill>
                <a:schemeClr val="bg1"/>
              </a:solidFill>
              <a:latin typeface="Andalus" panose="02020603050405020304" pitchFamily="18" charset="-78"/>
              <a:cs typeface="Andalus" panose="02020603050405020304" pitchFamily="18" charset="-78"/>
            </a:endParaRPr>
          </a:p>
        </xdr:txBody>
      </xdr:sp>
    </xdr:grpSp>
    <xdr:clientData/>
  </xdr:twoCellAnchor>
  <xdr:twoCellAnchor>
    <xdr:from>
      <xdr:col>13</xdr:col>
      <xdr:colOff>404544</xdr:colOff>
      <xdr:row>24</xdr:row>
      <xdr:rowOff>222946</xdr:rowOff>
    </xdr:from>
    <xdr:to>
      <xdr:col>15</xdr:col>
      <xdr:colOff>99744</xdr:colOff>
      <xdr:row>26</xdr:row>
      <xdr:rowOff>177226</xdr:rowOff>
    </xdr:to>
    <xdr:grpSp>
      <xdr:nvGrpSpPr>
        <xdr:cNvPr id="312" name="Group 311">
          <a:extLst>
            <a:ext uri="{FF2B5EF4-FFF2-40B4-BE49-F238E27FC236}">
              <a16:creationId xmlns:a16="http://schemas.microsoft.com/office/drawing/2014/main" id="{7F590428-8B27-4FB5-96A4-8125897C3A7B}"/>
            </a:ext>
          </a:extLst>
        </xdr:cNvPr>
        <xdr:cNvGrpSpPr/>
      </xdr:nvGrpSpPr>
      <xdr:grpSpPr>
        <a:xfrm rot="2846910">
          <a:off x="8500121" y="5910604"/>
          <a:ext cx="447339" cy="905436"/>
          <a:chOff x="9745981" y="655320"/>
          <a:chExt cx="457200" cy="1031039"/>
        </a:xfrm>
      </xdr:grpSpPr>
      <xdr:cxnSp macro="">
        <xdr:nvCxnSpPr>
          <xdr:cNvPr id="313" name="Straight Connector 312">
            <a:extLst>
              <a:ext uri="{FF2B5EF4-FFF2-40B4-BE49-F238E27FC236}">
                <a16:creationId xmlns:a16="http://schemas.microsoft.com/office/drawing/2014/main" id="{F3E4EA72-091E-4F3B-8AEC-8F8693E9E8B9}"/>
              </a:ext>
            </a:extLst>
          </xdr:cNvPr>
          <xdr:cNvCxnSpPr/>
        </xdr:nvCxnSpPr>
        <xdr:spPr>
          <a:xfrm>
            <a:off x="9960863" y="1074419"/>
            <a:ext cx="0" cy="611940"/>
          </a:xfrm>
          <a:prstGeom prst="line">
            <a:avLst/>
          </a:prstGeom>
          <a:ln/>
        </xdr:spPr>
        <xdr:style>
          <a:lnRef idx="1">
            <a:schemeClr val="accent5"/>
          </a:lnRef>
          <a:fillRef idx="0">
            <a:schemeClr val="accent5"/>
          </a:fillRef>
          <a:effectRef idx="0">
            <a:schemeClr val="accent5"/>
          </a:effectRef>
          <a:fontRef idx="minor">
            <a:schemeClr val="tx1"/>
          </a:fontRef>
        </xdr:style>
      </xdr:cxnSp>
      <xdr:sp macro="" textlink="">
        <xdr:nvSpPr>
          <xdr:cNvPr id="314" name="Flowchart: Connector 313">
            <a:extLst>
              <a:ext uri="{FF2B5EF4-FFF2-40B4-BE49-F238E27FC236}">
                <a16:creationId xmlns:a16="http://schemas.microsoft.com/office/drawing/2014/main" id="{D5237D57-E130-490F-892A-BE3B8382698D}"/>
              </a:ext>
            </a:extLst>
          </xdr:cNvPr>
          <xdr:cNvSpPr/>
        </xdr:nvSpPr>
        <xdr:spPr>
          <a:xfrm>
            <a:off x="9745981" y="655320"/>
            <a:ext cx="457200" cy="515520"/>
          </a:xfrm>
          <a:prstGeom prst="flowChartConnector">
            <a:avLst/>
          </a:prstGeom>
          <a:solidFill>
            <a:schemeClr val="tx2">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13</xdr:col>
      <xdr:colOff>269497</xdr:colOff>
      <xdr:row>22</xdr:row>
      <xdr:rowOff>182880</xdr:rowOff>
    </xdr:from>
    <xdr:to>
      <xdr:col>15</xdr:col>
      <xdr:colOff>185677</xdr:colOff>
      <xdr:row>25</xdr:row>
      <xdr:rowOff>198120</xdr:rowOff>
    </xdr:to>
    <xdr:grpSp>
      <xdr:nvGrpSpPr>
        <xdr:cNvPr id="315" name="Group 314">
          <a:extLst>
            <a:ext uri="{FF2B5EF4-FFF2-40B4-BE49-F238E27FC236}">
              <a16:creationId xmlns:a16="http://schemas.microsoft.com/office/drawing/2014/main" id="{C8FFDAA8-BBBE-4D98-AF3F-533BE0025031}"/>
            </a:ext>
          </a:extLst>
        </xdr:cNvPr>
        <xdr:cNvGrpSpPr/>
      </xdr:nvGrpSpPr>
      <xdr:grpSpPr>
        <a:xfrm>
          <a:off x="8136026" y="5606527"/>
          <a:ext cx="1126416" cy="754828"/>
          <a:chOff x="4069080" y="2994660"/>
          <a:chExt cx="1135380" cy="769620"/>
        </a:xfrm>
      </xdr:grpSpPr>
      <xdr:sp macro="" textlink="'Pivot Tables'!$AG$11">
        <xdr:nvSpPr>
          <xdr:cNvPr id="316" name="TextBox 315">
            <a:extLst>
              <a:ext uri="{FF2B5EF4-FFF2-40B4-BE49-F238E27FC236}">
                <a16:creationId xmlns:a16="http://schemas.microsoft.com/office/drawing/2014/main" id="{C6B548E9-75BF-433D-9FC5-BB8491232F37}"/>
              </a:ext>
            </a:extLst>
          </xdr:cNvPr>
          <xdr:cNvSpPr txBox="1"/>
        </xdr:nvSpPr>
        <xdr:spPr>
          <a:xfrm>
            <a:off x="4069080" y="2994660"/>
            <a:ext cx="1135380" cy="2438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E5E90FEA-3D92-43F6-8413-20AC7A6474E3}" type="TxLink">
              <a:rPr lang="en-US" sz="1100" b="0" i="0" u="none" strike="noStrike">
                <a:solidFill>
                  <a:schemeClr val="bg1"/>
                </a:solidFill>
                <a:latin typeface="Andalus"/>
                <a:cs typeface="Andalus"/>
              </a:rPr>
              <a:pPr algn="l"/>
              <a:t>Floating License</a:t>
            </a:fld>
            <a:endParaRPr lang="en-US" sz="1200" b="1">
              <a:solidFill>
                <a:schemeClr val="bg1"/>
              </a:solidFill>
              <a:latin typeface="Andalus" panose="02020603050405020304" pitchFamily="18" charset="-78"/>
              <a:cs typeface="Andalus" panose="02020603050405020304" pitchFamily="18" charset="-78"/>
            </a:endParaRPr>
          </a:p>
        </xdr:txBody>
      </xdr:sp>
      <xdr:sp macro="" textlink="'Pivot Tables'!$AI$11">
        <xdr:nvSpPr>
          <xdr:cNvPr id="317" name="TextBox 316">
            <a:extLst>
              <a:ext uri="{FF2B5EF4-FFF2-40B4-BE49-F238E27FC236}">
                <a16:creationId xmlns:a16="http://schemas.microsoft.com/office/drawing/2014/main" id="{1DFE94AC-394C-40B1-A6DF-FD6888D1CB0D}"/>
              </a:ext>
            </a:extLst>
          </xdr:cNvPr>
          <xdr:cNvSpPr txBox="1"/>
        </xdr:nvSpPr>
        <xdr:spPr>
          <a:xfrm>
            <a:off x="4622543" y="3474720"/>
            <a:ext cx="502920" cy="289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97CF0DDD-1291-4A86-A683-FCB8F82C145F}" type="TxLink">
              <a:rPr lang="en-US" sz="900" b="0" i="0" u="none" strike="noStrike">
                <a:solidFill>
                  <a:schemeClr val="bg1"/>
                </a:solidFill>
                <a:latin typeface="Andalus"/>
                <a:cs typeface="Andalus"/>
              </a:rPr>
              <a:pPr algn="l"/>
              <a:t>12%</a:t>
            </a:fld>
            <a:endParaRPr lang="en-US" sz="800" b="1">
              <a:solidFill>
                <a:schemeClr val="bg1"/>
              </a:solidFill>
              <a:latin typeface="Andalus" panose="02020603050405020304" pitchFamily="18" charset="-78"/>
              <a:cs typeface="Andalus" panose="02020603050405020304" pitchFamily="18" charset="-78"/>
            </a:endParaRPr>
          </a:p>
        </xdr:txBody>
      </xdr:sp>
      <xdr:sp macro="" textlink="'Pivot Tables'!$AH$11">
        <xdr:nvSpPr>
          <xdr:cNvPr id="318" name="TextBox 317">
            <a:extLst>
              <a:ext uri="{FF2B5EF4-FFF2-40B4-BE49-F238E27FC236}">
                <a16:creationId xmlns:a16="http://schemas.microsoft.com/office/drawing/2014/main" id="{706ED344-FBD0-40C2-BDD6-534A71E6F395}"/>
              </a:ext>
            </a:extLst>
          </xdr:cNvPr>
          <xdr:cNvSpPr txBox="1"/>
        </xdr:nvSpPr>
        <xdr:spPr>
          <a:xfrm>
            <a:off x="4351019" y="3177540"/>
            <a:ext cx="606803" cy="2514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A8BE46D3-D339-454E-8936-73337D1F3A44}" type="TxLink">
              <a:rPr lang="en-US" sz="1000" b="0" i="0" u="none" strike="noStrike">
                <a:solidFill>
                  <a:schemeClr val="bg1"/>
                </a:solidFill>
                <a:latin typeface="Andalus"/>
                <a:cs typeface="Andalus"/>
              </a:rPr>
              <a:pPr algn="l"/>
              <a:t> 96,000 </a:t>
            </a:fld>
            <a:endParaRPr lang="en-US" sz="1000" b="1">
              <a:solidFill>
                <a:schemeClr val="bg1"/>
              </a:solidFill>
              <a:latin typeface="Andalus" panose="02020603050405020304" pitchFamily="18" charset="-78"/>
              <a:cs typeface="Andalus" panose="02020603050405020304" pitchFamily="18" charset="-78"/>
            </a:endParaRPr>
          </a:p>
        </xdr:txBody>
      </xdr:sp>
    </xdr:grpSp>
    <xdr:clientData/>
  </xdr:twoCellAnchor>
  <xdr:twoCellAnchor>
    <xdr:from>
      <xdr:col>13</xdr:col>
      <xdr:colOff>465230</xdr:colOff>
      <xdr:row>30</xdr:row>
      <xdr:rowOff>76314</xdr:rowOff>
    </xdr:from>
    <xdr:to>
      <xdr:col>14</xdr:col>
      <xdr:colOff>312830</xdr:colOff>
      <xdr:row>32</xdr:row>
      <xdr:rowOff>30434</xdr:rowOff>
    </xdr:to>
    <xdr:sp macro="" textlink="">
      <xdr:nvSpPr>
        <xdr:cNvPr id="321" name="Flowchart: Connector 320">
          <a:extLst>
            <a:ext uri="{FF2B5EF4-FFF2-40B4-BE49-F238E27FC236}">
              <a16:creationId xmlns:a16="http://schemas.microsoft.com/office/drawing/2014/main" id="{62F68B3F-14DF-498B-8109-5B634E01BA5E}"/>
            </a:ext>
          </a:extLst>
        </xdr:cNvPr>
        <xdr:cNvSpPr/>
      </xdr:nvSpPr>
      <xdr:spPr>
        <a:xfrm rot="9150326">
          <a:off x="8390030" y="7505814"/>
          <a:ext cx="457200" cy="449420"/>
        </a:xfrm>
        <a:prstGeom prst="flowChartConnector">
          <a:avLst/>
        </a:prstGeom>
        <a:solidFill>
          <a:schemeClr val="tx2">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498096</xdr:colOff>
      <xdr:row>28</xdr:row>
      <xdr:rowOff>167640</xdr:rowOff>
    </xdr:from>
    <xdr:to>
      <xdr:col>16</xdr:col>
      <xdr:colOff>228599</xdr:colOff>
      <xdr:row>31</xdr:row>
      <xdr:rowOff>175260</xdr:rowOff>
    </xdr:to>
    <xdr:grpSp>
      <xdr:nvGrpSpPr>
        <xdr:cNvPr id="322" name="Group 321">
          <a:extLst>
            <a:ext uri="{FF2B5EF4-FFF2-40B4-BE49-F238E27FC236}">
              <a16:creationId xmlns:a16="http://schemas.microsoft.com/office/drawing/2014/main" id="{46460835-A090-4A67-A6AB-B1314A42124F}"/>
            </a:ext>
          </a:extLst>
        </xdr:cNvPr>
        <xdr:cNvGrpSpPr/>
      </xdr:nvGrpSpPr>
      <xdr:grpSpPr>
        <a:xfrm>
          <a:off x="8364625" y="7070464"/>
          <a:ext cx="1545856" cy="747208"/>
          <a:chOff x="4107179" y="3032760"/>
          <a:chExt cx="1559303" cy="762000"/>
        </a:xfrm>
      </xdr:grpSpPr>
      <xdr:sp macro="" textlink="'Pivot Tables'!$AG$12">
        <xdr:nvSpPr>
          <xdr:cNvPr id="323" name="TextBox 322">
            <a:extLst>
              <a:ext uri="{FF2B5EF4-FFF2-40B4-BE49-F238E27FC236}">
                <a16:creationId xmlns:a16="http://schemas.microsoft.com/office/drawing/2014/main" id="{50670F8E-1582-473A-BB39-0E30A027CB09}"/>
              </a:ext>
            </a:extLst>
          </xdr:cNvPr>
          <xdr:cNvSpPr txBox="1"/>
        </xdr:nvSpPr>
        <xdr:spPr>
          <a:xfrm>
            <a:off x="4107179" y="3032760"/>
            <a:ext cx="1559303"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0A49B503-4C74-4D09-83D7-B1FB3BC48980}" type="TxLink">
              <a:rPr lang="en-US" sz="1000" b="0" i="0" u="none" strike="noStrike">
                <a:solidFill>
                  <a:schemeClr val="bg1"/>
                </a:solidFill>
                <a:latin typeface="Andalus"/>
                <a:cs typeface="Andalus"/>
              </a:rPr>
              <a:pPr algn="l"/>
              <a:t>Software Metered License</a:t>
            </a:fld>
            <a:endParaRPr lang="en-US" sz="1100" b="1">
              <a:solidFill>
                <a:schemeClr val="bg1"/>
              </a:solidFill>
              <a:latin typeface="Andalus" panose="02020603050405020304" pitchFamily="18" charset="-78"/>
              <a:cs typeface="Andalus" panose="02020603050405020304" pitchFamily="18" charset="-78"/>
            </a:endParaRPr>
          </a:p>
        </xdr:txBody>
      </xdr:sp>
      <xdr:sp macro="" textlink="'Pivot Tables'!$AI$12">
        <xdr:nvSpPr>
          <xdr:cNvPr id="324" name="TextBox 323">
            <a:extLst>
              <a:ext uri="{FF2B5EF4-FFF2-40B4-BE49-F238E27FC236}">
                <a16:creationId xmlns:a16="http://schemas.microsoft.com/office/drawing/2014/main" id="{64F40D7C-6DF3-48D7-90EB-F2272CB67F58}"/>
              </a:ext>
            </a:extLst>
          </xdr:cNvPr>
          <xdr:cNvSpPr txBox="1"/>
        </xdr:nvSpPr>
        <xdr:spPr>
          <a:xfrm>
            <a:off x="4160520" y="3550920"/>
            <a:ext cx="335280" cy="2438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9CAEA841-E8D9-445C-9408-CB25B90209A0}" type="TxLink">
              <a:rPr lang="en-US" sz="900" b="0" i="0" u="none" strike="noStrike">
                <a:solidFill>
                  <a:schemeClr val="bg1"/>
                </a:solidFill>
                <a:latin typeface="Andalus"/>
                <a:cs typeface="Andalus"/>
              </a:rPr>
              <a:pPr algn="l"/>
              <a:t>7%</a:t>
            </a:fld>
            <a:endParaRPr lang="en-US" sz="800" b="1">
              <a:solidFill>
                <a:schemeClr val="bg1"/>
              </a:solidFill>
              <a:latin typeface="Andalus" panose="02020603050405020304" pitchFamily="18" charset="-78"/>
              <a:cs typeface="Andalus" panose="02020603050405020304" pitchFamily="18" charset="-78"/>
            </a:endParaRPr>
          </a:p>
        </xdr:txBody>
      </xdr:sp>
      <xdr:sp macro="" textlink="'Pivot Tables'!$AH$12">
        <xdr:nvSpPr>
          <xdr:cNvPr id="325" name="TextBox 324">
            <a:extLst>
              <a:ext uri="{FF2B5EF4-FFF2-40B4-BE49-F238E27FC236}">
                <a16:creationId xmlns:a16="http://schemas.microsoft.com/office/drawing/2014/main" id="{B2D2E3FD-92F8-4D0E-95F0-4ACC47CD26AC}"/>
              </a:ext>
            </a:extLst>
          </xdr:cNvPr>
          <xdr:cNvSpPr txBox="1"/>
        </xdr:nvSpPr>
        <xdr:spPr>
          <a:xfrm>
            <a:off x="4480559" y="3238500"/>
            <a:ext cx="637283" cy="2514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8F946336-8A81-42B0-AA05-323FE83B346B}" type="TxLink">
              <a:rPr lang="en-US" sz="1050" b="0" i="0" u="none" strike="noStrike">
                <a:solidFill>
                  <a:schemeClr val="bg1"/>
                </a:solidFill>
                <a:latin typeface="Andalus"/>
                <a:cs typeface="Andalus"/>
              </a:rPr>
              <a:pPr algn="l"/>
              <a:t> 54,928 </a:t>
            </a:fld>
            <a:endParaRPr lang="en-US" sz="1050" b="1">
              <a:solidFill>
                <a:schemeClr val="bg1"/>
              </a:solidFill>
              <a:latin typeface="Andalus" panose="02020603050405020304" pitchFamily="18" charset="-78"/>
              <a:cs typeface="Andalus" panose="02020603050405020304" pitchFamily="18" charset="-78"/>
            </a:endParaRPr>
          </a:p>
        </xdr:txBody>
      </xdr:sp>
    </xdr:grpSp>
    <xdr:clientData/>
  </xdr:twoCellAnchor>
  <xdr:twoCellAnchor>
    <xdr:from>
      <xdr:col>18</xdr:col>
      <xdr:colOff>684</xdr:colOff>
      <xdr:row>18</xdr:row>
      <xdr:rowOff>245806</xdr:rowOff>
    </xdr:from>
    <xdr:to>
      <xdr:col>19</xdr:col>
      <xdr:colOff>305484</xdr:colOff>
      <xdr:row>20</xdr:row>
      <xdr:rowOff>200086</xdr:rowOff>
    </xdr:to>
    <xdr:grpSp>
      <xdr:nvGrpSpPr>
        <xdr:cNvPr id="326" name="Group 325">
          <a:extLst>
            <a:ext uri="{FF2B5EF4-FFF2-40B4-BE49-F238E27FC236}">
              <a16:creationId xmlns:a16="http://schemas.microsoft.com/office/drawing/2014/main" id="{6281095F-7B42-4044-9E80-8FB75271789A}"/>
            </a:ext>
          </a:extLst>
        </xdr:cNvPr>
        <xdr:cNvGrpSpPr/>
      </xdr:nvGrpSpPr>
      <xdr:grpSpPr>
        <a:xfrm rot="3742098">
          <a:off x="11124091" y="4452046"/>
          <a:ext cx="447339" cy="909917"/>
          <a:chOff x="9745981" y="655320"/>
          <a:chExt cx="457200" cy="1031039"/>
        </a:xfrm>
      </xdr:grpSpPr>
      <xdr:cxnSp macro="">
        <xdr:nvCxnSpPr>
          <xdr:cNvPr id="327" name="Straight Connector 326">
            <a:extLst>
              <a:ext uri="{FF2B5EF4-FFF2-40B4-BE49-F238E27FC236}">
                <a16:creationId xmlns:a16="http://schemas.microsoft.com/office/drawing/2014/main" id="{D9F3F883-BE89-44C9-989E-D32222207323}"/>
              </a:ext>
            </a:extLst>
          </xdr:cNvPr>
          <xdr:cNvCxnSpPr/>
        </xdr:nvCxnSpPr>
        <xdr:spPr>
          <a:xfrm>
            <a:off x="9960863" y="1074419"/>
            <a:ext cx="0" cy="611940"/>
          </a:xfrm>
          <a:prstGeom prst="line">
            <a:avLst/>
          </a:prstGeom>
          <a:ln/>
        </xdr:spPr>
        <xdr:style>
          <a:lnRef idx="1">
            <a:schemeClr val="accent5"/>
          </a:lnRef>
          <a:fillRef idx="0">
            <a:schemeClr val="accent5"/>
          </a:fillRef>
          <a:effectRef idx="0">
            <a:schemeClr val="accent5"/>
          </a:effectRef>
          <a:fontRef idx="minor">
            <a:schemeClr val="tx1"/>
          </a:fontRef>
        </xdr:style>
      </xdr:cxnSp>
      <xdr:sp macro="" textlink="">
        <xdr:nvSpPr>
          <xdr:cNvPr id="328" name="Flowchart: Connector 327">
            <a:extLst>
              <a:ext uri="{FF2B5EF4-FFF2-40B4-BE49-F238E27FC236}">
                <a16:creationId xmlns:a16="http://schemas.microsoft.com/office/drawing/2014/main" id="{3CA88F86-0A81-470F-96B1-7F7C2FF26D85}"/>
              </a:ext>
            </a:extLst>
          </xdr:cNvPr>
          <xdr:cNvSpPr/>
        </xdr:nvSpPr>
        <xdr:spPr>
          <a:xfrm>
            <a:off x="9745981" y="655320"/>
            <a:ext cx="457200" cy="515520"/>
          </a:xfrm>
          <a:prstGeom prst="flowChartConnector">
            <a:avLst/>
          </a:prstGeom>
          <a:solidFill>
            <a:schemeClr val="tx2">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18</xdr:col>
      <xdr:colOff>487680</xdr:colOff>
      <xdr:row>17</xdr:row>
      <xdr:rowOff>152400</xdr:rowOff>
    </xdr:from>
    <xdr:to>
      <xdr:col>21</xdr:col>
      <xdr:colOff>2797</xdr:colOff>
      <xdr:row>20</xdr:row>
      <xdr:rowOff>30480</xdr:rowOff>
    </xdr:to>
    <xdr:grpSp>
      <xdr:nvGrpSpPr>
        <xdr:cNvPr id="329" name="Group 328">
          <a:extLst>
            <a:ext uri="{FF2B5EF4-FFF2-40B4-BE49-F238E27FC236}">
              <a16:creationId xmlns:a16="http://schemas.microsoft.com/office/drawing/2014/main" id="{9A9D74AF-581E-4C22-9E9B-685E4E154A80}"/>
            </a:ext>
          </a:extLst>
        </xdr:cNvPr>
        <xdr:cNvGrpSpPr/>
      </xdr:nvGrpSpPr>
      <xdr:grpSpPr>
        <a:xfrm>
          <a:off x="11379798" y="4343400"/>
          <a:ext cx="1330470" cy="617668"/>
          <a:chOff x="4020563" y="2994660"/>
          <a:chExt cx="1343917" cy="632460"/>
        </a:xfrm>
      </xdr:grpSpPr>
      <xdr:sp macro="" textlink="'Pivot Tables'!AG14">
        <xdr:nvSpPr>
          <xdr:cNvPr id="330" name="TextBox 329">
            <a:extLst>
              <a:ext uri="{FF2B5EF4-FFF2-40B4-BE49-F238E27FC236}">
                <a16:creationId xmlns:a16="http://schemas.microsoft.com/office/drawing/2014/main" id="{6245372F-DF02-4E1E-817A-41D3562563C6}"/>
              </a:ext>
            </a:extLst>
          </xdr:cNvPr>
          <xdr:cNvSpPr txBox="1"/>
        </xdr:nvSpPr>
        <xdr:spPr>
          <a:xfrm>
            <a:off x="4229100" y="2994660"/>
            <a:ext cx="1135380" cy="2438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955065B6-86B6-4FCA-A0B4-7018C6E7A81A}" type="TxLink">
              <a:rPr lang="en-US" sz="1050" b="0" i="0" u="none" strike="noStrike">
                <a:solidFill>
                  <a:schemeClr val="bg1"/>
                </a:solidFill>
                <a:latin typeface="Andalus"/>
                <a:cs typeface="Andalus"/>
              </a:rPr>
              <a:pPr algn="l"/>
              <a:t>Equipments</a:t>
            </a:fld>
            <a:endParaRPr lang="en-US" sz="1050" b="0" i="0" u="none" strike="noStrike">
              <a:solidFill>
                <a:schemeClr val="bg1"/>
              </a:solidFill>
              <a:latin typeface="Andalus"/>
              <a:cs typeface="Andalus"/>
            </a:endParaRPr>
          </a:p>
        </xdr:txBody>
      </xdr:sp>
      <xdr:sp macro="" textlink="'Pivot Tables'!AI14">
        <xdr:nvSpPr>
          <xdr:cNvPr id="331" name="TextBox 330">
            <a:extLst>
              <a:ext uri="{FF2B5EF4-FFF2-40B4-BE49-F238E27FC236}">
                <a16:creationId xmlns:a16="http://schemas.microsoft.com/office/drawing/2014/main" id="{34D0D59B-E600-4D4A-B343-8572F0C81849}"/>
              </a:ext>
            </a:extLst>
          </xdr:cNvPr>
          <xdr:cNvSpPr txBox="1"/>
        </xdr:nvSpPr>
        <xdr:spPr>
          <a:xfrm>
            <a:off x="4020563" y="3337560"/>
            <a:ext cx="502920" cy="289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828CD149-49BC-4A49-8F9C-39AB247993BA}" type="TxLink">
              <a:rPr lang="en-US" sz="1000" b="0" i="0" u="none" strike="noStrike">
                <a:solidFill>
                  <a:schemeClr val="bg1"/>
                </a:solidFill>
                <a:latin typeface="Andalus"/>
                <a:cs typeface="Andalus"/>
              </a:rPr>
              <a:pPr algn="l"/>
              <a:t>7%</a:t>
            </a:fld>
            <a:endParaRPr lang="en-US" sz="600" b="1">
              <a:solidFill>
                <a:schemeClr val="bg1"/>
              </a:solidFill>
              <a:latin typeface="Andalus" panose="02020603050405020304" pitchFamily="18" charset="-78"/>
              <a:cs typeface="Andalus" panose="02020603050405020304" pitchFamily="18" charset="-78"/>
            </a:endParaRPr>
          </a:p>
        </xdr:txBody>
      </xdr:sp>
      <xdr:sp macro="" textlink="'Pivot Tables'!AH14">
        <xdr:nvSpPr>
          <xdr:cNvPr id="332" name="TextBox 331">
            <a:extLst>
              <a:ext uri="{FF2B5EF4-FFF2-40B4-BE49-F238E27FC236}">
                <a16:creationId xmlns:a16="http://schemas.microsoft.com/office/drawing/2014/main" id="{949F1203-3B5C-485A-A8FC-B8B85413B151}"/>
              </a:ext>
            </a:extLst>
          </xdr:cNvPr>
          <xdr:cNvSpPr txBox="1"/>
        </xdr:nvSpPr>
        <xdr:spPr>
          <a:xfrm>
            <a:off x="4335779" y="3185160"/>
            <a:ext cx="606803" cy="2514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1AB5E1C6-9D0C-4E5C-9B71-F8F0148E516C}" type="TxLink">
              <a:rPr lang="en-US" sz="1000" b="0" i="0" u="none" strike="noStrike">
                <a:solidFill>
                  <a:schemeClr val="bg1"/>
                </a:solidFill>
                <a:latin typeface="Andalus"/>
                <a:cs typeface="Andalus"/>
              </a:rPr>
              <a:pPr algn="l"/>
              <a:t> 54,926 </a:t>
            </a:fld>
            <a:endParaRPr lang="en-US" sz="800" b="1">
              <a:solidFill>
                <a:schemeClr val="bg1"/>
              </a:solidFill>
              <a:latin typeface="Andalus" panose="02020603050405020304" pitchFamily="18" charset="-78"/>
              <a:cs typeface="Andalus" panose="02020603050405020304" pitchFamily="18" charset="-78"/>
            </a:endParaRPr>
          </a:p>
        </xdr:txBody>
      </xdr:sp>
    </xdr:grpSp>
    <xdr:clientData/>
  </xdr:twoCellAnchor>
  <xdr:twoCellAnchor>
    <xdr:from>
      <xdr:col>17</xdr:col>
      <xdr:colOff>502017</xdr:colOff>
      <xdr:row>24</xdr:row>
      <xdr:rowOff>54814</xdr:rowOff>
    </xdr:from>
    <xdr:to>
      <xdr:col>18</xdr:col>
      <xdr:colOff>349617</xdr:colOff>
      <xdr:row>26</xdr:row>
      <xdr:rowOff>9430</xdr:rowOff>
    </xdr:to>
    <xdr:sp macro="" textlink="">
      <xdr:nvSpPr>
        <xdr:cNvPr id="335" name="Flowchart: Connector 334">
          <a:extLst>
            <a:ext uri="{FF2B5EF4-FFF2-40B4-BE49-F238E27FC236}">
              <a16:creationId xmlns:a16="http://schemas.microsoft.com/office/drawing/2014/main" id="{D1911BE1-E1DE-4443-B061-B1800936460A}"/>
            </a:ext>
          </a:extLst>
        </xdr:cNvPr>
        <xdr:cNvSpPr/>
      </xdr:nvSpPr>
      <xdr:spPr>
        <a:xfrm rot="9529075">
          <a:off x="10865217" y="5998414"/>
          <a:ext cx="457200" cy="449916"/>
        </a:xfrm>
        <a:prstGeom prst="flowChartConnector">
          <a:avLst/>
        </a:prstGeom>
        <a:solidFill>
          <a:schemeClr val="tx2">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17</xdr:col>
      <xdr:colOff>569166</xdr:colOff>
      <xdr:row>24</xdr:row>
      <xdr:rowOff>121920</xdr:rowOff>
    </xdr:from>
    <xdr:to>
      <xdr:col>19</xdr:col>
      <xdr:colOff>360635</xdr:colOff>
      <xdr:row>26</xdr:row>
      <xdr:rowOff>60960</xdr:rowOff>
    </xdr:to>
    <xdr:grpSp>
      <xdr:nvGrpSpPr>
        <xdr:cNvPr id="336" name="Group 335">
          <a:extLst>
            <a:ext uri="{FF2B5EF4-FFF2-40B4-BE49-F238E27FC236}">
              <a16:creationId xmlns:a16="http://schemas.microsoft.com/office/drawing/2014/main" id="{3C88A1E9-01FB-469C-8E73-A219654FCB13}"/>
            </a:ext>
          </a:extLst>
        </xdr:cNvPr>
        <xdr:cNvGrpSpPr/>
      </xdr:nvGrpSpPr>
      <xdr:grpSpPr>
        <a:xfrm>
          <a:off x="10856166" y="6038626"/>
          <a:ext cx="1001704" cy="432099"/>
          <a:chOff x="3735667" y="2971800"/>
          <a:chExt cx="933569" cy="441960"/>
        </a:xfrm>
      </xdr:grpSpPr>
      <xdr:sp macro="" textlink="'Pivot Tables'!AG16">
        <xdr:nvSpPr>
          <xdr:cNvPr id="337" name="TextBox 336">
            <a:extLst>
              <a:ext uri="{FF2B5EF4-FFF2-40B4-BE49-F238E27FC236}">
                <a16:creationId xmlns:a16="http://schemas.microsoft.com/office/drawing/2014/main" id="{75026125-BEDB-4D35-989F-7A7F0241ABBA}"/>
              </a:ext>
            </a:extLst>
          </xdr:cNvPr>
          <xdr:cNvSpPr txBox="1"/>
        </xdr:nvSpPr>
        <xdr:spPr>
          <a:xfrm>
            <a:off x="4069080" y="2971800"/>
            <a:ext cx="56266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0FF0ACB1-AB3C-4F02-8254-50BDF10CD7C6}" type="TxLink">
              <a:rPr lang="en-US" sz="1050" b="0" i="0" u="none" strike="noStrike">
                <a:solidFill>
                  <a:schemeClr val="bg1"/>
                </a:solidFill>
                <a:latin typeface="Andalus"/>
                <a:cs typeface="Andalus"/>
              </a:rPr>
              <a:pPr algn="l"/>
              <a:t>Offices</a:t>
            </a:fld>
            <a:endParaRPr lang="en-US" sz="1100" b="1">
              <a:solidFill>
                <a:schemeClr val="bg1"/>
              </a:solidFill>
              <a:latin typeface="Andalus" panose="02020603050405020304" pitchFamily="18" charset="-78"/>
              <a:cs typeface="Andalus" panose="02020603050405020304" pitchFamily="18" charset="-78"/>
            </a:endParaRPr>
          </a:p>
        </xdr:txBody>
      </xdr:sp>
      <xdr:sp macro="" textlink="'Pivot Tables'!AI16">
        <xdr:nvSpPr>
          <xdr:cNvPr id="338" name="TextBox 337">
            <a:extLst>
              <a:ext uri="{FF2B5EF4-FFF2-40B4-BE49-F238E27FC236}">
                <a16:creationId xmlns:a16="http://schemas.microsoft.com/office/drawing/2014/main" id="{00BDD31E-FF95-473F-828B-7803C2F0053D}"/>
              </a:ext>
            </a:extLst>
          </xdr:cNvPr>
          <xdr:cNvSpPr txBox="1"/>
        </xdr:nvSpPr>
        <xdr:spPr>
          <a:xfrm>
            <a:off x="3735667" y="2994660"/>
            <a:ext cx="502920" cy="289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2B5F49AB-3A94-4717-A39B-62698CDED448}" type="TxLink">
              <a:rPr lang="en-US" sz="1000" b="0" i="0" u="none" strike="noStrike">
                <a:solidFill>
                  <a:schemeClr val="bg1"/>
                </a:solidFill>
                <a:latin typeface="Andalus"/>
                <a:cs typeface="Andalus"/>
              </a:rPr>
              <a:pPr algn="l"/>
              <a:t>0%</a:t>
            </a:fld>
            <a:endParaRPr lang="en-US" sz="600" b="1">
              <a:solidFill>
                <a:schemeClr val="bg1"/>
              </a:solidFill>
              <a:latin typeface="Andalus" panose="02020603050405020304" pitchFamily="18" charset="-78"/>
              <a:cs typeface="Andalus" panose="02020603050405020304" pitchFamily="18" charset="-78"/>
            </a:endParaRPr>
          </a:p>
        </xdr:txBody>
      </xdr:sp>
      <xdr:sp macro="" textlink="'Pivot Tables'!AH16">
        <xdr:nvSpPr>
          <xdr:cNvPr id="339" name="TextBox 338">
            <a:extLst>
              <a:ext uri="{FF2B5EF4-FFF2-40B4-BE49-F238E27FC236}">
                <a16:creationId xmlns:a16="http://schemas.microsoft.com/office/drawing/2014/main" id="{5A722F42-7265-41EE-8019-3A1E5BC6AEF3}"/>
              </a:ext>
            </a:extLst>
          </xdr:cNvPr>
          <xdr:cNvSpPr txBox="1"/>
        </xdr:nvSpPr>
        <xdr:spPr>
          <a:xfrm>
            <a:off x="4062433" y="3162300"/>
            <a:ext cx="606803" cy="2514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79436306-8607-4921-A34A-5CB7E2F888A5}" type="TxLink">
              <a:rPr lang="en-US" sz="1100" b="0" i="0" u="none" strike="noStrike">
                <a:solidFill>
                  <a:schemeClr val="bg1"/>
                </a:solidFill>
                <a:latin typeface="Andalus"/>
                <a:cs typeface="Andalus"/>
              </a:rPr>
              <a:pPr algn="l"/>
              <a:t> 1,200 </a:t>
            </a:fld>
            <a:endParaRPr lang="en-US" sz="1000" b="1">
              <a:solidFill>
                <a:schemeClr val="bg1"/>
              </a:solidFill>
              <a:latin typeface="Andalus" panose="02020603050405020304" pitchFamily="18" charset="-78"/>
              <a:cs typeface="Andalus" panose="02020603050405020304" pitchFamily="18" charset="-78"/>
            </a:endParaRPr>
          </a:p>
        </xdr:txBody>
      </xdr:sp>
    </xdr:grpSp>
    <xdr:clientData/>
  </xdr:twoCellAnchor>
  <xdr:twoCellAnchor>
    <xdr:from>
      <xdr:col>20</xdr:col>
      <xdr:colOff>7619</xdr:colOff>
      <xdr:row>21</xdr:row>
      <xdr:rowOff>15240</xdr:rowOff>
    </xdr:from>
    <xdr:to>
      <xdr:col>21</xdr:col>
      <xdr:colOff>464819</xdr:colOff>
      <xdr:row>22</xdr:row>
      <xdr:rowOff>228600</xdr:rowOff>
    </xdr:to>
    <xdr:grpSp>
      <xdr:nvGrpSpPr>
        <xdr:cNvPr id="342" name="Group 341">
          <a:extLst>
            <a:ext uri="{FF2B5EF4-FFF2-40B4-BE49-F238E27FC236}">
              <a16:creationId xmlns:a16="http://schemas.microsoft.com/office/drawing/2014/main" id="{33F351EB-A010-413F-9924-7A15DD8DE915}"/>
            </a:ext>
          </a:extLst>
        </xdr:cNvPr>
        <xdr:cNvGrpSpPr/>
      </xdr:nvGrpSpPr>
      <xdr:grpSpPr>
        <a:xfrm>
          <a:off x="12109972" y="5192358"/>
          <a:ext cx="1062318" cy="459889"/>
          <a:chOff x="3801253" y="2979420"/>
          <a:chExt cx="927969" cy="464820"/>
        </a:xfrm>
      </xdr:grpSpPr>
      <xdr:sp macro="" textlink="'Pivot Tables'!AG15">
        <xdr:nvSpPr>
          <xdr:cNvPr id="343" name="TextBox 342">
            <a:extLst>
              <a:ext uri="{FF2B5EF4-FFF2-40B4-BE49-F238E27FC236}">
                <a16:creationId xmlns:a16="http://schemas.microsoft.com/office/drawing/2014/main" id="{B7760A06-725F-407C-8079-C0BA580C45EB}"/>
              </a:ext>
            </a:extLst>
          </xdr:cNvPr>
          <xdr:cNvSpPr txBox="1"/>
        </xdr:nvSpPr>
        <xdr:spPr>
          <a:xfrm>
            <a:off x="4152900" y="2979420"/>
            <a:ext cx="522983"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1CEB8F1F-C307-42B0-9AB2-B011A444AF32}" type="TxLink">
              <a:rPr lang="en-US" sz="1050" b="0" i="0" u="none" strike="noStrike">
                <a:solidFill>
                  <a:schemeClr val="bg1"/>
                </a:solidFill>
                <a:latin typeface="Andalus"/>
                <a:cs typeface="Andalus"/>
              </a:rPr>
              <a:pPr algn="l"/>
              <a:t>Lands</a:t>
            </a:fld>
            <a:endParaRPr lang="en-US" sz="1100" b="1">
              <a:solidFill>
                <a:schemeClr val="bg1"/>
              </a:solidFill>
              <a:latin typeface="Andalus" panose="02020603050405020304" pitchFamily="18" charset="-78"/>
              <a:cs typeface="Andalus" panose="02020603050405020304" pitchFamily="18" charset="-78"/>
            </a:endParaRPr>
          </a:p>
        </xdr:txBody>
      </xdr:sp>
      <xdr:sp macro="" textlink="'Pivot Tables'!AI15">
        <xdr:nvSpPr>
          <xdr:cNvPr id="344" name="TextBox 343">
            <a:extLst>
              <a:ext uri="{FF2B5EF4-FFF2-40B4-BE49-F238E27FC236}">
                <a16:creationId xmlns:a16="http://schemas.microsoft.com/office/drawing/2014/main" id="{C021B696-231E-44F0-A2C7-B827BD0797C5}"/>
              </a:ext>
            </a:extLst>
          </xdr:cNvPr>
          <xdr:cNvSpPr txBox="1"/>
        </xdr:nvSpPr>
        <xdr:spPr>
          <a:xfrm>
            <a:off x="3801253" y="3154680"/>
            <a:ext cx="502920" cy="289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EFC28639-B39B-4B9A-8DAA-085D58CE9E21}" type="TxLink">
              <a:rPr lang="en-US" sz="1000" b="0" i="0" u="none" strike="noStrike">
                <a:solidFill>
                  <a:schemeClr val="bg1"/>
                </a:solidFill>
                <a:latin typeface="Andalus"/>
                <a:cs typeface="Andalus"/>
              </a:rPr>
              <a:pPr algn="l"/>
              <a:t>0%</a:t>
            </a:fld>
            <a:endParaRPr lang="en-US" sz="600" b="1">
              <a:solidFill>
                <a:schemeClr val="bg1"/>
              </a:solidFill>
              <a:latin typeface="Andalus" panose="02020603050405020304" pitchFamily="18" charset="-78"/>
              <a:cs typeface="Andalus" panose="02020603050405020304" pitchFamily="18" charset="-78"/>
            </a:endParaRPr>
          </a:p>
        </xdr:txBody>
      </xdr:sp>
      <xdr:sp macro="" textlink="'Pivot Tables'!AH15">
        <xdr:nvSpPr>
          <xdr:cNvPr id="345" name="TextBox 344">
            <a:extLst>
              <a:ext uri="{FF2B5EF4-FFF2-40B4-BE49-F238E27FC236}">
                <a16:creationId xmlns:a16="http://schemas.microsoft.com/office/drawing/2014/main" id="{4BA16FA0-99D4-42FB-9388-45B7A370DACF}"/>
              </a:ext>
            </a:extLst>
          </xdr:cNvPr>
          <xdr:cNvSpPr txBox="1"/>
        </xdr:nvSpPr>
        <xdr:spPr>
          <a:xfrm>
            <a:off x="4122419" y="3177540"/>
            <a:ext cx="606803" cy="2514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9F228438-5BAB-4E43-8227-712D871FAFEB}" type="TxLink">
              <a:rPr lang="en-US" sz="1050" b="0" i="0" u="none" strike="noStrike">
                <a:solidFill>
                  <a:schemeClr val="bg1"/>
                </a:solidFill>
                <a:latin typeface="Andalus"/>
                <a:cs typeface="Andalus"/>
              </a:rPr>
              <a:pPr algn="l"/>
              <a:t> 2,400 </a:t>
            </a:fld>
            <a:endParaRPr lang="en-US" sz="900" b="1">
              <a:solidFill>
                <a:schemeClr val="bg1"/>
              </a:solidFill>
              <a:latin typeface="Andalus" panose="02020603050405020304" pitchFamily="18" charset="-78"/>
              <a:cs typeface="Andalus" panose="02020603050405020304" pitchFamily="18" charset="-78"/>
            </a:endParaRPr>
          </a:p>
        </xdr:txBody>
      </xdr:sp>
    </xdr:grpSp>
    <xdr:clientData/>
  </xdr:twoCellAnchor>
  <xdr:twoCellAnchor>
    <xdr:from>
      <xdr:col>16</xdr:col>
      <xdr:colOff>472440</xdr:colOff>
      <xdr:row>12</xdr:row>
      <xdr:rowOff>192465</xdr:rowOff>
    </xdr:from>
    <xdr:to>
      <xdr:col>18</xdr:col>
      <xdr:colOff>167640</xdr:colOff>
      <xdr:row>14</xdr:row>
      <xdr:rowOff>146745</xdr:rowOff>
    </xdr:to>
    <xdr:grpSp>
      <xdr:nvGrpSpPr>
        <xdr:cNvPr id="348" name="Group 347">
          <a:extLst>
            <a:ext uri="{FF2B5EF4-FFF2-40B4-BE49-F238E27FC236}">
              <a16:creationId xmlns:a16="http://schemas.microsoft.com/office/drawing/2014/main" id="{090DB86B-646B-40E7-A8F2-8F78F91B8C2E}"/>
            </a:ext>
          </a:extLst>
        </xdr:cNvPr>
        <xdr:cNvGrpSpPr/>
      </xdr:nvGrpSpPr>
      <xdr:grpSpPr>
        <a:xfrm rot="3742098">
          <a:off x="10383370" y="2921770"/>
          <a:ext cx="447339" cy="905436"/>
          <a:chOff x="9745981" y="655320"/>
          <a:chExt cx="457200" cy="1031039"/>
        </a:xfrm>
      </xdr:grpSpPr>
      <xdr:cxnSp macro="">
        <xdr:nvCxnSpPr>
          <xdr:cNvPr id="349" name="Straight Connector 348">
            <a:extLst>
              <a:ext uri="{FF2B5EF4-FFF2-40B4-BE49-F238E27FC236}">
                <a16:creationId xmlns:a16="http://schemas.microsoft.com/office/drawing/2014/main" id="{3F867C81-BD0B-4BA1-9470-883538FF0414}"/>
              </a:ext>
            </a:extLst>
          </xdr:cNvPr>
          <xdr:cNvCxnSpPr/>
        </xdr:nvCxnSpPr>
        <xdr:spPr>
          <a:xfrm>
            <a:off x="9960863" y="1074419"/>
            <a:ext cx="0" cy="611940"/>
          </a:xfrm>
          <a:prstGeom prst="line">
            <a:avLst/>
          </a:prstGeom>
          <a:ln/>
        </xdr:spPr>
        <xdr:style>
          <a:lnRef idx="1">
            <a:schemeClr val="accent5"/>
          </a:lnRef>
          <a:fillRef idx="0">
            <a:schemeClr val="accent5"/>
          </a:fillRef>
          <a:effectRef idx="0">
            <a:schemeClr val="accent5"/>
          </a:effectRef>
          <a:fontRef idx="minor">
            <a:schemeClr val="tx1"/>
          </a:fontRef>
        </xdr:style>
      </xdr:cxnSp>
      <xdr:sp macro="" textlink="">
        <xdr:nvSpPr>
          <xdr:cNvPr id="350" name="Flowchart: Connector 349">
            <a:extLst>
              <a:ext uri="{FF2B5EF4-FFF2-40B4-BE49-F238E27FC236}">
                <a16:creationId xmlns:a16="http://schemas.microsoft.com/office/drawing/2014/main" id="{EA1C94CA-31E6-4EE4-AB3D-DC3C88C6AB69}"/>
              </a:ext>
            </a:extLst>
          </xdr:cNvPr>
          <xdr:cNvSpPr/>
        </xdr:nvSpPr>
        <xdr:spPr>
          <a:xfrm>
            <a:off x="9745981" y="655320"/>
            <a:ext cx="457200" cy="515520"/>
          </a:xfrm>
          <a:prstGeom prst="flowChartConnector">
            <a:avLst/>
          </a:prstGeom>
          <a:solidFill>
            <a:schemeClr val="tx2">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16</xdr:col>
      <xdr:colOff>411687</xdr:colOff>
      <xdr:row>11</xdr:row>
      <xdr:rowOff>45716</xdr:rowOff>
    </xdr:from>
    <xdr:to>
      <xdr:col>18</xdr:col>
      <xdr:colOff>252681</xdr:colOff>
      <xdr:row>13</xdr:row>
      <xdr:rowOff>222880</xdr:rowOff>
    </xdr:to>
    <xdr:grpSp>
      <xdr:nvGrpSpPr>
        <xdr:cNvPr id="351" name="Group 350">
          <a:extLst>
            <a:ext uri="{FF2B5EF4-FFF2-40B4-BE49-F238E27FC236}">
              <a16:creationId xmlns:a16="http://schemas.microsoft.com/office/drawing/2014/main" id="{6CE5A300-DA4D-4A3D-8268-C62ABD5AAE9D}"/>
            </a:ext>
          </a:extLst>
        </xdr:cNvPr>
        <xdr:cNvGrpSpPr/>
      </xdr:nvGrpSpPr>
      <xdr:grpSpPr>
        <a:xfrm>
          <a:off x="10093569" y="2757540"/>
          <a:ext cx="1051230" cy="670222"/>
          <a:chOff x="4402454" y="2801087"/>
          <a:chExt cx="1060194" cy="683311"/>
        </a:xfrm>
      </xdr:grpSpPr>
      <xdr:sp macro="" textlink="'Pivot Tables'!AG19">
        <xdr:nvSpPr>
          <xdr:cNvPr id="352" name="TextBox 351">
            <a:extLst>
              <a:ext uri="{FF2B5EF4-FFF2-40B4-BE49-F238E27FC236}">
                <a16:creationId xmlns:a16="http://schemas.microsoft.com/office/drawing/2014/main" id="{C6D88ED9-EE24-43BF-A248-E9BDA7877424}"/>
              </a:ext>
            </a:extLst>
          </xdr:cNvPr>
          <xdr:cNvSpPr txBox="1"/>
        </xdr:nvSpPr>
        <xdr:spPr>
          <a:xfrm>
            <a:off x="4490085" y="2801087"/>
            <a:ext cx="531287" cy="259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C08D00CF-5925-46DD-976C-1FAE1358F7E6}" type="TxLink">
              <a:rPr lang="en-US" sz="1100" b="0" i="0" u="none" strike="noStrike">
                <a:solidFill>
                  <a:schemeClr val="bg1"/>
                </a:solidFill>
                <a:latin typeface="Andalus"/>
                <a:cs typeface="Andalus"/>
              </a:rPr>
              <a:pPr algn="l"/>
              <a:t>Prime</a:t>
            </a:fld>
            <a:endParaRPr lang="en-US" sz="1050" b="0" i="0" u="none" strike="noStrike">
              <a:solidFill>
                <a:schemeClr val="bg1"/>
              </a:solidFill>
              <a:latin typeface="Andalus"/>
              <a:cs typeface="Andalus"/>
            </a:endParaRPr>
          </a:p>
        </xdr:txBody>
      </xdr:sp>
      <xdr:sp macro="" textlink="'Pivot Tables'!AI19">
        <xdr:nvSpPr>
          <xdr:cNvPr id="353" name="TextBox 352">
            <a:extLst>
              <a:ext uri="{FF2B5EF4-FFF2-40B4-BE49-F238E27FC236}">
                <a16:creationId xmlns:a16="http://schemas.microsoft.com/office/drawing/2014/main" id="{69C65D42-6AD7-4ACA-B8F9-B9AEB5EF6F41}"/>
              </a:ext>
            </a:extLst>
          </xdr:cNvPr>
          <xdr:cNvSpPr txBox="1"/>
        </xdr:nvSpPr>
        <xdr:spPr>
          <a:xfrm>
            <a:off x="4959728" y="3194838"/>
            <a:ext cx="502920" cy="289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ECB653A6-880C-42E1-BEBF-8C98C682A207}" type="TxLink">
              <a:rPr lang="en-US" sz="1000" b="0" i="0" u="none" strike="noStrike">
                <a:solidFill>
                  <a:schemeClr val="bg1"/>
                </a:solidFill>
                <a:latin typeface="Andalus"/>
                <a:cs typeface="Andalus"/>
              </a:rPr>
              <a:pPr algn="l"/>
              <a:t>9%</a:t>
            </a:fld>
            <a:endParaRPr lang="en-US" sz="1000">
              <a:solidFill>
                <a:schemeClr val="bg1"/>
              </a:solidFill>
            </a:endParaRPr>
          </a:p>
        </xdr:txBody>
      </xdr:sp>
      <xdr:sp macro="" textlink="'Pivot Tables'!AH19">
        <xdr:nvSpPr>
          <xdr:cNvPr id="354" name="TextBox 353">
            <a:extLst>
              <a:ext uri="{FF2B5EF4-FFF2-40B4-BE49-F238E27FC236}">
                <a16:creationId xmlns:a16="http://schemas.microsoft.com/office/drawing/2014/main" id="{63692A20-F2E0-4664-BB75-0D0BBBF6BD25}"/>
              </a:ext>
            </a:extLst>
          </xdr:cNvPr>
          <xdr:cNvSpPr txBox="1"/>
        </xdr:nvSpPr>
        <xdr:spPr>
          <a:xfrm>
            <a:off x="4402454" y="3008886"/>
            <a:ext cx="721788" cy="2514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000BD32D-9A24-4FF2-BD16-F96EDFD03F8A}" type="TxLink">
              <a:rPr lang="en-US" sz="1000" b="0" i="0" u="none" strike="noStrike">
                <a:solidFill>
                  <a:schemeClr val="bg1"/>
                </a:solidFill>
                <a:latin typeface="Andalus"/>
                <a:cs typeface="Andalus"/>
              </a:rPr>
              <a:pPr algn="l"/>
              <a:t> 68,922 </a:t>
            </a:fld>
            <a:endParaRPr lang="en-US" sz="1000" b="1">
              <a:solidFill>
                <a:schemeClr val="bg1"/>
              </a:solidFill>
              <a:latin typeface="Andalus" panose="02020603050405020304" pitchFamily="18" charset="-78"/>
              <a:cs typeface="Andalus" panose="02020603050405020304" pitchFamily="18" charset="-78"/>
            </a:endParaRPr>
          </a:p>
        </xdr:txBody>
      </xdr:sp>
    </xdr:grpSp>
    <xdr:clientData/>
  </xdr:twoCellAnchor>
  <xdr:twoCellAnchor>
    <xdr:from>
      <xdr:col>15</xdr:col>
      <xdr:colOff>429781</xdr:colOff>
      <xdr:row>18</xdr:row>
      <xdr:rowOff>26338</xdr:rowOff>
    </xdr:from>
    <xdr:to>
      <xdr:col>16</xdr:col>
      <xdr:colOff>277381</xdr:colOff>
      <xdr:row>19</xdr:row>
      <xdr:rowOff>230628</xdr:rowOff>
    </xdr:to>
    <xdr:sp macro="" textlink="">
      <xdr:nvSpPr>
        <xdr:cNvPr id="357" name="Flowchart: Connector 356">
          <a:extLst>
            <a:ext uri="{FF2B5EF4-FFF2-40B4-BE49-F238E27FC236}">
              <a16:creationId xmlns:a16="http://schemas.microsoft.com/office/drawing/2014/main" id="{F9E15898-98F3-4F1D-BCD2-40A3CBC4237F}"/>
            </a:ext>
          </a:extLst>
        </xdr:cNvPr>
        <xdr:cNvSpPr/>
      </xdr:nvSpPr>
      <xdr:spPr>
        <a:xfrm rot="11692619">
          <a:off x="9573781" y="4484038"/>
          <a:ext cx="457200" cy="451940"/>
        </a:xfrm>
        <a:prstGeom prst="flowChartConnector">
          <a:avLst/>
        </a:prstGeom>
        <a:solidFill>
          <a:schemeClr val="tx2">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14</xdr:col>
      <xdr:colOff>497414</xdr:colOff>
      <xdr:row>16</xdr:row>
      <xdr:rowOff>190500</xdr:rowOff>
    </xdr:from>
    <xdr:to>
      <xdr:col>16</xdr:col>
      <xdr:colOff>380317</xdr:colOff>
      <xdr:row>19</xdr:row>
      <xdr:rowOff>167640</xdr:rowOff>
    </xdr:to>
    <xdr:grpSp>
      <xdr:nvGrpSpPr>
        <xdr:cNvPr id="358" name="Group 357">
          <a:extLst>
            <a:ext uri="{FF2B5EF4-FFF2-40B4-BE49-F238E27FC236}">
              <a16:creationId xmlns:a16="http://schemas.microsoft.com/office/drawing/2014/main" id="{030FAB3F-C511-4DBF-8D84-CE551757B9EA}"/>
            </a:ext>
          </a:extLst>
        </xdr:cNvPr>
        <xdr:cNvGrpSpPr/>
      </xdr:nvGrpSpPr>
      <xdr:grpSpPr>
        <a:xfrm>
          <a:off x="8969061" y="4134971"/>
          <a:ext cx="1093138" cy="716728"/>
          <a:chOff x="4328160" y="2971800"/>
          <a:chExt cx="1102103" cy="731520"/>
        </a:xfrm>
      </xdr:grpSpPr>
      <xdr:sp macro="" textlink="'Pivot Tables'!AG18">
        <xdr:nvSpPr>
          <xdr:cNvPr id="359" name="TextBox 358">
            <a:extLst>
              <a:ext uri="{FF2B5EF4-FFF2-40B4-BE49-F238E27FC236}">
                <a16:creationId xmlns:a16="http://schemas.microsoft.com/office/drawing/2014/main" id="{561F9A00-DE5F-4B54-B4AB-1695A197591D}"/>
              </a:ext>
            </a:extLst>
          </xdr:cNvPr>
          <xdr:cNvSpPr txBox="1"/>
        </xdr:nvSpPr>
        <xdr:spPr>
          <a:xfrm>
            <a:off x="4328160" y="2971800"/>
            <a:ext cx="706546" cy="2438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6E8C9AA3-DBDA-40CA-B825-E999EDFF9B33}" type="TxLink">
              <a:rPr lang="en-US" sz="1100" b="0" i="0" u="none" strike="noStrike">
                <a:solidFill>
                  <a:schemeClr val="bg1"/>
                </a:solidFill>
                <a:latin typeface="Andalus"/>
                <a:cs typeface="Andalus"/>
              </a:rPr>
              <a:pPr algn="l"/>
              <a:t>Premium</a:t>
            </a:fld>
            <a:endParaRPr lang="en-US" sz="1000" b="0" i="0" u="none" strike="noStrike">
              <a:solidFill>
                <a:schemeClr val="bg1"/>
              </a:solidFill>
              <a:latin typeface="Andalus"/>
              <a:cs typeface="Andalus"/>
            </a:endParaRPr>
          </a:p>
        </xdr:txBody>
      </xdr:sp>
      <xdr:sp macro="" textlink="'Pivot Tables'!AI18">
        <xdr:nvSpPr>
          <xdr:cNvPr id="360" name="TextBox 359">
            <a:extLst>
              <a:ext uri="{FF2B5EF4-FFF2-40B4-BE49-F238E27FC236}">
                <a16:creationId xmlns:a16="http://schemas.microsoft.com/office/drawing/2014/main" id="{EB56C1B1-6607-4C8B-BAAB-53579395E2ED}"/>
              </a:ext>
            </a:extLst>
          </xdr:cNvPr>
          <xdr:cNvSpPr txBox="1"/>
        </xdr:nvSpPr>
        <xdr:spPr>
          <a:xfrm>
            <a:off x="4927343" y="3413760"/>
            <a:ext cx="502920" cy="289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98AC37E4-2575-47D5-8086-244AB5176F29}" type="TxLink">
              <a:rPr lang="en-US" sz="1000" b="0" i="0" u="none" strike="noStrike">
                <a:solidFill>
                  <a:schemeClr val="bg1"/>
                </a:solidFill>
                <a:latin typeface="Andalus"/>
                <a:cs typeface="Andalus"/>
              </a:rPr>
              <a:pPr algn="l"/>
              <a:t>7%</a:t>
            </a:fld>
            <a:endParaRPr lang="en-US" sz="700" b="1">
              <a:solidFill>
                <a:schemeClr val="bg1"/>
              </a:solidFill>
              <a:latin typeface="Andalus" panose="02020603050405020304" pitchFamily="18" charset="-78"/>
              <a:cs typeface="Andalus" panose="02020603050405020304" pitchFamily="18" charset="-78"/>
            </a:endParaRPr>
          </a:p>
        </xdr:txBody>
      </xdr:sp>
      <xdr:sp macro="" textlink="'Pivot Tables'!AH18">
        <xdr:nvSpPr>
          <xdr:cNvPr id="361" name="TextBox 360">
            <a:extLst>
              <a:ext uri="{FF2B5EF4-FFF2-40B4-BE49-F238E27FC236}">
                <a16:creationId xmlns:a16="http://schemas.microsoft.com/office/drawing/2014/main" id="{7AA2E8DA-1D56-4318-B9D7-17EC0430C008}"/>
              </a:ext>
            </a:extLst>
          </xdr:cNvPr>
          <xdr:cNvSpPr txBox="1"/>
        </xdr:nvSpPr>
        <xdr:spPr>
          <a:xfrm>
            <a:off x="4389119" y="3185160"/>
            <a:ext cx="606803" cy="2514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6F7DA92B-6543-4F35-B6DB-E484C9338ED5}" type="TxLink">
              <a:rPr lang="en-US" sz="1000" b="0" i="0" u="none" strike="noStrike">
                <a:solidFill>
                  <a:schemeClr val="bg1"/>
                </a:solidFill>
                <a:latin typeface="Andalus"/>
                <a:cs typeface="Andalus"/>
              </a:rPr>
              <a:pPr algn="l"/>
              <a:t> 54,943 </a:t>
            </a:fld>
            <a:endParaRPr lang="en-US" sz="600" b="1">
              <a:solidFill>
                <a:schemeClr val="bg1"/>
              </a:solidFill>
              <a:latin typeface="Andalus" panose="02020603050405020304" pitchFamily="18" charset="-78"/>
              <a:cs typeface="Andalus" panose="02020603050405020304" pitchFamily="18" charset="-78"/>
            </a:endParaRPr>
          </a:p>
        </xdr:txBody>
      </xdr:sp>
    </xdr:grpSp>
    <xdr:clientData/>
  </xdr:twoCellAnchor>
  <xdr:twoCellAnchor>
    <xdr:from>
      <xdr:col>14</xdr:col>
      <xdr:colOff>18082</xdr:colOff>
      <xdr:row>2</xdr:row>
      <xdr:rowOff>106680</xdr:rowOff>
    </xdr:from>
    <xdr:to>
      <xdr:col>17</xdr:col>
      <xdr:colOff>586740</xdr:colOff>
      <xdr:row>9</xdr:row>
      <xdr:rowOff>67243</xdr:rowOff>
    </xdr:to>
    <xdr:grpSp>
      <xdr:nvGrpSpPr>
        <xdr:cNvPr id="389" name="Group 388">
          <a:extLst>
            <a:ext uri="{FF2B5EF4-FFF2-40B4-BE49-F238E27FC236}">
              <a16:creationId xmlns:a16="http://schemas.microsoft.com/office/drawing/2014/main" id="{A1BB6EBC-A374-404C-92C3-F3B6A3FE039F}"/>
            </a:ext>
          </a:extLst>
        </xdr:cNvPr>
        <xdr:cNvGrpSpPr/>
      </xdr:nvGrpSpPr>
      <xdr:grpSpPr>
        <a:xfrm>
          <a:off x="8489729" y="599739"/>
          <a:ext cx="2384011" cy="1686269"/>
          <a:chOff x="8552482" y="807720"/>
          <a:chExt cx="2397458" cy="1720783"/>
        </a:xfrm>
      </xdr:grpSpPr>
      <xdr:grpSp>
        <xdr:nvGrpSpPr>
          <xdr:cNvPr id="154" name="Group 153">
            <a:extLst>
              <a:ext uri="{FF2B5EF4-FFF2-40B4-BE49-F238E27FC236}">
                <a16:creationId xmlns:a16="http://schemas.microsoft.com/office/drawing/2014/main" id="{5BB44F7A-FF31-4247-8E32-D8B8B77BEE5C}"/>
              </a:ext>
            </a:extLst>
          </xdr:cNvPr>
          <xdr:cNvGrpSpPr/>
        </xdr:nvGrpSpPr>
        <xdr:grpSpPr>
          <a:xfrm rot="20282952">
            <a:off x="8552482" y="1532035"/>
            <a:ext cx="975877" cy="535507"/>
            <a:chOff x="9307127" y="1952710"/>
            <a:chExt cx="1017320" cy="543212"/>
          </a:xfrm>
        </xdr:grpSpPr>
        <xdr:cxnSp macro="">
          <xdr:nvCxnSpPr>
            <xdr:cNvPr id="155" name="Straight Connector 154">
              <a:extLst>
                <a:ext uri="{FF2B5EF4-FFF2-40B4-BE49-F238E27FC236}">
                  <a16:creationId xmlns:a16="http://schemas.microsoft.com/office/drawing/2014/main" id="{7C756A9A-861F-4E56-B2C6-D7C9866AAD55}"/>
                </a:ext>
              </a:extLst>
            </xdr:cNvPr>
            <xdr:cNvCxnSpPr/>
          </xdr:nvCxnSpPr>
          <xdr:spPr>
            <a:xfrm rot="1317048" flipH="1" flipV="1">
              <a:off x="9307127" y="1952710"/>
              <a:ext cx="643435" cy="85022"/>
            </a:xfrm>
            <a:prstGeom prst="line">
              <a:avLst/>
            </a:prstGeom>
            <a:ln w="15875">
              <a:gradFill>
                <a:gsLst>
                  <a:gs pos="62000">
                    <a:srgbClr val="0A0D80"/>
                  </a:gs>
                  <a:gs pos="8000">
                    <a:srgbClr val="9BF8F2"/>
                  </a:gs>
                </a:gsLst>
                <a:lin ang="5400000" scaled="1"/>
              </a:gradFill>
            </a:ln>
          </xdr:spPr>
          <xdr:style>
            <a:lnRef idx="1">
              <a:schemeClr val="accent1"/>
            </a:lnRef>
            <a:fillRef idx="0">
              <a:schemeClr val="accent1"/>
            </a:fillRef>
            <a:effectRef idx="0">
              <a:schemeClr val="accent1"/>
            </a:effectRef>
            <a:fontRef idx="minor">
              <a:schemeClr val="tx1"/>
            </a:fontRef>
          </xdr:style>
        </xdr:cxnSp>
        <xdr:sp macro="" textlink="">
          <xdr:nvSpPr>
            <xdr:cNvPr id="156" name="Circle: Hollow 155">
              <a:extLst>
                <a:ext uri="{FF2B5EF4-FFF2-40B4-BE49-F238E27FC236}">
                  <a16:creationId xmlns:a16="http://schemas.microsoft.com/office/drawing/2014/main" id="{C44F25ED-ABCE-47B4-B925-6A73B385457D}"/>
                </a:ext>
              </a:extLst>
            </xdr:cNvPr>
            <xdr:cNvSpPr/>
          </xdr:nvSpPr>
          <xdr:spPr>
            <a:xfrm>
              <a:off x="9867247" y="2038722"/>
              <a:ext cx="457200" cy="457200"/>
            </a:xfrm>
            <a:prstGeom prst="donut">
              <a:avLst>
                <a:gd name="adj" fmla="val 9493"/>
              </a:avLst>
            </a:prstGeom>
            <a:solidFill>
              <a:srgbClr val="9BF8F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grpSp>
      <xdr:grpSp>
        <xdr:nvGrpSpPr>
          <xdr:cNvPr id="362" name="Group 361">
            <a:extLst>
              <a:ext uri="{FF2B5EF4-FFF2-40B4-BE49-F238E27FC236}">
                <a16:creationId xmlns:a16="http://schemas.microsoft.com/office/drawing/2014/main" id="{DB23DCAF-C709-4B09-B5EE-E319DD5BC2EF}"/>
              </a:ext>
            </a:extLst>
          </xdr:cNvPr>
          <xdr:cNvGrpSpPr/>
        </xdr:nvGrpSpPr>
        <xdr:grpSpPr>
          <a:xfrm rot="3182855">
            <a:off x="9504822" y="830040"/>
            <a:ext cx="457200" cy="812334"/>
            <a:chOff x="9527997" y="696208"/>
            <a:chExt cx="457200" cy="915953"/>
          </a:xfrm>
        </xdr:grpSpPr>
        <xdr:cxnSp macro="">
          <xdr:nvCxnSpPr>
            <xdr:cNvPr id="363" name="Straight Connector 362">
              <a:extLst>
                <a:ext uri="{FF2B5EF4-FFF2-40B4-BE49-F238E27FC236}">
                  <a16:creationId xmlns:a16="http://schemas.microsoft.com/office/drawing/2014/main" id="{45F64BAB-BA3A-41A5-B1C1-CB33B88094D9}"/>
                </a:ext>
              </a:extLst>
            </xdr:cNvPr>
            <xdr:cNvCxnSpPr/>
          </xdr:nvCxnSpPr>
          <xdr:spPr>
            <a:xfrm>
              <a:off x="9771981" y="1000221"/>
              <a:ext cx="0" cy="611940"/>
            </a:xfrm>
            <a:prstGeom prst="line">
              <a:avLst/>
            </a:prstGeom>
            <a:ln/>
          </xdr:spPr>
          <xdr:style>
            <a:lnRef idx="1">
              <a:schemeClr val="accent5"/>
            </a:lnRef>
            <a:fillRef idx="0">
              <a:schemeClr val="accent5"/>
            </a:fillRef>
            <a:effectRef idx="0">
              <a:schemeClr val="accent5"/>
            </a:effectRef>
            <a:fontRef idx="minor">
              <a:schemeClr val="tx1"/>
            </a:fontRef>
          </xdr:style>
        </xdr:cxnSp>
        <xdr:sp macro="" textlink="">
          <xdr:nvSpPr>
            <xdr:cNvPr id="364" name="Flowchart: Connector 363">
              <a:extLst>
                <a:ext uri="{FF2B5EF4-FFF2-40B4-BE49-F238E27FC236}">
                  <a16:creationId xmlns:a16="http://schemas.microsoft.com/office/drawing/2014/main" id="{8A6CD1B0-A556-449E-AB9B-965B3317145C}"/>
                </a:ext>
              </a:extLst>
            </xdr:cNvPr>
            <xdr:cNvSpPr/>
          </xdr:nvSpPr>
          <xdr:spPr>
            <a:xfrm>
              <a:off x="9527997" y="696208"/>
              <a:ext cx="457200" cy="515521"/>
            </a:xfrm>
            <a:prstGeom prst="flowChartConnector">
              <a:avLst/>
            </a:prstGeom>
            <a:solidFill>
              <a:schemeClr val="tx2">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grpSp>
        <xdr:nvGrpSpPr>
          <xdr:cNvPr id="365" name="Group 364">
            <a:extLst>
              <a:ext uri="{FF2B5EF4-FFF2-40B4-BE49-F238E27FC236}">
                <a16:creationId xmlns:a16="http://schemas.microsoft.com/office/drawing/2014/main" id="{1E8E2F15-AFB2-4B1E-905C-4B490AA3B911}"/>
              </a:ext>
            </a:extLst>
          </xdr:cNvPr>
          <xdr:cNvGrpSpPr/>
        </xdr:nvGrpSpPr>
        <xdr:grpSpPr>
          <a:xfrm>
            <a:off x="9676716" y="807720"/>
            <a:ext cx="1113204" cy="472440"/>
            <a:chOff x="3868163" y="3017520"/>
            <a:chExt cx="1113204" cy="472440"/>
          </a:xfrm>
        </xdr:grpSpPr>
        <xdr:sp macro="" textlink="'Pivot Tables'!AG21">
          <xdr:nvSpPr>
            <xdr:cNvPr id="366" name="TextBox 365">
              <a:extLst>
                <a:ext uri="{FF2B5EF4-FFF2-40B4-BE49-F238E27FC236}">
                  <a16:creationId xmlns:a16="http://schemas.microsoft.com/office/drawing/2014/main" id="{6741C19B-6C4A-45A6-917B-02F23C3AFD2B}"/>
                </a:ext>
              </a:extLst>
            </xdr:cNvPr>
            <xdr:cNvSpPr txBox="1"/>
          </xdr:nvSpPr>
          <xdr:spPr>
            <a:xfrm>
              <a:off x="4427220" y="3017520"/>
              <a:ext cx="531287" cy="259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38D54F17-2E23-4DA3-8237-7FE420198408}" type="TxLink">
                <a:rPr lang="en-US" sz="1100" b="0" i="0" u="none" strike="noStrike">
                  <a:solidFill>
                    <a:schemeClr val="bg1"/>
                  </a:solidFill>
                  <a:latin typeface="Andalus"/>
                  <a:cs typeface="Andalus"/>
                </a:rPr>
                <a:pPr algn="l"/>
                <a:t>New </a:t>
              </a:fld>
              <a:endParaRPr lang="en-US" sz="1000" b="0" i="0" u="none" strike="noStrike">
                <a:solidFill>
                  <a:schemeClr val="bg1"/>
                </a:solidFill>
                <a:latin typeface="Andalus"/>
                <a:cs typeface="Andalus"/>
              </a:endParaRPr>
            </a:p>
          </xdr:txBody>
        </xdr:sp>
        <xdr:sp macro="" textlink="'Pivot Tables'!AI21">
          <xdr:nvSpPr>
            <xdr:cNvPr id="367" name="TextBox 366">
              <a:extLst>
                <a:ext uri="{FF2B5EF4-FFF2-40B4-BE49-F238E27FC236}">
                  <a16:creationId xmlns:a16="http://schemas.microsoft.com/office/drawing/2014/main" id="{5BF5FA62-5E7B-4A4C-AFC5-3ECB5139D0FB}"/>
                </a:ext>
              </a:extLst>
            </xdr:cNvPr>
            <xdr:cNvSpPr txBox="1"/>
          </xdr:nvSpPr>
          <xdr:spPr>
            <a:xfrm>
              <a:off x="3868163" y="3200400"/>
              <a:ext cx="502920" cy="289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2E19C6E5-1FA6-411B-863F-DFF28813DEAC}" type="TxLink">
                <a:rPr lang="en-US" sz="1000" b="0" i="0" u="none" strike="noStrike">
                  <a:solidFill>
                    <a:schemeClr val="bg1"/>
                  </a:solidFill>
                  <a:latin typeface="Andalus"/>
                  <a:cs typeface="Andalus"/>
                </a:rPr>
                <a:pPr algn="l"/>
                <a:t>10%</a:t>
              </a:fld>
              <a:endParaRPr lang="en-US" sz="200" b="1">
                <a:solidFill>
                  <a:schemeClr val="bg1"/>
                </a:solidFill>
                <a:latin typeface="Andalus" panose="02020603050405020304" pitchFamily="18" charset="-78"/>
                <a:cs typeface="Andalus" panose="02020603050405020304" pitchFamily="18" charset="-78"/>
              </a:endParaRPr>
            </a:p>
          </xdr:txBody>
        </xdr:sp>
        <xdr:sp macro="" textlink="'Pivot Tables'!AH21">
          <xdr:nvSpPr>
            <xdr:cNvPr id="368" name="TextBox 367">
              <a:extLst>
                <a:ext uri="{FF2B5EF4-FFF2-40B4-BE49-F238E27FC236}">
                  <a16:creationId xmlns:a16="http://schemas.microsoft.com/office/drawing/2014/main" id="{440762CF-F096-4F6C-8D60-288D8CD53064}"/>
                </a:ext>
              </a:extLst>
            </xdr:cNvPr>
            <xdr:cNvSpPr txBox="1"/>
          </xdr:nvSpPr>
          <xdr:spPr>
            <a:xfrm>
              <a:off x="4335779" y="3192780"/>
              <a:ext cx="645588" cy="2514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F10FEC9F-B276-436A-8C83-8BD98D9E9002}" type="TxLink">
                <a:rPr lang="en-US" sz="1000" b="0" i="0" u="none" strike="noStrike">
                  <a:solidFill>
                    <a:schemeClr val="bg1"/>
                  </a:solidFill>
                  <a:latin typeface="Andalus"/>
                  <a:cs typeface="Andalus"/>
                </a:rPr>
                <a:pPr algn="l"/>
                <a:t> 84,000 </a:t>
              </a:fld>
              <a:endParaRPr lang="en-US" sz="400" b="1">
                <a:solidFill>
                  <a:schemeClr val="bg1"/>
                </a:solidFill>
                <a:latin typeface="Andalus" panose="02020603050405020304" pitchFamily="18" charset="-78"/>
                <a:cs typeface="Andalus" panose="02020603050405020304" pitchFamily="18" charset="-78"/>
              </a:endParaRPr>
            </a:p>
          </xdr:txBody>
        </xdr:sp>
      </xdr:grpSp>
      <xdr:grpSp>
        <xdr:nvGrpSpPr>
          <xdr:cNvPr id="369" name="Group 368">
            <a:extLst>
              <a:ext uri="{FF2B5EF4-FFF2-40B4-BE49-F238E27FC236}">
                <a16:creationId xmlns:a16="http://schemas.microsoft.com/office/drawing/2014/main" id="{40B3D8C4-B13E-4190-AFEA-086AA54F3BDE}"/>
              </a:ext>
            </a:extLst>
          </xdr:cNvPr>
          <xdr:cNvGrpSpPr/>
        </xdr:nvGrpSpPr>
        <xdr:grpSpPr>
          <a:xfrm rot="6884073">
            <a:off x="9560230" y="1878165"/>
            <a:ext cx="475710" cy="824966"/>
            <a:chOff x="9809900" y="754401"/>
            <a:chExt cx="475710" cy="930197"/>
          </a:xfrm>
        </xdr:grpSpPr>
        <xdr:cxnSp macro="">
          <xdr:nvCxnSpPr>
            <xdr:cNvPr id="370" name="Straight Connector 369">
              <a:extLst>
                <a:ext uri="{FF2B5EF4-FFF2-40B4-BE49-F238E27FC236}">
                  <a16:creationId xmlns:a16="http://schemas.microsoft.com/office/drawing/2014/main" id="{EEB424F1-CA3F-4D93-AA35-32AEFB06002E}"/>
                </a:ext>
              </a:extLst>
            </xdr:cNvPr>
            <xdr:cNvCxnSpPr/>
          </xdr:nvCxnSpPr>
          <xdr:spPr>
            <a:xfrm rot="14715927" flipH="1" flipV="1">
              <a:off x="9740851" y="1341231"/>
              <a:ext cx="412416" cy="274318"/>
            </a:xfrm>
            <a:prstGeom prst="line">
              <a:avLst/>
            </a:prstGeom>
            <a:ln/>
          </xdr:spPr>
          <xdr:style>
            <a:lnRef idx="1">
              <a:schemeClr val="accent5"/>
            </a:lnRef>
            <a:fillRef idx="0">
              <a:schemeClr val="accent5"/>
            </a:fillRef>
            <a:effectRef idx="0">
              <a:schemeClr val="accent5"/>
            </a:effectRef>
            <a:fontRef idx="minor">
              <a:schemeClr val="tx1"/>
            </a:fontRef>
          </xdr:style>
        </xdr:cxnSp>
        <xdr:sp macro="" textlink="">
          <xdr:nvSpPr>
            <xdr:cNvPr id="371" name="Flowchart: Connector 370">
              <a:extLst>
                <a:ext uri="{FF2B5EF4-FFF2-40B4-BE49-F238E27FC236}">
                  <a16:creationId xmlns:a16="http://schemas.microsoft.com/office/drawing/2014/main" id="{64649C03-A7CE-440A-A7E3-DBB0A3EC14AC}"/>
                </a:ext>
              </a:extLst>
            </xdr:cNvPr>
            <xdr:cNvSpPr/>
          </xdr:nvSpPr>
          <xdr:spPr>
            <a:xfrm>
              <a:off x="9828410" y="754401"/>
              <a:ext cx="457200" cy="515520"/>
            </a:xfrm>
            <a:prstGeom prst="flowChartConnector">
              <a:avLst/>
            </a:prstGeom>
            <a:solidFill>
              <a:schemeClr val="tx2">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grpSp>
        <xdr:nvGrpSpPr>
          <xdr:cNvPr id="372" name="Group 371">
            <a:extLst>
              <a:ext uri="{FF2B5EF4-FFF2-40B4-BE49-F238E27FC236}">
                <a16:creationId xmlns:a16="http://schemas.microsoft.com/office/drawing/2014/main" id="{3DC8EE16-1D11-4368-AE24-58C37E586B12}"/>
              </a:ext>
            </a:extLst>
          </xdr:cNvPr>
          <xdr:cNvGrpSpPr/>
        </xdr:nvGrpSpPr>
        <xdr:grpSpPr>
          <a:xfrm>
            <a:off x="9768156" y="1988820"/>
            <a:ext cx="1181784" cy="533400"/>
            <a:chOff x="3563363" y="3649980"/>
            <a:chExt cx="1181784" cy="533400"/>
          </a:xfrm>
        </xdr:grpSpPr>
        <xdr:sp macro="" textlink="'Pivot Tables'!AG22">
          <xdr:nvSpPr>
            <xdr:cNvPr id="373" name="TextBox 372">
              <a:extLst>
                <a:ext uri="{FF2B5EF4-FFF2-40B4-BE49-F238E27FC236}">
                  <a16:creationId xmlns:a16="http://schemas.microsoft.com/office/drawing/2014/main" id="{132A3976-DDAF-402D-AD6E-3A05D6E0BC91}"/>
                </a:ext>
              </a:extLst>
            </xdr:cNvPr>
            <xdr:cNvSpPr txBox="1"/>
          </xdr:nvSpPr>
          <xdr:spPr>
            <a:xfrm>
              <a:off x="4107180" y="3649980"/>
              <a:ext cx="569387" cy="259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5746917A-8714-4CF7-BAF9-8605C016C009}" type="TxLink">
                <a:rPr lang="en-US" sz="1000" b="0" i="0" u="none" strike="noStrike">
                  <a:solidFill>
                    <a:schemeClr val="bg1"/>
                  </a:solidFill>
                  <a:latin typeface="Andalus"/>
                  <a:cs typeface="Andalus"/>
                </a:rPr>
                <a:pPr algn="l"/>
                <a:t>Renewal</a:t>
              </a:fld>
              <a:endParaRPr lang="en-US" sz="900" b="0" i="0" u="none" strike="noStrike">
                <a:solidFill>
                  <a:schemeClr val="bg1"/>
                </a:solidFill>
                <a:latin typeface="Andalus"/>
                <a:cs typeface="Andalus"/>
              </a:endParaRPr>
            </a:p>
          </xdr:txBody>
        </xdr:sp>
        <xdr:sp macro="" textlink="'Pivot Tables'!AI22">
          <xdr:nvSpPr>
            <xdr:cNvPr id="374" name="TextBox 373">
              <a:extLst>
                <a:ext uri="{FF2B5EF4-FFF2-40B4-BE49-F238E27FC236}">
                  <a16:creationId xmlns:a16="http://schemas.microsoft.com/office/drawing/2014/main" id="{613CFBD0-610B-4264-929C-77ADC69210F4}"/>
                </a:ext>
              </a:extLst>
            </xdr:cNvPr>
            <xdr:cNvSpPr txBox="1"/>
          </xdr:nvSpPr>
          <xdr:spPr>
            <a:xfrm>
              <a:off x="3563363" y="3893820"/>
              <a:ext cx="502920" cy="289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7658B2D2-65D0-473B-8CF9-363A1BDB68A1}" type="TxLink">
                <a:rPr lang="en-US" sz="1000" b="0" i="0" u="none" strike="noStrike">
                  <a:solidFill>
                    <a:schemeClr val="bg1"/>
                  </a:solidFill>
                  <a:latin typeface="Andalus"/>
                  <a:cs typeface="Andalus"/>
                </a:rPr>
                <a:pPr algn="l"/>
                <a:t>10%</a:t>
              </a:fld>
              <a:endParaRPr lang="en-US" sz="200" b="1">
                <a:solidFill>
                  <a:schemeClr val="bg1"/>
                </a:solidFill>
                <a:latin typeface="Andalus" panose="02020603050405020304" pitchFamily="18" charset="-78"/>
                <a:cs typeface="Andalus" panose="02020603050405020304" pitchFamily="18" charset="-78"/>
              </a:endParaRPr>
            </a:p>
          </xdr:txBody>
        </xdr:sp>
        <xdr:sp macro="" textlink="'Pivot Tables'!AH22">
          <xdr:nvSpPr>
            <xdr:cNvPr id="375" name="TextBox 374">
              <a:extLst>
                <a:ext uri="{FF2B5EF4-FFF2-40B4-BE49-F238E27FC236}">
                  <a16:creationId xmlns:a16="http://schemas.microsoft.com/office/drawing/2014/main" id="{2CB9F3C8-7F57-4E68-BDF3-0889C75C0F5D}"/>
                </a:ext>
              </a:extLst>
            </xdr:cNvPr>
            <xdr:cNvSpPr txBox="1"/>
          </xdr:nvSpPr>
          <xdr:spPr>
            <a:xfrm>
              <a:off x="4046219" y="3840480"/>
              <a:ext cx="698928" cy="2514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492101F9-5A52-4C77-B07B-79DF7E18CC61}" type="TxLink">
                <a:rPr lang="en-US" sz="1050" b="0" i="0" u="none" strike="noStrike">
                  <a:solidFill>
                    <a:schemeClr val="bg1"/>
                  </a:solidFill>
                  <a:latin typeface="Andalus"/>
                  <a:cs typeface="Andalus"/>
                </a:rPr>
                <a:pPr algn="l"/>
                <a:t> 84,000 </a:t>
              </a:fld>
              <a:endParaRPr lang="en-US" sz="500" b="1">
                <a:solidFill>
                  <a:schemeClr val="bg1"/>
                </a:solidFill>
                <a:latin typeface="Andalus" panose="02020603050405020304" pitchFamily="18" charset="-78"/>
                <a:cs typeface="Andalus" panose="02020603050405020304" pitchFamily="18" charset="-78"/>
              </a:endParaRPr>
            </a:p>
          </xdr:txBody>
        </xdr:sp>
      </xdr:grpSp>
    </xdr:grpSp>
    <xdr:clientData/>
  </xdr:twoCellAnchor>
  <xdr:twoCellAnchor>
    <xdr:from>
      <xdr:col>22</xdr:col>
      <xdr:colOff>495300</xdr:colOff>
      <xdr:row>28</xdr:row>
      <xdr:rowOff>138132</xdr:rowOff>
    </xdr:from>
    <xdr:to>
      <xdr:col>23</xdr:col>
      <xdr:colOff>571413</xdr:colOff>
      <xdr:row>30</xdr:row>
      <xdr:rowOff>18154</xdr:rowOff>
    </xdr:to>
    <xdr:sp macro="" textlink="'Pivot Tables'!AA7">
      <xdr:nvSpPr>
        <xdr:cNvPr id="380" name="TextBox 17">
          <a:extLst>
            <a:ext uri="{FF2B5EF4-FFF2-40B4-BE49-F238E27FC236}">
              <a16:creationId xmlns:a16="http://schemas.microsoft.com/office/drawing/2014/main" id="{FA1417C7-B177-4A8F-9EA3-60DA8B310211}"/>
            </a:ext>
          </a:extLst>
        </xdr:cNvPr>
        <xdr:cNvSpPr txBox="1"/>
      </xdr:nvSpPr>
      <xdr:spPr>
        <a:xfrm>
          <a:off x="13906500" y="7179012"/>
          <a:ext cx="685713" cy="3829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algn="l"/>
          <a:fld id="{36B906F7-B811-43E0-AF16-17DBAC9B8114}" type="TxLink">
            <a:rPr lang="en-US" sz="1100" b="1" i="0" u="none" strike="noStrike" baseline="0">
              <a:solidFill>
                <a:schemeClr val="bg1"/>
              </a:solidFill>
              <a:latin typeface="Andalus"/>
              <a:cs typeface="Andalus"/>
            </a:rPr>
            <a:pPr algn="l"/>
            <a:t>46.12%</a:t>
          </a:fld>
          <a:endParaRPr lang="en-US" sz="1050" b="1" i="0" u="none" strike="noStrike" baseline="0">
            <a:solidFill>
              <a:schemeClr val="bg1"/>
            </a:solidFill>
            <a:latin typeface="Andalus"/>
            <a:cs typeface="Andalus"/>
          </a:endParaRPr>
        </a:p>
      </xdr:txBody>
    </xdr:sp>
    <xdr:clientData/>
  </xdr:twoCellAnchor>
  <xdr:twoCellAnchor>
    <xdr:from>
      <xdr:col>22</xdr:col>
      <xdr:colOff>449580</xdr:colOff>
      <xdr:row>27</xdr:row>
      <xdr:rowOff>144780</xdr:rowOff>
    </xdr:from>
    <xdr:to>
      <xdr:col>23</xdr:col>
      <xdr:colOff>606140</xdr:colOff>
      <xdr:row>29</xdr:row>
      <xdr:rowOff>15462</xdr:rowOff>
    </xdr:to>
    <xdr:sp macro="" textlink="'Pivot Tables'!Z7">
      <xdr:nvSpPr>
        <xdr:cNvPr id="381" name="TextBox 17">
          <a:extLst>
            <a:ext uri="{FF2B5EF4-FFF2-40B4-BE49-F238E27FC236}">
              <a16:creationId xmlns:a16="http://schemas.microsoft.com/office/drawing/2014/main" id="{C5EAEDF9-11AB-4555-985D-EF8DEB46B421}"/>
            </a:ext>
          </a:extLst>
        </xdr:cNvPr>
        <xdr:cNvSpPr txBox="1"/>
      </xdr:nvSpPr>
      <xdr:spPr>
        <a:xfrm>
          <a:off x="13860780" y="6934200"/>
          <a:ext cx="766160" cy="373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algn="l"/>
          <a:fld id="{D3AD77B2-DA13-4673-A8BE-A42FC06CD8D9}" type="TxLink">
            <a:rPr lang="en-US" sz="1100" b="0" i="0" u="none" strike="noStrike" baseline="0">
              <a:solidFill>
                <a:schemeClr val="bg1"/>
              </a:solidFill>
              <a:latin typeface="Andalus"/>
              <a:cs typeface="Andalus"/>
            </a:rPr>
            <a:pPr algn="l"/>
            <a:t> 370,157 </a:t>
          </a:fld>
          <a:endParaRPr lang="en-US" sz="800">
            <a:solidFill>
              <a:schemeClr val="bg1"/>
            </a:solidFill>
            <a:latin typeface="Andalus" panose="02020603050405020304" pitchFamily="18" charset="-78"/>
            <a:cs typeface="Andalus" panose="02020603050405020304" pitchFamily="18" charset="-78"/>
          </a:endParaRPr>
        </a:p>
      </xdr:txBody>
    </xdr:sp>
    <xdr:clientData/>
  </xdr:twoCellAnchor>
  <xdr:twoCellAnchor>
    <xdr:from>
      <xdr:col>0</xdr:col>
      <xdr:colOff>0</xdr:colOff>
      <xdr:row>0</xdr:row>
      <xdr:rowOff>57151</xdr:rowOff>
    </xdr:from>
    <xdr:to>
      <xdr:col>30</xdr:col>
      <xdr:colOff>561974</xdr:colOff>
      <xdr:row>1</xdr:row>
      <xdr:rowOff>194310</xdr:rowOff>
    </xdr:to>
    <xdr:grpSp>
      <xdr:nvGrpSpPr>
        <xdr:cNvPr id="388" name="Group 387">
          <a:extLst>
            <a:ext uri="{FF2B5EF4-FFF2-40B4-BE49-F238E27FC236}">
              <a16:creationId xmlns:a16="http://schemas.microsoft.com/office/drawing/2014/main" id="{AE46BBAE-B546-4D7A-9330-1059F19B2A41}"/>
            </a:ext>
          </a:extLst>
        </xdr:cNvPr>
        <xdr:cNvGrpSpPr/>
      </xdr:nvGrpSpPr>
      <xdr:grpSpPr>
        <a:xfrm>
          <a:off x="0" y="57151"/>
          <a:ext cx="18715503" cy="383688"/>
          <a:chOff x="0" y="38101"/>
          <a:chExt cx="17241012" cy="388619"/>
        </a:xfrm>
      </xdr:grpSpPr>
      <xdr:sp macro="" textlink="">
        <xdr:nvSpPr>
          <xdr:cNvPr id="2" name="Rectangle 1">
            <a:extLst>
              <a:ext uri="{FF2B5EF4-FFF2-40B4-BE49-F238E27FC236}">
                <a16:creationId xmlns:a16="http://schemas.microsoft.com/office/drawing/2014/main" id="{EC185E8D-6E5F-4354-B447-5A2DDF6B6348}"/>
              </a:ext>
            </a:extLst>
          </xdr:cNvPr>
          <xdr:cNvSpPr/>
        </xdr:nvSpPr>
        <xdr:spPr>
          <a:xfrm>
            <a:off x="0" y="45720"/>
            <a:ext cx="17241012" cy="381000"/>
          </a:xfrm>
          <a:prstGeom prst="rect">
            <a:avLst/>
          </a:prstGeom>
          <a:solidFill>
            <a:srgbClr val="1D1D3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 name="TextBox 2">
            <a:extLst>
              <a:ext uri="{FF2B5EF4-FFF2-40B4-BE49-F238E27FC236}">
                <a16:creationId xmlns:a16="http://schemas.microsoft.com/office/drawing/2014/main" id="{3D3ACA72-F52E-474D-A506-FAE0EDCB36AC}"/>
              </a:ext>
            </a:extLst>
          </xdr:cNvPr>
          <xdr:cNvSpPr txBox="1"/>
        </xdr:nvSpPr>
        <xdr:spPr>
          <a:xfrm>
            <a:off x="502919" y="38101"/>
            <a:ext cx="598245" cy="3657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a:solidFill>
                  <a:schemeClr val="bg1"/>
                </a:solidFill>
                <a:latin typeface="Andalus" panose="02020603050405020304" pitchFamily="18" charset="-78"/>
                <a:cs typeface="Andalus" panose="02020603050405020304" pitchFamily="18" charset="-78"/>
              </a:rPr>
              <a:t>ISR</a:t>
            </a:r>
          </a:p>
        </xdr:txBody>
      </xdr:sp>
      <xdr:sp macro="" textlink="">
        <xdr:nvSpPr>
          <xdr:cNvPr id="5" name="TextBox 4">
            <a:hlinkClick xmlns:r="http://schemas.openxmlformats.org/officeDocument/2006/relationships" r:id="rId8" tooltip="Income Sources"/>
            <a:extLst>
              <a:ext uri="{FF2B5EF4-FFF2-40B4-BE49-F238E27FC236}">
                <a16:creationId xmlns:a16="http://schemas.microsoft.com/office/drawing/2014/main" id="{4E7EA1FA-F508-4BDA-9A53-5BED907D9AFC}"/>
              </a:ext>
            </a:extLst>
          </xdr:cNvPr>
          <xdr:cNvSpPr txBox="1"/>
        </xdr:nvSpPr>
        <xdr:spPr>
          <a:xfrm>
            <a:off x="11391900" y="38101"/>
            <a:ext cx="1467572" cy="3581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a:solidFill>
                  <a:schemeClr val="bg1"/>
                </a:solidFill>
                <a:latin typeface="Andalus" panose="02020603050405020304" pitchFamily="18" charset="-78"/>
                <a:cs typeface="Andalus" panose="02020603050405020304" pitchFamily="18" charset="-78"/>
              </a:rPr>
              <a:t>Income</a:t>
            </a:r>
            <a:r>
              <a:rPr lang="en-US" sz="1400" baseline="0">
                <a:solidFill>
                  <a:schemeClr val="bg1"/>
                </a:solidFill>
                <a:latin typeface="Andalus" panose="02020603050405020304" pitchFamily="18" charset="-78"/>
                <a:cs typeface="Andalus" panose="02020603050405020304" pitchFamily="18" charset="-78"/>
              </a:rPr>
              <a:t> Sources</a:t>
            </a:r>
            <a:endParaRPr lang="en-US" sz="1400">
              <a:solidFill>
                <a:schemeClr val="bg1"/>
              </a:solidFill>
              <a:latin typeface="Andalus" panose="02020603050405020304" pitchFamily="18" charset="-78"/>
              <a:cs typeface="Andalus" panose="02020603050405020304" pitchFamily="18" charset="-78"/>
            </a:endParaRPr>
          </a:p>
        </xdr:txBody>
      </xdr:sp>
      <xdr:pic>
        <xdr:nvPicPr>
          <xdr:cNvPr id="385" name="Graphic 384" descr="Bar graph with upward trend with solid fill">
            <a:extLst>
              <a:ext uri="{FF2B5EF4-FFF2-40B4-BE49-F238E27FC236}">
                <a16:creationId xmlns:a16="http://schemas.microsoft.com/office/drawing/2014/main" id="{566AA3A0-E446-4AC9-9856-780AA1C5C2BA}"/>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358141" y="99060"/>
            <a:ext cx="326078" cy="274320"/>
          </a:xfrm>
          <a:prstGeom prst="rect">
            <a:avLst/>
          </a:prstGeom>
        </xdr:spPr>
      </xdr:pic>
    </xdr:grpSp>
    <xdr:clientData/>
  </xdr:twoCellAnchor>
  <xdr:twoCellAnchor>
    <xdr:from>
      <xdr:col>21</xdr:col>
      <xdr:colOff>352425</xdr:colOff>
      <xdr:row>1</xdr:row>
      <xdr:rowOff>135255</xdr:rowOff>
    </xdr:from>
    <xdr:to>
      <xdr:col>22</xdr:col>
      <xdr:colOff>17145</xdr:colOff>
      <xdr:row>1</xdr:row>
      <xdr:rowOff>180974</xdr:rowOff>
    </xdr:to>
    <xdr:sp macro="" textlink="">
      <xdr:nvSpPr>
        <xdr:cNvPr id="386" name="Rectangle: Rounded Corners 385">
          <a:extLst>
            <a:ext uri="{FF2B5EF4-FFF2-40B4-BE49-F238E27FC236}">
              <a16:creationId xmlns:a16="http://schemas.microsoft.com/office/drawing/2014/main" id="{BC63625E-1B5D-4D5D-98CB-5EDD3EA59790}"/>
            </a:ext>
          </a:extLst>
        </xdr:cNvPr>
        <xdr:cNvSpPr/>
      </xdr:nvSpPr>
      <xdr:spPr>
        <a:xfrm>
          <a:off x="13154025" y="382905"/>
          <a:ext cx="274320" cy="45719"/>
        </a:xfrm>
        <a:prstGeom prst="roundRect">
          <a:avLst/>
        </a:prstGeom>
        <a:solidFill>
          <a:srgbClr val="194AF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17</xdr:col>
      <xdr:colOff>504826</xdr:colOff>
      <xdr:row>21</xdr:row>
      <xdr:rowOff>209550</xdr:rowOff>
    </xdr:from>
    <xdr:to>
      <xdr:col>18</xdr:col>
      <xdr:colOff>39732</xdr:colOff>
      <xdr:row>24</xdr:row>
      <xdr:rowOff>70013</xdr:rowOff>
    </xdr:to>
    <xdr:cxnSp macro="">
      <xdr:nvCxnSpPr>
        <xdr:cNvPr id="210" name="Straight Connector 209">
          <a:extLst>
            <a:ext uri="{FF2B5EF4-FFF2-40B4-BE49-F238E27FC236}">
              <a16:creationId xmlns:a16="http://schemas.microsoft.com/office/drawing/2014/main" id="{8E23FBC5-68ED-4F8F-9829-E64678352D93}"/>
            </a:ext>
          </a:extLst>
        </xdr:cNvPr>
        <xdr:cNvCxnSpPr>
          <a:stCxn id="335" idx="4"/>
        </xdr:cNvCxnSpPr>
      </xdr:nvCxnSpPr>
      <xdr:spPr>
        <a:xfrm flipH="1" flipV="1">
          <a:off x="10868026" y="5410200"/>
          <a:ext cx="144506" cy="603413"/>
        </a:xfrm>
        <a:prstGeom prst="line">
          <a:avLst/>
        </a:prstGeom>
        <a:ln/>
      </xdr:spPr>
      <xdr:style>
        <a:lnRef idx="1">
          <a:schemeClr val="accent5"/>
        </a:lnRef>
        <a:fillRef idx="0">
          <a:schemeClr val="accent5"/>
        </a:fillRef>
        <a:effectRef idx="0">
          <a:schemeClr val="accent5"/>
        </a:effectRef>
        <a:fontRef idx="minor">
          <a:schemeClr val="tx1"/>
        </a:fontRef>
      </xdr:style>
    </xdr:cxnSp>
    <xdr:clientData/>
  </xdr:twoCellAnchor>
  <xdr:twoCellAnchor>
    <xdr:from>
      <xdr:col>18</xdr:col>
      <xdr:colOff>81866</xdr:colOff>
      <xdr:row>21</xdr:row>
      <xdr:rowOff>38793</xdr:rowOff>
    </xdr:from>
    <xdr:to>
      <xdr:col>19</xdr:col>
      <xdr:colOff>542925</xdr:colOff>
      <xdr:row>22</xdr:row>
      <xdr:rowOff>57150</xdr:rowOff>
    </xdr:to>
    <xdr:cxnSp macro="">
      <xdr:nvCxnSpPr>
        <xdr:cNvPr id="211" name="Straight Connector 210">
          <a:extLst>
            <a:ext uri="{FF2B5EF4-FFF2-40B4-BE49-F238E27FC236}">
              <a16:creationId xmlns:a16="http://schemas.microsoft.com/office/drawing/2014/main" id="{ECDEE925-D577-49FA-A741-F9A05F8F1FE1}"/>
            </a:ext>
          </a:extLst>
        </xdr:cNvPr>
        <xdr:cNvCxnSpPr>
          <a:stCxn id="135" idx="6"/>
        </xdr:cNvCxnSpPr>
      </xdr:nvCxnSpPr>
      <xdr:spPr>
        <a:xfrm>
          <a:off x="11054666" y="5239443"/>
          <a:ext cx="1070659" cy="266007"/>
        </a:xfrm>
        <a:prstGeom prst="line">
          <a:avLst/>
        </a:prstGeom>
        <a:ln/>
      </xdr:spPr>
      <xdr:style>
        <a:lnRef idx="1">
          <a:schemeClr val="accent5"/>
        </a:lnRef>
        <a:fillRef idx="0">
          <a:schemeClr val="accent5"/>
        </a:fillRef>
        <a:effectRef idx="0">
          <a:schemeClr val="accent5"/>
        </a:effectRef>
        <a:fontRef idx="minor">
          <a:schemeClr val="tx1"/>
        </a:fontRef>
      </xdr:style>
    </xdr:cxnSp>
    <xdr:clientData/>
  </xdr:twoCellAnchor>
  <xdr:twoCellAnchor>
    <xdr:from>
      <xdr:col>13</xdr:col>
      <xdr:colOff>320040</xdr:colOff>
      <xdr:row>28</xdr:row>
      <xdr:rowOff>114300</xdr:rowOff>
    </xdr:from>
    <xdr:to>
      <xdr:col>13</xdr:col>
      <xdr:colOff>590089</xdr:colOff>
      <xdr:row>30</xdr:row>
      <xdr:rowOff>101694</xdr:rowOff>
    </xdr:to>
    <xdr:cxnSp macro="">
      <xdr:nvCxnSpPr>
        <xdr:cNvPr id="219" name="Straight Connector 218">
          <a:extLst>
            <a:ext uri="{FF2B5EF4-FFF2-40B4-BE49-F238E27FC236}">
              <a16:creationId xmlns:a16="http://schemas.microsoft.com/office/drawing/2014/main" id="{8A4EF0E0-3BF6-4855-99D1-38E4B7F4AF38}"/>
            </a:ext>
          </a:extLst>
        </xdr:cNvPr>
        <xdr:cNvCxnSpPr>
          <a:stCxn id="321" idx="4"/>
          <a:endCxn id="138" idx="4"/>
        </xdr:cNvCxnSpPr>
      </xdr:nvCxnSpPr>
      <xdr:spPr>
        <a:xfrm flipH="1" flipV="1">
          <a:off x="8244840" y="7048500"/>
          <a:ext cx="270049" cy="482694"/>
        </a:xfrm>
        <a:prstGeom prst="line">
          <a:avLst/>
        </a:prstGeom>
        <a:ln/>
      </xdr:spPr>
      <xdr:style>
        <a:lnRef idx="1">
          <a:schemeClr val="accent5"/>
        </a:lnRef>
        <a:fillRef idx="0">
          <a:schemeClr val="accent5"/>
        </a:fillRef>
        <a:effectRef idx="0">
          <a:schemeClr val="accent5"/>
        </a:effectRef>
        <a:fontRef idx="minor">
          <a:schemeClr val="tx1"/>
        </a:fontRef>
      </xdr:style>
    </xdr:cxnSp>
    <xdr:clientData/>
  </xdr:twoCellAnchor>
</xdr:wsDr>
</file>

<file path=xl/drawings/drawing2.xml><?xml version="1.0" encoding="utf-8"?>
<c:userShapes xmlns:c="http://schemas.openxmlformats.org/drawingml/2006/chart">
  <cdr:relSizeAnchor xmlns:cdr="http://schemas.openxmlformats.org/drawingml/2006/chartDrawing">
    <cdr:from>
      <cdr:x>0.18175</cdr:x>
      <cdr:y>0.2624</cdr:y>
    </cdr:from>
    <cdr:to>
      <cdr:x>0.68211</cdr:x>
      <cdr:y>0.83678</cdr:y>
    </cdr:to>
    <cdr:grpSp>
      <cdr:nvGrpSpPr>
        <cdr:cNvPr id="40" name="Group 39">
          <a:extLst xmlns:a="http://schemas.openxmlformats.org/drawingml/2006/main">
            <a:ext uri="{FF2B5EF4-FFF2-40B4-BE49-F238E27FC236}">
              <a16:creationId xmlns:a16="http://schemas.microsoft.com/office/drawing/2014/main" id="{18D6A5A8-5447-4E15-A236-61906B65B840}"/>
            </a:ext>
          </a:extLst>
        </cdr:cNvPr>
        <cdr:cNvGrpSpPr/>
      </cdr:nvGrpSpPr>
      <cdr:grpSpPr>
        <a:xfrm xmlns:a="http://schemas.openxmlformats.org/drawingml/2006/main">
          <a:off x="1928400" y="1897985"/>
          <a:ext cx="5308909" cy="4154590"/>
          <a:chOff x="1904320" y="1653555"/>
          <a:chExt cx="5242485" cy="3619596"/>
        </a:xfrm>
      </cdr:grpSpPr>
      <cdr:cxnSp macro="">
        <cdr:nvCxnSpPr>
          <cdr:cNvPr id="33" name="Straight Connector 32">
            <a:extLst xmlns:a="http://schemas.openxmlformats.org/drawingml/2006/main">
              <a:ext uri="{FF2B5EF4-FFF2-40B4-BE49-F238E27FC236}">
                <a16:creationId xmlns:a16="http://schemas.microsoft.com/office/drawing/2014/main" id="{81790AD7-3B3C-491A-BE6A-0889BB4F7AF1}"/>
              </a:ext>
            </a:extLst>
          </cdr:cNvPr>
          <cdr:cNvCxnSpPr/>
        </cdr:nvCxnSpPr>
        <cdr:spPr>
          <a:xfrm xmlns:a="http://schemas.openxmlformats.org/drawingml/2006/main" flipV="1">
            <a:off x="1904320" y="3046709"/>
            <a:ext cx="1545861" cy="1171811"/>
          </a:xfrm>
          <a:prstGeom xmlns:a="http://schemas.openxmlformats.org/drawingml/2006/main" prst="line">
            <a:avLst/>
          </a:prstGeom>
          <a:ln xmlns:a="http://schemas.openxmlformats.org/drawingml/2006/main" w="15875">
            <a:gradFill>
              <a:gsLst>
                <a:gs pos="83000">
                  <a:srgbClr val="DC25FA"/>
                </a:gs>
                <a:gs pos="27000">
                  <a:srgbClr val="100D83"/>
                </a:gs>
              </a:gsLst>
              <a:lin ang="5400000" scaled="1"/>
            </a:gra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cxnSp macro="">
        <cdr:nvCxnSpPr>
          <cdr:cNvPr id="4" name="Straight Connector 3">
            <a:extLst xmlns:a="http://schemas.openxmlformats.org/drawingml/2006/main">
              <a:ext uri="{FF2B5EF4-FFF2-40B4-BE49-F238E27FC236}">
                <a16:creationId xmlns:a16="http://schemas.microsoft.com/office/drawing/2014/main" id="{D579BB03-B65D-486D-843F-EC4B67CDB223}"/>
              </a:ext>
            </a:extLst>
          </cdr:cNvPr>
          <cdr:cNvCxnSpPr/>
        </cdr:nvCxnSpPr>
        <cdr:spPr>
          <a:xfrm xmlns:a="http://schemas.openxmlformats.org/drawingml/2006/main" flipH="1" flipV="1">
            <a:off x="4928832" y="2747248"/>
            <a:ext cx="828938" cy="221340"/>
          </a:xfrm>
          <a:prstGeom xmlns:a="http://schemas.openxmlformats.org/drawingml/2006/main" prst="line">
            <a:avLst/>
          </a:prstGeom>
          <a:ln xmlns:a="http://schemas.openxmlformats.org/drawingml/2006/main" w="15875">
            <a:gradFill>
              <a:gsLst>
                <a:gs pos="83000">
                  <a:srgbClr val="DC25FA"/>
                </a:gs>
                <a:gs pos="27000">
                  <a:srgbClr val="100D83"/>
                </a:gs>
              </a:gsLst>
              <a:lin ang="5400000" scaled="1"/>
            </a:gra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cxnSp macro="">
        <cdr:nvCxnSpPr>
          <cdr:cNvPr id="11" name="Straight Connector 10">
            <a:extLst xmlns:a="http://schemas.openxmlformats.org/drawingml/2006/main">
              <a:ext uri="{FF2B5EF4-FFF2-40B4-BE49-F238E27FC236}">
                <a16:creationId xmlns:a16="http://schemas.microsoft.com/office/drawing/2014/main" id="{D579BB03-B65D-486D-843F-EC4B67CDB223}"/>
              </a:ext>
            </a:extLst>
          </cdr:cNvPr>
          <cdr:cNvCxnSpPr/>
        </cdr:nvCxnSpPr>
        <cdr:spPr>
          <a:xfrm xmlns:a="http://schemas.openxmlformats.org/drawingml/2006/main">
            <a:off x="2695921" y="2024629"/>
            <a:ext cx="725460" cy="573712"/>
          </a:xfrm>
          <a:prstGeom xmlns:a="http://schemas.openxmlformats.org/drawingml/2006/main" prst="line">
            <a:avLst/>
          </a:prstGeom>
          <a:ln xmlns:a="http://schemas.openxmlformats.org/drawingml/2006/main" w="15875">
            <a:gradFill>
              <a:gsLst>
                <a:gs pos="83000">
                  <a:srgbClr val="DC25FA"/>
                </a:gs>
                <a:gs pos="27000">
                  <a:srgbClr val="100D83"/>
                </a:gs>
              </a:gsLst>
              <a:lin ang="5400000" scaled="1"/>
            </a:gra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cxnSp macro="">
        <cdr:nvCxnSpPr>
          <cdr:cNvPr id="9" name="Straight Connector 8">
            <a:extLst xmlns:a="http://schemas.openxmlformats.org/drawingml/2006/main">
              <a:ext uri="{FF2B5EF4-FFF2-40B4-BE49-F238E27FC236}">
                <a16:creationId xmlns:a16="http://schemas.microsoft.com/office/drawing/2014/main" id="{D579BB03-B65D-486D-843F-EC4B67CDB223}"/>
              </a:ext>
            </a:extLst>
          </cdr:cNvPr>
          <cdr:cNvCxnSpPr/>
        </cdr:nvCxnSpPr>
        <cdr:spPr>
          <a:xfrm xmlns:a="http://schemas.openxmlformats.org/drawingml/2006/main" flipH="1" flipV="1">
            <a:off x="4712261" y="3268051"/>
            <a:ext cx="2434544" cy="1660066"/>
          </a:xfrm>
          <a:prstGeom xmlns:a="http://schemas.openxmlformats.org/drawingml/2006/main" prst="line">
            <a:avLst/>
          </a:prstGeom>
          <a:ln xmlns:a="http://schemas.openxmlformats.org/drawingml/2006/main" w="15875">
            <a:gradFill>
              <a:gsLst>
                <a:gs pos="83000">
                  <a:srgbClr val="DC25FA"/>
                </a:gs>
                <a:gs pos="27000">
                  <a:srgbClr val="100D83"/>
                </a:gs>
              </a:gsLst>
              <a:lin ang="5400000" scaled="1"/>
            </a:gra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cxnSp macro="">
        <cdr:nvCxnSpPr>
          <cdr:cNvPr id="10" name="Straight Connector 9">
            <a:extLst xmlns:a="http://schemas.openxmlformats.org/drawingml/2006/main">
              <a:ext uri="{FF2B5EF4-FFF2-40B4-BE49-F238E27FC236}">
                <a16:creationId xmlns:a16="http://schemas.microsoft.com/office/drawing/2014/main" id="{D579BB03-B65D-486D-843F-EC4B67CDB223}"/>
              </a:ext>
            </a:extLst>
          </cdr:cNvPr>
          <cdr:cNvCxnSpPr/>
        </cdr:nvCxnSpPr>
        <cdr:spPr>
          <a:xfrm xmlns:a="http://schemas.openxmlformats.org/drawingml/2006/main" flipH="1" flipV="1">
            <a:off x="4204443" y="3450332"/>
            <a:ext cx="112018" cy="1822819"/>
          </a:xfrm>
          <a:prstGeom xmlns:a="http://schemas.openxmlformats.org/drawingml/2006/main" prst="line">
            <a:avLst/>
          </a:prstGeom>
          <a:ln xmlns:a="http://schemas.openxmlformats.org/drawingml/2006/main" w="15875">
            <a:gradFill>
              <a:gsLst>
                <a:gs pos="83000">
                  <a:srgbClr val="DC25FA"/>
                </a:gs>
                <a:gs pos="27000">
                  <a:srgbClr val="100D83"/>
                </a:gs>
              </a:gsLst>
              <a:lin ang="5400000" scaled="1"/>
            </a:gra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cxnSp macro="">
        <cdr:nvCxnSpPr>
          <cdr:cNvPr id="36" name="Straight Connector 35">
            <a:extLst xmlns:a="http://schemas.openxmlformats.org/drawingml/2006/main">
              <a:ext uri="{FF2B5EF4-FFF2-40B4-BE49-F238E27FC236}">
                <a16:creationId xmlns:a16="http://schemas.microsoft.com/office/drawing/2014/main" id="{43F51D46-F3D0-4A54-BEA5-3DEC256F5D3B}"/>
              </a:ext>
            </a:extLst>
          </cdr:cNvPr>
          <cdr:cNvCxnSpPr/>
        </cdr:nvCxnSpPr>
        <cdr:spPr>
          <a:xfrm xmlns:a="http://schemas.openxmlformats.org/drawingml/2006/main" flipH="1">
            <a:off x="4794410" y="1653555"/>
            <a:ext cx="321119" cy="397113"/>
          </a:xfrm>
          <a:prstGeom xmlns:a="http://schemas.openxmlformats.org/drawingml/2006/main" prst="line">
            <a:avLst/>
          </a:prstGeom>
          <a:ln xmlns:a="http://schemas.openxmlformats.org/drawingml/2006/main" w="15875">
            <a:gradFill>
              <a:gsLst>
                <a:gs pos="83000">
                  <a:srgbClr val="DC25FA"/>
                </a:gs>
                <a:gs pos="27000">
                  <a:srgbClr val="100D83"/>
                </a:gs>
              </a:gsLst>
              <a:lin ang="5400000" scaled="1"/>
            </a:gra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grpSp>
  </cdr:relSizeAnchor>
  <cdr:relSizeAnchor xmlns:cdr="http://schemas.openxmlformats.org/drawingml/2006/chartDrawing">
    <cdr:from>
      <cdr:x>0.09422</cdr:x>
      <cdr:y>0.71678</cdr:y>
    </cdr:from>
    <cdr:to>
      <cdr:x>0.17519</cdr:x>
      <cdr:y>0.76313</cdr:y>
    </cdr:to>
    <cdr:sp macro="" textlink="'Pivot Tables'!$F$2">
      <cdr:nvSpPr>
        <cdr:cNvPr id="53" name="TextBox 123">
          <a:extLst xmlns:a="http://schemas.openxmlformats.org/drawingml/2006/main">
            <a:ext uri="{FF2B5EF4-FFF2-40B4-BE49-F238E27FC236}">
              <a16:creationId xmlns:a16="http://schemas.microsoft.com/office/drawing/2014/main" id="{72A97E7B-2D39-4E72-A869-E7CB589FA6E9}"/>
            </a:ext>
          </a:extLst>
        </cdr:cNvPr>
        <cdr:cNvSpPr txBox="1"/>
      </cdr:nvSpPr>
      <cdr:spPr>
        <a:xfrm xmlns:a="http://schemas.openxmlformats.org/drawingml/2006/main">
          <a:off x="1007249" y="5287048"/>
          <a:ext cx="865636" cy="341902"/>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l"/>
          <a:fld id="{7BF1F237-A962-4BE8-892E-563D04293ADD}" type="TxLink">
            <a:rPr lang="en-US" sz="1000" b="0" i="0" u="none" strike="noStrike">
              <a:solidFill>
                <a:schemeClr val="bg1"/>
              </a:solidFill>
              <a:latin typeface="Andalus"/>
              <a:cs typeface="Andalus"/>
            </a:rPr>
            <a:pPr algn="l"/>
            <a:t>Advertising</a:t>
          </a:fld>
          <a:endParaRPr lang="en-US" sz="1000" b="1">
            <a:solidFill>
              <a:schemeClr val="bg1"/>
            </a:solidFill>
            <a:latin typeface="Andalus" panose="02020603050405020304" pitchFamily="18" charset="-78"/>
            <a:cs typeface="Andalus" panose="02020603050405020304" pitchFamily="18" charset="-78"/>
          </a:endParaRPr>
        </a:p>
      </cdr:txBody>
    </cdr:sp>
  </cdr:relSizeAnchor>
  <cdr:relSizeAnchor xmlns:cdr="http://schemas.openxmlformats.org/drawingml/2006/chartDrawing">
    <cdr:from>
      <cdr:x>0.68602</cdr:x>
      <cdr:y>0.80652</cdr:y>
    </cdr:from>
    <cdr:to>
      <cdr:x>0.74808</cdr:x>
      <cdr:y>0.85166</cdr:y>
    </cdr:to>
    <cdr:sp macro="" textlink="'Pivot Tables'!$F$5">
      <cdr:nvSpPr>
        <cdr:cNvPr id="56" name="TextBox 123">
          <a:extLst xmlns:a="http://schemas.openxmlformats.org/drawingml/2006/main">
            <a:ext uri="{FF2B5EF4-FFF2-40B4-BE49-F238E27FC236}">
              <a16:creationId xmlns:a16="http://schemas.microsoft.com/office/drawing/2014/main" id="{FB1AD7DD-3A07-45F1-855B-16691AEB08F5}"/>
            </a:ext>
          </a:extLst>
        </cdr:cNvPr>
        <cdr:cNvSpPr txBox="1"/>
      </cdr:nvSpPr>
      <cdr:spPr>
        <a:xfrm xmlns:a="http://schemas.openxmlformats.org/drawingml/2006/main">
          <a:off x="7334154" y="5859908"/>
          <a:ext cx="663475" cy="327973"/>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l"/>
          <a:fld id="{B4377D28-28C9-4354-9F97-55449A423505}" type="TxLink">
            <a:rPr lang="en-US" sz="1000" b="0" i="0" u="none" strike="noStrike">
              <a:solidFill>
                <a:schemeClr val="bg1"/>
              </a:solidFill>
              <a:latin typeface="Andalus"/>
              <a:cs typeface="Andalus"/>
            </a:rPr>
            <a:pPr algn="l"/>
            <a:t>Renting</a:t>
          </a:fld>
          <a:endParaRPr lang="en-US" sz="1000" b="1">
            <a:solidFill>
              <a:schemeClr val="bg1"/>
            </a:solidFill>
            <a:latin typeface="Andalus" panose="02020603050405020304" pitchFamily="18" charset="-78"/>
            <a:cs typeface="Andalus" panose="02020603050405020304" pitchFamily="18" charset="-78"/>
          </a:endParaRPr>
        </a:p>
      </cdr:txBody>
    </cdr:sp>
  </cdr:relSizeAnchor>
  <cdr:relSizeAnchor xmlns:cdr="http://schemas.openxmlformats.org/drawingml/2006/chartDrawing">
    <cdr:from>
      <cdr:x>0.71078</cdr:x>
      <cdr:y>0.48819</cdr:y>
    </cdr:from>
    <cdr:to>
      <cdr:x>0.76242</cdr:x>
      <cdr:y>0.53655</cdr:y>
    </cdr:to>
    <cdr:sp macro="" textlink="'Pivot Tables'!$AI$17">
      <cdr:nvSpPr>
        <cdr:cNvPr id="58" name="TextBox 123">
          <a:extLst xmlns:a="http://schemas.openxmlformats.org/drawingml/2006/main">
            <a:ext uri="{FF2B5EF4-FFF2-40B4-BE49-F238E27FC236}">
              <a16:creationId xmlns:a16="http://schemas.microsoft.com/office/drawing/2014/main" id="{B2E732EC-758F-4903-B4A5-1B4F9FBDDD11}"/>
            </a:ext>
          </a:extLst>
        </cdr:cNvPr>
        <cdr:cNvSpPr txBox="1"/>
      </cdr:nvSpPr>
      <cdr:spPr>
        <a:xfrm xmlns:a="http://schemas.openxmlformats.org/drawingml/2006/main">
          <a:off x="7598819" y="3547034"/>
          <a:ext cx="552076" cy="351368"/>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l"/>
          <a:fld id="{9D5930B8-1FB2-4E9F-8053-F5265F0510F4}" type="TxLink">
            <a:rPr lang="en-US" sz="900" b="0" i="0" u="none" strike="noStrike">
              <a:solidFill>
                <a:schemeClr val="bg1"/>
              </a:solidFill>
              <a:latin typeface="Andalus"/>
              <a:cs typeface="Andalus"/>
            </a:rPr>
            <a:pPr algn="l"/>
            <a:t>15%</a:t>
          </a:fld>
          <a:endParaRPr lang="en-US" sz="1050" b="1">
            <a:solidFill>
              <a:schemeClr val="bg1"/>
            </a:solidFill>
            <a:latin typeface="Andalus" panose="02020603050405020304" pitchFamily="18" charset="-78"/>
            <a:cs typeface="Andalus" panose="02020603050405020304" pitchFamily="18" charset="-78"/>
          </a:endParaRPr>
        </a:p>
      </cdr:txBody>
    </cdr:sp>
  </cdr:relSizeAnchor>
  <cdr:relSizeAnchor xmlns:cdr="http://schemas.openxmlformats.org/drawingml/2006/chartDrawing">
    <cdr:from>
      <cdr:x>0.13262</cdr:x>
      <cdr:y>0.18188</cdr:y>
    </cdr:from>
    <cdr:to>
      <cdr:x>0.18425</cdr:x>
      <cdr:y>0.23025</cdr:y>
    </cdr:to>
    <cdr:sp macro="" textlink="'Pivot Tables'!$AI$9">
      <cdr:nvSpPr>
        <cdr:cNvPr id="76" name="TextBox 123">
          <a:extLst xmlns:a="http://schemas.openxmlformats.org/drawingml/2006/main">
            <a:ext uri="{FF2B5EF4-FFF2-40B4-BE49-F238E27FC236}">
              <a16:creationId xmlns:a16="http://schemas.microsoft.com/office/drawing/2014/main" id="{9636BE6D-E350-410E-BE8E-F0BCB47C2ABA}"/>
            </a:ext>
          </a:extLst>
        </cdr:cNvPr>
        <cdr:cNvSpPr txBox="1"/>
      </cdr:nvSpPr>
      <cdr:spPr>
        <a:xfrm xmlns:a="http://schemas.openxmlformats.org/drawingml/2006/main">
          <a:off x="1417793" y="1341593"/>
          <a:ext cx="552037" cy="356767"/>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l"/>
          <a:fld id="{5CE199E8-DD82-4CC0-8BE1-6E0853A2824E}" type="TxLink">
            <a:rPr lang="en-US" sz="900" b="0" i="0" u="none" strike="noStrike">
              <a:solidFill>
                <a:schemeClr val="bg1"/>
              </a:solidFill>
              <a:latin typeface="Andalus"/>
              <a:cs typeface="Andalus"/>
            </a:rPr>
            <a:pPr algn="l"/>
            <a:t>10%</a:t>
          </a:fld>
          <a:endParaRPr lang="en-US" sz="900" b="1">
            <a:solidFill>
              <a:schemeClr val="bg1"/>
            </a:solidFill>
            <a:latin typeface="Andalus" panose="02020603050405020304" pitchFamily="18" charset="-78"/>
            <a:cs typeface="Andalus" panose="02020603050405020304" pitchFamily="18" charset="-78"/>
          </a:endParaRPr>
        </a:p>
      </cdr:txBody>
    </cdr:sp>
  </cdr:relSizeAnchor>
  <cdr:relSizeAnchor xmlns:cdr="http://schemas.openxmlformats.org/drawingml/2006/chartDrawing">
    <cdr:from>
      <cdr:x>0.5372</cdr:x>
      <cdr:y>0.90392</cdr:y>
    </cdr:from>
    <cdr:to>
      <cdr:x>0.59271</cdr:x>
      <cdr:y>0.95229</cdr:y>
    </cdr:to>
    <cdr:sp macro="" textlink="'Pivot Tables'!$AI$10">
      <cdr:nvSpPr>
        <cdr:cNvPr id="77" name="TextBox 123">
          <a:extLst xmlns:a="http://schemas.openxmlformats.org/drawingml/2006/main">
            <a:ext uri="{FF2B5EF4-FFF2-40B4-BE49-F238E27FC236}">
              <a16:creationId xmlns:a16="http://schemas.microsoft.com/office/drawing/2014/main" id="{9636BE6D-E350-410E-BE8E-F0BCB47C2ABA}"/>
            </a:ext>
          </a:extLst>
        </cdr:cNvPr>
        <cdr:cNvSpPr txBox="1"/>
      </cdr:nvSpPr>
      <cdr:spPr>
        <a:xfrm xmlns:a="http://schemas.openxmlformats.org/drawingml/2006/main">
          <a:off x="5743104" y="6667448"/>
          <a:ext cx="593505" cy="356767"/>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l"/>
          <a:fld id="{4C06F28E-FD8C-4C40-A642-5CA296D47D8E}" type="TxLink">
            <a:rPr lang="en-US" sz="900" b="0" i="0" u="none" strike="noStrike">
              <a:solidFill>
                <a:schemeClr val="bg1"/>
              </a:solidFill>
              <a:latin typeface="Andalus"/>
              <a:cs typeface="Andalus"/>
            </a:rPr>
            <a:pPr algn="l"/>
            <a:t>19%</a:t>
          </a:fld>
          <a:endParaRPr lang="en-US" sz="800" b="1">
            <a:solidFill>
              <a:schemeClr val="bg1"/>
            </a:solidFill>
            <a:latin typeface="Andalus" panose="02020603050405020304" pitchFamily="18" charset="-78"/>
            <a:cs typeface="Andalus" panose="02020603050405020304" pitchFamily="18" charset="-78"/>
          </a:endParaRPr>
        </a:p>
      </cdr:txBody>
    </cdr:sp>
  </cdr:relSizeAnchor>
  <cdr:relSizeAnchor xmlns:cdr="http://schemas.openxmlformats.org/drawingml/2006/chartDrawing">
    <cdr:from>
      <cdr:x>0.10245</cdr:x>
      <cdr:y>0.52991</cdr:y>
    </cdr:from>
    <cdr:to>
      <cdr:x>0.15409</cdr:x>
      <cdr:y>0.57828</cdr:y>
    </cdr:to>
    <cdr:sp macro="" textlink="'Pivot Tables'!$AI$2">
      <cdr:nvSpPr>
        <cdr:cNvPr id="78" name="TextBox 123">
          <a:extLst xmlns:a="http://schemas.openxmlformats.org/drawingml/2006/main">
            <a:ext uri="{FF2B5EF4-FFF2-40B4-BE49-F238E27FC236}">
              <a16:creationId xmlns:a16="http://schemas.microsoft.com/office/drawing/2014/main" id="{9636BE6D-E350-410E-BE8E-F0BCB47C2ABA}"/>
            </a:ext>
          </a:extLst>
        </cdr:cNvPr>
        <cdr:cNvSpPr txBox="1"/>
      </cdr:nvSpPr>
      <cdr:spPr>
        <a:xfrm xmlns:a="http://schemas.openxmlformats.org/drawingml/2006/main">
          <a:off x="1095248" y="3850151"/>
          <a:ext cx="552076" cy="351441"/>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l"/>
          <a:fld id="{9DF5BECD-13D3-47CD-B36B-47A9B4BD8B96}" type="TxLink">
            <a:rPr lang="en-US" sz="900" b="0" i="0" u="none" strike="noStrike">
              <a:solidFill>
                <a:schemeClr val="bg1"/>
              </a:solidFill>
              <a:latin typeface="Andalus"/>
              <a:cs typeface="Andalus"/>
            </a:rPr>
            <a:pPr algn="l"/>
            <a:t>28%</a:t>
          </a:fld>
          <a:endParaRPr lang="en-US" sz="800" b="1">
            <a:solidFill>
              <a:schemeClr val="bg1"/>
            </a:solidFill>
            <a:latin typeface="Andalus" panose="02020603050405020304" pitchFamily="18" charset="-78"/>
            <a:cs typeface="Andalus" panose="02020603050405020304" pitchFamily="18" charset="-78"/>
          </a:endParaRPr>
        </a:p>
      </cdr:txBody>
    </cdr:sp>
  </cdr:relSizeAnchor>
  <cdr:relSizeAnchor xmlns:cdr="http://schemas.openxmlformats.org/drawingml/2006/chartDrawing">
    <cdr:from>
      <cdr:x>0.77627</cdr:x>
      <cdr:y>0.68511</cdr:y>
    </cdr:from>
    <cdr:to>
      <cdr:x>0.82305</cdr:x>
      <cdr:y>0.73348</cdr:y>
    </cdr:to>
    <cdr:sp macro="" textlink="'Pivot Tables'!$AI$13">
      <cdr:nvSpPr>
        <cdr:cNvPr id="79" name="TextBox 123">
          <a:extLst xmlns:a="http://schemas.openxmlformats.org/drawingml/2006/main">
            <a:ext uri="{FF2B5EF4-FFF2-40B4-BE49-F238E27FC236}">
              <a16:creationId xmlns:a16="http://schemas.microsoft.com/office/drawing/2014/main" id="{C3E560FD-898E-453E-89BB-D37E5020292F}"/>
            </a:ext>
          </a:extLst>
        </cdr:cNvPr>
        <cdr:cNvSpPr txBox="1"/>
      </cdr:nvSpPr>
      <cdr:spPr>
        <a:xfrm xmlns:a="http://schemas.openxmlformats.org/drawingml/2006/main">
          <a:off x="8298943" y="4977783"/>
          <a:ext cx="500119" cy="351441"/>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l"/>
          <a:fld id="{1F7743D3-1A87-45DA-B7F9-BB50AFB6D3EF}" type="TxLink">
            <a:rPr lang="en-US" sz="1100" b="0" i="0" u="none" strike="noStrike">
              <a:solidFill>
                <a:schemeClr val="bg1"/>
              </a:solidFill>
              <a:latin typeface="Andalus"/>
              <a:cs typeface="Andalus"/>
            </a:rPr>
            <a:pPr algn="l"/>
            <a:t>7%</a:t>
          </a:fld>
          <a:endParaRPr lang="en-US" sz="600" b="1">
            <a:solidFill>
              <a:schemeClr val="bg1"/>
            </a:solidFill>
            <a:latin typeface="Andalus" panose="02020603050405020304" pitchFamily="18" charset="-78"/>
            <a:cs typeface="Andalus" panose="02020603050405020304" pitchFamily="18" charset="-78"/>
          </a:endParaRPr>
        </a:p>
      </cdr:txBody>
    </cdr:sp>
  </cdr:relSizeAnchor>
  <cdr:relSizeAnchor xmlns:cdr="http://schemas.openxmlformats.org/drawingml/2006/chartDrawing">
    <cdr:from>
      <cdr:x>0.63361</cdr:x>
      <cdr:y>0.17376</cdr:y>
    </cdr:from>
    <cdr:to>
      <cdr:x>0.68524</cdr:x>
      <cdr:y>0.22213</cdr:y>
    </cdr:to>
    <cdr:sp macro="" textlink="'Pivot Tables'!$AI$20">
      <cdr:nvSpPr>
        <cdr:cNvPr id="81" name="TextBox 123">
          <a:extLst xmlns:a="http://schemas.openxmlformats.org/drawingml/2006/main">
            <a:ext uri="{FF2B5EF4-FFF2-40B4-BE49-F238E27FC236}">
              <a16:creationId xmlns:a16="http://schemas.microsoft.com/office/drawing/2014/main" id="{FFA34B1B-713D-435E-8592-7B1FC7A5CF8F}"/>
            </a:ext>
          </a:extLst>
        </cdr:cNvPr>
        <cdr:cNvSpPr txBox="1"/>
      </cdr:nvSpPr>
      <cdr:spPr>
        <a:xfrm xmlns:a="http://schemas.openxmlformats.org/drawingml/2006/main">
          <a:off x="6773785" y="1262490"/>
          <a:ext cx="551969" cy="351440"/>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l"/>
          <a:fld id="{1768AECB-3709-4F64-8CA1-5F4BD79E6B31}" type="TxLink">
            <a:rPr lang="en-US" sz="900" b="0" i="0" u="none" strike="noStrike">
              <a:solidFill>
                <a:schemeClr val="bg1"/>
              </a:solidFill>
              <a:latin typeface="Andalus"/>
              <a:cs typeface="Andalus"/>
            </a:rPr>
            <a:pPr algn="l"/>
            <a:t>21%</a:t>
          </a:fld>
          <a:endParaRPr lang="en-US" sz="800" b="1">
            <a:solidFill>
              <a:schemeClr val="bg1"/>
            </a:solidFill>
            <a:latin typeface="Andalus" panose="02020603050405020304" pitchFamily="18" charset="-78"/>
            <a:cs typeface="Andalus" panose="02020603050405020304" pitchFamily="18" charset="-78"/>
          </a:endParaRPr>
        </a:p>
      </cdr:txBody>
    </cdr:sp>
  </cdr:relSizeAnchor>
  <cdr:relSizeAnchor xmlns:cdr="http://schemas.openxmlformats.org/drawingml/2006/chartDrawing">
    <cdr:from>
      <cdr:x>0.91822</cdr:x>
      <cdr:y>0.71448</cdr:y>
    </cdr:from>
    <cdr:to>
      <cdr:x>0.96098</cdr:x>
      <cdr:y>0.77647</cdr:y>
    </cdr:to>
    <cdr:grpSp>
      <cdr:nvGrpSpPr>
        <cdr:cNvPr id="106" name="Group 105">
          <a:extLst xmlns:a="http://schemas.openxmlformats.org/drawingml/2006/main">
            <a:ext uri="{FF2B5EF4-FFF2-40B4-BE49-F238E27FC236}">
              <a16:creationId xmlns:a16="http://schemas.microsoft.com/office/drawing/2014/main" id="{7F590428-8B27-4FB5-96A4-8125897C3A7B}"/>
            </a:ext>
          </a:extLst>
        </cdr:cNvPr>
        <cdr:cNvGrpSpPr/>
      </cdr:nvGrpSpPr>
      <cdr:grpSpPr>
        <a:xfrm xmlns:a="http://schemas.openxmlformats.org/drawingml/2006/main" rot="2846910">
          <a:off x="9745131" y="5165304"/>
          <a:ext cx="448385" cy="453691"/>
          <a:chOff x="375653" y="738304"/>
          <a:chExt cx="457200" cy="515519"/>
        </a:xfrm>
      </cdr:grpSpPr>
      <cdr:sp macro="" textlink="">
        <cdr:nvSpPr>
          <cdr:cNvPr id="112" name="Flowchart: Connector 111">
            <a:extLst xmlns:a="http://schemas.openxmlformats.org/drawingml/2006/main">
              <a:ext uri="{FF2B5EF4-FFF2-40B4-BE49-F238E27FC236}">
                <a16:creationId xmlns:a16="http://schemas.microsoft.com/office/drawing/2014/main" id="{D5237D57-E130-490F-892A-BE3B8382698D}"/>
              </a:ext>
            </a:extLst>
          </cdr:cNvPr>
          <cdr:cNvSpPr/>
        </cdr:nvSpPr>
        <cdr:spPr>
          <a:xfrm xmlns:a="http://schemas.openxmlformats.org/drawingml/2006/main">
            <a:off x="375653" y="738304"/>
            <a:ext cx="457200" cy="515519"/>
          </a:xfrm>
          <a:prstGeom xmlns:a="http://schemas.openxmlformats.org/drawingml/2006/main" prst="flowChartConnector">
            <a:avLst/>
          </a:prstGeom>
          <a:solidFill xmlns:a="http://schemas.openxmlformats.org/drawingml/2006/main">
            <a:schemeClr val="tx2">
              <a:lumMod val="50000"/>
            </a:schemeClr>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ot="0" spcFirstLastPara="0" vert="horz" wrap="square" lIns="91440" tIns="45720" rIns="91440" bIns="45720" numCol="1" spcCol="0" rtlCol="0" fromWordArt="0" anchor="t" anchorCtr="0" forceAA="0" compatLnSpc="1">
            <a:prstTxWarp prst="textNoShape">
              <a:avLst/>
            </a:prstTxWarp>
            <a:noAutofit/>
          </a:bodyP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l"/>
            <a:endParaRPr lang="en-US" sz="1100"/>
          </a:p>
        </cdr:txBody>
      </cdr:sp>
    </cdr:grpSp>
  </cdr:relSizeAnchor>
  <cdr:relSizeAnchor xmlns:cdr="http://schemas.openxmlformats.org/drawingml/2006/chartDrawing">
    <cdr:from>
      <cdr:x>0.70688</cdr:x>
      <cdr:y>0.54169</cdr:y>
    </cdr:from>
    <cdr:to>
      <cdr:x>0.72292</cdr:x>
      <cdr:y>0.60724</cdr:y>
    </cdr:to>
    <cdr:cxnSp macro="">
      <cdr:nvCxnSpPr>
        <cdr:cNvPr id="20" name="Straight Connector 19">
          <a:extLst xmlns:a="http://schemas.openxmlformats.org/drawingml/2006/main">
            <a:ext uri="{FF2B5EF4-FFF2-40B4-BE49-F238E27FC236}">
              <a16:creationId xmlns:a16="http://schemas.microsoft.com/office/drawing/2014/main" id="{3F867C81-BD0B-4BA1-9470-883538FF0414}"/>
            </a:ext>
          </a:extLst>
        </cdr:cNvPr>
        <cdr:cNvCxnSpPr/>
      </cdr:nvCxnSpPr>
      <cdr:spPr>
        <a:xfrm xmlns:a="http://schemas.openxmlformats.org/drawingml/2006/main" flipH="1">
          <a:off x="7557136" y="3935730"/>
          <a:ext cx="171449" cy="476250"/>
        </a:xfrm>
        <a:prstGeom xmlns:a="http://schemas.openxmlformats.org/drawingml/2006/main" prst="line">
          <a:avLst/>
        </a:prstGeom>
        <a:ln xmlns:a="http://schemas.openxmlformats.org/drawingml/2006/main"/>
      </cdr:spPr>
      <cdr:style>
        <a:lnRef xmlns:a="http://schemas.openxmlformats.org/drawingml/2006/main" idx="1">
          <a:schemeClr val="accent5"/>
        </a:lnRef>
        <a:fillRef xmlns:a="http://schemas.openxmlformats.org/drawingml/2006/main" idx="0">
          <a:schemeClr val="accent5"/>
        </a:fillRef>
        <a:effectRef xmlns:a="http://schemas.openxmlformats.org/drawingml/2006/main" idx="0">
          <a:schemeClr val="accent5"/>
        </a:effectRef>
        <a:fontRef xmlns:a="http://schemas.openxmlformats.org/drawingml/2006/main" idx="minor">
          <a:schemeClr val="tx1"/>
        </a:fontRef>
      </cdr:style>
    </cdr:cxnSp>
  </cdr:relSizeAnchor>
</c:userShapes>
</file>

<file path=xl/drawings/drawing3.xml><?xml version="1.0" encoding="utf-8"?>
<xdr:wsDr xmlns:xdr="http://schemas.openxmlformats.org/drawingml/2006/spreadsheetDrawing" xmlns:a="http://schemas.openxmlformats.org/drawingml/2006/main">
  <xdr:twoCellAnchor editAs="oneCell">
    <xdr:from>
      <xdr:col>0</xdr:col>
      <xdr:colOff>350520</xdr:colOff>
      <xdr:row>8</xdr:row>
      <xdr:rowOff>144780</xdr:rowOff>
    </xdr:from>
    <xdr:to>
      <xdr:col>3</xdr:col>
      <xdr:colOff>274320</xdr:colOff>
      <xdr:row>11</xdr:row>
      <xdr:rowOff>22860</xdr:rowOff>
    </xdr:to>
    <mc:AlternateContent xmlns:mc="http://schemas.openxmlformats.org/markup-compatibility/2006" xmlns:a14="http://schemas.microsoft.com/office/drawing/2010/main">
      <mc:Choice Requires="a14">
        <xdr:graphicFrame macro="">
          <xdr:nvGraphicFramePr>
            <xdr:cNvPr id="8" name="Year 2">
              <a:extLst>
                <a:ext uri="{FF2B5EF4-FFF2-40B4-BE49-F238E27FC236}">
                  <a16:creationId xmlns:a16="http://schemas.microsoft.com/office/drawing/2014/main" id="{34DB7372-D4D0-46FC-B63A-7CD8891AA052}"/>
                </a:ext>
              </a:extLst>
            </xdr:cNvPr>
            <xdr:cNvGraphicFramePr/>
          </xdr:nvGraphicFramePr>
          <xdr:xfrm>
            <a:off x="0" y="0"/>
            <a:ext cx="0" cy="0"/>
          </xdr:xfrm>
          <a:graphic>
            <a:graphicData uri="http://schemas.microsoft.com/office/drawing/2010/slicer">
              <sle:slicer xmlns:sle="http://schemas.microsoft.com/office/drawing/2010/slicer" name="Year 2"/>
            </a:graphicData>
          </a:graphic>
        </xdr:graphicFrame>
      </mc:Choice>
      <mc:Fallback xmlns="">
        <xdr:sp macro="" textlink="">
          <xdr:nvSpPr>
            <xdr:cNvPr id="0" name=""/>
            <xdr:cNvSpPr>
              <a:spLocks noTextEdit="1"/>
            </xdr:cNvSpPr>
          </xdr:nvSpPr>
          <xdr:spPr>
            <a:xfrm>
              <a:off x="350520" y="2171700"/>
              <a:ext cx="2651760" cy="6324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hmed" refreshedDate="45540.091209375001" createdVersion="7" refreshedVersion="7" minRefreshableVersion="3" recordCount="900" xr:uid="{9F7D8C88-10DE-4F62-B821-6FAA3A50B4F3}">
  <cacheSource type="worksheet">
    <worksheetSource name="Table3"/>
  </cacheSource>
  <cacheFields count="9">
    <cacheField name="Year" numFmtId="0">
      <sharedItems containsSemiMixedTypes="0" containsString="0" containsNumber="1" containsInteger="1" minValue="2020" maxValue="2024" count="5">
        <n v="2020"/>
        <n v="2021"/>
        <n v="2022"/>
        <n v="2023"/>
        <n v="2024"/>
      </sharedItems>
    </cacheField>
    <cacheField name="Month" numFmtId="0">
      <sharedItems count="12">
        <s v="Jan"/>
        <s v="Feb"/>
        <s v="Mar"/>
        <s v="Apr"/>
        <s v="May"/>
        <s v="Jun"/>
        <s v="Jul"/>
        <s v="Aug"/>
        <s v="Sep"/>
        <s v="Oct"/>
        <s v="Nov"/>
        <s v="Dec"/>
      </sharedItems>
    </cacheField>
    <cacheField name="Income sources" numFmtId="0">
      <sharedItems count="6">
        <s v="Licensing"/>
        <s v="Renting"/>
        <s v="Subscription"/>
        <s v="Usage fees"/>
        <s v="Advertising"/>
        <s v="Asset sale"/>
      </sharedItems>
    </cacheField>
    <cacheField name="Income Breakdowns" numFmtId="0">
      <sharedItems count="15">
        <s v="Software Metered License"/>
        <s v="Floating License"/>
        <s v="Equipments"/>
        <s v="Prime"/>
        <s v="Renewal"/>
        <s v="Premium"/>
        <s v="New "/>
        <s v="Offices"/>
        <s v="Facebook Page"/>
        <s v="Google Ad"/>
        <s v="Company Website"/>
        <s v="Youtube Channel"/>
        <s v="Lands"/>
        <s v="Asset sale"/>
        <s v="Television Ad"/>
      </sharedItems>
    </cacheField>
    <cacheField name="Counts" numFmtId="164">
      <sharedItems containsSemiMixedTypes="0" containsString="0" containsNumber="1" minValue="2" maxValue="10368.4"/>
    </cacheField>
    <cacheField name="Income" numFmtId="164">
      <sharedItems containsSemiMixedTypes="0" containsString="0" containsNumber="1" minValue="100" maxValue="22000"/>
    </cacheField>
    <cacheField name="Target Income" numFmtId="164">
      <sharedItems containsSemiMixedTypes="0" containsString="0" containsNumber="1" minValue="112" maxValue="12480"/>
    </cacheField>
    <cacheField name="operating profit" numFmtId="164">
      <sharedItems containsSemiMixedTypes="0" containsString="0" containsNumber="1" minValue="20" maxValue="4400"/>
    </cacheField>
    <cacheField name="Marketing Strategies" numFmtId="164">
      <sharedItems count="2">
        <s v="B2B"/>
        <s v="B2C"/>
      </sharedItems>
    </cacheField>
  </cacheFields>
  <extLst>
    <ext xmlns:x14="http://schemas.microsoft.com/office/spreadsheetml/2009/9/main" uri="{725AE2AE-9491-48be-B2B4-4EB974FC3084}">
      <x14:pivotCacheDefinition pivotCacheId="169236083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00">
  <r>
    <x v="0"/>
    <x v="0"/>
    <x v="0"/>
    <x v="0"/>
    <n v="3566"/>
    <n v="5492.76"/>
    <n v="5126.576"/>
    <n v="1098.5520000000001"/>
    <x v="0"/>
  </r>
  <r>
    <x v="0"/>
    <x v="0"/>
    <x v="0"/>
    <x v="1"/>
    <n v="2498"/>
    <n v="9600"/>
    <n v="8960"/>
    <n v="1920"/>
    <x v="0"/>
  </r>
  <r>
    <x v="0"/>
    <x v="0"/>
    <x v="1"/>
    <x v="2"/>
    <n v="1245"/>
    <n v="5492.6399999999994"/>
    <n v="5126.4639999999999"/>
    <n v="1098.528"/>
    <x v="0"/>
  </r>
  <r>
    <x v="0"/>
    <x v="0"/>
    <x v="2"/>
    <x v="3"/>
    <n v="644"/>
    <n v="6892.2"/>
    <n v="6432.72"/>
    <n v="1378.44"/>
    <x v="0"/>
  </r>
  <r>
    <x v="0"/>
    <x v="0"/>
    <x v="3"/>
    <x v="4"/>
    <n v="643"/>
    <n v="7700"/>
    <n v="7840"/>
    <n v="1540"/>
    <x v="0"/>
  </r>
  <r>
    <x v="0"/>
    <x v="0"/>
    <x v="2"/>
    <x v="5"/>
    <n v="455"/>
    <n v="5265.39"/>
    <n v="5128.0320000000002"/>
    <n v="1053.0780000000002"/>
    <x v="0"/>
  </r>
  <r>
    <x v="0"/>
    <x v="0"/>
    <x v="3"/>
    <x v="6"/>
    <n v="345"/>
    <n v="9016"/>
    <n v="7840"/>
    <n v="1803.2"/>
    <x v="0"/>
  </r>
  <r>
    <x v="0"/>
    <x v="0"/>
    <x v="1"/>
    <x v="7"/>
    <n v="122"/>
    <n v="2696.75"/>
    <n v="112"/>
    <n v="539.35"/>
    <x v="0"/>
  </r>
  <r>
    <x v="0"/>
    <x v="0"/>
    <x v="4"/>
    <x v="8"/>
    <n v="78"/>
    <n v="5492.6399999999994"/>
    <n v="5126.4639999999999"/>
    <n v="1098.528"/>
    <x v="0"/>
  </r>
  <r>
    <x v="0"/>
    <x v="0"/>
    <x v="4"/>
    <x v="9"/>
    <n v="76"/>
    <n v="5492.28"/>
    <n v="5126.1279999999997"/>
    <n v="1098.4559999999999"/>
    <x v="0"/>
  </r>
  <r>
    <x v="0"/>
    <x v="0"/>
    <x v="4"/>
    <x v="10"/>
    <n v="46"/>
    <n v="240"/>
    <n v="224"/>
    <n v="48"/>
    <x v="0"/>
  </r>
  <r>
    <x v="0"/>
    <x v="0"/>
    <x v="4"/>
    <x v="11"/>
    <n v="34"/>
    <n v="5492.16"/>
    <n v="5126.0160000000005"/>
    <n v="1098.432"/>
    <x v="0"/>
  </r>
  <r>
    <x v="0"/>
    <x v="0"/>
    <x v="1"/>
    <x v="12"/>
    <n v="7"/>
    <n v="3666.3"/>
    <n v="224"/>
    <n v="733.2600000000001"/>
    <x v="0"/>
  </r>
  <r>
    <x v="0"/>
    <x v="0"/>
    <x v="5"/>
    <x v="13"/>
    <n v="3"/>
    <n v="7260"/>
    <n v="7392"/>
    <n v="1452"/>
    <x v="0"/>
  </r>
  <r>
    <x v="0"/>
    <x v="0"/>
    <x v="4"/>
    <x v="14"/>
    <n v="3"/>
    <n v="5035.0300000000007"/>
    <n v="5126.576"/>
    <n v="1007.0060000000002"/>
    <x v="0"/>
  </r>
  <r>
    <x v="0"/>
    <x v="1"/>
    <x v="0"/>
    <x v="0"/>
    <n v="3566"/>
    <n v="5035.0300000000007"/>
    <n v="5126.576"/>
    <n v="1007.0060000000002"/>
    <x v="0"/>
  </r>
  <r>
    <x v="0"/>
    <x v="1"/>
    <x v="0"/>
    <x v="1"/>
    <n v="2498"/>
    <n v="8800"/>
    <n v="8960"/>
    <n v="1760"/>
    <x v="0"/>
  </r>
  <r>
    <x v="0"/>
    <x v="1"/>
    <x v="1"/>
    <x v="2"/>
    <n v="1245"/>
    <n v="5034.92"/>
    <n v="5126.4639999999999"/>
    <n v="1006.984"/>
    <x v="0"/>
  </r>
  <r>
    <x v="0"/>
    <x v="1"/>
    <x v="2"/>
    <x v="3"/>
    <n v="644"/>
    <n v="6317.85"/>
    <n v="6432.72"/>
    <n v="1263.5700000000002"/>
    <x v="0"/>
  </r>
  <r>
    <x v="0"/>
    <x v="1"/>
    <x v="3"/>
    <x v="4"/>
    <n v="643"/>
    <n v="7000"/>
    <n v="7840"/>
    <n v="1400"/>
    <x v="0"/>
  </r>
  <r>
    <x v="0"/>
    <x v="1"/>
    <x v="2"/>
    <x v="5"/>
    <n v="455"/>
    <n v="4578.6000000000004"/>
    <n v="5128.0320000000002"/>
    <n v="915.72000000000014"/>
    <x v="0"/>
  </r>
  <r>
    <x v="0"/>
    <x v="1"/>
    <x v="3"/>
    <x v="6"/>
    <n v="345"/>
    <n v="7000"/>
    <n v="7840"/>
    <n v="1400"/>
    <x v="0"/>
  </r>
  <r>
    <x v="0"/>
    <x v="1"/>
    <x v="1"/>
    <x v="7"/>
    <n v="122"/>
    <n v="100"/>
    <n v="112"/>
    <n v="20"/>
    <x v="0"/>
  </r>
  <r>
    <x v="0"/>
    <x v="1"/>
    <x v="4"/>
    <x v="8"/>
    <n v="78"/>
    <n v="4577.2"/>
    <n v="5126.4639999999999"/>
    <n v="915.44"/>
    <x v="0"/>
  </r>
  <r>
    <x v="0"/>
    <x v="1"/>
    <x v="4"/>
    <x v="9"/>
    <n v="76"/>
    <n v="4576.8999999999996"/>
    <n v="5126.1279999999997"/>
    <n v="915.38"/>
    <x v="0"/>
  </r>
  <r>
    <x v="0"/>
    <x v="1"/>
    <x v="4"/>
    <x v="10"/>
    <n v="46"/>
    <n v="200"/>
    <n v="224"/>
    <n v="40"/>
    <x v="0"/>
  </r>
  <r>
    <x v="0"/>
    <x v="1"/>
    <x v="4"/>
    <x v="11"/>
    <n v="34"/>
    <n v="4576.8"/>
    <n v="5126.0160000000005"/>
    <n v="915.36000000000013"/>
    <x v="0"/>
  </r>
  <r>
    <x v="0"/>
    <x v="1"/>
    <x v="1"/>
    <x v="12"/>
    <n v="7"/>
    <n v="200"/>
    <n v="224"/>
    <n v="40"/>
    <x v="0"/>
  </r>
  <r>
    <x v="0"/>
    <x v="1"/>
    <x v="4"/>
    <x v="14"/>
    <n v="3"/>
    <n v="4577.3"/>
    <n v="5126.576"/>
    <n v="915.46"/>
    <x v="0"/>
  </r>
  <r>
    <x v="0"/>
    <x v="1"/>
    <x v="5"/>
    <x v="13"/>
    <n v="2"/>
    <n v="6600"/>
    <n v="7392"/>
    <n v="1320"/>
    <x v="0"/>
  </r>
  <r>
    <x v="0"/>
    <x v="2"/>
    <x v="0"/>
    <x v="0"/>
    <n v="3566"/>
    <n v="4577.3"/>
    <n v="5126.576"/>
    <n v="915.46"/>
    <x v="0"/>
  </r>
  <r>
    <x v="0"/>
    <x v="2"/>
    <x v="0"/>
    <x v="1"/>
    <n v="2498"/>
    <n v="8000"/>
    <n v="8960"/>
    <n v="1600"/>
    <x v="0"/>
  </r>
  <r>
    <x v="0"/>
    <x v="2"/>
    <x v="1"/>
    <x v="2"/>
    <n v="1245"/>
    <n v="4577.2"/>
    <n v="5126.4639999999999"/>
    <n v="915.44"/>
    <x v="0"/>
  </r>
  <r>
    <x v="0"/>
    <x v="2"/>
    <x v="2"/>
    <x v="3"/>
    <n v="644"/>
    <n v="5743.5"/>
    <n v="6432.72"/>
    <n v="1148.7"/>
    <x v="0"/>
  </r>
  <r>
    <x v="0"/>
    <x v="2"/>
    <x v="3"/>
    <x v="4"/>
    <n v="643"/>
    <n v="7000"/>
    <n v="7840"/>
    <n v="1400"/>
    <x v="0"/>
  </r>
  <r>
    <x v="0"/>
    <x v="2"/>
    <x v="2"/>
    <x v="5"/>
    <n v="455"/>
    <n v="4578.6000000000004"/>
    <n v="5128.0320000000002"/>
    <n v="915.72000000000014"/>
    <x v="0"/>
  </r>
  <r>
    <x v="0"/>
    <x v="2"/>
    <x v="3"/>
    <x v="6"/>
    <n v="345"/>
    <n v="7000"/>
    <n v="7840"/>
    <n v="1400"/>
    <x v="0"/>
  </r>
  <r>
    <x v="0"/>
    <x v="2"/>
    <x v="1"/>
    <x v="7"/>
    <n v="122"/>
    <n v="100"/>
    <n v="112"/>
    <n v="20"/>
    <x v="0"/>
  </r>
  <r>
    <x v="0"/>
    <x v="2"/>
    <x v="4"/>
    <x v="8"/>
    <n v="78"/>
    <n v="4577.2"/>
    <n v="5126.4639999999999"/>
    <n v="915.44"/>
    <x v="0"/>
  </r>
  <r>
    <x v="0"/>
    <x v="2"/>
    <x v="4"/>
    <x v="9"/>
    <n v="76"/>
    <n v="4576.8999999999996"/>
    <n v="5126.1279999999997"/>
    <n v="915.38"/>
    <x v="0"/>
  </r>
  <r>
    <x v="0"/>
    <x v="2"/>
    <x v="4"/>
    <x v="10"/>
    <n v="46"/>
    <n v="200"/>
    <n v="224"/>
    <n v="40"/>
    <x v="0"/>
  </r>
  <r>
    <x v="0"/>
    <x v="2"/>
    <x v="4"/>
    <x v="11"/>
    <n v="34"/>
    <n v="4576.8"/>
    <n v="5126.0160000000005"/>
    <n v="915.36000000000013"/>
    <x v="1"/>
  </r>
  <r>
    <x v="0"/>
    <x v="2"/>
    <x v="1"/>
    <x v="12"/>
    <n v="7"/>
    <n v="200"/>
    <n v="224"/>
    <n v="40"/>
    <x v="1"/>
  </r>
  <r>
    <x v="0"/>
    <x v="2"/>
    <x v="4"/>
    <x v="14"/>
    <n v="3"/>
    <n v="3333"/>
    <n v="5126.576"/>
    <n v="666.6"/>
    <x v="1"/>
  </r>
  <r>
    <x v="0"/>
    <x v="2"/>
    <x v="5"/>
    <x v="13"/>
    <n v="2"/>
    <n v="6600"/>
    <n v="7392"/>
    <n v="1320"/>
    <x v="1"/>
  </r>
  <r>
    <x v="0"/>
    <x v="3"/>
    <x v="0"/>
    <x v="0"/>
    <n v="3566"/>
    <n v="4577.3"/>
    <n v="5126.576"/>
    <n v="915.46"/>
    <x v="1"/>
  </r>
  <r>
    <x v="0"/>
    <x v="3"/>
    <x v="0"/>
    <x v="1"/>
    <n v="2498"/>
    <n v="8000"/>
    <n v="8960"/>
    <n v="1600"/>
    <x v="1"/>
  </r>
  <r>
    <x v="0"/>
    <x v="3"/>
    <x v="1"/>
    <x v="2"/>
    <n v="1245"/>
    <n v="4577.2"/>
    <n v="5126.4639999999999"/>
    <n v="915.44"/>
    <x v="1"/>
  </r>
  <r>
    <x v="0"/>
    <x v="3"/>
    <x v="2"/>
    <x v="3"/>
    <n v="644"/>
    <n v="5743.5"/>
    <n v="6432.72"/>
    <n v="1148.7"/>
    <x v="1"/>
  </r>
  <r>
    <x v="0"/>
    <x v="3"/>
    <x v="3"/>
    <x v="4"/>
    <n v="643"/>
    <n v="7000"/>
    <n v="7840"/>
    <n v="1400"/>
    <x v="1"/>
  </r>
  <r>
    <x v="0"/>
    <x v="3"/>
    <x v="2"/>
    <x v="5"/>
    <n v="455"/>
    <n v="4578.6000000000004"/>
    <n v="5128.0320000000002"/>
    <n v="915.72000000000014"/>
    <x v="1"/>
  </r>
  <r>
    <x v="0"/>
    <x v="3"/>
    <x v="3"/>
    <x v="6"/>
    <n v="345"/>
    <n v="7000"/>
    <n v="7840"/>
    <n v="1400"/>
    <x v="1"/>
  </r>
  <r>
    <x v="0"/>
    <x v="3"/>
    <x v="1"/>
    <x v="7"/>
    <n v="122"/>
    <n v="100"/>
    <n v="112"/>
    <n v="20"/>
    <x v="1"/>
  </r>
  <r>
    <x v="0"/>
    <x v="3"/>
    <x v="4"/>
    <x v="8"/>
    <n v="78"/>
    <n v="4577.2"/>
    <n v="5126.4639999999999"/>
    <n v="915.44"/>
    <x v="1"/>
  </r>
  <r>
    <x v="0"/>
    <x v="3"/>
    <x v="4"/>
    <x v="9"/>
    <n v="76"/>
    <n v="4576.8999999999996"/>
    <n v="5126.1279999999997"/>
    <n v="915.38"/>
    <x v="1"/>
  </r>
  <r>
    <x v="0"/>
    <x v="3"/>
    <x v="4"/>
    <x v="10"/>
    <n v="46"/>
    <n v="200"/>
    <n v="224"/>
    <n v="40"/>
    <x v="1"/>
  </r>
  <r>
    <x v="0"/>
    <x v="3"/>
    <x v="4"/>
    <x v="11"/>
    <n v="34"/>
    <n v="4576.8"/>
    <n v="5126.0160000000005"/>
    <n v="915.36000000000013"/>
    <x v="1"/>
  </r>
  <r>
    <x v="0"/>
    <x v="3"/>
    <x v="1"/>
    <x v="12"/>
    <n v="7"/>
    <n v="200"/>
    <n v="224"/>
    <n v="40"/>
    <x v="1"/>
  </r>
  <r>
    <x v="0"/>
    <x v="3"/>
    <x v="4"/>
    <x v="14"/>
    <n v="3"/>
    <n v="4577.3"/>
    <n v="5126.576"/>
    <n v="915.46"/>
    <x v="1"/>
  </r>
  <r>
    <x v="0"/>
    <x v="3"/>
    <x v="5"/>
    <x v="13"/>
    <n v="2"/>
    <n v="6600"/>
    <n v="7392"/>
    <n v="1320"/>
    <x v="1"/>
  </r>
  <r>
    <x v="0"/>
    <x v="4"/>
    <x v="0"/>
    <x v="0"/>
    <n v="3566"/>
    <n v="4577.3"/>
    <n v="5126.576"/>
    <n v="915.46"/>
    <x v="1"/>
  </r>
  <r>
    <x v="0"/>
    <x v="4"/>
    <x v="0"/>
    <x v="1"/>
    <n v="2498"/>
    <n v="8000"/>
    <n v="8960"/>
    <n v="1600"/>
    <x v="1"/>
  </r>
  <r>
    <x v="0"/>
    <x v="4"/>
    <x v="1"/>
    <x v="2"/>
    <n v="1245"/>
    <n v="4577.2"/>
    <n v="5126.4639999999999"/>
    <n v="915.44"/>
    <x v="1"/>
  </r>
  <r>
    <x v="0"/>
    <x v="4"/>
    <x v="2"/>
    <x v="3"/>
    <n v="644"/>
    <n v="5743.5"/>
    <n v="6432.72"/>
    <n v="1148.7"/>
    <x v="1"/>
  </r>
  <r>
    <x v="0"/>
    <x v="4"/>
    <x v="3"/>
    <x v="4"/>
    <n v="643"/>
    <n v="7000"/>
    <n v="7840"/>
    <n v="1400"/>
    <x v="0"/>
  </r>
  <r>
    <x v="0"/>
    <x v="4"/>
    <x v="2"/>
    <x v="5"/>
    <n v="455"/>
    <n v="4578.6000000000004"/>
    <n v="5128.0320000000002"/>
    <n v="915.72000000000014"/>
    <x v="0"/>
  </r>
  <r>
    <x v="0"/>
    <x v="4"/>
    <x v="3"/>
    <x v="6"/>
    <n v="345"/>
    <n v="7000"/>
    <n v="7840"/>
    <n v="1400"/>
    <x v="0"/>
  </r>
  <r>
    <x v="0"/>
    <x v="4"/>
    <x v="1"/>
    <x v="7"/>
    <n v="122"/>
    <n v="100"/>
    <n v="112"/>
    <n v="20"/>
    <x v="0"/>
  </r>
  <r>
    <x v="0"/>
    <x v="4"/>
    <x v="4"/>
    <x v="8"/>
    <n v="78"/>
    <n v="4577.2"/>
    <n v="5126.4639999999999"/>
    <n v="915.44"/>
    <x v="0"/>
  </r>
  <r>
    <x v="0"/>
    <x v="4"/>
    <x v="4"/>
    <x v="9"/>
    <n v="76"/>
    <n v="4576.8999999999996"/>
    <n v="5126.1279999999997"/>
    <n v="915.38"/>
    <x v="0"/>
  </r>
  <r>
    <x v="0"/>
    <x v="4"/>
    <x v="4"/>
    <x v="10"/>
    <n v="46"/>
    <n v="200"/>
    <n v="224"/>
    <n v="40"/>
    <x v="0"/>
  </r>
  <r>
    <x v="0"/>
    <x v="4"/>
    <x v="4"/>
    <x v="11"/>
    <n v="34"/>
    <n v="4576.8"/>
    <n v="5126.0160000000005"/>
    <n v="915.36000000000013"/>
    <x v="0"/>
  </r>
  <r>
    <x v="0"/>
    <x v="4"/>
    <x v="1"/>
    <x v="12"/>
    <n v="7"/>
    <n v="200"/>
    <n v="224"/>
    <n v="40"/>
    <x v="0"/>
  </r>
  <r>
    <x v="0"/>
    <x v="4"/>
    <x v="4"/>
    <x v="14"/>
    <n v="3"/>
    <n v="4577.3"/>
    <n v="5126.576"/>
    <n v="915.46"/>
    <x v="0"/>
  </r>
  <r>
    <x v="0"/>
    <x v="4"/>
    <x v="5"/>
    <x v="13"/>
    <n v="2"/>
    <n v="6600"/>
    <n v="7392"/>
    <n v="1320"/>
    <x v="0"/>
  </r>
  <r>
    <x v="0"/>
    <x v="5"/>
    <x v="0"/>
    <x v="0"/>
    <n v="3566"/>
    <n v="4577.3"/>
    <n v="5126.576"/>
    <n v="915.46"/>
    <x v="0"/>
  </r>
  <r>
    <x v="0"/>
    <x v="5"/>
    <x v="0"/>
    <x v="1"/>
    <n v="2498"/>
    <n v="8000"/>
    <n v="8960"/>
    <n v="1600"/>
    <x v="0"/>
  </r>
  <r>
    <x v="0"/>
    <x v="5"/>
    <x v="1"/>
    <x v="2"/>
    <n v="1245"/>
    <n v="4577.2"/>
    <n v="5126.4639999999999"/>
    <n v="915.44"/>
    <x v="0"/>
  </r>
  <r>
    <x v="0"/>
    <x v="5"/>
    <x v="2"/>
    <x v="3"/>
    <n v="644"/>
    <n v="5743.5"/>
    <n v="6432.72"/>
    <n v="1148.7"/>
    <x v="0"/>
  </r>
  <r>
    <x v="0"/>
    <x v="5"/>
    <x v="3"/>
    <x v="4"/>
    <n v="643"/>
    <n v="7000"/>
    <n v="7840"/>
    <n v="1400"/>
    <x v="0"/>
  </r>
  <r>
    <x v="0"/>
    <x v="5"/>
    <x v="2"/>
    <x v="5"/>
    <n v="455"/>
    <n v="4578.6000000000004"/>
    <n v="5128.0320000000002"/>
    <n v="915.72000000000014"/>
    <x v="0"/>
  </r>
  <r>
    <x v="0"/>
    <x v="5"/>
    <x v="3"/>
    <x v="6"/>
    <n v="345"/>
    <n v="7000"/>
    <n v="7840"/>
    <n v="1400"/>
    <x v="0"/>
  </r>
  <r>
    <x v="0"/>
    <x v="5"/>
    <x v="1"/>
    <x v="7"/>
    <n v="122"/>
    <n v="100"/>
    <n v="112"/>
    <n v="20"/>
    <x v="0"/>
  </r>
  <r>
    <x v="0"/>
    <x v="5"/>
    <x v="4"/>
    <x v="8"/>
    <n v="78"/>
    <n v="4577.2"/>
    <n v="5126.4639999999999"/>
    <n v="915.44"/>
    <x v="0"/>
  </r>
  <r>
    <x v="0"/>
    <x v="5"/>
    <x v="4"/>
    <x v="9"/>
    <n v="76"/>
    <n v="4576.8999999999996"/>
    <n v="5126.1279999999997"/>
    <n v="915.38"/>
    <x v="0"/>
  </r>
  <r>
    <x v="0"/>
    <x v="5"/>
    <x v="4"/>
    <x v="10"/>
    <n v="46"/>
    <n v="200"/>
    <n v="224"/>
    <n v="40"/>
    <x v="0"/>
  </r>
  <r>
    <x v="0"/>
    <x v="5"/>
    <x v="4"/>
    <x v="11"/>
    <n v="34"/>
    <n v="4576.8"/>
    <n v="5126.0160000000005"/>
    <n v="915.36000000000013"/>
    <x v="0"/>
  </r>
  <r>
    <x v="0"/>
    <x v="5"/>
    <x v="1"/>
    <x v="12"/>
    <n v="7"/>
    <n v="200"/>
    <n v="224"/>
    <n v="40"/>
    <x v="0"/>
  </r>
  <r>
    <x v="0"/>
    <x v="5"/>
    <x v="5"/>
    <x v="13"/>
    <n v="3"/>
    <n v="6600"/>
    <n v="7392"/>
    <n v="1320"/>
    <x v="0"/>
  </r>
  <r>
    <x v="0"/>
    <x v="5"/>
    <x v="4"/>
    <x v="14"/>
    <n v="3"/>
    <n v="4577.3"/>
    <n v="5126.576"/>
    <n v="915.46"/>
    <x v="0"/>
  </r>
  <r>
    <x v="0"/>
    <x v="6"/>
    <x v="0"/>
    <x v="0"/>
    <n v="3566"/>
    <n v="4577.3"/>
    <n v="5126.576"/>
    <n v="915.46"/>
    <x v="0"/>
  </r>
  <r>
    <x v="0"/>
    <x v="6"/>
    <x v="0"/>
    <x v="1"/>
    <n v="2498"/>
    <n v="8000"/>
    <n v="8960"/>
    <n v="1600"/>
    <x v="0"/>
  </r>
  <r>
    <x v="0"/>
    <x v="6"/>
    <x v="1"/>
    <x v="2"/>
    <n v="1245"/>
    <n v="4577.2"/>
    <n v="5126.4639999999999"/>
    <n v="915.44"/>
    <x v="0"/>
  </r>
  <r>
    <x v="0"/>
    <x v="6"/>
    <x v="2"/>
    <x v="3"/>
    <n v="644"/>
    <n v="5743.5"/>
    <n v="6432.72"/>
    <n v="1148.7"/>
    <x v="0"/>
  </r>
  <r>
    <x v="0"/>
    <x v="6"/>
    <x v="3"/>
    <x v="4"/>
    <n v="643"/>
    <n v="7000"/>
    <n v="7840"/>
    <n v="1400"/>
    <x v="0"/>
  </r>
  <r>
    <x v="0"/>
    <x v="6"/>
    <x v="2"/>
    <x v="5"/>
    <n v="455"/>
    <n v="4578.6000000000004"/>
    <n v="5128.0320000000002"/>
    <n v="915.72000000000014"/>
    <x v="0"/>
  </r>
  <r>
    <x v="0"/>
    <x v="6"/>
    <x v="3"/>
    <x v="6"/>
    <n v="345"/>
    <n v="7000"/>
    <n v="7840"/>
    <n v="1400"/>
    <x v="0"/>
  </r>
  <r>
    <x v="0"/>
    <x v="6"/>
    <x v="1"/>
    <x v="7"/>
    <n v="122"/>
    <n v="100"/>
    <n v="112"/>
    <n v="20"/>
    <x v="0"/>
  </r>
  <r>
    <x v="0"/>
    <x v="6"/>
    <x v="4"/>
    <x v="8"/>
    <n v="78"/>
    <n v="4577.2"/>
    <n v="5126.4639999999999"/>
    <n v="915.44"/>
    <x v="0"/>
  </r>
  <r>
    <x v="0"/>
    <x v="6"/>
    <x v="4"/>
    <x v="9"/>
    <n v="76"/>
    <n v="4576.8999999999996"/>
    <n v="5126.1279999999997"/>
    <n v="915.38"/>
    <x v="0"/>
  </r>
  <r>
    <x v="0"/>
    <x v="6"/>
    <x v="4"/>
    <x v="10"/>
    <n v="46"/>
    <n v="200"/>
    <n v="224"/>
    <n v="40"/>
    <x v="0"/>
  </r>
  <r>
    <x v="0"/>
    <x v="6"/>
    <x v="4"/>
    <x v="11"/>
    <n v="34"/>
    <n v="4576.8"/>
    <n v="5126.0160000000005"/>
    <n v="915.36000000000013"/>
    <x v="0"/>
  </r>
  <r>
    <x v="0"/>
    <x v="6"/>
    <x v="1"/>
    <x v="12"/>
    <n v="7"/>
    <n v="200"/>
    <n v="224"/>
    <n v="40"/>
    <x v="0"/>
  </r>
  <r>
    <x v="0"/>
    <x v="6"/>
    <x v="4"/>
    <x v="14"/>
    <n v="3"/>
    <n v="4577.3"/>
    <n v="5126.576"/>
    <n v="915.46"/>
    <x v="0"/>
  </r>
  <r>
    <x v="0"/>
    <x v="6"/>
    <x v="5"/>
    <x v="13"/>
    <n v="2"/>
    <n v="6600"/>
    <n v="7392"/>
    <n v="1320"/>
    <x v="0"/>
  </r>
  <r>
    <x v="0"/>
    <x v="7"/>
    <x v="0"/>
    <x v="0"/>
    <n v="3566"/>
    <n v="4577.3"/>
    <n v="5126.576"/>
    <n v="915.46"/>
    <x v="0"/>
  </r>
  <r>
    <x v="0"/>
    <x v="7"/>
    <x v="0"/>
    <x v="1"/>
    <n v="2498"/>
    <n v="8000"/>
    <n v="8960"/>
    <n v="1600"/>
    <x v="1"/>
  </r>
  <r>
    <x v="0"/>
    <x v="7"/>
    <x v="1"/>
    <x v="2"/>
    <n v="1245"/>
    <n v="4577.2"/>
    <n v="5126.4639999999999"/>
    <n v="915.44"/>
    <x v="1"/>
  </r>
  <r>
    <x v="0"/>
    <x v="7"/>
    <x v="2"/>
    <x v="3"/>
    <n v="644"/>
    <n v="5743.5"/>
    <n v="6432.72"/>
    <n v="1148.7"/>
    <x v="1"/>
  </r>
  <r>
    <x v="0"/>
    <x v="7"/>
    <x v="3"/>
    <x v="4"/>
    <n v="643"/>
    <n v="7000"/>
    <n v="7840"/>
    <n v="1400"/>
    <x v="1"/>
  </r>
  <r>
    <x v="0"/>
    <x v="7"/>
    <x v="2"/>
    <x v="5"/>
    <n v="455"/>
    <n v="4578.6000000000004"/>
    <n v="5128.0320000000002"/>
    <n v="915.72000000000014"/>
    <x v="1"/>
  </r>
  <r>
    <x v="0"/>
    <x v="7"/>
    <x v="3"/>
    <x v="6"/>
    <n v="345"/>
    <n v="7000"/>
    <n v="7840"/>
    <n v="1400"/>
    <x v="1"/>
  </r>
  <r>
    <x v="0"/>
    <x v="7"/>
    <x v="1"/>
    <x v="7"/>
    <n v="122"/>
    <n v="100"/>
    <n v="112"/>
    <n v="20"/>
    <x v="1"/>
  </r>
  <r>
    <x v="0"/>
    <x v="7"/>
    <x v="4"/>
    <x v="8"/>
    <n v="78"/>
    <n v="4577.2"/>
    <n v="5126.4639999999999"/>
    <n v="915.44"/>
    <x v="1"/>
  </r>
  <r>
    <x v="0"/>
    <x v="7"/>
    <x v="4"/>
    <x v="9"/>
    <n v="76"/>
    <n v="4576.8999999999996"/>
    <n v="5126.1279999999997"/>
    <n v="915.38"/>
    <x v="1"/>
  </r>
  <r>
    <x v="0"/>
    <x v="7"/>
    <x v="4"/>
    <x v="10"/>
    <n v="46"/>
    <n v="200"/>
    <n v="224"/>
    <n v="40"/>
    <x v="1"/>
  </r>
  <r>
    <x v="0"/>
    <x v="7"/>
    <x v="4"/>
    <x v="11"/>
    <n v="34"/>
    <n v="4576.8"/>
    <n v="5126.0160000000005"/>
    <n v="915.36000000000013"/>
    <x v="1"/>
  </r>
  <r>
    <x v="0"/>
    <x v="7"/>
    <x v="1"/>
    <x v="12"/>
    <n v="7"/>
    <n v="200"/>
    <n v="224"/>
    <n v="40"/>
    <x v="1"/>
  </r>
  <r>
    <x v="0"/>
    <x v="7"/>
    <x v="4"/>
    <x v="14"/>
    <n v="3"/>
    <n v="4577.3"/>
    <n v="5126.576"/>
    <n v="915.46"/>
    <x v="1"/>
  </r>
  <r>
    <x v="0"/>
    <x v="7"/>
    <x v="5"/>
    <x v="13"/>
    <n v="2"/>
    <n v="6600"/>
    <n v="7392"/>
    <n v="1320"/>
    <x v="1"/>
  </r>
  <r>
    <x v="0"/>
    <x v="8"/>
    <x v="0"/>
    <x v="0"/>
    <n v="3566"/>
    <n v="4577.3"/>
    <n v="5126.576"/>
    <n v="915.46"/>
    <x v="1"/>
  </r>
  <r>
    <x v="0"/>
    <x v="8"/>
    <x v="0"/>
    <x v="1"/>
    <n v="2498"/>
    <n v="8000"/>
    <n v="8960"/>
    <n v="1600"/>
    <x v="1"/>
  </r>
  <r>
    <x v="0"/>
    <x v="8"/>
    <x v="1"/>
    <x v="2"/>
    <n v="1245"/>
    <n v="4577.2"/>
    <n v="5126.4639999999999"/>
    <n v="915.44"/>
    <x v="1"/>
  </r>
  <r>
    <x v="0"/>
    <x v="8"/>
    <x v="2"/>
    <x v="3"/>
    <n v="644"/>
    <n v="5743.5"/>
    <n v="6432.72"/>
    <n v="1148.7"/>
    <x v="1"/>
  </r>
  <r>
    <x v="0"/>
    <x v="8"/>
    <x v="3"/>
    <x v="4"/>
    <n v="643"/>
    <n v="7000"/>
    <n v="7840"/>
    <n v="1400"/>
    <x v="1"/>
  </r>
  <r>
    <x v="0"/>
    <x v="8"/>
    <x v="2"/>
    <x v="5"/>
    <n v="455"/>
    <n v="4578.6000000000004"/>
    <n v="5128.0320000000002"/>
    <n v="915.72000000000014"/>
    <x v="1"/>
  </r>
  <r>
    <x v="0"/>
    <x v="8"/>
    <x v="3"/>
    <x v="6"/>
    <n v="345"/>
    <n v="7000"/>
    <n v="7840"/>
    <n v="1400"/>
    <x v="1"/>
  </r>
  <r>
    <x v="0"/>
    <x v="8"/>
    <x v="1"/>
    <x v="7"/>
    <n v="122"/>
    <n v="100"/>
    <n v="112"/>
    <n v="20"/>
    <x v="1"/>
  </r>
  <r>
    <x v="0"/>
    <x v="8"/>
    <x v="4"/>
    <x v="8"/>
    <n v="78"/>
    <n v="4577.2"/>
    <n v="5126.4639999999999"/>
    <n v="915.44"/>
    <x v="1"/>
  </r>
  <r>
    <x v="0"/>
    <x v="8"/>
    <x v="4"/>
    <x v="9"/>
    <n v="76"/>
    <n v="4576.8999999999996"/>
    <n v="5126.1279999999997"/>
    <n v="915.38"/>
    <x v="1"/>
  </r>
  <r>
    <x v="0"/>
    <x v="8"/>
    <x v="4"/>
    <x v="10"/>
    <n v="46"/>
    <n v="200"/>
    <n v="224"/>
    <n v="40"/>
    <x v="1"/>
  </r>
  <r>
    <x v="0"/>
    <x v="8"/>
    <x v="4"/>
    <x v="11"/>
    <n v="34"/>
    <n v="4576.8"/>
    <n v="5126.0160000000005"/>
    <n v="915.36000000000013"/>
    <x v="0"/>
  </r>
  <r>
    <x v="0"/>
    <x v="8"/>
    <x v="1"/>
    <x v="12"/>
    <n v="7"/>
    <n v="200"/>
    <n v="224"/>
    <n v="40"/>
    <x v="0"/>
  </r>
  <r>
    <x v="0"/>
    <x v="8"/>
    <x v="4"/>
    <x v="14"/>
    <n v="3"/>
    <n v="4577.3"/>
    <n v="5126.576"/>
    <n v="915.46"/>
    <x v="0"/>
  </r>
  <r>
    <x v="0"/>
    <x v="8"/>
    <x v="5"/>
    <x v="13"/>
    <n v="2"/>
    <n v="6600"/>
    <n v="7392"/>
    <n v="1320"/>
    <x v="0"/>
  </r>
  <r>
    <x v="0"/>
    <x v="9"/>
    <x v="0"/>
    <x v="0"/>
    <n v="3566"/>
    <n v="4577.3"/>
    <n v="5126.576"/>
    <n v="915.46"/>
    <x v="0"/>
  </r>
  <r>
    <x v="0"/>
    <x v="9"/>
    <x v="0"/>
    <x v="1"/>
    <n v="2498"/>
    <n v="8000"/>
    <n v="8960"/>
    <n v="1600"/>
    <x v="0"/>
  </r>
  <r>
    <x v="0"/>
    <x v="9"/>
    <x v="1"/>
    <x v="2"/>
    <n v="1245"/>
    <n v="4577.2"/>
    <n v="5126.4639999999999"/>
    <n v="915.44"/>
    <x v="0"/>
  </r>
  <r>
    <x v="0"/>
    <x v="9"/>
    <x v="2"/>
    <x v="3"/>
    <n v="644"/>
    <n v="5743.5"/>
    <n v="6432.72"/>
    <n v="1148.7"/>
    <x v="0"/>
  </r>
  <r>
    <x v="0"/>
    <x v="9"/>
    <x v="3"/>
    <x v="4"/>
    <n v="643"/>
    <n v="7000"/>
    <n v="7840"/>
    <n v="1400"/>
    <x v="0"/>
  </r>
  <r>
    <x v="0"/>
    <x v="9"/>
    <x v="2"/>
    <x v="5"/>
    <n v="455"/>
    <n v="4578.6000000000004"/>
    <n v="5128.0320000000002"/>
    <n v="915.72000000000014"/>
    <x v="0"/>
  </r>
  <r>
    <x v="0"/>
    <x v="9"/>
    <x v="3"/>
    <x v="6"/>
    <n v="345"/>
    <n v="7000"/>
    <n v="7840"/>
    <n v="1400"/>
    <x v="0"/>
  </r>
  <r>
    <x v="0"/>
    <x v="9"/>
    <x v="1"/>
    <x v="7"/>
    <n v="122"/>
    <n v="100"/>
    <n v="112"/>
    <n v="20"/>
    <x v="0"/>
  </r>
  <r>
    <x v="0"/>
    <x v="9"/>
    <x v="4"/>
    <x v="8"/>
    <n v="78"/>
    <n v="4577.2"/>
    <n v="5126.4639999999999"/>
    <n v="915.44"/>
    <x v="0"/>
  </r>
  <r>
    <x v="0"/>
    <x v="9"/>
    <x v="4"/>
    <x v="9"/>
    <n v="76"/>
    <n v="4576.8999999999996"/>
    <n v="5126.1279999999997"/>
    <n v="915.38"/>
    <x v="0"/>
  </r>
  <r>
    <x v="0"/>
    <x v="9"/>
    <x v="4"/>
    <x v="10"/>
    <n v="46"/>
    <n v="200"/>
    <n v="224"/>
    <n v="40"/>
    <x v="0"/>
  </r>
  <r>
    <x v="0"/>
    <x v="9"/>
    <x v="4"/>
    <x v="11"/>
    <n v="34"/>
    <n v="4576.8"/>
    <n v="5126.0160000000005"/>
    <n v="915.36000000000013"/>
    <x v="0"/>
  </r>
  <r>
    <x v="0"/>
    <x v="9"/>
    <x v="1"/>
    <x v="12"/>
    <n v="7"/>
    <n v="200"/>
    <n v="224"/>
    <n v="40"/>
    <x v="0"/>
  </r>
  <r>
    <x v="0"/>
    <x v="9"/>
    <x v="4"/>
    <x v="14"/>
    <n v="3"/>
    <n v="4577.3"/>
    <n v="5126.576"/>
    <n v="915.46"/>
    <x v="1"/>
  </r>
  <r>
    <x v="0"/>
    <x v="9"/>
    <x v="5"/>
    <x v="13"/>
    <n v="2"/>
    <n v="6600"/>
    <n v="7392"/>
    <n v="1320"/>
    <x v="1"/>
  </r>
  <r>
    <x v="0"/>
    <x v="10"/>
    <x v="0"/>
    <x v="0"/>
    <n v="3566"/>
    <n v="4577.3"/>
    <n v="5126.576"/>
    <n v="915.46"/>
    <x v="1"/>
  </r>
  <r>
    <x v="0"/>
    <x v="10"/>
    <x v="0"/>
    <x v="1"/>
    <n v="2498"/>
    <n v="8000"/>
    <n v="8960"/>
    <n v="1600"/>
    <x v="1"/>
  </r>
  <r>
    <x v="0"/>
    <x v="10"/>
    <x v="1"/>
    <x v="2"/>
    <n v="1245"/>
    <n v="4577.2"/>
    <n v="5126.4639999999999"/>
    <n v="915.44"/>
    <x v="1"/>
  </r>
  <r>
    <x v="0"/>
    <x v="10"/>
    <x v="2"/>
    <x v="3"/>
    <n v="644"/>
    <n v="5743.5"/>
    <n v="6432.72"/>
    <n v="1148.7"/>
    <x v="1"/>
  </r>
  <r>
    <x v="0"/>
    <x v="10"/>
    <x v="3"/>
    <x v="4"/>
    <n v="643"/>
    <n v="7000"/>
    <n v="7840"/>
    <n v="1400"/>
    <x v="1"/>
  </r>
  <r>
    <x v="0"/>
    <x v="10"/>
    <x v="2"/>
    <x v="5"/>
    <n v="455"/>
    <n v="4578.6000000000004"/>
    <n v="5128.0320000000002"/>
    <n v="915.72000000000014"/>
    <x v="1"/>
  </r>
  <r>
    <x v="0"/>
    <x v="10"/>
    <x v="3"/>
    <x v="6"/>
    <n v="345"/>
    <n v="7000"/>
    <n v="7840"/>
    <n v="1400"/>
    <x v="1"/>
  </r>
  <r>
    <x v="0"/>
    <x v="10"/>
    <x v="1"/>
    <x v="7"/>
    <n v="122"/>
    <n v="100"/>
    <n v="112"/>
    <n v="20"/>
    <x v="1"/>
  </r>
  <r>
    <x v="0"/>
    <x v="10"/>
    <x v="4"/>
    <x v="8"/>
    <n v="78"/>
    <n v="4577.2"/>
    <n v="5126.4639999999999"/>
    <n v="915.44"/>
    <x v="1"/>
  </r>
  <r>
    <x v="0"/>
    <x v="10"/>
    <x v="4"/>
    <x v="9"/>
    <n v="76"/>
    <n v="4576.8999999999996"/>
    <n v="5126.1279999999997"/>
    <n v="915.38"/>
    <x v="1"/>
  </r>
  <r>
    <x v="0"/>
    <x v="10"/>
    <x v="4"/>
    <x v="10"/>
    <n v="46"/>
    <n v="200"/>
    <n v="224"/>
    <n v="40"/>
    <x v="1"/>
  </r>
  <r>
    <x v="0"/>
    <x v="10"/>
    <x v="4"/>
    <x v="11"/>
    <n v="34"/>
    <n v="4576.8"/>
    <n v="5126.0160000000005"/>
    <n v="915.36000000000013"/>
    <x v="1"/>
  </r>
  <r>
    <x v="0"/>
    <x v="10"/>
    <x v="1"/>
    <x v="12"/>
    <n v="7"/>
    <n v="200"/>
    <n v="224"/>
    <n v="40"/>
    <x v="1"/>
  </r>
  <r>
    <x v="0"/>
    <x v="10"/>
    <x v="4"/>
    <x v="14"/>
    <n v="3"/>
    <n v="4577.3"/>
    <n v="5126.576"/>
    <n v="915.46"/>
    <x v="1"/>
  </r>
  <r>
    <x v="0"/>
    <x v="10"/>
    <x v="5"/>
    <x v="13"/>
    <n v="2"/>
    <n v="6600"/>
    <n v="7392"/>
    <n v="1320"/>
    <x v="0"/>
  </r>
  <r>
    <x v="0"/>
    <x v="11"/>
    <x v="0"/>
    <x v="0"/>
    <n v="3566"/>
    <n v="4577.3"/>
    <n v="5126.576"/>
    <n v="915.46"/>
    <x v="0"/>
  </r>
  <r>
    <x v="0"/>
    <x v="11"/>
    <x v="0"/>
    <x v="1"/>
    <n v="2498"/>
    <n v="8000"/>
    <n v="8960"/>
    <n v="1600"/>
    <x v="0"/>
  </r>
  <r>
    <x v="0"/>
    <x v="11"/>
    <x v="1"/>
    <x v="2"/>
    <n v="1245"/>
    <n v="4577.2"/>
    <n v="5126.4639999999999"/>
    <n v="915.44"/>
    <x v="0"/>
  </r>
  <r>
    <x v="0"/>
    <x v="11"/>
    <x v="2"/>
    <x v="3"/>
    <n v="644"/>
    <n v="5743.5"/>
    <n v="6432.72"/>
    <n v="1148.7"/>
    <x v="0"/>
  </r>
  <r>
    <x v="0"/>
    <x v="11"/>
    <x v="3"/>
    <x v="4"/>
    <n v="643"/>
    <n v="7000"/>
    <n v="7840"/>
    <n v="1400"/>
    <x v="1"/>
  </r>
  <r>
    <x v="0"/>
    <x v="11"/>
    <x v="2"/>
    <x v="5"/>
    <n v="455"/>
    <n v="4578.6000000000004"/>
    <n v="5128.0320000000002"/>
    <n v="915.72000000000014"/>
    <x v="1"/>
  </r>
  <r>
    <x v="0"/>
    <x v="11"/>
    <x v="3"/>
    <x v="6"/>
    <n v="345"/>
    <n v="7000"/>
    <n v="7840"/>
    <n v="1400"/>
    <x v="1"/>
  </r>
  <r>
    <x v="0"/>
    <x v="11"/>
    <x v="1"/>
    <x v="7"/>
    <n v="122"/>
    <n v="100"/>
    <n v="112"/>
    <n v="20"/>
    <x v="1"/>
  </r>
  <r>
    <x v="0"/>
    <x v="11"/>
    <x v="4"/>
    <x v="8"/>
    <n v="78"/>
    <n v="4577.2"/>
    <n v="5126.4639999999999"/>
    <n v="915.44"/>
    <x v="1"/>
  </r>
  <r>
    <x v="0"/>
    <x v="11"/>
    <x v="4"/>
    <x v="9"/>
    <n v="76"/>
    <n v="4576.8999999999996"/>
    <n v="5126.1279999999997"/>
    <n v="915.38"/>
    <x v="1"/>
  </r>
  <r>
    <x v="0"/>
    <x v="11"/>
    <x v="4"/>
    <x v="10"/>
    <n v="46"/>
    <n v="200"/>
    <n v="224"/>
    <n v="40"/>
    <x v="1"/>
  </r>
  <r>
    <x v="0"/>
    <x v="11"/>
    <x v="4"/>
    <x v="11"/>
    <n v="34"/>
    <n v="4576.8"/>
    <n v="5126.0160000000005"/>
    <n v="915.36000000000013"/>
    <x v="1"/>
  </r>
  <r>
    <x v="0"/>
    <x v="11"/>
    <x v="1"/>
    <x v="12"/>
    <n v="7"/>
    <n v="200"/>
    <n v="224"/>
    <n v="40"/>
    <x v="1"/>
  </r>
  <r>
    <x v="0"/>
    <x v="11"/>
    <x v="4"/>
    <x v="14"/>
    <n v="3"/>
    <n v="4577.3"/>
    <n v="5126.576"/>
    <n v="915.46"/>
    <x v="0"/>
  </r>
  <r>
    <x v="0"/>
    <x v="11"/>
    <x v="5"/>
    <x v="13"/>
    <n v="2"/>
    <n v="6600"/>
    <n v="7392"/>
    <n v="1320"/>
    <x v="1"/>
  </r>
  <r>
    <x v="1"/>
    <x v="0"/>
    <x v="0"/>
    <x v="0"/>
    <n v="6591.1679999999997"/>
    <n v="4577.3"/>
    <n v="5126.576"/>
    <n v="915.46"/>
    <x v="0"/>
  </r>
  <r>
    <x v="1"/>
    <x v="0"/>
    <x v="0"/>
    <x v="1"/>
    <n v="8270.64"/>
    <n v="8800"/>
    <n v="8960"/>
    <n v="1760"/>
    <x v="0"/>
  </r>
  <r>
    <x v="1"/>
    <x v="0"/>
    <x v="1"/>
    <x v="2"/>
    <n v="8470"/>
    <n v="5034.92"/>
    <n v="5126.4639999999999"/>
    <n v="1006.984"/>
    <x v="0"/>
  </r>
  <r>
    <x v="1"/>
    <x v="0"/>
    <x v="2"/>
    <x v="3"/>
    <n v="6055.1985000000004"/>
    <n v="6317.85"/>
    <n v="6432.72"/>
    <n v="1263.5700000000002"/>
    <x v="0"/>
  </r>
  <r>
    <x v="1"/>
    <x v="0"/>
    <x v="3"/>
    <x v="4"/>
    <n v="10368.4"/>
    <n v="7700"/>
    <n v="7840"/>
    <n v="1540"/>
    <x v="0"/>
  </r>
  <r>
    <x v="1"/>
    <x v="0"/>
    <x v="2"/>
    <x v="5"/>
    <n v="3101.2624999999998"/>
    <n v="5036.46"/>
    <n v="5128.0320000000002"/>
    <n v="1007.292"/>
    <x v="0"/>
  </r>
  <r>
    <x v="1"/>
    <x v="0"/>
    <x v="3"/>
    <x v="6"/>
    <n v="6591.1679999999997"/>
    <n v="7700"/>
    <n v="7840"/>
    <n v="1540"/>
    <x v="0"/>
  </r>
  <r>
    <x v="1"/>
    <x v="0"/>
    <x v="1"/>
    <x v="7"/>
    <n v="6590.7359999999999"/>
    <n v="110"/>
    <n v="112"/>
    <n v="22"/>
    <x v="0"/>
  </r>
  <r>
    <x v="1"/>
    <x v="0"/>
    <x v="4"/>
    <x v="8"/>
    <n v="288"/>
    <n v="5034.92"/>
    <n v="5126.4639999999999"/>
    <n v="1006.984"/>
    <x v="0"/>
  </r>
  <r>
    <x v="1"/>
    <x v="0"/>
    <x v="4"/>
    <x v="9"/>
    <n v="6590.5919999999996"/>
    <n v="4576.8999999999996"/>
    <n v="5126.1279999999997"/>
    <n v="915.38"/>
    <x v="0"/>
  </r>
  <r>
    <x v="1"/>
    <x v="0"/>
    <x v="4"/>
    <x v="10"/>
    <n v="4032.9300000000003"/>
    <n v="200"/>
    <n v="224"/>
    <n v="40"/>
    <x v="0"/>
  </r>
  <r>
    <x v="1"/>
    <x v="0"/>
    <x v="4"/>
    <x v="11"/>
    <n v="7986"/>
    <n v="4576.8"/>
    <n v="5126.0160000000005"/>
    <n v="915.36000000000013"/>
    <x v="0"/>
  </r>
  <r>
    <x v="1"/>
    <x v="0"/>
    <x v="1"/>
    <x v="12"/>
    <n v="5538.5330000000004"/>
    <n v="200"/>
    <n v="224"/>
    <n v="40"/>
    <x v="0"/>
  </r>
  <r>
    <x v="1"/>
    <x v="0"/>
    <x v="5"/>
    <x v="13"/>
    <n v="3"/>
    <n v="6600"/>
    <n v="7392"/>
    <n v="1320"/>
    <x v="0"/>
  </r>
  <r>
    <x v="1"/>
    <x v="0"/>
    <x v="4"/>
    <x v="14"/>
    <n v="3"/>
    <n v="4577.3"/>
    <n v="5126.576"/>
    <n v="915.46"/>
    <x v="0"/>
  </r>
  <r>
    <x v="1"/>
    <x v="1"/>
    <x v="0"/>
    <x v="0"/>
    <n v="3566"/>
    <n v="4577.3"/>
    <n v="5126.576"/>
    <n v="915.46"/>
    <x v="0"/>
  </r>
  <r>
    <x v="1"/>
    <x v="1"/>
    <x v="0"/>
    <x v="1"/>
    <n v="2498"/>
    <n v="8000"/>
    <n v="8960"/>
    <n v="1600"/>
    <x v="0"/>
  </r>
  <r>
    <x v="1"/>
    <x v="1"/>
    <x v="1"/>
    <x v="2"/>
    <n v="1245"/>
    <n v="4577.2"/>
    <n v="5126.4639999999999"/>
    <n v="915.44"/>
    <x v="0"/>
  </r>
  <r>
    <x v="1"/>
    <x v="1"/>
    <x v="2"/>
    <x v="3"/>
    <n v="644"/>
    <n v="5743.5"/>
    <n v="6432.72"/>
    <n v="1148.7"/>
    <x v="0"/>
  </r>
  <r>
    <x v="1"/>
    <x v="1"/>
    <x v="3"/>
    <x v="4"/>
    <n v="643"/>
    <n v="7000"/>
    <n v="7840"/>
    <n v="1400"/>
    <x v="0"/>
  </r>
  <r>
    <x v="1"/>
    <x v="1"/>
    <x v="2"/>
    <x v="5"/>
    <n v="455"/>
    <n v="4578.6000000000004"/>
    <n v="5128.0320000000002"/>
    <n v="915.72000000000014"/>
    <x v="0"/>
  </r>
  <r>
    <x v="1"/>
    <x v="1"/>
    <x v="3"/>
    <x v="6"/>
    <n v="345"/>
    <n v="7000"/>
    <n v="7840"/>
    <n v="1400"/>
    <x v="0"/>
  </r>
  <r>
    <x v="1"/>
    <x v="1"/>
    <x v="1"/>
    <x v="7"/>
    <n v="122"/>
    <n v="100"/>
    <n v="112"/>
    <n v="20"/>
    <x v="0"/>
  </r>
  <r>
    <x v="1"/>
    <x v="1"/>
    <x v="4"/>
    <x v="8"/>
    <n v="78"/>
    <n v="4577.2"/>
    <n v="5126.4639999999999"/>
    <n v="915.44"/>
    <x v="0"/>
  </r>
  <r>
    <x v="1"/>
    <x v="1"/>
    <x v="4"/>
    <x v="9"/>
    <n v="240"/>
    <n v="4576.8999999999996"/>
    <n v="5126.1279999999997"/>
    <n v="915.38"/>
    <x v="0"/>
  </r>
  <r>
    <x v="1"/>
    <x v="1"/>
    <x v="4"/>
    <x v="10"/>
    <n v="5492.16"/>
    <n v="200"/>
    <n v="224"/>
    <n v="40"/>
    <x v="0"/>
  </r>
  <r>
    <x v="1"/>
    <x v="1"/>
    <x v="4"/>
    <x v="11"/>
    <n v="240"/>
    <n v="4576.8"/>
    <n v="5126.0160000000005"/>
    <n v="915.36000000000013"/>
    <x v="0"/>
  </r>
  <r>
    <x v="1"/>
    <x v="1"/>
    <x v="1"/>
    <x v="12"/>
    <n v="5492.76"/>
    <n v="200"/>
    <n v="224"/>
    <n v="40"/>
    <x v="0"/>
  </r>
  <r>
    <x v="1"/>
    <x v="1"/>
    <x v="4"/>
    <x v="14"/>
    <n v="7920"/>
    <n v="4577.3"/>
    <n v="5126.576"/>
    <n v="915.46"/>
    <x v="0"/>
  </r>
  <r>
    <x v="1"/>
    <x v="1"/>
    <x v="5"/>
    <x v="13"/>
    <n v="5492.76"/>
    <n v="6600"/>
    <n v="7392"/>
    <n v="1320"/>
    <x v="0"/>
  </r>
  <r>
    <x v="1"/>
    <x v="2"/>
    <x v="0"/>
    <x v="0"/>
    <n v="9600"/>
    <n v="4577.3"/>
    <n v="5126.576"/>
    <n v="915.46"/>
    <x v="0"/>
  </r>
  <r>
    <x v="1"/>
    <x v="2"/>
    <x v="0"/>
    <x v="1"/>
    <n v="5492.6399999999994"/>
    <n v="8000"/>
    <n v="8960"/>
    <n v="1600"/>
    <x v="0"/>
  </r>
  <r>
    <x v="1"/>
    <x v="2"/>
    <x v="1"/>
    <x v="2"/>
    <n v="6892.2"/>
    <n v="4577.2"/>
    <n v="5126.4639999999999"/>
    <n v="915.44"/>
    <x v="0"/>
  </r>
  <r>
    <x v="1"/>
    <x v="2"/>
    <x v="2"/>
    <x v="3"/>
    <n v="644"/>
    <n v="5743.5"/>
    <n v="6432.72"/>
    <n v="1148.7"/>
    <x v="0"/>
  </r>
  <r>
    <x v="1"/>
    <x v="2"/>
    <x v="3"/>
    <x v="4"/>
    <n v="643"/>
    <n v="7000"/>
    <n v="7840"/>
    <n v="1400"/>
    <x v="0"/>
  </r>
  <r>
    <x v="1"/>
    <x v="2"/>
    <x v="2"/>
    <x v="5"/>
    <n v="455"/>
    <n v="4578.6000000000004"/>
    <n v="5128.0320000000002"/>
    <n v="915.72000000000014"/>
    <x v="0"/>
  </r>
  <r>
    <x v="1"/>
    <x v="2"/>
    <x v="3"/>
    <x v="6"/>
    <n v="345"/>
    <n v="7000"/>
    <n v="7840"/>
    <n v="1400"/>
    <x v="0"/>
  </r>
  <r>
    <x v="1"/>
    <x v="2"/>
    <x v="1"/>
    <x v="7"/>
    <n v="122"/>
    <n v="100"/>
    <n v="112"/>
    <n v="20"/>
    <x v="0"/>
  </r>
  <r>
    <x v="1"/>
    <x v="2"/>
    <x v="4"/>
    <x v="8"/>
    <n v="78"/>
    <n v="4577.2"/>
    <n v="5126.4639999999999"/>
    <n v="915.44"/>
    <x v="0"/>
  </r>
  <r>
    <x v="1"/>
    <x v="2"/>
    <x v="4"/>
    <x v="9"/>
    <n v="76"/>
    <n v="4576.8999999999996"/>
    <n v="5126.1279999999997"/>
    <n v="915.38"/>
    <x v="0"/>
  </r>
  <r>
    <x v="1"/>
    <x v="2"/>
    <x v="4"/>
    <x v="10"/>
    <n v="46"/>
    <n v="200"/>
    <n v="224"/>
    <n v="40"/>
    <x v="0"/>
  </r>
  <r>
    <x v="1"/>
    <x v="2"/>
    <x v="4"/>
    <x v="11"/>
    <n v="34"/>
    <n v="4576.8"/>
    <n v="5126.0160000000005"/>
    <n v="915.36000000000013"/>
    <x v="0"/>
  </r>
  <r>
    <x v="1"/>
    <x v="2"/>
    <x v="1"/>
    <x v="12"/>
    <n v="7"/>
    <n v="200"/>
    <n v="224"/>
    <n v="40"/>
    <x v="0"/>
  </r>
  <r>
    <x v="1"/>
    <x v="2"/>
    <x v="4"/>
    <x v="14"/>
    <n v="3"/>
    <n v="4577.3"/>
    <n v="5126.576"/>
    <n v="915.46"/>
    <x v="0"/>
  </r>
  <r>
    <x v="1"/>
    <x v="2"/>
    <x v="5"/>
    <x v="13"/>
    <n v="2"/>
    <n v="6600"/>
    <n v="7392"/>
    <n v="1320"/>
    <x v="0"/>
  </r>
  <r>
    <x v="1"/>
    <x v="3"/>
    <x v="0"/>
    <x v="0"/>
    <n v="3566"/>
    <n v="4577.3"/>
    <n v="5126.576"/>
    <n v="915.46"/>
    <x v="0"/>
  </r>
  <r>
    <x v="1"/>
    <x v="3"/>
    <x v="0"/>
    <x v="1"/>
    <n v="2498"/>
    <n v="8000"/>
    <n v="8960"/>
    <n v="1600"/>
    <x v="0"/>
  </r>
  <r>
    <x v="1"/>
    <x v="3"/>
    <x v="1"/>
    <x v="2"/>
    <n v="1245"/>
    <n v="4577.2"/>
    <n v="5126.4639999999999"/>
    <n v="915.44"/>
    <x v="0"/>
  </r>
  <r>
    <x v="1"/>
    <x v="3"/>
    <x v="2"/>
    <x v="3"/>
    <n v="644"/>
    <n v="5743.5"/>
    <n v="6432.72"/>
    <n v="1148.7"/>
    <x v="0"/>
  </r>
  <r>
    <x v="1"/>
    <x v="3"/>
    <x v="3"/>
    <x v="4"/>
    <n v="643"/>
    <n v="7000"/>
    <n v="7840"/>
    <n v="1400"/>
    <x v="0"/>
  </r>
  <r>
    <x v="1"/>
    <x v="3"/>
    <x v="2"/>
    <x v="5"/>
    <n v="455"/>
    <n v="4578.6000000000004"/>
    <n v="5128.0320000000002"/>
    <n v="915.72000000000014"/>
    <x v="0"/>
  </r>
  <r>
    <x v="1"/>
    <x v="3"/>
    <x v="3"/>
    <x v="6"/>
    <n v="345"/>
    <n v="7000"/>
    <n v="7840"/>
    <n v="1400"/>
    <x v="0"/>
  </r>
  <r>
    <x v="1"/>
    <x v="3"/>
    <x v="1"/>
    <x v="7"/>
    <n v="122"/>
    <n v="100"/>
    <n v="112"/>
    <n v="20"/>
    <x v="0"/>
  </r>
  <r>
    <x v="1"/>
    <x v="3"/>
    <x v="4"/>
    <x v="8"/>
    <n v="78"/>
    <n v="4577.2"/>
    <n v="5126.4639999999999"/>
    <n v="915.44"/>
    <x v="0"/>
  </r>
  <r>
    <x v="1"/>
    <x v="3"/>
    <x v="4"/>
    <x v="9"/>
    <n v="76"/>
    <n v="4576.8999999999996"/>
    <n v="5126.1279999999997"/>
    <n v="915.38"/>
    <x v="0"/>
  </r>
  <r>
    <x v="1"/>
    <x v="3"/>
    <x v="4"/>
    <x v="10"/>
    <n v="46"/>
    <n v="200"/>
    <n v="224"/>
    <n v="40"/>
    <x v="0"/>
  </r>
  <r>
    <x v="1"/>
    <x v="3"/>
    <x v="4"/>
    <x v="11"/>
    <n v="34"/>
    <n v="4576.8"/>
    <n v="5126.0160000000005"/>
    <n v="915.36000000000013"/>
    <x v="0"/>
  </r>
  <r>
    <x v="1"/>
    <x v="3"/>
    <x v="1"/>
    <x v="12"/>
    <n v="7"/>
    <n v="200"/>
    <n v="224"/>
    <n v="40"/>
    <x v="0"/>
  </r>
  <r>
    <x v="1"/>
    <x v="3"/>
    <x v="4"/>
    <x v="14"/>
    <n v="3"/>
    <n v="4577.3"/>
    <n v="5126.576"/>
    <n v="915.46"/>
    <x v="0"/>
  </r>
  <r>
    <x v="1"/>
    <x v="3"/>
    <x v="5"/>
    <x v="13"/>
    <n v="2"/>
    <n v="7920"/>
    <n v="10296"/>
    <n v="1584"/>
    <x v="0"/>
  </r>
  <r>
    <x v="1"/>
    <x v="4"/>
    <x v="0"/>
    <x v="0"/>
    <n v="3566"/>
    <n v="5492.76"/>
    <n v="7140.5879999999997"/>
    <n v="1098.5520000000001"/>
    <x v="0"/>
  </r>
  <r>
    <x v="1"/>
    <x v="4"/>
    <x v="0"/>
    <x v="1"/>
    <n v="2498"/>
    <n v="9600"/>
    <n v="12480"/>
    <n v="1920"/>
    <x v="0"/>
  </r>
  <r>
    <x v="1"/>
    <x v="4"/>
    <x v="1"/>
    <x v="2"/>
    <n v="1245"/>
    <n v="5492.6399999999994"/>
    <n v="7140.4319999999989"/>
    <n v="1098.528"/>
    <x v="0"/>
  </r>
  <r>
    <x v="1"/>
    <x v="4"/>
    <x v="2"/>
    <x v="3"/>
    <n v="644"/>
    <n v="6892.2"/>
    <n v="8959.86"/>
    <n v="1378.44"/>
    <x v="0"/>
  </r>
  <r>
    <x v="1"/>
    <x v="4"/>
    <x v="3"/>
    <x v="4"/>
    <n v="643"/>
    <n v="8400"/>
    <n v="10920"/>
    <n v="1680"/>
    <x v="0"/>
  </r>
  <r>
    <x v="1"/>
    <x v="4"/>
    <x v="2"/>
    <x v="5"/>
    <n v="455"/>
    <n v="5494.3200000000006"/>
    <n v="7142.6160000000009"/>
    <n v="1098.8640000000003"/>
    <x v="0"/>
  </r>
  <r>
    <x v="1"/>
    <x v="4"/>
    <x v="3"/>
    <x v="6"/>
    <n v="345"/>
    <n v="8400"/>
    <n v="10920"/>
    <n v="1680"/>
    <x v="0"/>
  </r>
  <r>
    <x v="1"/>
    <x v="4"/>
    <x v="1"/>
    <x v="7"/>
    <n v="122"/>
    <n v="120"/>
    <n v="156"/>
    <n v="24"/>
    <x v="0"/>
  </r>
  <r>
    <x v="1"/>
    <x v="4"/>
    <x v="4"/>
    <x v="8"/>
    <n v="78"/>
    <n v="4577.2"/>
    <n v="5126.4639999999999"/>
    <n v="915.44"/>
    <x v="0"/>
  </r>
  <r>
    <x v="1"/>
    <x v="4"/>
    <x v="4"/>
    <x v="9"/>
    <n v="76"/>
    <n v="4576.8999999999996"/>
    <n v="5126.1279999999997"/>
    <n v="915.38"/>
    <x v="0"/>
  </r>
  <r>
    <x v="1"/>
    <x v="4"/>
    <x v="4"/>
    <x v="10"/>
    <n v="46"/>
    <n v="200"/>
    <n v="224"/>
    <n v="40"/>
    <x v="0"/>
  </r>
  <r>
    <x v="1"/>
    <x v="4"/>
    <x v="4"/>
    <x v="11"/>
    <n v="34"/>
    <n v="4576.8"/>
    <n v="5126.0160000000005"/>
    <n v="915.36000000000013"/>
    <x v="0"/>
  </r>
  <r>
    <x v="1"/>
    <x v="4"/>
    <x v="1"/>
    <x v="12"/>
    <n v="7"/>
    <n v="200"/>
    <n v="224"/>
    <n v="40"/>
    <x v="0"/>
  </r>
  <r>
    <x v="1"/>
    <x v="4"/>
    <x v="4"/>
    <x v="14"/>
    <n v="3"/>
    <n v="4577.3"/>
    <n v="5126.576"/>
    <n v="915.46"/>
    <x v="0"/>
  </r>
  <r>
    <x v="1"/>
    <x v="4"/>
    <x v="5"/>
    <x v="13"/>
    <n v="2"/>
    <n v="6600"/>
    <n v="7392"/>
    <n v="1320"/>
    <x v="0"/>
  </r>
  <r>
    <x v="1"/>
    <x v="5"/>
    <x v="0"/>
    <x v="0"/>
    <n v="3566"/>
    <n v="4577.3"/>
    <n v="5126.576"/>
    <n v="915.46"/>
    <x v="0"/>
  </r>
  <r>
    <x v="1"/>
    <x v="5"/>
    <x v="0"/>
    <x v="1"/>
    <n v="2498"/>
    <n v="8000"/>
    <n v="8960"/>
    <n v="1600"/>
    <x v="0"/>
  </r>
  <r>
    <x v="1"/>
    <x v="5"/>
    <x v="1"/>
    <x v="2"/>
    <n v="1245"/>
    <n v="4577.2"/>
    <n v="5126.4639999999999"/>
    <n v="915.44"/>
    <x v="0"/>
  </r>
  <r>
    <x v="1"/>
    <x v="5"/>
    <x v="2"/>
    <x v="3"/>
    <n v="644"/>
    <n v="5743.5"/>
    <n v="6432.72"/>
    <n v="1148.7"/>
    <x v="0"/>
  </r>
  <r>
    <x v="1"/>
    <x v="5"/>
    <x v="3"/>
    <x v="4"/>
    <n v="643"/>
    <n v="7000"/>
    <n v="7840"/>
    <n v="1400"/>
    <x v="0"/>
  </r>
  <r>
    <x v="1"/>
    <x v="5"/>
    <x v="2"/>
    <x v="5"/>
    <n v="455"/>
    <n v="4578.6000000000004"/>
    <n v="5128.0320000000002"/>
    <n v="915.72000000000014"/>
    <x v="0"/>
  </r>
  <r>
    <x v="1"/>
    <x v="5"/>
    <x v="3"/>
    <x v="6"/>
    <n v="345"/>
    <n v="7000"/>
    <n v="7840"/>
    <n v="1400"/>
    <x v="0"/>
  </r>
  <r>
    <x v="1"/>
    <x v="5"/>
    <x v="1"/>
    <x v="7"/>
    <n v="122"/>
    <n v="100"/>
    <n v="112"/>
    <n v="20"/>
    <x v="0"/>
  </r>
  <r>
    <x v="1"/>
    <x v="5"/>
    <x v="4"/>
    <x v="8"/>
    <n v="78"/>
    <n v="4577.2"/>
    <n v="5126.4639999999999"/>
    <n v="915.44"/>
    <x v="0"/>
  </r>
  <r>
    <x v="1"/>
    <x v="5"/>
    <x v="4"/>
    <x v="9"/>
    <n v="5034.5899999999992"/>
    <n v="4576.8999999999996"/>
    <n v="5126.1279999999997"/>
    <n v="915.38"/>
    <x v="0"/>
  </r>
  <r>
    <x v="1"/>
    <x v="5"/>
    <x v="4"/>
    <x v="10"/>
    <n v="220"/>
    <n v="200"/>
    <n v="224"/>
    <n v="40"/>
    <x v="0"/>
  </r>
  <r>
    <x v="1"/>
    <x v="5"/>
    <x v="4"/>
    <x v="11"/>
    <n v="5034.4800000000005"/>
    <n v="4576.8"/>
    <n v="5126.0160000000005"/>
    <n v="915.36000000000013"/>
    <x v="0"/>
  </r>
  <r>
    <x v="1"/>
    <x v="5"/>
    <x v="1"/>
    <x v="12"/>
    <n v="220"/>
    <n v="200"/>
    <n v="224"/>
    <n v="40"/>
    <x v="0"/>
  </r>
  <r>
    <x v="1"/>
    <x v="5"/>
    <x v="5"/>
    <x v="13"/>
    <n v="7260"/>
    <n v="6600"/>
    <n v="7392"/>
    <n v="1320"/>
    <x v="0"/>
  </r>
  <r>
    <x v="1"/>
    <x v="5"/>
    <x v="4"/>
    <x v="14"/>
    <n v="5035.0300000000007"/>
    <n v="4577.3"/>
    <n v="5126.576"/>
    <n v="915.46"/>
    <x v="0"/>
  </r>
  <r>
    <x v="1"/>
    <x v="6"/>
    <x v="0"/>
    <x v="0"/>
    <n v="5035.0300000000007"/>
    <n v="4577.3"/>
    <n v="5126.576"/>
    <n v="915.46"/>
    <x v="0"/>
  </r>
  <r>
    <x v="1"/>
    <x v="6"/>
    <x v="0"/>
    <x v="1"/>
    <n v="8800"/>
    <n v="8000"/>
    <n v="8960"/>
    <n v="1600"/>
    <x v="0"/>
  </r>
  <r>
    <x v="1"/>
    <x v="6"/>
    <x v="1"/>
    <x v="2"/>
    <n v="5034.92"/>
    <n v="4577.2"/>
    <n v="5126.4639999999999"/>
    <n v="915.44"/>
    <x v="0"/>
  </r>
  <r>
    <x v="1"/>
    <x v="6"/>
    <x v="2"/>
    <x v="3"/>
    <n v="644"/>
    <n v="5743.5"/>
    <n v="6432.72"/>
    <n v="1148.7"/>
    <x v="0"/>
  </r>
  <r>
    <x v="1"/>
    <x v="6"/>
    <x v="3"/>
    <x v="4"/>
    <n v="643"/>
    <n v="7000"/>
    <n v="7840"/>
    <n v="1400"/>
    <x v="0"/>
  </r>
  <r>
    <x v="1"/>
    <x v="6"/>
    <x v="2"/>
    <x v="5"/>
    <n v="455"/>
    <n v="4578.6000000000004"/>
    <n v="5128.0320000000002"/>
    <n v="915.72000000000014"/>
    <x v="0"/>
  </r>
  <r>
    <x v="1"/>
    <x v="6"/>
    <x v="3"/>
    <x v="6"/>
    <n v="345"/>
    <n v="7000"/>
    <n v="7840"/>
    <n v="1400"/>
    <x v="0"/>
  </r>
  <r>
    <x v="1"/>
    <x v="6"/>
    <x v="1"/>
    <x v="7"/>
    <n v="122"/>
    <n v="100"/>
    <n v="112"/>
    <n v="20"/>
    <x v="0"/>
  </r>
  <r>
    <x v="1"/>
    <x v="6"/>
    <x v="4"/>
    <x v="8"/>
    <n v="78"/>
    <n v="4577.2"/>
    <n v="5126.4639999999999"/>
    <n v="915.44"/>
    <x v="0"/>
  </r>
  <r>
    <x v="1"/>
    <x v="6"/>
    <x v="4"/>
    <x v="9"/>
    <n v="76"/>
    <n v="4576.8999999999996"/>
    <n v="5126.1279999999997"/>
    <n v="915.38"/>
    <x v="0"/>
  </r>
  <r>
    <x v="1"/>
    <x v="6"/>
    <x v="4"/>
    <x v="10"/>
    <n v="46"/>
    <n v="200"/>
    <n v="224"/>
    <n v="40"/>
    <x v="0"/>
  </r>
  <r>
    <x v="1"/>
    <x v="6"/>
    <x v="4"/>
    <x v="11"/>
    <n v="34"/>
    <n v="4576.8"/>
    <n v="5126.0160000000005"/>
    <n v="915.36000000000013"/>
    <x v="0"/>
  </r>
  <r>
    <x v="1"/>
    <x v="6"/>
    <x v="1"/>
    <x v="12"/>
    <n v="7"/>
    <n v="200"/>
    <n v="224"/>
    <n v="40"/>
    <x v="0"/>
  </r>
  <r>
    <x v="1"/>
    <x v="6"/>
    <x v="4"/>
    <x v="14"/>
    <n v="3"/>
    <n v="4577.3"/>
    <n v="5126.576"/>
    <n v="915.46"/>
    <x v="0"/>
  </r>
  <r>
    <x v="1"/>
    <x v="6"/>
    <x v="5"/>
    <x v="13"/>
    <n v="2"/>
    <n v="6600"/>
    <n v="7392"/>
    <n v="1320"/>
    <x v="0"/>
  </r>
  <r>
    <x v="1"/>
    <x v="7"/>
    <x v="0"/>
    <x v="0"/>
    <n v="3566"/>
    <n v="4577.3"/>
    <n v="5126.576"/>
    <n v="915.46"/>
    <x v="0"/>
  </r>
  <r>
    <x v="1"/>
    <x v="7"/>
    <x v="0"/>
    <x v="1"/>
    <n v="2498"/>
    <n v="8000"/>
    <n v="8960"/>
    <n v="1600"/>
    <x v="0"/>
  </r>
  <r>
    <x v="1"/>
    <x v="7"/>
    <x v="1"/>
    <x v="2"/>
    <n v="1245"/>
    <n v="4577.2"/>
    <n v="5126.4639999999999"/>
    <n v="915.44"/>
    <x v="0"/>
  </r>
  <r>
    <x v="1"/>
    <x v="7"/>
    <x v="2"/>
    <x v="3"/>
    <n v="644"/>
    <n v="5743.5"/>
    <n v="6432.72"/>
    <n v="1148.7"/>
    <x v="0"/>
  </r>
  <r>
    <x v="1"/>
    <x v="7"/>
    <x v="3"/>
    <x v="4"/>
    <n v="643"/>
    <n v="7000"/>
    <n v="7840"/>
    <n v="1400"/>
    <x v="0"/>
  </r>
  <r>
    <x v="1"/>
    <x v="7"/>
    <x v="2"/>
    <x v="5"/>
    <n v="455"/>
    <n v="5036.46"/>
    <n v="5128.0320000000002"/>
    <n v="1007.292"/>
    <x v="0"/>
  </r>
  <r>
    <x v="1"/>
    <x v="7"/>
    <x v="3"/>
    <x v="6"/>
    <n v="345"/>
    <n v="7700"/>
    <n v="7840"/>
    <n v="1540"/>
    <x v="0"/>
  </r>
  <r>
    <x v="1"/>
    <x v="7"/>
    <x v="1"/>
    <x v="7"/>
    <n v="122"/>
    <n v="110"/>
    <n v="112"/>
    <n v="22"/>
    <x v="0"/>
  </r>
  <r>
    <x v="1"/>
    <x v="7"/>
    <x v="4"/>
    <x v="8"/>
    <n v="78"/>
    <n v="5034.92"/>
    <n v="5126.4639999999999"/>
    <n v="1006.984"/>
    <x v="0"/>
  </r>
  <r>
    <x v="1"/>
    <x v="7"/>
    <x v="4"/>
    <x v="9"/>
    <n v="76"/>
    <n v="5034.5899999999992"/>
    <n v="5126.1279999999997"/>
    <n v="1006.9179999999999"/>
    <x v="0"/>
  </r>
  <r>
    <x v="1"/>
    <x v="7"/>
    <x v="4"/>
    <x v="10"/>
    <n v="46"/>
    <n v="230"/>
    <n v="224"/>
    <n v="46"/>
    <x v="0"/>
  </r>
  <r>
    <x v="1"/>
    <x v="7"/>
    <x v="4"/>
    <x v="11"/>
    <n v="34"/>
    <n v="5263.32"/>
    <n v="5126.0160000000005"/>
    <n v="1052.664"/>
    <x v="0"/>
  </r>
  <r>
    <x v="1"/>
    <x v="7"/>
    <x v="1"/>
    <x v="12"/>
    <n v="7"/>
    <n v="230"/>
    <n v="224"/>
    <n v="46"/>
    <x v="1"/>
  </r>
  <r>
    <x v="1"/>
    <x v="7"/>
    <x v="4"/>
    <x v="14"/>
    <n v="3"/>
    <n v="5263.8950000000004"/>
    <n v="5126.576"/>
    <n v="1052.7790000000002"/>
    <x v="1"/>
  </r>
  <r>
    <x v="1"/>
    <x v="7"/>
    <x v="5"/>
    <x v="13"/>
    <n v="2"/>
    <n v="7590"/>
    <n v="7392"/>
    <n v="1518"/>
    <x v="1"/>
  </r>
  <r>
    <x v="1"/>
    <x v="8"/>
    <x v="0"/>
    <x v="0"/>
    <n v="3566"/>
    <n v="5263.8950000000004"/>
    <n v="5126.576"/>
    <n v="1052.7790000000002"/>
    <x v="1"/>
  </r>
  <r>
    <x v="1"/>
    <x v="8"/>
    <x v="0"/>
    <x v="1"/>
    <n v="2498"/>
    <n v="8800"/>
    <n v="8960"/>
    <n v="1760"/>
    <x v="1"/>
  </r>
  <r>
    <x v="1"/>
    <x v="8"/>
    <x v="1"/>
    <x v="2"/>
    <n v="1245"/>
    <n v="5034.92"/>
    <n v="5126.4639999999999"/>
    <n v="1006.984"/>
    <x v="1"/>
  </r>
  <r>
    <x v="1"/>
    <x v="8"/>
    <x v="2"/>
    <x v="3"/>
    <n v="644"/>
    <n v="6317.85"/>
    <n v="6432.72"/>
    <n v="1263.5700000000002"/>
    <x v="1"/>
  </r>
  <r>
    <x v="1"/>
    <x v="8"/>
    <x v="3"/>
    <x v="4"/>
    <n v="643"/>
    <n v="7700"/>
    <n v="7840"/>
    <n v="1540"/>
    <x v="1"/>
  </r>
  <r>
    <x v="1"/>
    <x v="8"/>
    <x v="2"/>
    <x v="5"/>
    <n v="455"/>
    <n v="5036.46"/>
    <n v="5128.0320000000002"/>
    <n v="1007.292"/>
    <x v="1"/>
  </r>
  <r>
    <x v="1"/>
    <x v="8"/>
    <x v="3"/>
    <x v="6"/>
    <n v="345"/>
    <n v="7700"/>
    <n v="7840"/>
    <n v="1540"/>
    <x v="1"/>
  </r>
  <r>
    <x v="1"/>
    <x v="8"/>
    <x v="1"/>
    <x v="7"/>
    <n v="122"/>
    <n v="110"/>
    <n v="112"/>
    <n v="22"/>
    <x v="1"/>
  </r>
  <r>
    <x v="1"/>
    <x v="8"/>
    <x v="4"/>
    <x v="8"/>
    <n v="78"/>
    <n v="5034.92"/>
    <n v="5126.4639999999999"/>
    <n v="1006.984"/>
    <x v="1"/>
  </r>
  <r>
    <x v="1"/>
    <x v="8"/>
    <x v="4"/>
    <x v="9"/>
    <n v="76"/>
    <n v="4576.8999999999996"/>
    <n v="5126.1279999999997"/>
    <n v="915.38"/>
    <x v="1"/>
  </r>
  <r>
    <x v="1"/>
    <x v="8"/>
    <x v="4"/>
    <x v="10"/>
    <n v="46"/>
    <n v="200"/>
    <n v="224"/>
    <n v="40"/>
    <x v="1"/>
  </r>
  <r>
    <x v="1"/>
    <x v="8"/>
    <x v="4"/>
    <x v="11"/>
    <n v="34"/>
    <n v="4576.8"/>
    <n v="5126.0160000000005"/>
    <n v="915.36000000000013"/>
    <x v="1"/>
  </r>
  <r>
    <x v="1"/>
    <x v="8"/>
    <x v="1"/>
    <x v="12"/>
    <n v="7"/>
    <n v="200"/>
    <n v="224"/>
    <n v="40"/>
    <x v="1"/>
  </r>
  <r>
    <x v="1"/>
    <x v="8"/>
    <x v="4"/>
    <x v="14"/>
    <n v="3"/>
    <n v="4577.3"/>
    <n v="5126.576"/>
    <n v="915.46"/>
    <x v="1"/>
  </r>
  <r>
    <x v="1"/>
    <x v="8"/>
    <x v="5"/>
    <x v="13"/>
    <n v="2"/>
    <n v="6600"/>
    <n v="7392"/>
    <n v="1320"/>
    <x v="1"/>
  </r>
  <r>
    <x v="1"/>
    <x v="9"/>
    <x v="0"/>
    <x v="0"/>
    <n v="3566"/>
    <n v="4577.3"/>
    <n v="5126.576"/>
    <n v="915.46"/>
    <x v="1"/>
  </r>
  <r>
    <x v="1"/>
    <x v="9"/>
    <x v="0"/>
    <x v="1"/>
    <n v="2498"/>
    <n v="8000"/>
    <n v="8960"/>
    <n v="1600"/>
    <x v="1"/>
  </r>
  <r>
    <x v="1"/>
    <x v="9"/>
    <x v="1"/>
    <x v="2"/>
    <n v="1245"/>
    <n v="4577.2"/>
    <n v="5126.4639999999999"/>
    <n v="915.44"/>
    <x v="1"/>
  </r>
  <r>
    <x v="1"/>
    <x v="9"/>
    <x v="2"/>
    <x v="3"/>
    <n v="644"/>
    <n v="5743.5"/>
    <n v="6432.72"/>
    <n v="1148.7"/>
    <x v="1"/>
  </r>
  <r>
    <x v="1"/>
    <x v="9"/>
    <x v="3"/>
    <x v="4"/>
    <n v="643"/>
    <n v="7000"/>
    <n v="7840"/>
    <n v="1400"/>
    <x v="1"/>
  </r>
  <r>
    <x v="1"/>
    <x v="9"/>
    <x v="2"/>
    <x v="5"/>
    <n v="455"/>
    <n v="4578.6000000000004"/>
    <n v="5128.0320000000002"/>
    <n v="915.72000000000014"/>
    <x v="0"/>
  </r>
  <r>
    <x v="1"/>
    <x v="9"/>
    <x v="3"/>
    <x v="6"/>
    <n v="345"/>
    <n v="7000"/>
    <n v="7840"/>
    <n v="1400"/>
    <x v="0"/>
  </r>
  <r>
    <x v="1"/>
    <x v="9"/>
    <x v="1"/>
    <x v="7"/>
    <n v="122"/>
    <n v="100"/>
    <n v="112"/>
    <n v="20"/>
    <x v="0"/>
  </r>
  <r>
    <x v="1"/>
    <x v="9"/>
    <x v="4"/>
    <x v="8"/>
    <n v="78"/>
    <n v="4577.2"/>
    <n v="5126.4639999999999"/>
    <n v="915.44"/>
    <x v="0"/>
  </r>
  <r>
    <x v="1"/>
    <x v="9"/>
    <x v="4"/>
    <x v="9"/>
    <n v="76"/>
    <n v="4576.8999999999996"/>
    <n v="5126.1279999999997"/>
    <n v="915.38"/>
    <x v="0"/>
  </r>
  <r>
    <x v="1"/>
    <x v="9"/>
    <x v="4"/>
    <x v="10"/>
    <n v="46"/>
    <n v="200"/>
    <n v="224"/>
    <n v="40"/>
    <x v="0"/>
  </r>
  <r>
    <x v="1"/>
    <x v="9"/>
    <x v="4"/>
    <x v="11"/>
    <n v="34"/>
    <n v="4576.8"/>
    <n v="5126.0160000000005"/>
    <n v="915.36000000000013"/>
    <x v="0"/>
  </r>
  <r>
    <x v="1"/>
    <x v="9"/>
    <x v="1"/>
    <x v="12"/>
    <n v="7"/>
    <n v="200"/>
    <n v="224"/>
    <n v="40"/>
    <x v="0"/>
  </r>
  <r>
    <x v="1"/>
    <x v="9"/>
    <x v="4"/>
    <x v="14"/>
    <n v="3"/>
    <n v="4577.3"/>
    <n v="5126.576"/>
    <n v="915.46"/>
    <x v="0"/>
  </r>
  <r>
    <x v="1"/>
    <x v="9"/>
    <x v="5"/>
    <x v="13"/>
    <n v="2"/>
    <n v="6600"/>
    <n v="7392"/>
    <n v="1320"/>
    <x v="0"/>
  </r>
  <r>
    <x v="1"/>
    <x v="10"/>
    <x v="0"/>
    <x v="0"/>
    <n v="3566"/>
    <n v="4577.3"/>
    <n v="5126.576"/>
    <n v="915.46"/>
    <x v="0"/>
  </r>
  <r>
    <x v="1"/>
    <x v="10"/>
    <x v="0"/>
    <x v="1"/>
    <n v="2498"/>
    <n v="8000"/>
    <n v="8960"/>
    <n v="1600"/>
    <x v="0"/>
  </r>
  <r>
    <x v="1"/>
    <x v="10"/>
    <x v="1"/>
    <x v="2"/>
    <n v="1245"/>
    <n v="4577.2"/>
    <n v="5126.4639999999999"/>
    <n v="915.44"/>
    <x v="0"/>
  </r>
  <r>
    <x v="1"/>
    <x v="10"/>
    <x v="2"/>
    <x v="3"/>
    <n v="644"/>
    <n v="5743.5"/>
    <n v="6432.72"/>
    <n v="1148.7"/>
    <x v="0"/>
  </r>
  <r>
    <x v="1"/>
    <x v="10"/>
    <x v="3"/>
    <x v="4"/>
    <n v="643"/>
    <n v="7000"/>
    <n v="7840"/>
    <n v="1400"/>
    <x v="0"/>
  </r>
  <r>
    <x v="1"/>
    <x v="10"/>
    <x v="2"/>
    <x v="5"/>
    <n v="455"/>
    <n v="4578.6000000000004"/>
    <n v="5128.0320000000002"/>
    <n v="915.72000000000014"/>
    <x v="0"/>
  </r>
  <r>
    <x v="1"/>
    <x v="10"/>
    <x v="3"/>
    <x v="6"/>
    <n v="345"/>
    <n v="7000"/>
    <n v="7840"/>
    <n v="1400"/>
    <x v="0"/>
  </r>
  <r>
    <x v="1"/>
    <x v="10"/>
    <x v="1"/>
    <x v="7"/>
    <n v="122"/>
    <n v="100"/>
    <n v="112"/>
    <n v="20"/>
    <x v="0"/>
  </r>
  <r>
    <x v="1"/>
    <x v="10"/>
    <x v="4"/>
    <x v="8"/>
    <n v="78"/>
    <n v="4577.2"/>
    <n v="5126.4639999999999"/>
    <n v="915.44"/>
    <x v="0"/>
  </r>
  <r>
    <x v="1"/>
    <x v="10"/>
    <x v="4"/>
    <x v="9"/>
    <n v="76"/>
    <n v="4576.8999999999996"/>
    <n v="5126.1279999999997"/>
    <n v="915.38"/>
    <x v="0"/>
  </r>
  <r>
    <x v="1"/>
    <x v="10"/>
    <x v="4"/>
    <x v="10"/>
    <n v="46"/>
    <n v="200"/>
    <n v="224"/>
    <n v="40"/>
    <x v="0"/>
  </r>
  <r>
    <x v="1"/>
    <x v="10"/>
    <x v="4"/>
    <x v="11"/>
    <n v="34"/>
    <n v="5492.16"/>
    <n v="5126.0160000000005"/>
    <n v="1098.432"/>
    <x v="0"/>
  </r>
  <r>
    <x v="1"/>
    <x v="10"/>
    <x v="1"/>
    <x v="12"/>
    <n v="7"/>
    <n v="240"/>
    <n v="224"/>
    <n v="48"/>
    <x v="0"/>
  </r>
  <r>
    <x v="1"/>
    <x v="10"/>
    <x v="4"/>
    <x v="14"/>
    <n v="3"/>
    <n v="5492.76"/>
    <n v="5126.576"/>
    <n v="1098.5520000000001"/>
    <x v="0"/>
  </r>
  <r>
    <x v="1"/>
    <x v="10"/>
    <x v="5"/>
    <x v="13"/>
    <n v="2"/>
    <n v="7920"/>
    <n v="7392"/>
    <n v="1584"/>
    <x v="0"/>
  </r>
  <r>
    <x v="1"/>
    <x v="11"/>
    <x v="0"/>
    <x v="0"/>
    <n v="3566"/>
    <n v="4577.3"/>
    <n v="5126.576"/>
    <n v="915.46"/>
    <x v="0"/>
  </r>
  <r>
    <x v="1"/>
    <x v="11"/>
    <x v="0"/>
    <x v="1"/>
    <n v="2498"/>
    <n v="8000"/>
    <n v="8960"/>
    <n v="1600"/>
    <x v="0"/>
  </r>
  <r>
    <x v="1"/>
    <x v="11"/>
    <x v="1"/>
    <x v="2"/>
    <n v="1245"/>
    <n v="4577.2"/>
    <n v="5126.4639999999999"/>
    <n v="915.44"/>
    <x v="0"/>
  </r>
  <r>
    <x v="1"/>
    <x v="11"/>
    <x v="2"/>
    <x v="3"/>
    <n v="644"/>
    <n v="5743.5"/>
    <n v="6432.72"/>
    <n v="1148.7"/>
    <x v="0"/>
  </r>
  <r>
    <x v="1"/>
    <x v="11"/>
    <x v="3"/>
    <x v="4"/>
    <n v="643"/>
    <n v="7000"/>
    <n v="7840"/>
    <n v="1400"/>
    <x v="0"/>
  </r>
  <r>
    <x v="1"/>
    <x v="11"/>
    <x v="2"/>
    <x v="5"/>
    <n v="455"/>
    <n v="4578.6000000000004"/>
    <n v="5128.0320000000002"/>
    <n v="915.72000000000014"/>
    <x v="0"/>
  </r>
  <r>
    <x v="1"/>
    <x v="11"/>
    <x v="3"/>
    <x v="6"/>
    <n v="345"/>
    <n v="7000"/>
    <n v="7840"/>
    <n v="1400"/>
    <x v="0"/>
  </r>
  <r>
    <x v="1"/>
    <x v="11"/>
    <x v="1"/>
    <x v="7"/>
    <n v="122"/>
    <n v="100"/>
    <n v="112"/>
    <n v="20"/>
    <x v="0"/>
  </r>
  <r>
    <x v="1"/>
    <x v="11"/>
    <x v="4"/>
    <x v="8"/>
    <n v="78"/>
    <n v="4577.2"/>
    <n v="5126.4639999999999"/>
    <n v="915.44"/>
    <x v="0"/>
  </r>
  <r>
    <x v="1"/>
    <x v="11"/>
    <x v="4"/>
    <x v="9"/>
    <n v="76"/>
    <n v="4576.8999999999996"/>
    <n v="5126.1279999999997"/>
    <n v="915.38"/>
    <x v="0"/>
  </r>
  <r>
    <x v="1"/>
    <x v="11"/>
    <x v="4"/>
    <x v="10"/>
    <n v="46"/>
    <n v="200"/>
    <n v="224"/>
    <n v="40"/>
    <x v="0"/>
  </r>
  <r>
    <x v="1"/>
    <x v="11"/>
    <x v="4"/>
    <x v="11"/>
    <n v="34"/>
    <n v="4576.8"/>
    <n v="5126.0160000000005"/>
    <n v="915.36000000000013"/>
    <x v="0"/>
  </r>
  <r>
    <x v="1"/>
    <x v="11"/>
    <x v="1"/>
    <x v="12"/>
    <n v="7"/>
    <n v="200"/>
    <n v="224"/>
    <n v="40"/>
    <x v="0"/>
  </r>
  <r>
    <x v="1"/>
    <x v="11"/>
    <x v="4"/>
    <x v="14"/>
    <n v="3"/>
    <n v="4577.3"/>
    <n v="5126.576"/>
    <n v="915.46"/>
    <x v="0"/>
  </r>
  <r>
    <x v="1"/>
    <x v="11"/>
    <x v="5"/>
    <x v="13"/>
    <n v="2"/>
    <n v="6600"/>
    <n v="7392"/>
    <n v="1320"/>
    <x v="0"/>
  </r>
  <r>
    <x v="2"/>
    <x v="0"/>
    <x v="0"/>
    <x v="0"/>
    <n v="3566"/>
    <n v="5492.76"/>
    <n v="5126.576"/>
    <n v="1098.5520000000001"/>
    <x v="0"/>
  </r>
  <r>
    <x v="2"/>
    <x v="0"/>
    <x v="0"/>
    <x v="1"/>
    <n v="2498"/>
    <n v="9600"/>
    <n v="8960"/>
    <n v="1920"/>
    <x v="0"/>
  </r>
  <r>
    <x v="2"/>
    <x v="0"/>
    <x v="1"/>
    <x v="2"/>
    <n v="1245"/>
    <n v="5492.6399999999994"/>
    <n v="5126.4639999999999"/>
    <n v="1098.528"/>
    <x v="1"/>
  </r>
  <r>
    <x v="2"/>
    <x v="0"/>
    <x v="2"/>
    <x v="3"/>
    <n v="644"/>
    <n v="6892.2"/>
    <n v="6432.72"/>
    <n v="1378.44"/>
    <x v="1"/>
  </r>
  <r>
    <x v="2"/>
    <x v="0"/>
    <x v="3"/>
    <x v="4"/>
    <n v="643"/>
    <n v="8400"/>
    <n v="7840"/>
    <n v="1680"/>
    <x v="1"/>
  </r>
  <r>
    <x v="2"/>
    <x v="0"/>
    <x v="2"/>
    <x v="5"/>
    <n v="455"/>
    <n v="5494.3200000000006"/>
    <n v="5128.0320000000002"/>
    <n v="1098.8640000000003"/>
    <x v="1"/>
  </r>
  <r>
    <x v="2"/>
    <x v="0"/>
    <x v="3"/>
    <x v="6"/>
    <n v="345"/>
    <n v="8400"/>
    <n v="7840"/>
    <n v="1680"/>
    <x v="1"/>
  </r>
  <r>
    <x v="2"/>
    <x v="0"/>
    <x v="1"/>
    <x v="7"/>
    <n v="122"/>
    <n v="120"/>
    <n v="112"/>
    <n v="24"/>
    <x v="1"/>
  </r>
  <r>
    <x v="2"/>
    <x v="0"/>
    <x v="4"/>
    <x v="8"/>
    <n v="78"/>
    <n v="2288.6"/>
    <n v="5126.4639999999999"/>
    <n v="457.72"/>
    <x v="1"/>
  </r>
  <r>
    <x v="2"/>
    <x v="0"/>
    <x v="4"/>
    <x v="9"/>
    <n v="76"/>
    <n v="2288.4499999999998"/>
    <n v="5126.1279999999997"/>
    <n v="457.69"/>
    <x v="1"/>
  </r>
  <r>
    <x v="2"/>
    <x v="0"/>
    <x v="4"/>
    <x v="10"/>
    <n v="46"/>
    <n v="100"/>
    <n v="224"/>
    <n v="20"/>
    <x v="1"/>
  </r>
  <r>
    <x v="2"/>
    <x v="0"/>
    <x v="4"/>
    <x v="11"/>
    <n v="34"/>
    <n v="2288.4"/>
    <n v="5126.0160000000005"/>
    <n v="457.68000000000006"/>
    <x v="1"/>
  </r>
  <r>
    <x v="2"/>
    <x v="0"/>
    <x v="1"/>
    <x v="12"/>
    <n v="7"/>
    <n v="200"/>
    <n v="224"/>
    <n v="40"/>
    <x v="1"/>
  </r>
  <r>
    <x v="2"/>
    <x v="0"/>
    <x v="5"/>
    <x v="13"/>
    <n v="3"/>
    <n v="4577.3"/>
    <n v="7392"/>
    <n v="915.46"/>
    <x v="1"/>
  </r>
  <r>
    <x v="2"/>
    <x v="0"/>
    <x v="4"/>
    <x v="14"/>
    <n v="3"/>
    <n v="3300"/>
    <n v="5126.576"/>
    <n v="660"/>
    <x v="1"/>
  </r>
  <r>
    <x v="2"/>
    <x v="1"/>
    <x v="0"/>
    <x v="0"/>
    <n v="3566"/>
    <n v="4577.3"/>
    <n v="5126.576"/>
    <n v="915.46"/>
    <x v="1"/>
  </r>
  <r>
    <x v="2"/>
    <x v="1"/>
    <x v="0"/>
    <x v="1"/>
    <n v="2498"/>
    <n v="8000"/>
    <n v="8960"/>
    <n v="1600"/>
    <x v="1"/>
  </r>
  <r>
    <x v="2"/>
    <x v="1"/>
    <x v="1"/>
    <x v="2"/>
    <n v="1245"/>
    <n v="4577.2"/>
    <n v="5126.4639999999999"/>
    <n v="915.44"/>
    <x v="1"/>
  </r>
  <r>
    <x v="2"/>
    <x v="1"/>
    <x v="2"/>
    <x v="3"/>
    <n v="644"/>
    <n v="5743.5"/>
    <n v="6432.72"/>
    <n v="1148.7"/>
    <x v="1"/>
  </r>
  <r>
    <x v="2"/>
    <x v="1"/>
    <x v="3"/>
    <x v="4"/>
    <n v="643"/>
    <n v="7000"/>
    <n v="7840"/>
    <n v="1400"/>
    <x v="1"/>
  </r>
  <r>
    <x v="2"/>
    <x v="1"/>
    <x v="2"/>
    <x v="5"/>
    <n v="455"/>
    <n v="4578.6000000000004"/>
    <n v="5128.0320000000002"/>
    <n v="915.72000000000014"/>
    <x v="1"/>
  </r>
  <r>
    <x v="2"/>
    <x v="1"/>
    <x v="3"/>
    <x v="6"/>
    <n v="345"/>
    <n v="7000"/>
    <n v="7840"/>
    <n v="1400"/>
    <x v="1"/>
  </r>
  <r>
    <x v="2"/>
    <x v="1"/>
    <x v="1"/>
    <x v="7"/>
    <n v="122"/>
    <n v="100"/>
    <n v="112"/>
    <n v="20"/>
    <x v="1"/>
  </r>
  <r>
    <x v="2"/>
    <x v="1"/>
    <x v="4"/>
    <x v="8"/>
    <n v="78"/>
    <n v="2288.6"/>
    <n v="5126.4639999999999"/>
    <n v="457.72"/>
    <x v="1"/>
  </r>
  <r>
    <x v="2"/>
    <x v="1"/>
    <x v="4"/>
    <x v="9"/>
    <n v="76"/>
    <n v="2288.4499999999998"/>
    <n v="5126.1279999999997"/>
    <n v="457.69"/>
    <x v="1"/>
  </r>
  <r>
    <x v="2"/>
    <x v="1"/>
    <x v="4"/>
    <x v="10"/>
    <n v="46"/>
    <n v="100"/>
    <n v="224"/>
    <n v="20"/>
    <x v="1"/>
  </r>
  <r>
    <x v="2"/>
    <x v="1"/>
    <x v="4"/>
    <x v="11"/>
    <n v="34"/>
    <n v="2288.4"/>
    <n v="5126.0160000000005"/>
    <n v="457.68000000000006"/>
    <x v="1"/>
  </r>
  <r>
    <x v="2"/>
    <x v="1"/>
    <x v="1"/>
    <x v="12"/>
    <n v="7"/>
    <n v="200"/>
    <n v="224"/>
    <n v="40"/>
    <x v="0"/>
  </r>
  <r>
    <x v="2"/>
    <x v="1"/>
    <x v="4"/>
    <x v="14"/>
    <n v="3"/>
    <n v="3300"/>
    <n v="5126.576"/>
    <n v="660"/>
    <x v="0"/>
  </r>
  <r>
    <x v="2"/>
    <x v="1"/>
    <x v="5"/>
    <x v="13"/>
    <n v="2"/>
    <n v="6600"/>
    <n v="7392"/>
    <n v="1320"/>
    <x v="0"/>
  </r>
  <r>
    <x v="2"/>
    <x v="2"/>
    <x v="0"/>
    <x v="0"/>
    <n v="3566"/>
    <n v="4577.3"/>
    <n v="5126.576"/>
    <n v="915.46"/>
    <x v="0"/>
  </r>
  <r>
    <x v="2"/>
    <x v="2"/>
    <x v="0"/>
    <x v="1"/>
    <n v="2498"/>
    <n v="8000"/>
    <n v="8960"/>
    <n v="1600"/>
    <x v="0"/>
  </r>
  <r>
    <x v="2"/>
    <x v="2"/>
    <x v="1"/>
    <x v="2"/>
    <n v="1245"/>
    <n v="4577.2"/>
    <n v="5126.4639999999999"/>
    <n v="915.44"/>
    <x v="0"/>
  </r>
  <r>
    <x v="2"/>
    <x v="2"/>
    <x v="2"/>
    <x v="3"/>
    <n v="644"/>
    <n v="5743.5"/>
    <n v="6432.72"/>
    <n v="1148.7"/>
    <x v="0"/>
  </r>
  <r>
    <x v="2"/>
    <x v="2"/>
    <x v="3"/>
    <x v="4"/>
    <n v="643"/>
    <n v="7000"/>
    <n v="7840"/>
    <n v="1400"/>
    <x v="0"/>
  </r>
  <r>
    <x v="2"/>
    <x v="2"/>
    <x v="2"/>
    <x v="5"/>
    <n v="455"/>
    <n v="4578.6000000000004"/>
    <n v="5128.0320000000002"/>
    <n v="915.72000000000014"/>
    <x v="0"/>
  </r>
  <r>
    <x v="2"/>
    <x v="2"/>
    <x v="3"/>
    <x v="6"/>
    <n v="345"/>
    <n v="7000"/>
    <n v="7840"/>
    <n v="1400"/>
    <x v="0"/>
  </r>
  <r>
    <x v="2"/>
    <x v="2"/>
    <x v="1"/>
    <x v="7"/>
    <n v="122"/>
    <n v="100"/>
    <n v="112"/>
    <n v="20"/>
    <x v="0"/>
  </r>
  <r>
    <x v="2"/>
    <x v="2"/>
    <x v="4"/>
    <x v="8"/>
    <n v="78"/>
    <n v="2288.6"/>
    <n v="5126.4639999999999"/>
    <n v="457.72"/>
    <x v="0"/>
  </r>
  <r>
    <x v="2"/>
    <x v="2"/>
    <x v="4"/>
    <x v="9"/>
    <n v="76"/>
    <n v="2288.4499999999998"/>
    <n v="5126.1279999999997"/>
    <n v="457.69"/>
    <x v="0"/>
  </r>
  <r>
    <x v="2"/>
    <x v="2"/>
    <x v="4"/>
    <x v="10"/>
    <n v="46"/>
    <n v="100"/>
    <n v="224"/>
    <n v="20"/>
    <x v="0"/>
  </r>
  <r>
    <x v="2"/>
    <x v="2"/>
    <x v="4"/>
    <x v="11"/>
    <n v="34"/>
    <n v="2288.4"/>
    <n v="5126.0160000000005"/>
    <n v="457.68000000000006"/>
    <x v="0"/>
  </r>
  <r>
    <x v="2"/>
    <x v="2"/>
    <x v="1"/>
    <x v="12"/>
    <n v="7"/>
    <n v="200"/>
    <n v="224"/>
    <n v="40"/>
    <x v="0"/>
  </r>
  <r>
    <x v="2"/>
    <x v="2"/>
    <x v="4"/>
    <x v="14"/>
    <n v="3"/>
    <n v="2288.65"/>
    <n v="5126.576"/>
    <n v="457.73"/>
    <x v="0"/>
  </r>
  <r>
    <x v="2"/>
    <x v="2"/>
    <x v="5"/>
    <x v="13"/>
    <n v="2"/>
    <n v="6600"/>
    <n v="7392"/>
    <n v="1320"/>
    <x v="1"/>
  </r>
  <r>
    <x v="2"/>
    <x v="3"/>
    <x v="0"/>
    <x v="0"/>
    <n v="3566"/>
    <n v="4577.3"/>
    <n v="5126.576"/>
    <n v="915.46"/>
    <x v="1"/>
  </r>
  <r>
    <x v="2"/>
    <x v="3"/>
    <x v="0"/>
    <x v="1"/>
    <n v="2498"/>
    <n v="8000"/>
    <n v="8960"/>
    <n v="1600"/>
    <x v="1"/>
  </r>
  <r>
    <x v="2"/>
    <x v="3"/>
    <x v="1"/>
    <x v="2"/>
    <n v="1245"/>
    <n v="4577.2"/>
    <n v="5126.4639999999999"/>
    <n v="915.44"/>
    <x v="1"/>
  </r>
  <r>
    <x v="2"/>
    <x v="3"/>
    <x v="2"/>
    <x v="3"/>
    <n v="644"/>
    <n v="5743.5"/>
    <n v="6432.72"/>
    <n v="1148.7"/>
    <x v="1"/>
  </r>
  <r>
    <x v="2"/>
    <x v="3"/>
    <x v="3"/>
    <x v="4"/>
    <n v="643"/>
    <n v="7000"/>
    <n v="7840"/>
    <n v="1400"/>
    <x v="1"/>
  </r>
  <r>
    <x v="2"/>
    <x v="3"/>
    <x v="2"/>
    <x v="5"/>
    <n v="455"/>
    <n v="4578.6000000000004"/>
    <n v="5128.0320000000002"/>
    <n v="915.72000000000014"/>
    <x v="1"/>
  </r>
  <r>
    <x v="2"/>
    <x v="3"/>
    <x v="3"/>
    <x v="6"/>
    <n v="345"/>
    <n v="7000"/>
    <n v="7840"/>
    <n v="1400"/>
    <x v="1"/>
  </r>
  <r>
    <x v="2"/>
    <x v="3"/>
    <x v="1"/>
    <x v="7"/>
    <n v="122"/>
    <n v="100"/>
    <n v="112"/>
    <n v="20"/>
    <x v="1"/>
  </r>
  <r>
    <x v="2"/>
    <x v="3"/>
    <x v="4"/>
    <x v="8"/>
    <n v="78"/>
    <n v="2288.6"/>
    <n v="5126.4639999999999"/>
    <n v="457.72"/>
    <x v="1"/>
  </r>
  <r>
    <x v="2"/>
    <x v="3"/>
    <x v="4"/>
    <x v="9"/>
    <n v="76"/>
    <n v="2288.4499999999998"/>
    <n v="5126.1279999999997"/>
    <n v="457.69"/>
    <x v="1"/>
  </r>
  <r>
    <x v="2"/>
    <x v="3"/>
    <x v="4"/>
    <x v="10"/>
    <n v="46"/>
    <n v="100"/>
    <n v="224"/>
    <n v="20"/>
    <x v="1"/>
  </r>
  <r>
    <x v="2"/>
    <x v="3"/>
    <x v="4"/>
    <x v="11"/>
    <n v="34"/>
    <n v="2288.4"/>
    <n v="5126.0160000000005"/>
    <n v="457.68000000000006"/>
    <x v="1"/>
  </r>
  <r>
    <x v="2"/>
    <x v="3"/>
    <x v="1"/>
    <x v="12"/>
    <n v="7"/>
    <n v="200"/>
    <n v="224"/>
    <n v="40"/>
    <x v="1"/>
  </r>
  <r>
    <x v="2"/>
    <x v="3"/>
    <x v="4"/>
    <x v="14"/>
    <n v="3"/>
    <n v="2288.65"/>
    <n v="5126.576"/>
    <n v="457.73"/>
    <x v="1"/>
  </r>
  <r>
    <x v="2"/>
    <x v="3"/>
    <x v="5"/>
    <x v="13"/>
    <n v="2"/>
    <n v="7920"/>
    <n v="7392"/>
    <n v="1584"/>
    <x v="1"/>
  </r>
  <r>
    <x v="2"/>
    <x v="4"/>
    <x v="0"/>
    <x v="0"/>
    <n v="3566"/>
    <n v="4577.3"/>
    <n v="5126.576"/>
    <n v="915.46"/>
    <x v="0"/>
  </r>
  <r>
    <x v="2"/>
    <x v="4"/>
    <x v="0"/>
    <x v="1"/>
    <n v="2498"/>
    <n v="8800"/>
    <n v="8960"/>
    <n v="1760"/>
    <x v="0"/>
  </r>
  <r>
    <x v="2"/>
    <x v="4"/>
    <x v="1"/>
    <x v="2"/>
    <n v="1245"/>
    <n v="5034.92"/>
    <n v="5126.4639999999999"/>
    <n v="1006.984"/>
    <x v="0"/>
  </r>
  <r>
    <x v="2"/>
    <x v="4"/>
    <x v="2"/>
    <x v="3"/>
    <n v="644"/>
    <n v="6317.85"/>
    <n v="6432.72"/>
    <n v="1263.5700000000002"/>
    <x v="0"/>
  </r>
  <r>
    <x v="2"/>
    <x v="4"/>
    <x v="3"/>
    <x v="4"/>
    <n v="643"/>
    <n v="7700"/>
    <n v="7840"/>
    <n v="1540"/>
    <x v="0"/>
  </r>
  <r>
    <x v="2"/>
    <x v="4"/>
    <x v="2"/>
    <x v="5"/>
    <n v="455"/>
    <n v="5036.46"/>
    <n v="5128.0320000000002"/>
    <n v="1007.292"/>
    <x v="1"/>
  </r>
  <r>
    <x v="2"/>
    <x v="4"/>
    <x v="3"/>
    <x v="6"/>
    <n v="345"/>
    <n v="7700"/>
    <n v="7840"/>
    <n v="1540"/>
    <x v="1"/>
  </r>
  <r>
    <x v="2"/>
    <x v="4"/>
    <x v="1"/>
    <x v="7"/>
    <n v="122"/>
    <n v="110"/>
    <n v="112"/>
    <n v="22"/>
    <x v="1"/>
  </r>
  <r>
    <x v="2"/>
    <x v="4"/>
    <x v="4"/>
    <x v="8"/>
    <n v="78"/>
    <n v="2517.46"/>
    <n v="5126.4639999999999"/>
    <n v="503.49200000000002"/>
    <x v="1"/>
  </r>
  <r>
    <x v="2"/>
    <x v="4"/>
    <x v="4"/>
    <x v="9"/>
    <n v="76"/>
    <n v="2288.4499999999998"/>
    <n v="5126.1279999999997"/>
    <n v="457.69"/>
    <x v="1"/>
  </r>
  <r>
    <x v="2"/>
    <x v="4"/>
    <x v="4"/>
    <x v="10"/>
    <n v="46"/>
    <n v="100"/>
    <n v="224"/>
    <n v="20"/>
    <x v="1"/>
  </r>
  <r>
    <x v="2"/>
    <x v="4"/>
    <x v="4"/>
    <x v="11"/>
    <n v="34"/>
    <n v="2288.4"/>
    <n v="5126.0160000000005"/>
    <n v="457.68000000000006"/>
    <x v="1"/>
  </r>
  <r>
    <x v="2"/>
    <x v="4"/>
    <x v="1"/>
    <x v="12"/>
    <n v="7"/>
    <n v="200"/>
    <n v="224"/>
    <n v="40"/>
    <x v="1"/>
  </r>
  <r>
    <x v="2"/>
    <x v="4"/>
    <x v="4"/>
    <x v="14"/>
    <n v="3"/>
    <n v="3300"/>
    <n v="5126.576"/>
    <n v="660"/>
    <x v="1"/>
  </r>
  <r>
    <x v="2"/>
    <x v="4"/>
    <x v="5"/>
    <x v="13"/>
    <n v="2"/>
    <n v="4577.3"/>
    <n v="7392"/>
    <n v="915.46"/>
    <x v="0"/>
  </r>
  <r>
    <x v="2"/>
    <x v="5"/>
    <x v="0"/>
    <x v="0"/>
    <n v="3566"/>
    <n v="4577.3"/>
    <n v="5126.576"/>
    <n v="915.46"/>
    <x v="1"/>
  </r>
  <r>
    <x v="2"/>
    <x v="5"/>
    <x v="0"/>
    <x v="1"/>
    <n v="2498"/>
    <n v="8000"/>
    <n v="8960"/>
    <n v="1600"/>
    <x v="0"/>
  </r>
  <r>
    <x v="2"/>
    <x v="5"/>
    <x v="1"/>
    <x v="2"/>
    <n v="1245"/>
    <n v="4577.2"/>
    <n v="5126.4639999999999"/>
    <n v="915.44"/>
    <x v="0"/>
  </r>
  <r>
    <x v="2"/>
    <x v="5"/>
    <x v="2"/>
    <x v="3"/>
    <n v="644"/>
    <n v="5743.5"/>
    <n v="6432.72"/>
    <n v="1148.7"/>
    <x v="0"/>
  </r>
  <r>
    <x v="2"/>
    <x v="5"/>
    <x v="3"/>
    <x v="4"/>
    <n v="643"/>
    <n v="7000"/>
    <n v="7840"/>
    <n v="1400"/>
    <x v="0"/>
  </r>
  <r>
    <x v="2"/>
    <x v="5"/>
    <x v="2"/>
    <x v="5"/>
    <n v="455"/>
    <n v="4578.6000000000004"/>
    <n v="5128.0320000000002"/>
    <n v="915.72000000000014"/>
    <x v="0"/>
  </r>
  <r>
    <x v="2"/>
    <x v="5"/>
    <x v="3"/>
    <x v="6"/>
    <n v="345"/>
    <n v="7000"/>
    <n v="7840"/>
    <n v="1400"/>
    <x v="0"/>
  </r>
  <r>
    <x v="2"/>
    <x v="5"/>
    <x v="1"/>
    <x v="7"/>
    <n v="122"/>
    <n v="100"/>
    <n v="112"/>
    <n v="20"/>
    <x v="0"/>
  </r>
  <r>
    <x v="2"/>
    <x v="5"/>
    <x v="4"/>
    <x v="8"/>
    <n v="78"/>
    <n v="2288.6"/>
    <n v="5126.4639999999999"/>
    <n v="457.72"/>
    <x v="0"/>
  </r>
  <r>
    <x v="2"/>
    <x v="5"/>
    <x v="4"/>
    <x v="9"/>
    <n v="76"/>
    <n v="2288.4499999999998"/>
    <n v="5126.1279999999997"/>
    <n v="457.69"/>
    <x v="0"/>
  </r>
  <r>
    <x v="2"/>
    <x v="5"/>
    <x v="4"/>
    <x v="10"/>
    <n v="46"/>
    <n v="100"/>
    <n v="224"/>
    <n v="20"/>
    <x v="0"/>
  </r>
  <r>
    <x v="2"/>
    <x v="5"/>
    <x v="4"/>
    <x v="11"/>
    <n v="34"/>
    <n v="2288.4"/>
    <n v="5126.0160000000005"/>
    <n v="457.68000000000006"/>
    <x v="0"/>
  </r>
  <r>
    <x v="2"/>
    <x v="5"/>
    <x v="1"/>
    <x v="12"/>
    <n v="7"/>
    <n v="200"/>
    <n v="224"/>
    <n v="40"/>
    <x v="0"/>
  </r>
  <r>
    <x v="2"/>
    <x v="5"/>
    <x v="5"/>
    <x v="13"/>
    <n v="3"/>
    <n v="4577.3"/>
    <n v="7392"/>
    <n v="915.46"/>
    <x v="0"/>
  </r>
  <r>
    <x v="2"/>
    <x v="5"/>
    <x v="4"/>
    <x v="14"/>
    <n v="3"/>
    <n v="2288.65"/>
    <n v="5126.576"/>
    <n v="457.73"/>
    <x v="0"/>
  </r>
  <r>
    <x v="2"/>
    <x v="6"/>
    <x v="0"/>
    <x v="0"/>
    <n v="3566"/>
    <n v="4577.3"/>
    <n v="5126.576"/>
    <n v="915.46"/>
    <x v="0"/>
  </r>
  <r>
    <x v="2"/>
    <x v="6"/>
    <x v="0"/>
    <x v="1"/>
    <n v="2498"/>
    <n v="8000"/>
    <n v="8960"/>
    <n v="1600"/>
    <x v="0"/>
  </r>
  <r>
    <x v="2"/>
    <x v="6"/>
    <x v="1"/>
    <x v="2"/>
    <n v="1245"/>
    <n v="4577.2"/>
    <n v="5126.4639999999999"/>
    <n v="915.44"/>
    <x v="0"/>
  </r>
  <r>
    <x v="2"/>
    <x v="6"/>
    <x v="2"/>
    <x v="3"/>
    <n v="644"/>
    <n v="5743.5"/>
    <n v="6432.72"/>
    <n v="1148.7"/>
    <x v="0"/>
  </r>
  <r>
    <x v="2"/>
    <x v="6"/>
    <x v="3"/>
    <x v="4"/>
    <n v="643"/>
    <n v="7000"/>
    <n v="7840"/>
    <n v="1400"/>
    <x v="0"/>
  </r>
  <r>
    <x v="2"/>
    <x v="6"/>
    <x v="2"/>
    <x v="5"/>
    <n v="455"/>
    <n v="4578.6000000000004"/>
    <n v="5128.0320000000002"/>
    <n v="915.72000000000014"/>
    <x v="0"/>
  </r>
  <r>
    <x v="2"/>
    <x v="6"/>
    <x v="3"/>
    <x v="6"/>
    <n v="345"/>
    <n v="7000"/>
    <n v="7840"/>
    <n v="1400"/>
    <x v="0"/>
  </r>
  <r>
    <x v="2"/>
    <x v="6"/>
    <x v="1"/>
    <x v="7"/>
    <n v="122"/>
    <n v="100"/>
    <n v="112"/>
    <n v="20"/>
    <x v="0"/>
  </r>
  <r>
    <x v="2"/>
    <x v="6"/>
    <x v="4"/>
    <x v="8"/>
    <n v="78"/>
    <n v="2288.6"/>
    <n v="5126.4639999999999"/>
    <n v="457.72"/>
    <x v="0"/>
  </r>
  <r>
    <x v="2"/>
    <x v="6"/>
    <x v="4"/>
    <x v="9"/>
    <n v="76"/>
    <n v="2288.4499999999998"/>
    <n v="5126.1279999999997"/>
    <n v="457.69"/>
    <x v="0"/>
  </r>
  <r>
    <x v="2"/>
    <x v="6"/>
    <x v="4"/>
    <x v="10"/>
    <n v="46"/>
    <n v="100"/>
    <n v="224"/>
    <n v="20"/>
    <x v="0"/>
  </r>
  <r>
    <x v="2"/>
    <x v="6"/>
    <x v="4"/>
    <x v="11"/>
    <n v="34"/>
    <n v="2288.4"/>
    <n v="5126.0160000000005"/>
    <n v="457.68000000000006"/>
    <x v="0"/>
  </r>
  <r>
    <x v="2"/>
    <x v="6"/>
    <x v="1"/>
    <x v="12"/>
    <n v="7"/>
    <n v="200"/>
    <n v="224"/>
    <n v="40"/>
    <x v="0"/>
  </r>
  <r>
    <x v="2"/>
    <x v="6"/>
    <x v="4"/>
    <x v="14"/>
    <n v="3"/>
    <n v="2288.65"/>
    <n v="5126.576"/>
    <n v="457.73"/>
    <x v="0"/>
  </r>
  <r>
    <x v="2"/>
    <x v="6"/>
    <x v="5"/>
    <x v="13"/>
    <n v="2"/>
    <n v="6600"/>
    <n v="7392"/>
    <n v="1320"/>
    <x v="0"/>
  </r>
  <r>
    <x v="2"/>
    <x v="7"/>
    <x v="0"/>
    <x v="0"/>
    <n v="3566"/>
    <n v="4577.3"/>
    <n v="5126.576"/>
    <n v="915.46"/>
    <x v="0"/>
  </r>
  <r>
    <x v="2"/>
    <x v="7"/>
    <x v="0"/>
    <x v="1"/>
    <n v="2498"/>
    <n v="8000"/>
    <n v="8960"/>
    <n v="1600"/>
    <x v="0"/>
  </r>
  <r>
    <x v="2"/>
    <x v="7"/>
    <x v="1"/>
    <x v="2"/>
    <n v="1245"/>
    <n v="4577.2"/>
    <n v="5126.4639999999999"/>
    <n v="915.44"/>
    <x v="0"/>
  </r>
  <r>
    <x v="2"/>
    <x v="7"/>
    <x v="2"/>
    <x v="3"/>
    <n v="644"/>
    <n v="5743.5"/>
    <n v="6432.72"/>
    <n v="1148.7"/>
    <x v="0"/>
  </r>
  <r>
    <x v="2"/>
    <x v="7"/>
    <x v="3"/>
    <x v="4"/>
    <n v="643"/>
    <n v="7000"/>
    <n v="7840"/>
    <n v="1400"/>
    <x v="0"/>
  </r>
  <r>
    <x v="2"/>
    <x v="7"/>
    <x v="2"/>
    <x v="5"/>
    <n v="455"/>
    <n v="5036.46"/>
    <n v="5128.0320000000002"/>
    <n v="1007.292"/>
    <x v="0"/>
  </r>
  <r>
    <x v="2"/>
    <x v="7"/>
    <x v="3"/>
    <x v="6"/>
    <n v="345"/>
    <n v="7700"/>
    <n v="7840"/>
    <n v="1540"/>
    <x v="0"/>
  </r>
  <r>
    <x v="2"/>
    <x v="7"/>
    <x v="1"/>
    <x v="7"/>
    <n v="122"/>
    <n v="110"/>
    <n v="112"/>
    <n v="22"/>
    <x v="0"/>
  </r>
  <r>
    <x v="2"/>
    <x v="7"/>
    <x v="4"/>
    <x v="8"/>
    <n v="78"/>
    <n v="2517.46"/>
    <n v="5126.4639999999999"/>
    <n v="503.49200000000002"/>
    <x v="0"/>
  </r>
  <r>
    <x v="2"/>
    <x v="7"/>
    <x v="4"/>
    <x v="9"/>
    <n v="76"/>
    <n v="2517.2949999999996"/>
    <n v="5126.1279999999997"/>
    <n v="503.45899999999995"/>
    <x v="0"/>
  </r>
  <r>
    <x v="2"/>
    <x v="7"/>
    <x v="4"/>
    <x v="10"/>
    <n v="46"/>
    <n v="115"/>
    <n v="224"/>
    <n v="23"/>
    <x v="0"/>
  </r>
  <r>
    <x v="2"/>
    <x v="7"/>
    <x v="4"/>
    <x v="11"/>
    <n v="34"/>
    <n v="2631.66"/>
    <n v="5126.0160000000005"/>
    <n v="526.33199999999999"/>
    <x v="0"/>
  </r>
  <r>
    <x v="2"/>
    <x v="7"/>
    <x v="1"/>
    <x v="12"/>
    <n v="7"/>
    <n v="230"/>
    <n v="224"/>
    <n v="46"/>
    <x v="0"/>
  </r>
  <r>
    <x v="2"/>
    <x v="7"/>
    <x v="4"/>
    <x v="14"/>
    <n v="3"/>
    <n v="2631.9475000000002"/>
    <n v="5126.576"/>
    <n v="526.38950000000011"/>
    <x v="0"/>
  </r>
  <r>
    <x v="2"/>
    <x v="7"/>
    <x v="5"/>
    <x v="13"/>
    <n v="2"/>
    <n v="7590"/>
    <n v="7392"/>
    <n v="1518"/>
    <x v="0"/>
  </r>
  <r>
    <x v="2"/>
    <x v="8"/>
    <x v="0"/>
    <x v="0"/>
    <n v="3566"/>
    <n v="4577.3"/>
    <n v="5126.576"/>
    <n v="915.46"/>
    <x v="0"/>
  </r>
  <r>
    <x v="2"/>
    <x v="8"/>
    <x v="0"/>
    <x v="1"/>
    <n v="2498"/>
    <n v="8000"/>
    <n v="8960"/>
    <n v="1600"/>
    <x v="0"/>
  </r>
  <r>
    <x v="2"/>
    <x v="8"/>
    <x v="1"/>
    <x v="2"/>
    <n v="1245"/>
    <n v="4577.2"/>
    <n v="5126.4639999999999"/>
    <n v="915.44"/>
    <x v="0"/>
  </r>
  <r>
    <x v="2"/>
    <x v="8"/>
    <x v="2"/>
    <x v="3"/>
    <n v="644"/>
    <n v="5743.5"/>
    <n v="6432.72"/>
    <n v="1148.7"/>
    <x v="0"/>
  </r>
  <r>
    <x v="2"/>
    <x v="8"/>
    <x v="3"/>
    <x v="4"/>
    <n v="643"/>
    <n v="7000"/>
    <n v="7840"/>
    <n v="1400"/>
    <x v="0"/>
  </r>
  <r>
    <x v="2"/>
    <x v="8"/>
    <x v="2"/>
    <x v="5"/>
    <n v="455"/>
    <n v="4578.6000000000004"/>
    <n v="5128.0320000000002"/>
    <n v="915.72000000000014"/>
    <x v="0"/>
  </r>
  <r>
    <x v="2"/>
    <x v="8"/>
    <x v="3"/>
    <x v="6"/>
    <n v="345"/>
    <n v="7000"/>
    <n v="7840"/>
    <n v="1400"/>
    <x v="0"/>
  </r>
  <r>
    <x v="2"/>
    <x v="8"/>
    <x v="1"/>
    <x v="7"/>
    <n v="122"/>
    <n v="100"/>
    <n v="112"/>
    <n v="20"/>
    <x v="0"/>
  </r>
  <r>
    <x v="2"/>
    <x v="8"/>
    <x v="4"/>
    <x v="8"/>
    <n v="78"/>
    <n v="2288.6"/>
    <n v="5126.4639999999999"/>
    <n v="457.72"/>
    <x v="0"/>
  </r>
  <r>
    <x v="2"/>
    <x v="8"/>
    <x v="4"/>
    <x v="9"/>
    <n v="76"/>
    <n v="2288.4499999999998"/>
    <n v="5126.1279999999997"/>
    <n v="457.69"/>
    <x v="0"/>
  </r>
  <r>
    <x v="2"/>
    <x v="8"/>
    <x v="4"/>
    <x v="10"/>
    <n v="46"/>
    <n v="100"/>
    <n v="224"/>
    <n v="20"/>
    <x v="0"/>
  </r>
  <r>
    <x v="2"/>
    <x v="8"/>
    <x v="4"/>
    <x v="11"/>
    <n v="34"/>
    <n v="2746.08"/>
    <n v="5126.0160000000005"/>
    <n v="549.21600000000001"/>
    <x v="0"/>
  </r>
  <r>
    <x v="2"/>
    <x v="8"/>
    <x v="1"/>
    <x v="12"/>
    <n v="7"/>
    <n v="240"/>
    <n v="224"/>
    <n v="48"/>
    <x v="0"/>
  </r>
  <r>
    <x v="2"/>
    <x v="8"/>
    <x v="4"/>
    <x v="14"/>
    <n v="3"/>
    <n v="2746.38"/>
    <n v="5126.576"/>
    <n v="549.27600000000007"/>
    <x v="0"/>
  </r>
  <r>
    <x v="2"/>
    <x v="8"/>
    <x v="5"/>
    <x v="13"/>
    <n v="2"/>
    <n v="7920"/>
    <n v="7392"/>
    <n v="1584"/>
    <x v="0"/>
  </r>
  <r>
    <x v="2"/>
    <x v="9"/>
    <x v="0"/>
    <x v="0"/>
    <n v="3566"/>
    <n v="5035.0300000000007"/>
    <n v="5126.576"/>
    <n v="1007.0060000000002"/>
    <x v="0"/>
  </r>
  <r>
    <x v="2"/>
    <x v="9"/>
    <x v="0"/>
    <x v="1"/>
    <n v="2498"/>
    <n v="9200"/>
    <n v="8960"/>
    <n v="1840"/>
    <x v="0"/>
  </r>
  <r>
    <x v="2"/>
    <x v="9"/>
    <x v="1"/>
    <x v="2"/>
    <n v="1245"/>
    <n v="5263.78"/>
    <n v="5126.4639999999999"/>
    <n v="1052.7560000000001"/>
    <x v="0"/>
  </r>
  <r>
    <x v="2"/>
    <x v="9"/>
    <x v="2"/>
    <x v="3"/>
    <n v="644"/>
    <n v="6605.0249999999996"/>
    <n v="6432.72"/>
    <n v="1321.0050000000001"/>
    <x v="0"/>
  </r>
  <r>
    <x v="2"/>
    <x v="9"/>
    <x v="3"/>
    <x v="4"/>
    <n v="643"/>
    <n v="8400"/>
    <n v="7840"/>
    <n v="1680"/>
    <x v="0"/>
  </r>
  <r>
    <x v="2"/>
    <x v="9"/>
    <x v="2"/>
    <x v="5"/>
    <n v="455"/>
    <n v="5494.3200000000006"/>
    <n v="5128.0320000000002"/>
    <n v="1098.8640000000003"/>
    <x v="0"/>
  </r>
  <r>
    <x v="2"/>
    <x v="9"/>
    <x v="3"/>
    <x v="6"/>
    <n v="345"/>
    <n v="8400"/>
    <n v="7840"/>
    <n v="1680"/>
    <x v="0"/>
  </r>
  <r>
    <x v="2"/>
    <x v="9"/>
    <x v="1"/>
    <x v="7"/>
    <n v="122"/>
    <n v="120"/>
    <n v="112"/>
    <n v="24"/>
    <x v="0"/>
  </r>
  <r>
    <x v="2"/>
    <x v="9"/>
    <x v="4"/>
    <x v="8"/>
    <n v="78"/>
    <n v="2517.46"/>
    <n v="5126.4639999999999"/>
    <n v="503.49200000000002"/>
    <x v="0"/>
  </r>
  <r>
    <x v="2"/>
    <x v="9"/>
    <x v="4"/>
    <x v="9"/>
    <n v="76"/>
    <n v="2517.2949999999996"/>
    <n v="5126.1279999999997"/>
    <n v="503.45899999999995"/>
    <x v="0"/>
  </r>
  <r>
    <x v="2"/>
    <x v="9"/>
    <x v="4"/>
    <x v="10"/>
    <n v="46"/>
    <n v="110"/>
    <n v="224"/>
    <n v="22"/>
    <x v="0"/>
  </r>
  <r>
    <x v="2"/>
    <x v="9"/>
    <x v="4"/>
    <x v="11"/>
    <n v="34"/>
    <n v="2517.2400000000002"/>
    <n v="5126.0160000000005"/>
    <n v="503.44800000000009"/>
    <x v="0"/>
  </r>
  <r>
    <x v="2"/>
    <x v="9"/>
    <x v="1"/>
    <x v="12"/>
    <n v="7"/>
    <n v="220"/>
    <n v="224"/>
    <n v="44"/>
    <x v="0"/>
  </r>
  <r>
    <x v="2"/>
    <x v="9"/>
    <x v="4"/>
    <x v="14"/>
    <n v="3"/>
    <n v="2517.5150000000003"/>
    <n v="5126.576"/>
    <n v="503.5030000000001"/>
    <x v="0"/>
  </r>
  <r>
    <x v="2"/>
    <x v="9"/>
    <x v="5"/>
    <x v="13"/>
    <n v="2"/>
    <n v="7260"/>
    <n v="7392"/>
    <n v="1452"/>
    <x v="0"/>
  </r>
  <r>
    <x v="2"/>
    <x v="10"/>
    <x v="0"/>
    <x v="0"/>
    <n v="3566"/>
    <n v="5263.8950000000004"/>
    <n v="5126.576"/>
    <n v="1052.7790000000002"/>
    <x v="0"/>
  </r>
  <r>
    <x v="2"/>
    <x v="10"/>
    <x v="0"/>
    <x v="1"/>
    <n v="2498"/>
    <n v="8800"/>
    <n v="8960"/>
    <n v="1760"/>
    <x v="0"/>
  </r>
  <r>
    <x v="2"/>
    <x v="10"/>
    <x v="1"/>
    <x v="2"/>
    <n v="1245"/>
    <n v="5034.92"/>
    <n v="5126.4639999999999"/>
    <n v="1006.984"/>
    <x v="0"/>
  </r>
  <r>
    <x v="2"/>
    <x v="10"/>
    <x v="2"/>
    <x v="3"/>
    <n v="644"/>
    <n v="6317.85"/>
    <n v="6432.72"/>
    <n v="1263.5700000000002"/>
    <x v="0"/>
  </r>
  <r>
    <x v="2"/>
    <x v="10"/>
    <x v="3"/>
    <x v="4"/>
    <n v="643"/>
    <n v="7700"/>
    <n v="7840"/>
    <n v="1540"/>
    <x v="0"/>
  </r>
  <r>
    <x v="2"/>
    <x v="10"/>
    <x v="2"/>
    <x v="5"/>
    <n v="455"/>
    <n v="5036.46"/>
    <n v="5128.0320000000002"/>
    <n v="1007.292"/>
    <x v="0"/>
  </r>
  <r>
    <x v="2"/>
    <x v="10"/>
    <x v="3"/>
    <x v="6"/>
    <n v="345"/>
    <n v="7700"/>
    <n v="7840"/>
    <n v="1540"/>
    <x v="0"/>
  </r>
  <r>
    <x v="2"/>
    <x v="10"/>
    <x v="1"/>
    <x v="7"/>
    <n v="122"/>
    <n v="110"/>
    <n v="112"/>
    <n v="22"/>
    <x v="0"/>
  </r>
  <r>
    <x v="2"/>
    <x v="10"/>
    <x v="4"/>
    <x v="8"/>
    <n v="78"/>
    <n v="2517.46"/>
    <n v="5126.4639999999999"/>
    <n v="503.49200000000002"/>
    <x v="0"/>
  </r>
  <r>
    <x v="2"/>
    <x v="10"/>
    <x v="4"/>
    <x v="9"/>
    <n v="76"/>
    <n v="2288.4499999999998"/>
    <n v="5126.1279999999997"/>
    <n v="457.69"/>
    <x v="0"/>
  </r>
  <r>
    <x v="2"/>
    <x v="10"/>
    <x v="4"/>
    <x v="10"/>
    <n v="46"/>
    <n v="100"/>
    <n v="224"/>
    <n v="20"/>
    <x v="0"/>
  </r>
  <r>
    <x v="2"/>
    <x v="10"/>
    <x v="4"/>
    <x v="11"/>
    <n v="34"/>
    <n v="2288.4"/>
    <n v="5126.0160000000005"/>
    <n v="457.68000000000006"/>
    <x v="1"/>
  </r>
  <r>
    <x v="2"/>
    <x v="10"/>
    <x v="1"/>
    <x v="12"/>
    <n v="7"/>
    <n v="200"/>
    <n v="224"/>
    <n v="40"/>
    <x v="1"/>
  </r>
  <r>
    <x v="2"/>
    <x v="10"/>
    <x v="4"/>
    <x v="14"/>
    <n v="3"/>
    <n v="2288.65"/>
    <n v="5126.576"/>
    <n v="457.73"/>
    <x v="1"/>
  </r>
  <r>
    <x v="2"/>
    <x v="10"/>
    <x v="5"/>
    <x v="13"/>
    <n v="2"/>
    <n v="6600"/>
    <n v="7392"/>
    <n v="1320"/>
    <x v="1"/>
  </r>
  <r>
    <x v="2"/>
    <x v="11"/>
    <x v="0"/>
    <x v="0"/>
    <n v="3566"/>
    <n v="4577.3"/>
    <n v="5126.576"/>
    <n v="915.46"/>
    <x v="1"/>
  </r>
  <r>
    <x v="2"/>
    <x v="11"/>
    <x v="0"/>
    <x v="1"/>
    <n v="2498"/>
    <n v="8000"/>
    <n v="8960"/>
    <n v="1600"/>
    <x v="1"/>
  </r>
  <r>
    <x v="2"/>
    <x v="11"/>
    <x v="1"/>
    <x v="2"/>
    <n v="1245"/>
    <n v="4577.2"/>
    <n v="5126.4639999999999"/>
    <n v="915.44"/>
    <x v="1"/>
  </r>
  <r>
    <x v="2"/>
    <x v="11"/>
    <x v="2"/>
    <x v="3"/>
    <n v="644"/>
    <n v="5743.5"/>
    <n v="6432.72"/>
    <n v="1148.7"/>
    <x v="1"/>
  </r>
  <r>
    <x v="2"/>
    <x v="11"/>
    <x v="3"/>
    <x v="4"/>
    <n v="643"/>
    <n v="7000"/>
    <n v="7840"/>
    <n v="1400"/>
    <x v="1"/>
  </r>
  <r>
    <x v="2"/>
    <x v="11"/>
    <x v="2"/>
    <x v="5"/>
    <n v="455"/>
    <n v="4578.6000000000004"/>
    <n v="5128.0320000000002"/>
    <n v="915.72000000000014"/>
    <x v="1"/>
  </r>
  <r>
    <x v="2"/>
    <x v="11"/>
    <x v="3"/>
    <x v="6"/>
    <n v="345"/>
    <n v="7000"/>
    <n v="7840"/>
    <n v="1400"/>
    <x v="1"/>
  </r>
  <r>
    <x v="2"/>
    <x v="11"/>
    <x v="1"/>
    <x v="7"/>
    <n v="122"/>
    <n v="100"/>
    <n v="112"/>
    <n v="20"/>
    <x v="1"/>
  </r>
  <r>
    <x v="2"/>
    <x v="11"/>
    <x v="4"/>
    <x v="8"/>
    <n v="78"/>
    <n v="2288.6"/>
    <n v="5126.4639999999999"/>
    <n v="457.72"/>
    <x v="1"/>
  </r>
  <r>
    <x v="2"/>
    <x v="11"/>
    <x v="4"/>
    <x v="9"/>
    <n v="76"/>
    <n v="2288.4499999999998"/>
    <n v="5126.1279999999997"/>
    <n v="457.69"/>
    <x v="1"/>
  </r>
  <r>
    <x v="2"/>
    <x v="11"/>
    <x v="4"/>
    <x v="10"/>
    <n v="46"/>
    <n v="100"/>
    <n v="224"/>
    <n v="20"/>
    <x v="1"/>
  </r>
  <r>
    <x v="2"/>
    <x v="11"/>
    <x v="4"/>
    <x v="11"/>
    <n v="34"/>
    <n v="2288.4"/>
    <n v="5126.0160000000005"/>
    <n v="457.68000000000006"/>
    <x v="1"/>
  </r>
  <r>
    <x v="2"/>
    <x v="11"/>
    <x v="1"/>
    <x v="12"/>
    <n v="7"/>
    <n v="200"/>
    <n v="224"/>
    <n v="40"/>
    <x v="1"/>
  </r>
  <r>
    <x v="2"/>
    <x v="11"/>
    <x v="4"/>
    <x v="14"/>
    <n v="3"/>
    <n v="2288.65"/>
    <n v="5126.576"/>
    <n v="457.73"/>
    <x v="1"/>
  </r>
  <r>
    <x v="2"/>
    <x v="11"/>
    <x v="5"/>
    <x v="13"/>
    <n v="2"/>
    <n v="6600"/>
    <n v="7392"/>
    <n v="1320"/>
    <x v="1"/>
  </r>
  <r>
    <x v="3"/>
    <x v="0"/>
    <x v="0"/>
    <x v="0"/>
    <n v="3566"/>
    <n v="5492.76"/>
    <n v="5126.576"/>
    <n v="1098.5520000000001"/>
    <x v="1"/>
  </r>
  <r>
    <x v="3"/>
    <x v="0"/>
    <x v="0"/>
    <x v="1"/>
    <n v="2498"/>
    <n v="9600"/>
    <n v="8960"/>
    <n v="1920"/>
    <x v="1"/>
  </r>
  <r>
    <x v="3"/>
    <x v="0"/>
    <x v="1"/>
    <x v="2"/>
    <n v="1245"/>
    <n v="5492.6399999999994"/>
    <n v="5126.4639999999999"/>
    <n v="1098.528"/>
    <x v="1"/>
  </r>
  <r>
    <x v="3"/>
    <x v="0"/>
    <x v="2"/>
    <x v="3"/>
    <n v="644"/>
    <n v="6892.2"/>
    <n v="6432.72"/>
    <n v="1378.44"/>
    <x v="1"/>
  </r>
  <r>
    <x v="3"/>
    <x v="0"/>
    <x v="3"/>
    <x v="4"/>
    <n v="643"/>
    <n v="8400"/>
    <n v="7840"/>
    <n v="1680"/>
    <x v="0"/>
  </r>
  <r>
    <x v="3"/>
    <x v="0"/>
    <x v="2"/>
    <x v="5"/>
    <n v="455"/>
    <n v="5494.3200000000006"/>
    <n v="5128.0320000000002"/>
    <n v="1098.8640000000003"/>
    <x v="0"/>
  </r>
  <r>
    <x v="3"/>
    <x v="0"/>
    <x v="3"/>
    <x v="6"/>
    <n v="345"/>
    <n v="8400"/>
    <n v="7840"/>
    <n v="1680"/>
    <x v="0"/>
  </r>
  <r>
    <x v="3"/>
    <x v="0"/>
    <x v="1"/>
    <x v="7"/>
    <n v="122"/>
    <n v="120"/>
    <n v="112"/>
    <n v="24"/>
    <x v="0"/>
  </r>
  <r>
    <x v="3"/>
    <x v="0"/>
    <x v="4"/>
    <x v="8"/>
    <n v="78"/>
    <n v="2288.6"/>
    <n v="5126.4639999999999"/>
    <n v="457.72"/>
    <x v="0"/>
  </r>
  <r>
    <x v="3"/>
    <x v="0"/>
    <x v="4"/>
    <x v="9"/>
    <n v="76"/>
    <n v="2288.4499999999998"/>
    <n v="5126.1279999999997"/>
    <n v="457.69"/>
    <x v="0"/>
  </r>
  <r>
    <x v="3"/>
    <x v="0"/>
    <x v="4"/>
    <x v="10"/>
    <n v="46"/>
    <n v="100"/>
    <n v="224"/>
    <n v="20"/>
    <x v="0"/>
  </r>
  <r>
    <x v="3"/>
    <x v="0"/>
    <x v="4"/>
    <x v="11"/>
    <n v="34"/>
    <n v="2288.4"/>
    <n v="5126.0160000000005"/>
    <n v="457.68000000000006"/>
    <x v="0"/>
  </r>
  <r>
    <x v="3"/>
    <x v="0"/>
    <x v="1"/>
    <x v="12"/>
    <n v="7"/>
    <n v="200"/>
    <n v="224"/>
    <n v="40"/>
    <x v="0"/>
  </r>
  <r>
    <x v="3"/>
    <x v="0"/>
    <x v="5"/>
    <x v="13"/>
    <n v="3"/>
    <n v="4577.3"/>
    <n v="7392"/>
    <n v="915.46"/>
    <x v="0"/>
  </r>
  <r>
    <x v="3"/>
    <x v="0"/>
    <x v="4"/>
    <x v="14"/>
    <n v="3"/>
    <n v="3300"/>
    <n v="5126.576"/>
    <n v="660"/>
    <x v="0"/>
  </r>
  <r>
    <x v="3"/>
    <x v="1"/>
    <x v="0"/>
    <x v="0"/>
    <n v="3566"/>
    <n v="4577.3"/>
    <n v="5126.576"/>
    <n v="915.46"/>
    <x v="0"/>
  </r>
  <r>
    <x v="3"/>
    <x v="1"/>
    <x v="0"/>
    <x v="1"/>
    <n v="2498"/>
    <n v="8000"/>
    <n v="8960"/>
    <n v="1600"/>
    <x v="0"/>
  </r>
  <r>
    <x v="3"/>
    <x v="1"/>
    <x v="1"/>
    <x v="2"/>
    <n v="1245"/>
    <n v="4577.2"/>
    <n v="5126.4639999999999"/>
    <n v="915.44"/>
    <x v="0"/>
  </r>
  <r>
    <x v="3"/>
    <x v="1"/>
    <x v="2"/>
    <x v="3"/>
    <n v="644"/>
    <n v="5743.5"/>
    <n v="6432.72"/>
    <n v="1148.7"/>
    <x v="0"/>
  </r>
  <r>
    <x v="3"/>
    <x v="1"/>
    <x v="3"/>
    <x v="4"/>
    <n v="643"/>
    <n v="7000"/>
    <n v="7840"/>
    <n v="1400"/>
    <x v="0"/>
  </r>
  <r>
    <x v="3"/>
    <x v="1"/>
    <x v="2"/>
    <x v="5"/>
    <n v="455"/>
    <n v="4578.6000000000004"/>
    <n v="5128.0320000000002"/>
    <n v="915.72000000000014"/>
    <x v="0"/>
  </r>
  <r>
    <x v="3"/>
    <x v="1"/>
    <x v="3"/>
    <x v="6"/>
    <n v="345"/>
    <n v="7000"/>
    <n v="7840"/>
    <n v="1400"/>
    <x v="0"/>
  </r>
  <r>
    <x v="3"/>
    <x v="1"/>
    <x v="1"/>
    <x v="7"/>
    <n v="122"/>
    <n v="100"/>
    <n v="112"/>
    <n v="20"/>
    <x v="0"/>
  </r>
  <r>
    <x v="3"/>
    <x v="1"/>
    <x v="4"/>
    <x v="8"/>
    <n v="78"/>
    <n v="2288.6"/>
    <n v="5126.4639999999999"/>
    <n v="457.72"/>
    <x v="0"/>
  </r>
  <r>
    <x v="3"/>
    <x v="1"/>
    <x v="4"/>
    <x v="9"/>
    <n v="76"/>
    <n v="2288.4499999999998"/>
    <n v="5126.1279999999997"/>
    <n v="457.69"/>
    <x v="0"/>
  </r>
  <r>
    <x v="3"/>
    <x v="1"/>
    <x v="4"/>
    <x v="10"/>
    <n v="46"/>
    <n v="100"/>
    <n v="224"/>
    <n v="20"/>
    <x v="0"/>
  </r>
  <r>
    <x v="3"/>
    <x v="1"/>
    <x v="4"/>
    <x v="11"/>
    <n v="34"/>
    <n v="2288.4"/>
    <n v="5126.0160000000005"/>
    <n v="457.68000000000006"/>
    <x v="0"/>
  </r>
  <r>
    <x v="3"/>
    <x v="1"/>
    <x v="1"/>
    <x v="12"/>
    <n v="7"/>
    <n v="200"/>
    <n v="224"/>
    <n v="40"/>
    <x v="0"/>
  </r>
  <r>
    <x v="3"/>
    <x v="1"/>
    <x v="4"/>
    <x v="14"/>
    <n v="3"/>
    <n v="3300"/>
    <n v="5126.576"/>
    <n v="660"/>
    <x v="0"/>
  </r>
  <r>
    <x v="3"/>
    <x v="1"/>
    <x v="5"/>
    <x v="13"/>
    <n v="2"/>
    <n v="6600"/>
    <n v="7392"/>
    <n v="1320"/>
    <x v="0"/>
  </r>
  <r>
    <x v="3"/>
    <x v="2"/>
    <x v="0"/>
    <x v="0"/>
    <n v="3566"/>
    <n v="4577.3"/>
    <n v="5126.576"/>
    <n v="915.46"/>
    <x v="0"/>
  </r>
  <r>
    <x v="3"/>
    <x v="2"/>
    <x v="0"/>
    <x v="1"/>
    <n v="2498"/>
    <n v="8000"/>
    <n v="8960"/>
    <n v="1600"/>
    <x v="0"/>
  </r>
  <r>
    <x v="3"/>
    <x v="2"/>
    <x v="1"/>
    <x v="2"/>
    <n v="1245"/>
    <n v="4577.2"/>
    <n v="5126.4639999999999"/>
    <n v="915.44"/>
    <x v="0"/>
  </r>
  <r>
    <x v="3"/>
    <x v="2"/>
    <x v="2"/>
    <x v="3"/>
    <n v="644"/>
    <n v="10000"/>
    <n v="6432.72"/>
    <n v="2000"/>
    <x v="0"/>
  </r>
  <r>
    <x v="3"/>
    <x v="2"/>
    <x v="3"/>
    <x v="4"/>
    <n v="643"/>
    <n v="7000"/>
    <n v="7840"/>
    <n v="1400"/>
    <x v="0"/>
  </r>
  <r>
    <x v="3"/>
    <x v="2"/>
    <x v="2"/>
    <x v="5"/>
    <n v="455"/>
    <n v="4578.6000000000004"/>
    <n v="5128.0320000000002"/>
    <n v="915.72000000000014"/>
    <x v="0"/>
  </r>
  <r>
    <x v="3"/>
    <x v="2"/>
    <x v="3"/>
    <x v="6"/>
    <n v="345"/>
    <n v="7000"/>
    <n v="7840"/>
    <n v="1400"/>
    <x v="0"/>
  </r>
  <r>
    <x v="3"/>
    <x v="2"/>
    <x v="1"/>
    <x v="7"/>
    <n v="122"/>
    <n v="100"/>
    <n v="112"/>
    <n v="20"/>
    <x v="0"/>
  </r>
  <r>
    <x v="3"/>
    <x v="2"/>
    <x v="4"/>
    <x v="8"/>
    <n v="78"/>
    <n v="2288.6"/>
    <n v="5126.4639999999999"/>
    <n v="457.72"/>
    <x v="0"/>
  </r>
  <r>
    <x v="3"/>
    <x v="2"/>
    <x v="4"/>
    <x v="9"/>
    <n v="76"/>
    <n v="2288.4499999999998"/>
    <n v="5126.1279999999997"/>
    <n v="457.69"/>
    <x v="0"/>
  </r>
  <r>
    <x v="3"/>
    <x v="2"/>
    <x v="4"/>
    <x v="10"/>
    <n v="46"/>
    <n v="100"/>
    <n v="224"/>
    <n v="20"/>
    <x v="0"/>
  </r>
  <r>
    <x v="3"/>
    <x v="2"/>
    <x v="4"/>
    <x v="11"/>
    <n v="34"/>
    <n v="2288.4"/>
    <n v="5126.0160000000005"/>
    <n v="457.68000000000006"/>
    <x v="0"/>
  </r>
  <r>
    <x v="3"/>
    <x v="2"/>
    <x v="1"/>
    <x v="12"/>
    <n v="7"/>
    <n v="200"/>
    <n v="224"/>
    <n v="40"/>
    <x v="0"/>
  </r>
  <r>
    <x v="3"/>
    <x v="2"/>
    <x v="4"/>
    <x v="14"/>
    <n v="3"/>
    <n v="2288.65"/>
    <n v="5126.576"/>
    <n v="457.73"/>
    <x v="0"/>
  </r>
  <r>
    <x v="3"/>
    <x v="2"/>
    <x v="5"/>
    <x v="13"/>
    <n v="2"/>
    <n v="6600"/>
    <n v="7392"/>
    <n v="1320"/>
    <x v="0"/>
  </r>
  <r>
    <x v="3"/>
    <x v="3"/>
    <x v="0"/>
    <x v="0"/>
    <n v="3566"/>
    <n v="4577.3"/>
    <n v="5126.576"/>
    <n v="915.46"/>
    <x v="0"/>
  </r>
  <r>
    <x v="3"/>
    <x v="3"/>
    <x v="0"/>
    <x v="1"/>
    <n v="2498"/>
    <n v="8000"/>
    <n v="8960"/>
    <n v="1600"/>
    <x v="1"/>
  </r>
  <r>
    <x v="3"/>
    <x v="3"/>
    <x v="1"/>
    <x v="2"/>
    <n v="1245"/>
    <n v="4577.2"/>
    <n v="5126.4639999999999"/>
    <n v="915.44"/>
    <x v="1"/>
  </r>
  <r>
    <x v="3"/>
    <x v="3"/>
    <x v="2"/>
    <x v="3"/>
    <n v="644"/>
    <n v="15000"/>
    <n v="6432.72"/>
    <n v="3000"/>
    <x v="1"/>
  </r>
  <r>
    <x v="3"/>
    <x v="3"/>
    <x v="3"/>
    <x v="4"/>
    <n v="643"/>
    <n v="7000"/>
    <n v="7840"/>
    <n v="1400"/>
    <x v="1"/>
  </r>
  <r>
    <x v="3"/>
    <x v="3"/>
    <x v="2"/>
    <x v="5"/>
    <n v="455"/>
    <n v="14000"/>
    <n v="5128.0320000000002"/>
    <n v="2800"/>
    <x v="1"/>
  </r>
  <r>
    <x v="3"/>
    <x v="3"/>
    <x v="3"/>
    <x v="6"/>
    <n v="345"/>
    <n v="7000"/>
    <n v="7840"/>
    <n v="1400"/>
    <x v="1"/>
  </r>
  <r>
    <x v="3"/>
    <x v="3"/>
    <x v="1"/>
    <x v="7"/>
    <n v="122"/>
    <n v="100"/>
    <n v="112"/>
    <n v="20"/>
    <x v="1"/>
  </r>
  <r>
    <x v="3"/>
    <x v="3"/>
    <x v="4"/>
    <x v="8"/>
    <n v="78"/>
    <n v="2288.6"/>
    <n v="5126.4639999999999"/>
    <n v="457.72"/>
    <x v="1"/>
  </r>
  <r>
    <x v="3"/>
    <x v="3"/>
    <x v="4"/>
    <x v="9"/>
    <n v="76"/>
    <n v="2288.4499999999998"/>
    <n v="5126.1279999999997"/>
    <n v="457.69"/>
    <x v="1"/>
  </r>
  <r>
    <x v="3"/>
    <x v="3"/>
    <x v="4"/>
    <x v="10"/>
    <n v="46"/>
    <n v="100"/>
    <n v="224"/>
    <n v="20"/>
    <x v="1"/>
  </r>
  <r>
    <x v="3"/>
    <x v="3"/>
    <x v="4"/>
    <x v="11"/>
    <n v="34"/>
    <n v="2288.4"/>
    <n v="5126.0160000000005"/>
    <n v="457.68000000000006"/>
    <x v="1"/>
  </r>
  <r>
    <x v="3"/>
    <x v="3"/>
    <x v="1"/>
    <x v="12"/>
    <n v="7"/>
    <n v="200"/>
    <n v="224"/>
    <n v="40"/>
    <x v="1"/>
  </r>
  <r>
    <x v="3"/>
    <x v="3"/>
    <x v="4"/>
    <x v="14"/>
    <n v="3"/>
    <n v="2288.65"/>
    <n v="5126.576"/>
    <n v="457.73"/>
    <x v="1"/>
  </r>
  <r>
    <x v="3"/>
    <x v="3"/>
    <x v="5"/>
    <x v="13"/>
    <n v="2"/>
    <n v="7920"/>
    <n v="7392"/>
    <n v="1584"/>
    <x v="1"/>
  </r>
  <r>
    <x v="3"/>
    <x v="4"/>
    <x v="0"/>
    <x v="0"/>
    <n v="3566"/>
    <n v="4577.3"/>
    <n v="5126.576"/>
    <n v="915.46"/>
    <x v="1"/>
  </r>
  <r>
    <x v="3"/>
    <x v="4"/>
    <x v="0"/>
    <x v="1"/>
    <n v="2498"/>
    <n v="8800"/>
    <n v="8960"/>
    <n v="1760"/>
    <x v="1"/>
  </r>
  <r>
    <x v="3"/>
    <x v="4"/>
    <x v="1"/>
    <x v="2"/>
    <n v="1245"/>
    <n v="5034.92"/>
    <n v="5126.4639999999999"/>
    <n v="1006.984"/>
    <x v="1"/>
  </r>
  <r>
    <x v="3"/>
    <x v="4"/>
    <x v="2"/>
    <x v="3"/>
    <n v="644"/>
    <n v="6317.85"/>
    <n v="6432.72"/>
    <n v="1263.5700000000002"/>
    <x v="1"/>
  </r>
  <r>
    <x v="3"/>
    <x v="4"/>
    <x v="3"/>
    <x v="4"/>
    <n v="643"/>
    <n v="7700"/>
    <n v="7840"/>
    <n v="1540"/>
    <x v="1"/>
  </r>
  <r>
    <x v="3"/>
    <x v="4"/>
    <x v="2"/>
    <x v="5"/>
    <n v="455"/>
    <n v="5036.46"/>
    <n v="5128.0320000000002"/>
    <n v="1007.292"/>
    <x v="1"/>
  </r>
  <r>
    <x v="3"/>
    <x v="4"/>
    <x v="3"/>
    <x v="6"/>
    <n v="345"/>
    <n v="7700"/>
    <n v="7840"/>
    <n v="1540"/>
    <x v="1"/>
  </r>
  <r>
    <x v="3"/>
    <x v="4"/>
    <x v="1"/>
    <x v="7"/>
    <n v="122"/>
    <n v="110"/>
    <n v="112"/>
    <n v="22"/>
    <x v="1"/>
  </r>
  <r>
    <x v="3"/>
    <x v="4"/>
    <x v="4"/>
    <x v="8"/>
    <n v="78"/>
    <n v="2517.46"/>
    <n v="5126.4639999999999"/>
    <n v="503.49200000000002"/>
    <x v="1"/>
  </r>
  <r>
    <x v="3"/>
    <x v="4"/>
    <x v="4"/>
    <x v="9"/>
    <n v="76"/>
    <n v="2288.4499999999998"/>
    <n v="5126.1279999999997"/>
    <n v="457.69"/>
    <x v="1"/>
  </r>
  <r>
    <x v="3"/>
    <x v="4"/>
    <x v="4"/>
    <x v="10"/>
    <n v="46"/>
    <n v="100"/>
    <n v="224"/>
    <n v="20"/>
    <x v="1"/>
  </r>
  <r>
    <x v="3"/>
    <x v="4"/>
    <x v="4"/>
    <x v="11"/>
    <n v="34"/>
    <n v="2288.4"/>
    <n v="5126.0160000000005"/>
    <n v="457.68000000000006"/>
    <x v="0"/>
  </r>
  <r>
    <x v="3"/>
    <x v="4"/>
    <x v="1"/>
    <x v="12"/>
    <n v="7"/>
    <n v="200"/>
    <n v="224"/>
    <n v="40"/>
    <x v="0"/>
  </r>
  <r>
    <x v="3"/>
    <x v="4"/>
    <x v="4"/>
    <x v="14"/>
    <n v="3"/>
    <n v="3300"/>
    <n v="5126.576"/>
    <n v="660"/>
    <x v="0"/>
  </r>
  <r>
    <x v="3"/>
    <x v="4"/>
    <x v="5"/>
    <x v="13"/>
    <n v="2"/>
    <n v="4577.3"/>
    <n v="7392"/>
    <n v="915.46"/>
    <x v="0"/>
  </r>
  <r>
    <x v="3"/>
    <x v="5"/>
    <x v="0"/>
    <x v="0"/>
    <n v="3566"/>
    <n v="4577.3"/>
    <n v="5126.576"/>
    <n v="915.46"/>
    <x v="0"/>
  </r>
  <r>
    <x v="3"/>
    <x v="5"/>
    <x v="0"/>
    <x v="1"/>
    <n v="2498"/>
    <n v="8000"/>
    <n v="8960"/>
    <n v="1600"/>
    <x v="0"/>
  </r>
  <r>
    <x v="3"/>
    <x v="5"/>
    <x v="1"/>
    <x v="2"/>
    <n v="1245"/>
    <n v="4577.2"/>
    <n v="5126.4639999999999"/>
    <n v="915.44"/>
    <x v="0"/>
  </r>
  <r>
    <x v="3"/>
    <x v="5"/>
    <x v="2"/>
    <x v="3"/>
    <n v="644"/>
    <n v="10000"/>
    <n v="6432.72"/>
    <n v="2000"/>
    <x v="0"/>
  </r>
  <r>
    <x v="3"/>
    <x v="5"/>
    <x v="3"/>
    <x v="4"/>
    <n v="643"/>
    <n v="7000"/>
    <n v="7840"/>
    <n v="1400"/>
    <x v="0"/>
  </r>
  <r>
    <x v="3"/>
    <x v="5"/>
    <x v="2"/>
    <x v="5"/>
    <n v="455"/>
    <n v="8000"/>
    <n v="5128.0320000000002"/>
    <n v="1600"/>
    <x v="0"/>
  </r>
  <r>
    <x v="3"/>
    <x v="5"/>
    <x v="3"/>
    <x v="6"/>
    <n v="345"/>
    <n v="7000"/>
    <n v="7840"/>
    <n v="1400"/>
    <x v="0"/>
  </r>
  <r>
    <x v="3"/>
    <x v="5"/>
    <x v="1"/>
    <x v="7"/>
    <n v="122"/>
    <n v="100"/>
    <n v="112"/>
    <n v="20"/>
    <x v="0"/>
  </r>
  <r>
    <x v="3"/>
    <x v="5"/>
    <x v="4"/>
    <x v="8"/>
    <n v="78"/>
    <n v="2288.6"/>
    <n v="5126.4639999999999"/>
    <n v="457.72"/>
    <x v="0"/>
  </r>
  <r>
    <x v="3"/>
    <x v="5"/>
    <x v="4"/>
    <x v="9"/>
    <n v="76"/>
    <n v="2288.4499999999998"/>
    <n v="5126.1279999999997"/>
    <n v="457.69"/>
    <x v="0"/>
  </r>
  <r>
    <x v="3"/>
    <x v="5"/>
    <x v="4"/>
    <x v="10"/>
    <n v="46"/>
    <n v="100"/>
    <n v="224"/>
    <n v="20"/>
    <x v="0"/>
  </r>
  <r>
    <x v="3"/>
    <x v="5"/>
    <x v="4"/>
    <x v="11"/>
    <n v="34"/>
    <n v="2288.4"/>
    <n v="5126.0160000000005"/>
    <n v="457.68000000000006"/>
    <x v="0"/>
  </r>
  <r>
    <x v="3"/>
    <x v="5"/>
    <x v="1"/>
    <x v="12"/>
    <n v="7"/>
    <n v="200"/>
    <n v="224"/>
    <n v="40"/>
    <x v="0"/>
  </r>
  <r>
    <x v="3"/>
    <x v="5"/>
    <x v="5"/>
    <x v="13"/>
    <n v="3"/>
    <n v="4577.3"/>
    <n v="7392"/>
    <n v="915.46"/>
    <x v="1"/>
  </r>
  <r>
    <x v="3"/>
    <x v="5"/>
    <x v="4"/>
    <x v="14"/>
    <n v="3"/>
    <n v="2288.65"/>
    <n v="5126.576"/>
    <n v="457.73"/>
    <x v="1"/>
  </r>
  <r>
    <x v="3"/>
    <x v="6"/>
    <x v="0"/>
    <x v="0"/>
    <n v="3566"/>
    <n v="4577.3"/>
    <n v="5126.576"/>
    <n v="915.46"/>
    <x v="1"/>
  </r>
  <r>
    <x v="3"/>
    <x v="6"/>
    <x v="0"/>
    <x v="1"/>
    <n v="2498"/>
    <n v="8000"/>
    <n v="8960"/>
    <n v="1600"/>
    <x v="1"/>
  </r>
  <r>
    <x v="3"/>
    <x v="6"/>
    <x v="1"/>
    <x v="2"/>
    <n v="1245"/>
    <n v="4577.2"/>
    <n v="5126.4639999999999"/>
    <n v="915.44"/>
    <x v="1"/>
  </r>
  <r>
    <x v="3"/>
    <x v="6"/>
    <x v="2"/>
    <x v="3"/>
    <n v="644"/>
    <n v="5743.5"/>
    <n v="6432.72"/>
    <n v="1148.7"/>
    <x v="1"/>
  </r>
  <r>
    <x v="3"/>
    <x v="6"/>
    <x v="3"/>
    <x v="4"/>
    <n v="643"/>
    <n v="7000"/>
    <n v="7840"/>
    <n v="1400"/>
    <x v="1"/>
  </r>
  <r>
    <x v="3"/>
    <x v="6"/>
    <x v="2"/>
    <x v="5"/>
    <n v="455"/>
    <n v="4578.6000000000004"/>
    <n v="5128.0320000000002"/>
    <n v="915.72000000000014"/>
    <x v="1"/>
  </r>
  <r>
    <x v="3"/>
    <x v="6"/>
    <x v="3"/>
    <x v="6"/>
    <n v="345"/>
    <n v="7000"/>
    <n v="7840"/>
    <n v="1400"/>
    <x v="1"/>
  </r>
  <r>
    <x v="3"/>
    <x v="6"/>
    <x v="1"/>
    <x v="7"/>
    <n v="122"/>
    <n v="100"/>
    <n v="112"/>
    <n v="20"/>
    <x v="1"/>
  </r>
  <r>
    <x v="3"/>
    <x v="6"/>
    <x v="4"/>
    <x v="8"/>
    <n v="78"/>
    <n v="2288.6"/>
    <n v="5126.4639999999999"/>
    <n v="457.72"/>
    <x v="1"/>
  </r>
  <r>
    <x v="3"/>
    <x v="6"/>
    <x v="4"/>
    <x v="9"/>
    <n v="76"/>
    <n v="2288.4499999999998"/>
    <n v="5126.1279999999997"/>
    <n v="457.69"/>
    <x v="1"/>
  </r>
  <r>
    <x v="3"/>
    <x v="6"/>
    <x v="4"/>
    <x v="10"/>
    <n v="46"/>
    <n v="100"/>
    <n v="224"/>
    <n v="20"/>
    <x v="1"/>
  </r>
  <r>
    <x v="3"/>
    <x v="6"/>
    <x v="4"/>
    <x v="11"/>
    <n v="34"/>
    <n v="2288.4"/>
    <n v="5126.0160000000005"/>
    <n v="457.68000000000006"/>
    <x v="1"/>
  </r>
  <r>
    <x v="3"/>
    <x v="6"/>
    <x v="1"/>
    <x v="12"/>
    <n v="7"/>
    <n v="200"/>
    <n v="224"/>
    <n v="40"/>
    <x v="1"/>
  </r>
  <r>
    <x v="3"/>
    <x v="6"/>
    <x v="4"/>
    <x v="14"/>
    <n v="3"/>
    <n v="2288.65"/>
    <n v="5126.576"/>
    <n v="457.73"/>
    <x v="1"/>
  </r>
  <r>
    <x v="3"/>
    <x v="6"/>
    <x v="5"/>
    <x v="13"/>
    <n v="2"/>
    <n v="6600"/>
    <n v="7392"/>
    <n v="1320"/>
    <x v="0"/>
  </r>
  <r>
    <x v="3"/>
    <x v="7"/>
    <x v="0"/>
    <x v="0"/>
    <n v="3566"/>
    <n v="4577.3"/>
    <n v="5126.576"/>
    <n v="915.46"/>
    <x v="0"/>
  </r>
  <r>
    <x v="3"/>
    <x v="7"/>
    <x v="0"/>
    <x v="1"/>
    <n v="2498"/>
    <n v="8000"/>
    <n v="8960"/>
    <n v="1600"/>
    <x v="0"/>
  </r>
  <r>
    <x v="3"/>
    <x v="7"/>
    <x v="1"/>
    <x v="2"/>
    <n v="1245"/>
    <n v="4577.2"/>
    <n v="5126.4639999999999"/>
    <n v="915.44"/>
    <x v="0"/>
  </r>
  <r>
    <x v="3"/>
    <x v="7"/>
    <x v="2"/>
    <x v="3"/>
    <n v="644"/>
    <n v="5743.5"/>
    <n v="6432.72"/>
    <n v="1148.7"/>
    <x v="0"/>
  </r>
  <r>
    <x v="3"/>
    <x v="7"/>
    <x v="3"/>
    <x v="4"/>
    <n v="643"/>
    <n v="7000"/>
    <n v="7840"/>
    <n v="1400"/>
    <x v="1"/>
  </r>
  <r>
    <x v="3"/>
    <x v="7"/>
    <x v="2"/>
    <x v="5"/>
    <n v="455"/>
    <n v="5036.46"/>
    <n v="5128.0320000000002"/>
    <n v="1007.292"/>
    <x v="1"/>
  </r>
  <r>
    <x v="3"/>
    <x v="7"/>
    <x v="3"/>
    <x v="6"/>
    <n v="345"/>
    <n v="7700"/>
    <n v="7840"/>
    <n v="1540"/>
    <x v="1"/>
  </r>
  <r>
    <x v="3"/>
    <x v="7"/>
    <x v="1"/>
    <x v="7"/>
    <n v="122"/>
    <n v="110"/>
    <n v="112"/>
    <n v="22"/>
    <x v="1"/>
  </r>
  <r>
    <x v="3"/>
    <x v="7"/>
    <x v="4"/>
    <x v="8"/>
    <n v="78"/>
    <n v="2517.46"/>
    <n v="5126.4639999999999"/>
    <n v="503.49200000000002"/>
    <x v="1"/>
  </r>
  <r>
    <x v="3"/>
    <x v="7"/>
    <x v="4"/>
    <x v="9"/>
    <n v="76"/>
    <n v="2517.2949999999996"/>
    <n v="5126.1279999999997"/>
    <n v="503.45899999999995"/>
    <x v="1"/>
  </r>
  <r>
    <x v="3"/>
    <x v="7"/>
    <x v="4"/>
    <x v="10"/>
    <n v="46"/>
    <n v="115"/>
    <n v="224"/>
    <n v="23"/>
    <x v="1"/>
  </r>
  <r>
    <x v="3"/>
    <x v="7"/>
    <x v="4"/>
    <x v="11"/>
    <n v="34"/>
    <n v="2631.66"/>
    <n v="5126.0160000000005"/>
    <n v="526.33199999999999"/>
    <x v="1"/>
  </r>
  <r>
    <x v="3"/>
    <x v="7"/>
    <x v="1"/>
    <x v="12"/>
    <n v="7"/>
    <n v="230"/>
    <n v="224"/>
    <n v="46"/>
    <x v="1"/>
  </r>
  <r>
    <x v="3"/>
    <x v="7"/>
    <x v="4"/>
    <x v="14"/>
    <n v="3"/>
    <n v="2631.9475000000002"/>
    <n v="5126.576"/>
    <n v="526.38950000000011"/>
    <x v="0"/>
  </r>
  <r>
    <x v="3"/>
    <x v="7"/>
    <x v="5"/>
    <x v="13"/>
    <n v="2"/>
    <n v="7590"/>
    <n v="7392"/>
    <n v="1518"/>
    <x v="1"/>
  </r>
  <r>
    <x v="3"/>
    <x v="8"/>
    <x v="0"/>
    <x v="0"/>
    <n v="3566"/>
    <n v="4577.3"/>
    <n v="5126.576"/>
    <n v="915.46"/>
    <x v="1"/>
  </r>
  <r>
    <x v="3"/>
    <x v="8"/>
    <x v="0"/>
    <x v="1"/>
    <n v="2498"/>
    <n v="8000"/>
    <n v="8960"/>
    <n v="1600"/>
    <x v="1"/>
  </r>
  <r>
    <x v="3"/>
    <x v="8"/>
    <x v="1"/>
    <x v="2"/>
    <n v="1245"/>
    <n v="4577.2"/>
    <n v="5126.4639999999999"/>
    <n v="915.44"/>
    <x v="1"/>
  </r>
  <r>
    <x v="3"/>
    <x v="8"/>
    <x v="2"/>
    <x v="3"/>
    <n v="644"/>
    <n v="5743.5"/>
    <n v="6432.72"/>
    <n v="1148.7"/>
    <x v="1"/>
  </r>
  <r>
    <x v="3"/>
    <x v="8"/>
    <x v="3"/>
    <x v="4"/>
    <n v="643"/>
    <n v="7000"/>
    <n v="7840"/>
    <n v="1400"/>
    <x v="1"/>
  </r>
  <r>
    <x v="3"/>
    <x v="8"/>
    <x v="2"/>
    <x v="5"/>
    <n v="455"/>
    <n v="4578.6000000000004"/>
    <n v="5128.0320000000002"/>
    <n v="915.72000000000014"/>
    <x v="1"/>
  </r>
  <r>
    <x v="3"/>
    <x v="8"/>
    <x v="3"/>
    <x v="6"/>
    <n v="345"/>
    <n v="7000"/>
    <n v="7840"/>
    <n v="1400"/>
    <x v="1"/>
  </r>
  <r>
    <x v="3"/>
    <x v="8"/>
    <x v="1"/>
    <x v="7"/>
    <n v="122"/>
    <n v="100"/>
    <n v="112"/>
    <n v="20"/>
    <x v="1"/>
  </r>
  <r>
    <x v="3"/>
    <x v="8"/>
    <x v="4"/>
    <x v="8"/>
    <n v="78"/>
    <n v="2288.6"/>
    <n v="5126.4639999999999"/>
    <n v="457.72"/>
    <x v="1"/>
  </r>
  <r>
    <x v="3"/>
    <x v="8"/>
    <x v="4"/>
    <x v="9"/>
    <n v="76"/>
    <n v="2288.4499999999998"/>
    <n v="5126.1279999999997"/>
    <n v="457.69"/>
    <x v="1"/>
  </r>
  <r>
    <x v="3"/>
    <x v="8"/>
    <x v="4"/>
    <x v="10"/>
    <n v="46"/>
    <n v="100"/>
    <n v="224"/>
    <n v="20"/>
    <x v="1"/>
  </r>
  <r>
    <x v="3"/>
    <x v="8"/>
    <x v="4"/>
    <x v="11"/>
    <n v="34"/>
    <n v="2746.08"/>
    <n v="5126.0160000000005"/>
    <n v="549.21600000000001"/>
    <x v="1"/>
  </r>
  <r>
    <x v="3"/>
    <x v="8"/>
    <x v="1"/>
    <x v="12"/>
    <n v="7"/>
    <n v="240"/>
    <n v="224"/>
    <n v="48"/>
    <x v="1"/>
  </r>
  <r>
    <x v="3"/>
    <x v="8"/>
    <x v="4"/>
    <x v="14"/>
    <n v="3"/>
    <n v="2746.38"/>
    <n v="5126.576"/>
    <n v="549.27600000000007"/>
    <x v="1"/>
  </r>
  <r>
    <x v="3"/>
    <x v="8"/>
    <x v="5"/>
    <x v="13"/>
    <n v="2"/>
    <n v="7920"/>
    <n v="7392"/>
    <n v="1584"/>
    <x v="1"/>
  </r>
  <r>
    <x v="3"/>
    <x v="9"/>
    <x v="0"/>
    <x v="0"/>
    <n v="3566"/>
    <n v="5035.0300000000007"/>
    <n v="5126.576"/>
    <n v="1007.0060000000002"/>
    <x v="1"/>
  </r>
  <r>
    <x v="3"/>
    <x v="9"/>
    <x v="0"/>
    <x v="1"/>
    <n v="2498"/>
    <n v="9200"/>
    <n v="8960"/>
    <n v="1840"/>
    <x v="1"/>
  </r>
  <r>
    <x v="3"/>
    <x v="9"/>
    <x v="1"/>
    <x v="2"/>
    <n v="1245"/>
    <n v="5263.78"/>
    <n v="5126.4639999999999"/>
    <n v="1052.7560000000001"/>
    <x v="1"/>
  </r>
  <r>
    <x v="3"/>
    <x v="9"/>
    <x v="2"/>
    <x v="3"/>
    <n v="644"/>
    <n v="6605.0249999999996"/>
    <n v="6432.72"/>
    <n v="1321.0050000000001"/>
    <x v="1"/>
  </r>
  <r>
    <x v="3"/>
    <x v="9"/>
    <x v="3"/>
    <x v="4"/>
    <n v="643"/>
    <n v="8400"/>
    <n v="7840"/>
    <n v="1680"/>
    <x v="1"/>
  </r>
  <r>
    <x v="3"/>
    <x v="9"/>
    <x v="2"/>
    <x v="5"/>
    <n v="455"/>
    <n v="5494.3200000000006"/>
    <n v="5128.0320000000002"/>
    <n v="1098.8640000000003"/>
    <x v="1"/>
  </r>
  <r>
    <x v="3"/>
    <x v="9"/>
    <x v="3"/>
    <x v="6"/>
    <n v="345"/>
    <n v="8400"/>
    <n v="7840"/>
    <n v="1680"/>
    <x v="1"/>
  </r>
  <r>
    <x v="3"/>
    <x v="9"/>
    <x v="1"/>
    <x v="7"/>
    <n v="122"/>
    <n v="120"/>
    <n v="112"/>
    <n v="24"/>
    <x v="1"/>
  </r>
  <r>
    <x v="3"/>
    <x v="9"/>
    <x v="4"/>
    <x v="8"/>
    <n v="78"/>
    <n v="2517.46"/>
    <n v="5126.4639999999999"/>
    <n v="503.49200000000002"/>
    <x v="1"/>
  </r>
  <r>
    <x v="3"/>
    <x v="9"/>
    <x v="4"/>
    <x v="9"/>
    <n v="76"/>
    <n v="2517.2949999999996"/>
    <n v="5126.1279999999997"/>
    <n v="503.45899999999995"/>
    <x v="1"/>
  </r>
  <r>
    <x v="3"/>
    <x v="9"/>
    <x v="4"/>
    <x v="10"/>
    <n v="46"/>
    <n v="110"/>
    <n v="224"/>
    <n v="22"/>
    <x v="1"/>
  </r>
  <r>
    <x v="3"/>
    <x v="9"/>
    <x v="4"/>
    <x v="11"/>
    <n v="34"/>
    <n v="2517.2400000000002"/>
    <n v="5126.0160000000005"/>
    <n v="503.44800000000009"/>
    <x v="1"/>
  </r>
  <r>
    <x v="3"/>
    <x v="9"/>
    <x v="1"/>
    <x v="12"/>
    <n v="7"/>
    <n v="220"/>
    <n v="224"/>
    <n v="44"/>
    <x v="1"/>
  </r>
  <r>
    <x v="3"/>
    <x v="9"/>
    <x v="4"/>
    <x v="14"/>
    <n v="3"/>
    <n v="2517.5150000000003"/>
    <n v="5126.576"/>
    <n v="503.5030000000001"/>
    <x v="1"/>
  </r>
  <r>
    <x v="3"/>
    <x v="9"/>
    <x v="5"/>
    <x v="13"/>
    <n v="2"/>
    <n v="7260"/>
    <n v="7392"/>
    <n v="1452"/>
    <x v="1"/>
  </r>
  <r>
    <x v="3"/>
    <x v="10"/>
    <x v="0"/>
    <x v="0"/>
    <n v="3566"/>
    <n v="5263.8950000000004"/>
    <n v="5126.576"/>
    <n v="1052.7790000000002"/>
    <x v="1"/>
  </r>
  <r>
    <x v="3"/>
    <x v="10"/>
    <x v="0"/>
    <x v="1"/>
    <n v="2498"/>
    <n v="8800"/>
    <n v="8960"/>
    <n v="1760"/>
    <x v="1"/>
  </r>
  <r>
    <x v="3"/>
    <x v="10"/>
    <x v="1"/>
    <x v="2"/>
    <n v="1245"/>
    <n v="5034.92"/>
    <n v="5126.4639999999999"/>
    <n v="1006.984"/>
    <x v="1"/>
  </r>
  <r>
    <x v="3"/>
    <x v="10"/>
    <x v="2"/>
    <x v="3"/>
    <n v="644"/>
    <n v="22000"/>
    <n v="6432.72"/>
    <n v="4400"/>
    <x v="1"/>
  </r>
  <r>
    <x v="3"/>
    <x v="10"/>
    <x v="3"/>
    <x v="4"/>
    <n v="643"/>
    <n v="7700"/>
    <n v="7840"/>
    <n v="1540"/>
    <x v="1"/>
  </r>
  <r>
    <x v="3"/>
    <x v="10"/>
    <x v="2"/>
    <x v="5"/>
    <n v="455"/>
    <n v="11111"/>
    <n v="5128.0320000000002"/>
    <n v="2222.2000000000003"/>
    <x v="1"/>
  </r>
  <r>
    <x v="3"/>
    <x v="10"/>
    <x v="3"/>
    <x v="6"/>
    <n v="345"/>
    <n v="7700"/>
    <n v="7840"/>
    <n v="1540"/>
    <x v="1"/>
  </r>
  <r>
    <x v="3"/>
    <x v="10"/>
    <x v="1"/>
    <x v="7"/>
    <n v="122"/>
    <n v="110"/>
    <n v="112"/>
    <n v="22"/>
    <x v="1"/>
  </r>
  <r>
    <x v="3"/>
    <x v="10"/>
    <x v="4"/>
    <x v="8"/>
    <n v="78"/>
    <n v="2517.46"/>
    <n v="5126.4639999999999"/>
    <n v="503.49200000000002"/>
    <x v="1"/>
  </r>
  <r>
    <x v="3"/>
    <x v="10"/>
    <x v="4"/>
    <x v="9"/>
    <n v="76"/>
    <n v="2288.4499999999998"/>
    <n v="5126.1279999999997"/>
    <n v="457.69"/>
    <x v="1"/>
  </r>
  <r>
    <x v="3"/>
    <x v="10"/>
    <x v="4"/>
    <x v="10"/>
    <n v="46"/>
    <n v="100"/>
    <n v="224"/>
    <n v="20"/>
    <x v="1"/>
  </r>
  <r>
    <x v="3"/>
    <x v="10"/>
    <x v="4"/>
    <x v="11"/>
    <n v="34"/>
    <n v="2288.4"/>
    <n v="5126.0160000000005"/>
    <n v="457.68000000000006"/>
    <x v="1"/>
  </r>
  <r>
    <x v="3"/>
    <x v="10"/>
    <x v="1"/>
    <x v="12"/>
    <n v="7"/>
    <n v="200"/>
    <n v="224"/>
    <n v="40"/>
    <x v="1"/>
  </r>
  <r>
    <x v="3"/>
    <x v="10"/>
    <x v="4"/>
    <x v="14"/>
    <n v="3"/>
    <n v="2288.65"/>
    <n v="5126.576"/>
    <n v="457.73"/>
    <x v="1"/>
  </r>
  <r>
    <x v="3"/>
    <x v="10"/>
    <x v="5"/>
    <x v="13"/>
    <n v="2"/>
    <n v="6600"/>
    <n v="7392"/>
    <n v="1320"/>
    <x v="1"/>
  </r>
  <r>
    <x v="3"/>
    <x v="11"/>
    <x v="0"/>
    <x v="0"/>
    <n v="3566"/>
    <n v="4577.3"/>
    <n v="5126.576"/>
    <n v="915.46"/>
    <x v="1"/>
  </r>
  <r>
    <x v="3"/>
    <x v="11"/>
    <x v="0"/>
    <x v="1"/>
    <n v="2498"/>
    <n v="8000"/>
    <n v="8960"/>
    <n v="1600"/>
    <x v="1"/>
  </r>
  <r>
    <x v="3"/>
    <x v="11"/>
    <x v="1"/>
    <x v="2"/>
    <n v="1245"/>
    <n v="4577.2"/>
    <n v="5126.4639999999999"/>
    <n v="915.44"/>
    <x v="1"/>
  </r>
  <r>
    <x v="3"/>
    <x v="11"/>
    <x v="2"/>
    <x v="3"/>
    <n v="644"/>
    <n v="5743.5"/>
    <n v="6432.72"/>
    <n v="1148.7"/>
    <x v="1"/>
  </r>
  <r>
    <x v="3"/>
    <x v="11"/>
    <x v="3"/>
    <x v="4"/>
    <n v="643"/>
    <n v="7000"/>
    <n v="7840"/>
    <n v="1400"/>
    <x v="1"/>
  </r>
  <r>
    <x v="3"/>
    <x v="11"/>
    <x v="2"/>
    <x v="5"/>
    <n v="455"/>
    <n v="4578.6000000000004"/>
    <n v="5128.0320000000002"/>
    <n v="915.72000000000014"/>
    <x v="1"/>
  </r>
  <r>
    <x v="3"/>
    <x v="11"/>
    <x v="3"/>
    <x v="6"/>
    <n v="345"/>
    <n v="7000"/>
    <n v="7840"/>
    <n v="1400"/>
    <x v="1"/>
  </r>
  <r>
    <x v="3"/>
    <x v="11"/>
    <x v="1"/>
    <x v="7"/>
    <n v="122"/>
    <n v="100"/>
    <n v="112"/>
    <n v="20"/>
    <x v="1"/>
  </r>
  <r>
    <x v="3"/>
    <x v="11"/>
    <x v="4"/>
    <x v="8"/>
    <n v="78"/>
    <n v="2288.6"/>
    <n v="5126.4639999999999"/>
    <n v="457.72"/>
    <x v="1"/>
  </r>
  <r>
    <x v="3"/>
    <x v="11"/>
    <x v="4"/>
    <x v="9"/>
    <n v="76"/>
    <n v="2288.4499999999998"/>
    <n v="5126.1279999999997"/>
    <n v="457.69"/>
    <x v="1"/>
  </r>
  <r>
    <x v="3"/>
    <x v="11"/>
    <x v="4"/>
    <x v="10"/>
    <n v="46"/>
    <n v="100"/>
    <n v="224"/>
    <n v="20"/>
    <x v="1"/>
  </r>
  <r>
    <x v="3"/>
    <x v="11"/>
    <x v="4"/>
    <x v="11"/>
    <n v="34"/>
    <n v="2288.4"/>
    <n v="5126.0160000000005"/>
    <n v="457.68000000000006"/>
    <x v="1"/>
  </r>
  <r>
    <x v="3"/>
    <x v="11"/>
    <x v="1"/>
    <x v="12"/>
    <n v="7"/>
    <n v="200"/>
    <n v="224"/>
    <n v="40"/>
    <x v="1"/>
  </r>
  <r>
    <x v="3"/>
    <x v="11"/>
    <x v="4"/>
    <x v="14"/>
    <n v="3"/>
    <n v="2288.65"/>
    <n v="5126.576"/>
    <n v="457.73"/>
    <x v="1"/>
  </r>
  <r>
    <x v="3"/>
    <x v="11"/>
    <x v="5"/>
    <x v="13"/>
    <n v="2"/>
    <n v="6600"/>
    <n v="7392"/>
    <n v="1320"/>
    <x v="1"/>
  </r>
  <r>
    <x v="4"/>
    <x v="0"/>
    <x v="0"/>
    <x v="0"/>
    <n v="3566"/>
    <n v="4577.3"/>
    <n v="5126.576"/>
    <n v="915.46"/>
    <x v="1"/>
  </r>
  <r>
    <x v="4"/>
    <x v="0"/>
    <x v="0"/>
    <x v="1"/>
    <n v="2498"/>
    <n v="8000"/>
    <n v="8960"/>
    <n v="1600"/>
    <x v="1"/>
  </r>
  <r>
    <x v="4"/>
    <x v="0"/>
    <x v="1"/>
    <x v="2"/>
    <n v="1245"/>
    <n v="4577.2"/>
    <n v="5126.4639999999999"/>
    <n v="915.44"/>
    <x v="1"/>
  </r>
  <r>
    <x v="4"/>
    <x v="0"/>
    <x v="2"/>
    <x v="3"/>
    <n v="644"/>
    <n v="5743.5"/>
    <n v="6432.72"/>
    <n v="1148.7"/>
    <x v="1"/>
  </r>
  <r>
    <x v="4"/>
    <x v="0"/>
    <x v="3"/>
    <x v="4"/>
    <n v="643"/>
    <n v="7000"/>
    <n v="7840"/>
    <n v="1400"/>
    <x v="1"/>
  </r>
  <r>
    <x v="4"/>
    <x v="0"/>
    <x v="2"/>
    <x v="5"/>
    <n v="455"/>
    <n v="4578.6000000000004"/>
    <n v="5128.0320000000002"/>
    <n v="915.72000000000014"/>
    <x v="1"/>
  </r>
  <r>
    <x v="4"/>
    <x v="0"/>
    <x v="3"/>
    <x v="6"/>
    <n v="345"/>
    <n v="7000"/>
    <n v="7840"/>
    <n v="1400"/>
    <x v="1"/>
  </r>
  <r>
    <x v="4"/>
    <x v="0"/>
    <x v="1"/>
    <x v="7"/>
    <n v="122"/>
    <n v="100"/>
    <n v="112"/>
    <n v="20"/>
    <x v="1"/>
  </r>
  <r>
    <x v="4"/>
    <x v="0"/>
    <x v="4"/>
    <x v="8"/>
    <n v="78"/>
    <n v="4577.2"/>
    <n v="5126.4639999999999"/>
    <n v="915.44"/>
    <x v="1"/>
  </r>
  <r>
    <x v="4"/>
    <x v="0"/>
    <x v="4"/>
    <x v="9"/>
    <n v="76"/>
    <n v="4576.8999999999996"/>
    <n v="5126.1279999999997"/>
    <n v="915.38"/>
    <x v="1"/>
  </r>
  <r>
    <x v="4"/>
    <x v="0"/>
    <x v="4"/>
    <x v="10"/>
    <n v="46"/>
    <n v="200"/>
    <n v="224"/>
    <n v="40"/>
    <x v="1"/>
  </r>
  <r>
    <x v="4"/>
    <x v="0"/>
    <x v="4"/>
    <x v="11"/>
    <n v="34"/>
    <n v="4576.8"/>
    <n v="5126.0160000000005"/>
    <n v="915.36000000000013"/>
    <x v="1"/>
  </r>
  <r>
    <x v="4"/>
    <x v="0"/>
    <x v="1"/>
    <x v="12"/>
    <n v="7"/>
    <n v="200"/>
    <n v="224"/>
    <n v="40"/>
    <x v="1"/>
  </r>
  <r>
    <x v="4"/>
    <x v="0"/>
    <x v="5"/>
    <x v="13"/>
    <n v="3"/>
    <n v="6600"/>
    <n v="7392"/>
    <n v="1320"/>
    <x v="1"/>
  </r>
  <r>
    <x v="4"/>
    <x v="0"/>
    <x v="4"/>
    <x v="14"/>
    <n v="3"/>
    <n v="4577.3"/>
    <n v="5126.576"/>
    <n v="915.46"/>
    <x v="1"/>
  </r>
  <r>
    <x v="4"/>
    <x v="1"/>
    <x v="0"/>
    <x v="0"/>
    <n v="3566"/>
    <n v="4577.3"/>
    <n v="5126.576"/>
    <n v="915.46"/>
    <x v="1"/>
  </r>
  <r>
    <x v="4"/>
    <x v="1"/>
    <x v="0"/>
    <x v="1"/>
    <n v="2498"/>
    <n v="8000"/>
    <n v="8960"/>
    <n v="1600"/>
    <x v="1"/>
  </r>
  <r>
    <x v="4"/>
    <x v="1"/>
    <x v="1"/>
    <x v="2"/>
    <n v="1245"/>
    <n v="4577.2"/>
    <n v="5126.4639999999999"/>
    <n v="915.44"/>
    <x v="1"/>
  </r>
  <r>
    <x v="4"/>
    <x v="1"/>
    <x v="2"/>
    <x v="3"/>
    <n v="644"/>
    <n v="5743.5"/>
    <n v="6432.72"/>
    <n v="1148.7"/>
    <x v="1"/>
  </r>
  <r>
    <x v="4"/>
    <x v="1"/>
    <x v="3"/>
    <x v="4"/>
    <n v="643"/>
    <n v="7000"/>
    <n v="7840"/>
    <n v="1400"/>
    <x v="1"/>
  </r>
  <r>
    <x v="4"/>
    <x v="1"/>
    <x v="2"/>
    <x v="5"/>
    <n v="455"/>
    <n v="4578.6000000000004"/>
    <n v="5128.0320000000002"/>
    <n v="915.72000000000014"/>
    <x v="1"/>
  </r>
  <r>
    <x v="4"/>
    <x v="1"/>
    <x v="3"/>
    <x v="6"/>
    <n v="345"/>
    <n v="7000"/>
    <n v="7840"/>
    <n v="1400"/>
    <x v="1"/>
  </r>
  <r>
    <x v="4"/>
    <x v="1"/>
    <x v="1"/>
    <x v="7"/>
    <n v="122"/>
    <n v="100"/>
    <n v="112"/>
    <n v="20"/>
    <x v="1"/>
  </r>
  <r>
    <x v="4"/>
    <x v="1"/>
    <x v="4"/>
    <x v="8"/>
    <n v="78"/>
    <n v="4577.2"/>
    <n v="5126.4639999999999"/>
    <n v="915.44"/>
    <x v="1"/>
  </r>
  <r>
    <x v="4"/>
    <x v="1"/>
    <x v="4"/>
    <x v="9"/>
    <n v="76"/>
    <n v="4576.8999999999996"/>
    <n v="5126.1279999999997"/>
    <n v="915.38"/>
    <x v="1"/>
  </r>
  <r>
    <x v="4"/>
    <x v="1"/>
    <x v="4"/>
    <x v="10"/>
    <n v="46"/>
    <n v="200"/>
    <n v="224"/>
    <n v="40"/>
    <x v="1"/>
  </r>
  <r>
    <x v="4"/>
    <x v="1"/>
    <x v="4"/>
    <x v="11"/>
    <n v="34"/>
    <n v="4576.8"/>
    <n v="5126.0160000000005"/>
    <n v="915.36000000000013"/>
    <x v="1"/>
  </r>
  <r>
    <x v="4"/>
    <x v="1"/>
    <x v="1"/>
    <x v="12"/>
    <n v="7"/>
    <n v="200"/>
    <n v="224"/>
    <n v="40"/>
    <x v="1"/>
  </r>
  <r>
    <x v="4"/>
    <x v="1"/>
    <x v="4"/>
    <x v="14"/>
    <n v="3"/>
    <n v="4577.3"/>
    <n v="5126.576"/>
    <n v="915.46"/>
    <x v="1"/>
  </r>
  <r>
    <x v="4"/>
    <x v="1"/>
    <x v="5"/>
    <x v="13"/>
    <n v="2"/>
    <n v="6600"/>
    <n v="7392"/>
    <n v="1320"/>
    <x v="1"/>
  </r>
  <r>
    <x v="4"/>
    <x v="2"/>
    <x v="0"/>
    <x v="0"/>
    <n v="3566"/>
    <n v="4577.3"/>
    <n v="5126.576"/>
    <n v="915.46"/>
    <x v="1"/>
  </r>
  <r>
    <x v="4"/>
    <x v="2"/>
    <x v="0"/>
    <x v="1"/>
    <n v="2498"/>
    <n v="8000"/>
    <n v="8960"/>
    <n v="1600"/>
    <x v="1"/>
  </r>
  <r>
    <x v="4"/>
    <x v="2"/>
    <x v="1"/>
    <x v="2"/>
    <n v="1245"/>
    <n v="4577.2"/>
    <n v="5126.4639999999999"/>
    <n v="915.44"/>
    <x v="1"/>
  </r>
  <r>
    <x v="4"/>
    <x v="2"/>
    <x v="2"/>
    <x v="3"/>
    <n v="644"/>
    <n v="5743.5"/>
    <n v="6432.72"/>
    <n v="1148.7"/>
    <x v="0"/>
  </r>
  <r>
    <x v="4"/>
    <x v="2"/>
    <x v="3"/>
    <x v="4"/>
    <n v="643"/>
    <n v="7000"/>
    <n v="7840"/>
    <n v="1400"/>
    <x v="0"/>
  </r>
  <r>
    <x v="4"/>
    <x v="2"/>
    <x v="2"/>
    <x v="5"/>
    <n v="455"/>
    <n v="4578.6000000000004"/>
    <n v="5128.0320000000002"/>
    <n v="915.72000000000014"/>
    <x v="0"/>
  </r>
  <r>
    <x v="4"/>
    <x v="2"/>
    <x v="3"/>
    <x v="6"/>
    <n v="345"/>
    <n v="7000"/>
    <n v="7840"/>
    <n v="1400"/>
    <x v="0"/>
  </r>
  <r>
    <x v="4"/>
    <x v="2"/>
    <x v="1"/>
    <x v="7"/>
    <n v="122"/>
    <n v="100"/>
    <n v="112"/>
    <n v="20"/>
    <x v="0"/>
  </r>
  <r>
    <x v="4"/>
    <x v="2"/>
    <x v="4"/>
    <x v="8"/>
    <n v="78"/>
    <n v="4577.2"/>
    <n v="5126.4639999999999"/>
    <n v="915.44"/>
    <x v="0"/>
  </r>
  <r>
    <x v="4"/>
    <x v="2"/>
    <x v="4"/>
    <x v="9"/>
    <n v="76"/>
    <n v="4576.8999999999996"/>
    <n v="5126.1279999999997"/>
    <n v="915.38"/>
    <x v="0"/>
  </r>
  <r>
    <x v="4"/>
    <x v="2"/>
    <x v="4"/>
    <x v="10"/>
    <n v="46"/>
    <n v="200"/>
    <n v="224"/>
    <n v="40"/>
    <x v="0"/>
  </r>
  <r>
    <x v="4"/>
    <x v="2"/>
    <x v="4"/>
    <x v="11"/>
    <n v="34"/>
    <n v="4576.8"/>
    <n v="5126.0160000000005"/>
    <n v="915.36000000000013"/>
    <x v="0"/>
  </r>
  <r>
    <x v="4"/>
    <x v="2"/>
    <x v="1"/>
    <x v="12"/>
    <n v="7"/>
    <n v="200"/>
    <n v="224"/>
    <n v="40"/>
    <x v="0"/>
  </r>
  <r>
    <x v="4"/>
    <x v="2"/>
    <x v="4"/>
    <x v="14"/>
    <n v="3"/>
    <n v="4577.3"/>
    <n v="5126.576"/>
    <n v="915.46"/>
    <x v="0"/>
  </r>
  <r>
    <x v="4"/>
    <x v="2"/>
    <x v="5"/>
    <x v="13"/>
    <n v="2"/>
    <n v="6600"/>
    <n v="7392"/>
    <n v="1320"/>
    <x v="0"/>
  </r>
  <r>
    <x v="4"/>
    <x v="3"/>
    <x v="0"/>
    <x v="0"/>
    <n v="3566"/>
    <n v="4577.3"/>
    <n v="5126.576"/>
    <n v="915.46"/>
    <x v="0"/>
  </r>
  <r>
    <x v="4"/>
    <x v="3"/>
    <x v="0"/>
    <x v="1"/>
    <n v="2498"/>
    <n v="8000"/>
    <n v="8960"/>
    <n v="1600"/>
    <x v="0"/>
  </r>
  <r>
    <x v="4"/>
    <x v="3"/>
    <x v="1"/>
    <x v="2"/>
    <n v="1245"/>
    <n v="4577.2"/>
    <n v="5126.4639999999999"/>
    <n v="915.44"/>
    <x v="0"/>
  </r>
  <r>
    <x v="4"/>
    <x v="3"/>
    <x v="2"/>
    <x v="3"/>
    <n v="644"/>
    <n v="5743.5"/>
    <n v="6432.72"/>
    <n v="1148.7"/>
    <x v="0"/>
  </r>
  <r>
    <x v="4"/>
    <x v="3"/>
    <x v="3"/>
    <x v="4"/>
    <n v="643"/>
    <n v="7000"/>
    <n v="7840"/>
    <n v="1400"/>
    <x v="0"/>
  </r>
  <r>
    <x v="4"/>
    <x v="3"/>
    <x v="2"/>
    <x v="5"/>
    <n v="455"/>
    <n v="4578.6000000000004"/>
    <n v="5128.0320000000002"/>
    <n v="915.72000000000014"/>
    <x v="0"/>
  </r>
  <r>
    <x v="4"/>
    <x v="3"/>
    <x v="3"/>
    <x v="6"/>
    <n v="345"/>
    <n v="7000"/>
    <n v="7840"/>
    <n v="1400"/>
    <x v="0"/>
  </r>
  <r>
    <x v="4"/>
    <x v="3"/>
    <x v="1"/>
    <x v="7"/>
    <n v="122"/>
    <n v="100"/>
    <n v="112"/>
    <n v="20"/>
    <x v="0"/>
  </r>
  <r>
    <x v="4"/>
    <x v="3"/>
    <x v="4"/>
    <x v="8"/>
    <n v="78"/>
    <n v="4577.2"/>
    <n v="5126.4639999999999"/>
    <n v="915.44"/>
    <x v="0"/>
  </r>
  <r>
    <x v="4"/>
    <x v="3"/>
    <x v="4"/>
    <x v="9"/>
    <n v="76"/>
    <n v="4576.8999999999996"/>
    <n v="5126.1279999999997"/>
    <n v="915.38"/>
    <x v="0"/>
  </r>
  <r>
    <x v="4"/>
    <x v="3"/>
    <x v="4"/>
    <x v="10"/>
    <n v="46"/>
    <n v="200"/>
    <n v="224"/>
    <n v="40"/>
    <x v="0"/>
  </r>
  <r>
    <x v="4"/>
    <x v="3"/>
    <x v="4"/>
    <x v="11"/>
    <n v="34"/>
    <n v="4576.8"/>
    <n v="5126.0160000000005"/>
    <n v="915.36000000000013"/>
    <x v="0"/>
  </r>
  <r>
    <x v="4"/>
    <x v="3"/>
    <x v="1"/>
    <x v="12"/>
    <n v="7"/>
    <n v="200"/>
    <n v="224"/>
    <n v="40"/>
    <x v="0"/>
  </r>
  <r>
    <x v="4"/>
    <x v="3"/>
    <x v="4"/>
    <x v="14"/>
    <n v="3"/>
    <n v="4577.3"/>
    <n v="5126.576"/>
    <n v="915.46"/>
    <x v="0"/>
  </r>
  <r>
    <x v="4"/>
    <x v="3"/>
    <x v="5"/>
    <x v="13"/>
    <n v="2"/>
    <n v="6600"/>
    <n v="7392"/>
    <n v="1320"/>
    <x v="0"/>
  </r>
  <r>
    <x v="4"/>
    <x v="4"/>
    <x v="0"/>
    <x v="0"/>
    <n v="3566"/>
    <n v="4577.3"/>
    <n v="5126.576"/>
    <n v="915.46"/>
    <x v="0"/>
  </r>
  <r>
    <x v="4"/>
    <x v="4"/>
    <x v="0"/>
    <x v="1"/>
    <n v="2498"/>
    <n v="8000"/>
    <n v="8960"/>
    <n v="1600"/>
    <x v="0"/>
  </r>
  <r>
    <x v="4"/>
    <x v="4"/>
    <x v="1"/>
    <x v="2"/>
    <n v="1245"/>
    <n v="4577.2"/>
    <n v="5126.4639999999999"/>
    <n v="915.44"/>
    <x v="0"/>
  </r>
  <r>
    <x v="4"/>
    <x v="4"/>
    <x v="2"/>
    <x v="3"/>
    <n v="644"/>
    <n v="5743.5"/>
    <n v="6432.72"/>
    <n v="1148.7"/>
    <x v="0"/>
  </r>
  <r>
    <x v="4"/>
    <x v="4"/>
    <x v="3"/>
    <x v="4"/>
    <n v="643"/>
    <n v="7000"/>
    <n v="7840"/>
    <n v="1400"/>
    <x v="0"/>
  </r>
  <r>
    <x v="4"/>
    <x v="4"/>
    <x v="2"/>
    <x v="5"/>
    <n v="455"/>
    <n v="4578.6000000000004"/>
    <n v="5128.0320000000002"/>
    <n v="915.72000000000014"/>
    <x v="0"/>
  </r>
  <r>
    <x v="4"/>
    <x v="4"/>
    <x v="3"/>
    <x v="6"/>
    <n v="345"/>
    <n v="7000"/>
    <n v="7840"/>
    <n v="1400"/>
    <x v="0"/>
  </r>
  <r>
    <x v="4"/>
    <x v="4"/>
    <x v="1"/>
    <x v="7"/>
    <n v="122"/>
    <n v="100"/>
    <n v="112"/>
    <n v="20"/>
    <x v="0"/>
  </r>
  <r>
    <x v="4"/>
    <x v="4"/>
    <x v="4"/>
    <x v="8"/>
    <n v="78"/>
    <n v="4577.2"/>
    <n v="5126.4639999999999"/>
    <n v="915.44"/>
    <x v="0"/>
  </r>
  <r>
    <x v="4"/>
    <x v="4"/>
    <x v="4"/>
    <x v="9"/>
    <n v="76"/>
    <n v="4576.8999999999996"/>
    <n v="5126.1279999999997"/>
    <n v="915.38"/>
    <x v="0"/>
  </r>
  <r>
    <x v="4"/>
    <x v="4"/>
    <x v="4"/>
    <x v="10"/>
    <n v="46"/>
    <n v="200"/>
    <n v="224"/>
    <n v="40"/>
    <x v="0"/>
  </r>
  <r>
    <x v="4"/>
    <x v="4"/>
    <x v="4"/>
    <x v="11"/>
    <n v="34"/>
    <n v="4576.8"/>
    <n v="5126.0160000000005"/>
    <n v="915.36000000000013"/>
    <x v="0"/>
  </r>
  <r>
    <x v="4"/>
    <x v="4"/>
    <x v="1"/>
    <x v="12"/>
    <n v="7"/>
    <n v="200"/>
    <n v="224"/>
    <n v="40"/>
    <x v="0"/>
  </r>
  <r>
    <x v="4"/>
    <x v="4"/>
    <x v="4"/>
    <x v="14"/>
    <n v="3"/>
    <n v="4577.3"/>
    <n v="5126.576"/>
    <n v="915.46"/>
    <x v="0"/>
  </r>
  <r>
    <x v="4"/>
    <x v="4"/>
    <x v="5"/>
    <x v="13"/>
    <n v="2"/>
    <n v="6600"/>
    <n v="7392"/>
    <n v="1320"/>
    <x v="1"/>
  </r>
  <r>
    <x v="4"/>
    <x v="5"/>
    <x v="0"/>
    <x v="0"/>
    <n v="3566"/>
    <n v="4577.3"/>
    <n v="5126.576"/>
    <n v="915.46"/>
    <x v="1"/>
  </r>
  <r>
    <x v="4"/>
    <x v="5"/>
    <x v="0"/>
    <x v="1"/>
    <n v="2498"/>
    <n v="8000"/>
    <n v="8960"/>
    <n v="1600"/>
    <x v="1"/>
  </r>
  <r>
    <x v="4"/>
    <x v="5"/>
    <x v="1"/>
    <x v="2"/>
    <n v="1245"/>
    <n v="4577.2"/>
    <n v="5126.4639999999999"/>
    <n v="915.44"/>
    <x v="1"/>
  </r>
  <r>
    <x v="4"/>
    <x v="5"/>
    <x v="2"/>
    <x v="3"/>
    <n v="644"/>
    <n v="5743.5"/>
    <n v="6432.72"/>
    <n v="1148.7"/>
    <x v="1"/>
  </r>
  <r>
    <x v="4"/>
    <x v="5"/>
    <x v="3"/>
    <x v="4"/>
    <n v="643"/>
    <n v="7000"/>
    <n v="7840"/>
    <n v="1400"/>
    <x v="1"/>
  </r>
  <r>
    <x v="4"/>
    <x v="5"/>
    <x v="2"/>
    <x v="5"/>
    <n v="455"/>
    <n v="4578.6000000000004"/>
    <n v="5128.0320000000002"/>
    <n v="915.72000000000014"/>
    <x v="1"/>
  </r>
  <r>
    <x v="4"/>
    <x v="5"/>
    <x v="3"/>
    <x v="6"/>
    <n v="345"/>
    <n v="7000"/>
    <n v="7840"/>
    <n v="1400"/>
    <x v="1"/>
  </r>
  <r>
    <x v="4"/>
    <x v="5"/>
    <x v="1"/>
    <x v="7"/>
    <n v="122"/>
    <n v="100"/>
    <n v="112"/>
    <n v="20"/>
    <x v="1"/>
  </r>
  <r>
    <x v="4"/>
    <x v="5"/>
    <x v="4"/>
    <x v="8"/>
    <n v="78"/>
    <n v="4577.2"/>
    <n v="5126.4639999999999"/>
    <n v="915.44"/>
    <x v="1"/>
  </r>
  <r>
    <x v="4"/>
    <x v="5"/>
    <x v="4"/>
    <x v="9"/>
    <n v="76"/>
    <n v="4576.8999999999996"/>
    <n v="5126.1279999999997"/>
    <n v="915.38"/>
    <x v="1"/>
  </r>
  <r>
    <x v="4"/>
    <x v="5"/>
    <x v="4"/>
    <x v="10"/>
    <n v="46"/>
    <n v="200"/>
    <n v="224"/>
    <n v="40"/>
    <x v="1"/>
  </r>
  <r>
    <x v="4"/>
    <x v="5"/>
    <x v="4"/>
    <x v="11"/>
    <n v="34"/>
    <n v="4576.8"/>
    <n v="5126.0160000000005"/>
    <n v="915.36000000000013"/>
    <x v="1"/>
  </r>
  <r>
    <x v="4"/>
    <x v="5"/>
    <x v="1"/>
    <x v="12"/>
    <n v="7"/>
    <n v="200"/>
    <n v="224"/>
    <n v="40"/>
    <x v="1"/>
  </r>
  <r>
    <x v="4"/>
    <x v="5"/>
    <x v="5"/>
    <x v="13"/>
    <n v="3"/>
    <n v="6600"/>
    <n v="7392"/>
    <n v="1320"/>
    <x v="1"/>
  </r>
  <r>
    <x v="4"/>
    <x v="5"/>
    <x v="4"/>
    <x v="14"/>
    <n v="3"/>
    <n v="4577.3"/>
    <n v="5126.576"/>
    <n v="915.46"/>
    <x v="1"/>
  </r>
  <r>
    <x v="4"/>
    <x v="6"/>
    <x v="0"/>
    <x v="0"/>
    <n v="3566"/>
    <n v="4577.3"/>
    <n v="5126.576"/>
    <n v="915.46"/>
    <x v="1"/>
  </r>
  <r>
    <x v="4"/>
    <x v="6"/>
    <x v="0"/>
    <x v="1"/>
    <n v="2498"/>
    <n v="8000"/>
    <n v="8960"/>
    <n v="1600"/>
    <x v="1"/>
  </r>
  <r>
    <x v="4"/>
    <x v="6"/>
    <x v="1"/>
    <x v="2"/>
    <n v="1245"/>
    <n v="4577.2"/>
    <n v="5126.4639999999999"/>
    <n v="915.44"/>
    <x v="1"/>
  </r>
  <r>
    <x v="4"/>
    <x v="6"/>
    <x v="2"/>
    <x v="3"/>
    <n v="644"/>
    <n v="5743.5"/>
    <n v="6432.72"/>
    <n v="1148.7"/>
    <x v="1"/>
  </r>
  <r>
    <x v="4"/>
    <x v="6"/>
    <x v="3"/>
    <x v="4"/>
    <n v="643"/>
    <n v="7000"/>
    <n v="7840"/>
    <n v="1400"/>
    <x v="1"/>
  </r>
  <r>
    <x v="4"/>
    <x v="6"/>
    <x v="2"/>
    <x v="5"/>
    <n v="455"/>
    <n v="4578.6000000000004"/>
    <n v="5128.0320000000002"/>
    <n v="915.72000000000014"/>
    <x v="1"/>
  </r>
  <r>
    <x v="4"/>
    <x v="6"/>
    <x v="3"/>
    <x v="6"/>
    <n v="345"/>
    <n v="7000"/>
    <n v="7840"/>
    <n v="1400"/>
    <x v="1"/>
  </r>
  <r>
    <x v="4"/>
    <x v="6"/>
    <x v="1"/>
    <x v="7"/>
    <n v="122"/>
    <n v="100"/>
    <n v="112"/>
    <n v="20"/>
    <x v="0"/>
  </r>
  <r>
    <x v="4"/>
    <x v="6"/>
    <x v="4"/>
    <x v="8"/>
    <n v="78"/>
    <n v="4577.2"/>
    <n v="5126.4639999999999"/>
    <n v="915.44"/>
    <x v="0"/>
  </r>
  <r>
    <x v="4"/>
    <x v="6"/>
    <x v="4"/>
    <x v="9"/>
    <n v="76"/>
    <n v="4576.8999999999996"/>
    <n v="5126.1279999999997"/>
    <n v="915.38"/>
    <x v="0"/>
  </r>
  <r>
    <x v="4"/>
    <x v="6"/>
    <x v="4"/>
    <x v="10"/>
    <n v="46"/>
    <n v="200"/>
    <n v="224"/>
    <n v="40"/>
    <x v="0"/>
  </r>
  <r>
    <x v="4"/>
    <x v="6"/>
    <x v="4"/>
    <x v="11"/>
    <n v="34"/>
    <n v="4576.8"/>
    <n v="5126.0160000000005"/>
    <n v="915.36000000000013"/>
    <x v="0"/>
  </r>
  <r>
    <x v="4"/>
    <x v="6"/>
    <x v="1"/>
    <x v="12"/>
    <n v="7"/>
    <n v="200"/>
    <n v="224"/>
    <n v="40"/>
    <x v="0"/>
  </r>
  <r>
    <x v="4"/>
    <x v="6"/>
    <x v="4"/>
    <x v="14"/>
    <n v="3"/>
    <n v="4577.3"/>
    <n v="5126.576"/>
    <n v="915.46"/>
    <x v="0"/>
  </r>
  <r>
    <x v="4"/>
    <x v="6"/>
    <x v="5"/>
    <x v="13"/>
    <n v="2"/>
    <n v="6600"/>
    <n v="7392"/>
    <n v="1320"/>
    <x v="0"/>
  </r>
  <r>
    <x v="4"/>
    <x v="7"/>
    <x v="0"/>
    <x v="0"/>
    <n v="3566"/>
    <n v="4577.3"/>
    <n v="5126.576"/>
    <n v="915.46"/>
    <x v="0"/>
  </r>
  <r>
    <x v="4"/>
    <x v="7"/>
    <x v="0"/>
    <x v="1"/>
    <n v="2498"/>
    <n v="8000"/>
    <n v="8960"/>
    <n v="1600"/>
    <x v="0"/>
  </r>
  <r>
    <x v="4"/>
    <x v="7"/>
    <x v="1"/>
    <x v="2"/>
    <n v="1245"/>
    <n v="4577.2"/>
    <n v="5126.4639999999999"/>
    <n v="915.44"/>
    <x v="0"/>
  </r>
  <r>
    <x v="4"/>
    <x v="7"/>
    <x v="2"/>
    <x v="3"/>
    <n v="644"/>
    <n v="5743.5"/>
    <n v="6432.72"/>
    <n v="1148.7"/>
    <x v="0"/>
  </r>
  <r>
    <x v="4"/>
    <x v="7"/>
    <x v="3"/>
    <x v="4"/>
    <n v="643"/>
    <n v="7000"/>
    <n v="7840"/>
    <n v="1400"/>
    <x v="0"/>
  </r>
  <r>
    <x v="4"/>
    <x v="7"/>
    <x v="2"/>
    <x v="5"/>
    <n v="455"/>
    <n v="4578.6000000000004"/>
    <n v="5128.0320000000002"/>
    <n v="915.72000000000014"/>
    <x v="0"/>
  </r>
  <r>
    <x v="4"/>
    <x v="7"/>
    <x v="3"/>
    <x v="6"/>
    <n v="345"/>
    <n v="7000"/>
    <n v="7840"/>
    <n v="1400"/>
    <x v="0"/>
  </r>
  <r>
    <x v="4"/>
    <x v="7"/>
    <x v="1"/>
    <x v="7"/>
    <n v="122"/>
    <n v="100"/>
    <n v="112"/>
    <n v="20"/>
    <x v="0"/>
  </r>
  <r>
    <x v="4"/>
    <x v="7"/>
    <x v="4"/>
    <x v="8"/>
    <n v="78"/>
    <n v="4577.2"/>
    <n v="5126.4639999999999"/>
    <n v="915.44"/>
    <x v="0"/>
  </r>
  <r>
    <x v="4"/>
    <x v="7"/>
    <x v="4"/>
    <x v="9"/>
    <n v="76"/>
    <n v="4576.8999999999996"/>
    <n v="5126.1279999999997"/>
    <n v="915.38"/>
    <x v="0"/>
  </r>
  <r>
    <x v="4"/>
    <x v="7"/>
    <x v="4"/>
    <x v="10"/>
    <n v="46"/>
    <n v="200"/>
    <n v="224"/>
    <n v="40"/>
    <x v="0"/>
  </r>
  <r>
    <x v="4"/>
    <x v="7"/>
    <x v="4"/>
    <x v="11"/>
    <n v="34"/>
    <n v="4576.8"/>
    <n v="5126.0160000000005"/>
    <n v="915.36000000000013"/>
    <x v="0"/>
  </r>
  <r>
    <x v="4"/>
    <x v="7"/>
    <x v="1"/>
    <x v="12"/>
    <n v="7"/>
    <n v="200"/>
    <n v="224"/>
    <n v="40"/>
    <x v="0"/>
  </r>
  <r>
    <x v="4"/>
    <x v="7"/>
    <x v="4"/>
    <x v="14"/>
    <n v="3"/>
    <n v="4577.3"/>
    <n v="5126.576"/>
    <n v="915.46"/>
    <x v="0"/>
  </r>
  <r>
    <x v="4"/>
    <x v="7"/>
    <x v="5"/>
    <x v="13"/>
    <n v="2"/>
    <n v="6600"/>
    <n v="7392"/>
    <n v="1320"/>
    <x v="0"/>
  </r>
  <r>
    <x v="4"/>
    <x v="8"/>
    <x v="0"/>
    <x v="0"/>
    <n v="3566"/>
    <n v="4577.3"/>
    <n v="5126.576"/>
    <n v="915.46"/>
    <x v="0"/>
  </r>
  <r>
    <x v="4"/>
    <x v="8"/>
    <x v="0"/>
    <x v="1"/>
    <n v="2498"/>
    <n v="8000"/>
    <n v="8960"/>
    <n v="1600"/>
    <x v="0"/>
  </r>
  <r>
    <x v="4"/>
    <x v="8"/>
    <x v="1"/>
    <x v="2"/>
    <n v="1245"/>
    <n v="4577.2"/>
    <n v="5126.4639999999999"/>
    <n v="915.44"/>
    <x v="0"/>
  </r>
  <r>
    <x v="4"/>
    <x v="8"/>
    <x v="2"/>
    <x v="3"/>
    <n v="644"/>
    <n v="5743.5"/>
    <n v="6432.72"/>
    <n v="1148.7"/>
    <x v="0"/>
  </r>
  <r>
    <x v="4"/>
    <x v="8"/>
    <x v="3"/>
    <x v="4"/>
    <n v="643"/>
    <n v="7000"/>
    <n v="7840"/>
    <n v="1400"/>
    <x v="0"/>
  </r>
  <r>
    <x v="4"/>
    <x v="8"/>
    <x v="2"/>
    <x v="5"/>
    <n v="455"/>
    <n v="4578.6000000000004"/>
    <n v="5128.0320000000002"/>
    <n v="915.72000000000014"/>
    <x v="0"/>
  </r>
  <r>
    <x v="4"/>
    <x v="8"/>
    <x v="3"/>
    <x v="6"/>
    <n v="345"/>
    <n v="7000"/>
    <n v="7840"/>
    <n v="1400"/>
    <x v="0"/>
  </r>
  <r>
    <x v="4"/>
    <x v="8"/>
    <x v="1"/>
    <x v="7"/>
    <n v="122"/>
    <n v="100"/>
    <n v="112"/>
    <n v="20"/>
    <x v="0"/>
  </r>
  <r>
    <x v="4"/>
    <x v="8"/>
    <x v="4"/>
    <x v="8"/>
    <n v="78"/>
    <n v="4577.2"/>
    <n v="5126.4639999999999"/>
    <n v="915.44"/>
    <x v="0"/>
  </r>
  <r>
    <x v="4"/>
    <x v="8"/>
    <x v="4"/>
    <x v="9"/>
    <n v="76"/>
    <n v="4576.8999999999996"/>
    <n v="5126.1279999999997"/>
    <n v="915.38"/>
    <x v="0"/>
  </r>
  <r>
    <x v="4"/>
    <x v="8"/>
    <x v="4"/>
    <x v="10"/>
    <n v="46"/>
    <n v="200"/>
    <n v="224"/>
    <n v="40"/>
    <x v="0"/>
  </r>
  <r>
    <x v="4"/>
    <x v="8"/>
    <x v="4"/>
    <x v="11"/>
    <n v="34"/>
    <n v="4576.8"/>
    <n v="5126.0160000000005"/>
    <n v="915.36000000000013"/>
    <x v="0"/>
  </r>
  <r>
    <x v="4"/>
    <x v="8"/>
    <x v="1"/>
    <x v="12"/>
    <n v="7"/>
    <n v="200"/>
    <n v="224"/>
    <n v="40"/>
    <x v="0"/>
  </r>
  <r>
    <x v="4"/>
    <x v="8"/>
    <x v="4"/>
    <x v="14"/>
    <n v="3"/>
    <n v="4577.3"/>
    <n v="5126.576"/>
    <n v="915.46"/>
    <x v="0"/>
  </r>
  <r>
    <x v="4"/>
    <x v="8"/>
    <x v="5"/>
    <x v="13"/>
    <n v="2"/>
    <n v="6600"/>
    <n v="7392"/>
    <n v="1320"/>
    <x v="0"/>
  </r>
  <r>
    <x v="4"/>
    <x v="9"/>
    <x v="0"/>
    <x v="0"/>
    <n v="3566"/>
    <n v="4577.3"/>
    <n v="5126.576"/>
    <n v="915.46"/>
    <x v="0"/>
  </r>
  <r>
    <x v="4"/>
    <x v="9"/>
    <x v="0"/>
    <x v="1"/>
    <n v="2498"/>
    <n v="8000"/>
    <n v="8960"/>
    <n v="1600"/>
    <x v="0"/>
  </r>
  <r>
    <x v="4"/>
    <x v="9"/>
    <x v="1"/>
    <x v="2"/>
    <n v="1245"/>
    <n v="4577.2"/>
    <n v="5126.4639999999999"/>
    <n v="915.44"/>
    <x v="0"/>
  </r>
  <r>
    <x v="4"/>
    <x v="9"/>
    <x v="2"/>
    <x v="3"/>
    <n v="644"/>
    <n v="5743.5"/>
    <n v="6432.72"/>
    <n v="1148.7"/>
    <x v="0"/>
  </r>
  <r>
    <x v="4"/>
    <x v="9"/>
    <x v="3"/>
    <x v="4"/>
    <n v="643"/>
    <n v="7000"/>
    <n v="7840"/>
    <n v="1400"/>
    <x v="1"/>
  </r>
  <r>
    <x v="4"/>
    <x v="9"/>
    <x v="2"/>
    <x v="5"/>
    <n v="455"/>
    <n v="4578.6000000000004"/>
    <n v="5128.0320000000002"/>
    <n v="915.72000000000014"/>
    <x v="1"/>
  </r>
  <r>
    <x v="4"/>
    <x v="9"/>
    <x v="3"/>
    <x v="6"/>
    <n v="345"/>
    <n v="7000"/>
    <n v="7840"/>
    <n v="1400"/>
    <x v="1"/>
  </r>
  <r>
    <x v="4"/>
    <x v="9"/>
    <x v="1"/>
    <x v="7"/>
    <n v="122"/>
    <n v="100"/>
    <n v="112"/>
    <n v="20"/>
    <x v="1"/>
  </r>
  <r>
    <x v="4"/>
    <x v="9"/>
    <x v="4"/>
    <x v="8"/>
    <n v="78"/>
    <n v="4577.2"/>
    <n v="5126.4639999999999"/>
    <n v="915.44"/>
    <x v="1"/>
  </r>
  <r>
    <x v="4"/>
    <x v="9"/>
    <x v="4"/>
    <x v="9"/>
    <n v="76"/>
    <n v="4576.8999999999996"/>
    <n v="5126.1279999999997"/>
    <n v="915.38"/>
    <x v="1"/>
  </r>
  <r>
    <x v="4"/>
    <x v="9"/>
    <x v="4"/>
    <x v="10"/>
    <n v="46"/>
    <n v="200"/>
    <n v="224"/>
    <n v="40"/>
    <x v="1"/>
  </r>
  <r>
    <x v="4"/>
    <x v="9"/>
    <x v="4"/>
    <x v="11"/>
    <n v="34"/>
    <n v="4576.8"/>
    <n v="5126.0160000000005"/>
    <n v="915.36000000000013"/>
    <x v="1"/>
  </r>
  <r>
    <x v="4"/>
    <x v="9"/>
    <x v="1"/>
    <x v="12"/>
    <n v="7"/>
    <n v="200"/>
    <n v="224"/>
    <n v="40"/>
    <x v="1"/>
  </r>
  <r>
    <x v="4"/>
    <x v="9"/>
    <x v="4"/>
    <x v="14"/>
    <n v="3"/>
    <n v="4577.3"/>
    <n v="5126.576"/>
    <n v="915.46"/>
    <x v="1"/>
  </r>
  <r>
    <x v="4"/>
    <x v="9"/>
    <x v="5"/>
    <x v="13"/>
    <n v="2"/>
    <n v="6600"/>
    <n v="7392"/>
    <n v="1320"/>
    <x v="1"/>
  </r>
  <r>
    <x v="4"/>
    <x v="10"/>
    <x v="0"/>
    <x v="0"/>
    <n v="3566"/>
    <n v="4577.3"/>
    <n v="5126.576"/>
    <n v="915.46"/>
    <x v="1"/>
  </r>
  <r>
    <x v="4"/>
    <x v="10"/>
    <x v="0"/>
    <x v="1"/>
    <n v="2498"/>
    <n v="8000"/>
    <n v="8960"/>
    <n v="1600"/>
    <x v="1"/>
  </r>
  <r>
    <x v="4"/>
    <x v="10"/>
    <x v="1"/>
    <x v="2"/>
    <n v="1245"/>
    <n v="4577.2"/>
    <n v="5126.4639999999999"/>
    <n v="915.44"/>
    <x v="1"/>
  </r>
  <r>
    <x v="4"/>
    <x v="10"/>
    <x v="2"/>
    <x v="3"/>
    <n v="644"/>
    <n v="5743.5"/>
    <n v="6432.72"/>
    <n v="1148.7"/>
    <x v="1"/>
  </r>
  <r>
    <x v="4"/>
    <x v="10"/>
    <x v="3"/>
    <x v="4"/>
    <n v="643"/>
    <n v="7000"/>
    <n v="7840"/>
    <n v="1400"/>
    <x v="1"/>
  </r>
  <r>
    <x v="4"/>
    <x v="10"/>
    <x v="2"/>
    <x v="5"/>
    <n v="455"/>
    <n v="4578.6000000000004"/>
    <n v="5128.0320000000002"/>
    <n v="915.72000000000014"/>
    <x v="1"/>
  </r>
  <r>
    <x v="4"/>
    <x v="10"/>
    <x v="3"/>
    <x v="6"/>
    <n v="345"/>
    <n v="7000"/>
    <n v="7840"/>
    <n v="1400"/>
    <x v="1"/>
  </r>
  <r>
    <x v="4"/>
    <x v="10"/>
    <x v="1"/>
    <x v="7"/>
    <n v="122"/>
    <n v="100"/>
    <n v="112"/>
    <n v="20"/>
    <x v="1"/>
  </r>
  <r>
    <x v="4"/>
    <x v="10"/>
    <x v="4"/>
    <x v="8"/>
    <n v="78"/>
    <n v="4577.2"/>
    <n v="5126.4639999999999"/>
    <n v="915.44"/>
    <x v="1"/>
  </r>
  <r>
    <x v="4"/>
    <x v="10"/>
    <x v="4"/>
    <x v="9"/>
    <n v="76"/>
    <n v="4576.8999999999996"/>
    <n v="5126.1279999999997"/>
    <n v="915.38"/>
    <x v="1"/>
  </r>
  <r>
    <x v="4"/>
    <x v="10"/>
    <x v="4"/>
    <x v="10"/>
    <n v="46"/>
    <n v="200"/>
    <n v="224"/>
    <n v="40"/>
    <x v="1"/>
  </r>
  <r>
    <x v="4"/>
    <x v="10"/>
    <x v="4"/>
    <x v="11"/>
    <n v="34"/>
    <n v="4576.8"/>
    <n v="5126.0160000000005"/>
    <n v="915.36000000000013"/>
    <x v="1"/>
  </r>
  <r>
    <x v="4"/>
    <x v="10"/>
    <x v="1"/>
    <x v="12"/>
    <n v="7"/>
    <n v="200"/>
    <n v="224"/>
    <n v="40"/>
    <x v="1"/>
  </r>
  <r>
    <x v="4"/>
    <x v="10"/>
    <x v="4"/>
    <x v="14"/>
    <n v="3"/>
    <n v="4577.3"/>
    <n v="5126.576"/>
    <n v="915.46"/>
    <x v="1"/>
  </r>
  <r>
    <x v="4"/>
    <x v="10"/>
    <x v="5"/>
    <x v="13"/>
    <n v="2"/>
    <n v="6600"/>
    <n v="7392"/>
    <n v="1320"/>
    <x v="0"/>
  </r>
  <r>
    <x v="4"/>
    <x v="11"/>
    <x v="0"/>
    <x v="0"/>
    <n v="3566"/>
    <n v="4577.3"/>
    <n v="5126.576"/>
    <n v="915.46"/>
    <x v="0"/>
  </r>
  <r>
    <x v="4"/>
    <x v="11"/>
    <x v="0"/>
    <x v="1"/>
    <n v="2498"/>
    <n v="8000"/>
    <n v="8960"/>
    <n v="1600"/>
    <x v="0"/>
  </r>
  <r>
    <x v="4"/>
    <x v="11"/>
    <x v="1"/>
    <x v="2"/>
    <n v="1245"/>
    <n v="4577.2"/>
    <n v="5126.4639999999999"/>
    <n v="915.44"/>
    <x v="0"/>
  </r>
  <r>
    <x v="4"/>
    <x v="11"/>
    <x v="2"/>
    <x v="3"/>
    <n v="644"/>
    <n v="5743.5"/>
    <n v="6432.72"/>
    <n v="1148.7"/>
    <x v="0"/>
  </r>
  <r>
    <x v="4"/>
    <x v="11"/>
    <x v="3"/>
    <x v="4"/>
    <n v="643"/>
    <n v="7000"/>
    <n v="7840"/>
    <n v="1400"/>
    <x v="0"/>
  </r>
  <r>
    <x v="4"/>
    <x v="11"/>
    <x v="2"/>
    <x v="5"/>
    <n v="455"/>
    <n v="4578.6000000000004"/>
    <n v="5128.0320000000002"/>
    <n v="915.72000000000014"/>
    <x v="0"/>
  </r>
  <r>
    <x v="4"/>
    <x v="11"/>
    <x v="3"/>
    <x v="6"/>
    <n v="345"/>
    <n v="7000"/>
    <n v="7840"/>
    <n v="1400"/>
    <x v="0"/>
  </r>
  <r>
    <x v="4"/>
    <x v="11"/>
    <x v="1"/>
    <x v="7"/>
    <n v="122"/>
    <n v="100"/>
    <n v="112"/>
    <n v="20"/>
    <x v="0"/>
  </r>
  <r>
    <x v="4"/>
    <x v="11"/>
    <x v="4"/>
    <x v="8"/>
    <n v="78"/>
    <n v="4577.2"/>
    <n v="5126.4639999999999"/>
    <n v="915.44"/>
    <x v="0"/>
  </r>
  <r>
    <x v="4"/>
    <x v="11"/>
    <x v="4"/>
    <x v="9"/>
    <n v="76"/>
    <n v="4576.8999999999996"/>
    <n v="5126.1279999999997"/>
    <n v="915.38"/>
    <x v="0"/>
  </r>
  <r>
    <x v="4"/>
    <x v="11"/>
    <x v="4"/>
    <x v="10"/>
    <n v="46"/>
    <n v="200"/>
    <n v="224"/>
    <n v="40"/>
    <x v="0"/>
  </r>
  <r>
    <x v="4"/>
    <x v="11"/>
    <x v="4"/>
    <x v="11"/>
    <n v="34"/>
    <n v="4576.8"/>
    <n v="5126.0160000000005"/>
    <n v="915.36000000000013"/>
    <x v="0"/>
  </r>
  <r>
    <x v="4"/>
    <x v="11"/>
    <x v="1"/>
    <x v="12"/>
    <n v="7"/>
    <n v="200"/>
    <n v="224"/>
    <n v="40"/>
    <x v="0"/>
  </r>
  <r>
    <x v="4"/>
    <x v="11"/>
    <x v="4"/>
    <x v="14"/>
    <n v="3"/>
    <n v="4577.3"/>
    <n v="5126.576"/>
    <n v="915.46"/>
    <x v="0"/>
  </r>
  <r>
    <x v="4"/>
    <x v="11"/>
    <x v="5"/>
    <x v="13"/>
    <n v="2"/>
    <n v="6600"/>
    <n v="7392"/>
    <n v="132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66496DA-E45E-46D2-8287-DE2ED1D9AAF3}"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1:D8" firstHeaderRow="0" firstDataRow="1" firstDataCol="1"/>
  <pivotFields count="9">
    <pivotField showAll="0">
      <items count="6">
        <item h="1" x="0"/>
        <item h="1" x="1"/>
        <item h="1" x="2"/>
        <item h="1" x="3"/>
        <item x="4"/>
        <item t="default"/>
      </items>
    </pivotField>
    <pivotField showAll="0"/>
    <pivotField axis="axisRow" showAll="0" sortType="ascending">
      <items count="7">
        <item x="4"/>
        <item x="5"/>
        <item x="0"/>
        <item x="1"/>
        <item x="2"/>
        <item x="3"/>
        <item t="default"/>
      </items>
    </pivotField>
    <pivotField showAll="0"/>
    <pivotField dataField="1" numFmtId="164" showAll="0"/>
    <pivotField dataField="1" numFmtId="164" showAll="0"/>
    <pivotField numFmtId="164" showAll="0"/>
    <pivotField numFmtId="164" showAll="0"/>
    <pivotField showAll="0"/>
  </pivotFields>
  <rowFields count="1">
    <field x="2"/>
  </rowFields>
  <rowItems count="7">
    <i>
      <x/>
    </i>
    <i>
      <x v="1"/>
    </i>
    <i>
      <x v="2"/>
    </i>
    <i>
      <x v="3"/>
    </i>
    <i>
      <x v="4"/>
    </i>
    <i>
      <x v="5"/>
    </i>
    <i t="grand">
      <x/>
    </i>
  </rowItems>
  <colFields count="1">
    <field x="-2"/>
  </colFields>
  <colItems count="3">
    <i>
      <x/>
    </i>
    <i i="1">
      <x v="1"/>
    </i>
    <i i="2">
      <x v="2"/>
    </i>
  </colItems>
  <dataFields count="3">
    <dataField name="Sum of Income" fld="5" baseField="0" baseItem="0" numFmtId="164"/>
    <dataField name="Sum of Counts" fld="4" baseField="0" baseItem="0" numFmtId="164"/>
    <dataField name="Sum of Counts2" fld="4" showDataAs="percentOfCol" baseField="2" baseItem="0" numFmtId="10"/>
  </dataFields>
  <formats count="16">
    <format dxfId="15">
      <pivotArea type="all" dataOnly="0" outline="0" fieldPosition="0"/>
    </format>
    <format dxfId="14">
      <pivotArea outline="0" collapsedLevelsAreSubtotals="1" fieldPosition="0"/>
    </format>
    <format dxfId="13">
      <pivotArea field="2" type="button" dataOnly="0" labelOnly="1" outline="0" axis="axisRow" fieldPosition="0"/>
    </format>
    <format dxfId="12">
      <pivotArea dataOnly="0" labelOnly="1" fieldPosition="0">
        <references count="1">
          <reference field="2" count="0"/>
        </references>
      </pivotArea>
    </format>
    <format dxfId="11">
      <pivotArea dataOnly="0" labelOnly="1" grandRow="1" outline="0" fieldPosition="0"/>
    </format>
    <format dxfId="10">
      <pivotArea dataOnly="0" labelOnly="1" outline="0" fieldPosition="0">
        <references count="1">
          <reference field="4294967294" count="1">
            <x v="0"/>
          </reference>
        </references>
      </pivotArea>
    </format>
    <format dxfId="9">
      <pivotArea type="all" dataOnly="0" outline="0" fieldPosition="0"/>
    </format>
    <format dxfId="8">
      <pivotArea outline="0" collapsedLevelsAreSubtotals="1" fieldPosition="0"/>
    </format>
    <format dxfId="7">
      <pivotArea field="2" type="button" dataOnly="0" labelOnly="1" outline="0" axis="axisRow" fieldPosition="0"/>
    </format>
    <format dxfId="6">
      <pivotArea dataOnly="0" labelOnly="1" fieldPosition="0">
        <references count="1">
          <reference field="2" count="0"/>
        </references>
      </pivotArea>
    </format>
    <format dxfId="5">
      <pivotArea dataOnly="0" labelOnly="1" grandRow="1" outline="0" fieldPosition="0"/>
    </format>
    <format dxfId="4">
      <pivotArea dataOnly="0" labelOnly="1" outline="0" fieldPosition="0">
        <references count="1">
          <reference field="4294967294" count="1">
            <x v="0"/>
          </reference>
        </references>
      </pivotArea>
    </format>
    <format dxfId="3">
      <pivotArea outline="0" collapsedLevelsAreSubtotals="1" fieldPosition="0">
        <references count="1">
          <reference field="4294967294" count="1" selected="0">
            <x v="0"/>
          </reference>
        </references>
      </pivotArea>
    </format>
    <format dxfId="2">
      <pivotArea dataOnly="0" labelOnly="1" outline="0" fieldPosition="0">
        <references count="1">
          <reference field="4294967294" count="1">
            <x v="0"/>
          </reference>
        </references>
      </pivotArea>
    </format>
    <format dxfId="1">
      <pivotArea outline="0" fieldPosition="0">
        <references count="1">
          <reference field="4294967294" count="1">
            <x v="2"/>
          </reference>
        </references>
      </pivotArea>
    </format>
    <format dxfId="0">
      <pivotArea outline="0" collapsedLevelsAreSubtotals="1" fieldPosition="0">
        <references count="1">
          <reference field="4294967294" count="1" selected="0">
            <x v="1"/>
          </reference>
        </references>
      </pivotArea>
    </format>
  </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9C3833D-CF63-4E7E-B977-4100D25C0777}" name="PivotTable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R1:T14" firstHeaderRow="0" firstDataRow="1" firstDataCol="1"/>
  <pivotFields count="9">
    <pivotField showAll="0">
      <items count="6">
        <item h="1" x="0"/>
        <item h="1" x="1"/>
        <item h="1" x="2"/>
        <item h="1" x="3"/>
        <item x="4"/>
        <item t="default"/>
      </items>
    </pivotField>
    <pivotField axis="axisRow" showAll="0">
      <items count="13">
        <item x="0"/>
        <item x="1"/>
        <item x="2"/>
        <item x="3"/>
        <item x="4"/>
        <item x="5"/>
        <item x="6"/>
        <item x="7"/>
        <item x="8"/>
        <item x="9"/>
        <item x="10"/>
        <item x="11"/>
        <item t="default"/>
      </items>
    </pivotField>
    <pivotField showAll="0">
      <items count="7">
        <item x="4"/>
        <item x="5"/>
        <item x="0"/>
        <item x="1"/>
        <item x="2"/>
        <item x="3"/>
        <item t="default"/>
      </items>
    </pivotField>
    <pivotField showAll="0"/>
    <pivotField numFmtId="164" showAll="0"/>
    <pivotField dataField="1" numFmtId="164" showAll="0"/>
    <pivotField numFmtId="164" showAll="0"/>
    <pivotField numFmtId="164" showAll="0"/>
    <pivotField showAll="0"/>
  </pivotFields>
  <rowFields count="1">
    <field x="1"/>
  </rowFields>
  <rowItems count="13">
    <i>
      <x/>
    </i>
    <i>
      <x v="1"/>
    </i>
    <i>
      <x v="2"/>
    </i>
    <i>
      <x v="3"/>
    </i>
    <i>
      <x v="4"/>
    </i>
    <i>
      <x v="5"/>
    </i>
    <i>
      <x v="6"/>
    </i>
    <i>
      <x v="7"/>
    </i>
    <i>
      <x v="8"/>
    </i>
    <i>
      <x v="9"/>
    </i>
    <i>
      <x v="10"/>
    </i>
    <i>
      <x v="11"/>
    </i>
    <i t="grand">
      <x/>
    </i>
  </rowItems>
  <colFields count="1">
    <field x="-2"/>
  </colFields>
  <colItems count="2">
    <i>
      <x/>
    </i>
    <i i="1">
      <x v="1"/>
    </i>
  </colItems>
  <dataFields count="2">
    <dataField name="Sum of Income" fld="5" baseField="0" baseItem="0" numFmtId="164"/>
    <dataField name="Sum of Income2" fld="5" baseField="0" baseItem="0"/>
  </dataFields>
  <formats count="16">
    <format dxfId="31">
      <pivotArea type="all" dataOnly="0" outline="0" fieldPosition="0"/>
    </format>
    <format dxfId="30">
      <pivotArea outline="0" collapsedLevelsAreSubtotals="1" fieldPosition="0"/>
    </format>
    <format dxfId="29">
      <pivotArea field="2" type="button" dataOnly="0" labelOnly="1" outline="0"/>
    </format>
    <format dxfId="28">
      <pivotArea dataOnly="0" labelOnly="1" grandRow="1" outline="0" fieldPosition="0"/>
    </format>
    <format dxfId="27">
      <pivotArea dataOnly="0" labelOnly="1" outline="0" fieldPosition="0">
        <references count="1">
          <reference field="4294967294" count="1">
            <x v="0"/>
          </reference>
        </references>
      </pivotArea>
    </format>
    <format dxfId="26">
      <pivotArea type="all" dataOnly="0" outline="0" fieldPosition="0"/>
    </format>
    <format dxfId="25">
      <pivotArea outline="0" collapsedLevelsAreSubtotals="1" fieldPosition="0"/>
    </format>
    <format dxfId="24">
      <pivotArea field="2" type="button" dataOnly="0" labelOnly="1" outline="0"/>
    </format>
    <format dxfId="23">
      <pivotArea dataOnly="0" labelOnly="1" grandRow="1" outline="0" fieldPosition="0"/>
    </format>
    <format dxfId="22">
      <pivotArea dataOnly="0" labelOnly="1" outline="0" fieldPosition="0">
        <references count="1">
          <reference field="4294967294" count="1">
            <x v="0"/>
          </reference>
        </references>
      </pivotArea>
    </format>
    <format dxfId="21">
      <pivotArea outline="0" collapsedLevelsAreSubtotals="1" fieldPosition="0">
        <references count="1">
          <reference field="4294967294" count="1" selected="0">
            <x v="0"/>
          </reference>
        </references>
      </pivotArea>
    </format>
    <format dxfId="20">
      <pivotArea dataOnly="0" labelOnly="1" outline="0" fieldPosition="0">
        <references count="1">
          <reference field="4294967294" count="1">
            <x v="0"/>
          </reference>
        </references>
      </pivotArea>
    </format>
    <format dxfId="19">
      <pivotArea outline="0" collapsedLevelsAreSubtotals="1" fieldPosition="0"/>
    </format>
    <format dxfId="18">
      <pivotArea type="all" dataOnly="0" outline="0" fieldPosition="0"/>
    </format>
    <format dxfId="17">
      <pivotArea outline="0" collapsedLevelsAreSubtotals="1" fieldPosition="0"/>
    </format>
    <format dxfId="16">
      <pivotArea dataOnly="0" labelOnly="1" outline="0" fieldPosition="0">
        <references count="1">
          <reference field="4294967294" count="1">
            <x v="0"/>
          </reference>
        </references>
      </pivotArea>
    </format>
  </formats>
  <chartFormats count="4">
    <chartFormat chart="1" format="2" series="1">
      <pivotArea type="data" outline="0" fieldPosition="0">
        <references count="1">
          <reference field="4294967294" count="1" selected="0">
            <x v="0"/>
          </reference>
        </references>
      </pivotArea>
    </chartFormat>
    <chartFormat chart="1" format="3"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F256D8A-DD0C-4A36-A505-DF4605FE48CB}" name="PivotTable6"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9">
  <location ref="V1:W14" firstHeaderRow="1" firstDataRow="1" firstDataCol="1"/>
  <pivotFields count="9">
    <pivotField showAll="0">
      <items count="6">
        <item h="1" x="0"/>
        <item h="1" x="1"/>
        <item h="1" x="2"/>
        <item h="1" x="3"/>
        <item x="4"/>
        <item t="default"/>
      </items>
    </pivotField>
    <pivotField axis="axisRow" showAll="0">
      <items count="13">
        <item x="0"/>
        <item x="1"/>
        <item x="2"/>
        <item x="3"/>
        <item x="4"/>
        <item x="5"/>
        <item x="6"/>
        <item x="7"/>
        <item x="8"/>
        <item x="9"/>
        <item x="10"/>
        <item x="11"/>
        <item t="default"/>
      </items>
    </pivotField>
    <pivotField showAll="0">
      <items count="7">
        <item x="4"/>
        <item x="5"/>
        <item x="0"/>
        <item x="1"/>
        <item x="2"/>
        <item x="3"/>
        <item t="default"/>
      </items>
    </pivotField>
    <pivotField showAll="0"/>
    <pivotField numFmtId="164" showAll="0"/>
    <pivotField numFmtId="164" showAll="0"/>
    <pivotField numFmtId="164" showAll="0"/>
    <pivotField dataField="1" numFmtId="164" showAll="0"/>
    <pivotField showAll="0"/>
  </pivotFields>
  <rowFields count="1">
    <field x="1"/>
  </rowFields>
  <rowItems count="13">
    <i>
      <x/>
    </i>
    <i>
      <x v="1"/>
    </i>
    <i>
      <x v="2"/>
    </i>
    <i>
      <x v="3"/>
    </i>
    <i>
      <x v="4"/>
    </i>
    <i>
      <x v="5"/>
    </i>
    <i>
      <x v="6"/>
    </i>
    <i>
      <x v="7"/>
    </i>
    <i>
      <x v="8"/>
    </i>
    <i>
      <x v="9"/>
    </i>
    <i>
      <x v="10"/>
    </i>
    <i>
      <x v="11"/>
    </i>
    <i t="grand">
      <x/>
    </i>
  </rowItems>
  <colItems count="1">
    <i/>
  </colItems>
  <dataFields count="1">
    <dataField name="Sum of operating profit" fld="7" baseField="0" baseItem="0"/>
  </dataFields>
  <formats count="12">
    <format dxfId="43">
      <pivotArea type="all" dataOnly="0" outline="0" fieldPosition="0"/>
    </format>
    <format dxfId="42">
      <pivotArea outline="0" collapsedLevelsAreSubtotals="1" fieldPosition="0"/>
    </format>
    <format dxfId="41">
      <pivotArea field="2" type="button" dataOnly="0" labelOnly="1" outline="0"/>
    </format>
    <format dxfId="40">
      <pivotArea dataOnly="0" labelOnly="1" grandRow="1" outline="0" fieldPosition="0"/>
    </format>
    <format dxfId="39">
      <pivotArea type="all" dataOnly="0" outline="0" fieldPosition="0"/>
    </format>
    <format dxfId="38">
      <pivotArea outline="0" collapsedLevelsAreSubtotals="1" fieldPosition="0"/>
    </format>
    <format dxfId="37">
      <pivotArea field="2" type="button" dataOnly="0" labelOnly="1" outline="0"/>
    </format>
    <format dxfId="36">
      <pivotArea dataOnly="0" labelOnly="1" grandRow="1" outline="0" fieldPosition="0"/>
    </format>
    <format dxfId="35">
      <pivotArea outline="0" collapsedLevelsAreSubtotals="1" fieldPosition="0"/>
    </format>
    <format dxfId="34">
      <pivotArea type="all" dataOnly="0" outline="0" fieldPosition="0"/>
    </format>
    <format dxfId="33">
      <pivotArea outline="0" collapsedLevelsAreSubtotals="1" fieldPosition="0"/>
    </format>
    <format dxfId="32">
      <pivotArea collapsedLevelsAreSubtotals="1" fieldPosition="0">
        <references count="1">
          <reference field="1" count="1">
            <x v="2"/>
          </reference>
        </references>
      </pivotArea>
    </format>
  </formats>
  <chartFormats count="2">
    <chartFormat chart="6" format="0" series="1">
      <pivotArea type="data" outline="0" fieldPosition="0">
        <references count="1">
          <reference field="4294967294" count="1" selected="0">
            <x v="0"/>
          </reference>
        </references>
      </pivotArea>
    </chartFormat>
    <chartFormat chart="18" format="4" series="1">
      <pivotArea type="data" outline="0" fieldPosition="0">
        <references count="1">
          <reference field="4294967294" count="1" selected="0">
            <x v="0"/>
          </reference>
        </references>
      </pivotArea>
    </chartFormat>
  </chart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1960A28-883D-4919-B533-514251771F96}" name="PivotTable7"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0">
  <location ref="AC1:AE23" firstHeaderRow="0" firstDataRow="1" firstDataCol="1"/>
  <pivotFields count="9">
    <pivotField showAll="0">
      <items count="6">
        <item h="1" x="0"/>
        <item h="1" x="1"/>
        <item h="1" x="2"/>
        <item h="1" x="3"/>
        <item x="4"/>
        <item t="default"/>
      </items>
    </pivotField>
    <pivotField showAll="0">
      <items count="13">
        <item x="0"/>
        <item x="1"/>
        <item x="2"/>
        <item x="3"/>
        <item x="4"/>
        <item x="5"/>
        <item x="6"/>
        <item x="7"/>
        <item x="8"/>
        <item x="9"/>
        <item x="10"/>
        <item x="11"/>
        <item t="default"/>
      </items>
    </pivotField>
    <pivotField axis="axisRow" showAll="0">
      <items count="7">
        <item x="4"/>
        <item x="5"/>
        <item x="0"/>
        <item x="1"/>
        <item x="2"/>
        <item x="3"/>
        <item t="default"/>
      </items>
    </pivotField>
    <pivotField axis="axisRow" showAll="0">
      <items count="16">
        <item x="13"/>
        <item x="10"/>
        <item x="2"/>
        <item x="8"/>
        <item x="1"/>
        <item x="9"/>
        <item x="12"/>
        <item x="6"/>
        <item x="7"/>
        <item x="5"/>
        <item x="3"/>
        <item x="4"/>
        <item x="0"/>
        <item x="14"/>
        <item x="11"/>
        <item t="default"/>
      </items>
    </pivotField>
    <pivotField numFmtId="164" showAll="0"/>
    <pivotField dataField="1" numFmtId="164" showAll="0"/>
    <pivotField numFmtId="164" showAll="0"/>
    <pivotField numFmtId="164" showAll="0"/>
    <pivotField showAll="0">
      <items count="3">
        <item x="0"/>
        <item x="1"/>
        <item t="default"/>
      </items>
    </pivotField>
  </pivotFields>
  <rowFields count="2">
    <field x="2"/>
    <field x="3"/>
  </rowFields>
  <rowItems count="22">
    <i>
      <x/>
    </i>
    <i r="1">
      <x v="1"/>
    </i>
    <i r="1">
      <x v="3"/>
    </i>
    <i r="1">
      <x v="5"/>
    </i>
    <i r="1">
      <x v="13"/>
    </i>
    <i r="1">
      <x v="14"/>
    </i>
    <i>
      <x v="1"/>
    </i>
    <i r="1">
      <x/>
    </i>
    <i>
      <x v="2"/>
    </i>
    <i r="1">
      <x v="4"/>
    </i>
    <i r="1">
      <x v="12"/>
    </i>
    <i>
      <x v="3"/>
    </i>
    <i r="1">
      <x v="2"/>
    </i>
    <i r="1">
      <x v="6"/>
    </i>
    <i r="1">
      <x v="8"/>
    </i>
    <i>
      <x v="4"/>
    </i>
    <i r="1">
      <x v="9"/>
    </i>
    <i r="1">
      <x v="10"/>
    </i>
    <i>
      <x v="5"/>
    </i>
    <i r="1">
      <x v="7"/>
    </i>
    <i r="1">
      <x v="11"/>
    </i>
    <i t="grand">
      <x/>
    </i>
  </rowItems>
  <colFields count="1">
    <field x="-2"/>
  </colFields>
  <colItems count="2">
    <i>
      <x/>
    </i>
    <i i="1">
      <x v="1"/>
    </i>
  </colItems>
  <dataFields count="2">
    <dataField name="Sum of Income" fld="5" baseField="0" baseItem="0"/>
    <dataField name="Sum of Income2" fld="5" showDataAs="percentOfCol" baseField="8" baseItem="0" numFmtId="10"/>
  </dataFields>
  <formats count="12">
    <format dxfId="55">
      <pivotArea type="all" dataOnly="0" outline="0" fieldPosition="0"/>
    </format>
    <format dxfId="54">
      <pivotArea outline="0" collapsedLevelsAreSubtotals="1" fieldPosition="0"/>
    </format>
    <format dxfId="53">
      <pivotArea field="2" type="button" dataOnly="0" labelOnly="1" outline="0" axis="axisRow" fieldPosition="0"/>
    </format>
    <format dxfId="52">
      <pivotArea dataOnly="0" labelOnly="1" grandRow="1" outline="0" fieldPosition="0"/>
    </format>
    <format dxfId="51">
      <pivotArea type="all" dataOnly="0" outline="0" fieldPosition="0"/>
    </format>
    <format dxfId="50">
      <pivotArea outline="0" collapsedLevelsAreSubtotals="1" fieldPosition="0"/>
    </format>
    <format dxfId="49">
      <pivotArea field="2" type="button" dataOnly="0" labelOnly="1" outline="0" axis="axisRow" fieldPosition="0"/>
    </format>
    <format dxfId="48">
      <pivotArea dataOnly="0" labelOnly="1" grandRow="1" outline="0" fieldPosition="0"/>
    </format>
    <format dxfId="47">
      <pivotArea outline="0" collapsedLevelsAreSubtotals="1" fieldPosition="0"/>
    </format>
    <format dxfId="46">
      <pivotArea type="all" dataOnly="0" outline="0" fieldPosition="0"/>
    </format>
    <format dxfId="45">
      <pivotArea outline="0" collapsedLevelsAreSubtotals="1" fieldPosition="0"/>
    </format>
    <format dxfId="44">
      <pivotArea outline="0" fieldPosition="0">
        <references count="1">
          <reference field="4294967294" count="1">
            <x v="1"/>
          </reference>
        </references>
      </pivotArea>
    </format>
  </formats>
  <chartFormats count="2">
    <chartFormat chart="19" format="22" series="1">
      <pivotArea type="data" outline="0" fieldPosition="0">
        <references count="1">
          <reference field="4294967294" count="1" selected="0">
            <x v="0"/>
          </reference>
        </references>
      </pivotArea>
    </chartFormat>
    <chartFormat chart="19" format="25" series="1">
      <pivotArea type="data" outline="0" fieldPosition="0">
        <references count="1">
          <reference field="4294967294" count="1" selected="0">
            <x v="1"/>
          </reference>
        </references>
      </pivotArea>
    </chartFormat>
  </chart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7CF7EBC-27D2-4C87-A780-0F939950AA15}"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4">
  <location ref="Y1:AA4" firstHeaderRow="0" firstDataRow="1" firstDataCol="1"/>
  <pivotFields count="9">
    <pivotField showAll="0">
      <items count="6">
        <item h="1" x="0"/>
        <item h="1" x="1"/>
        <item h="1" x="2"/>
        <item h="1" x="3"/>
        <item x="4"/>
        <item t="default"/>
      </items>
    </pivotField>
    <pivotField showAll="0">
      <items count="13">
        <item x="0"/>
        <item x="1"/>
        <item x="2"/>
        <item x="3"/>
        <item x="4"/>
        <item x="5"/>
        <item x="6"/>
        <item x="7"/>
        <item x="8"/>
        <item x="9"/>
        <item x="10"/>
        <item x="11"/>
        <item t="default"/>
      </items>
    </pivotField>
    <pivotField showAll="0">
      <items count="7">
        <item x="4"/>
        <item x="5"/>
        <item x="0"/>
        <item x="1"/>
        <item x="2"/>
        <item x="3"/>
        <item t="default"/>
      </items>
    </pivotField>
    <pivotField showAll="0"/>
    <pivotField numFmtId="164" showAll="0"/>
    <pivotField dataField="1" numFmtId="164" showAll="0"/>
    <pivotField numFmtId="164" showAll="0"/>
    <pivotField numFmtId="164" showAll="0"/>
    <pivotField axis="axisRow" showAll="0">
      <items count="3">
        <item x="0"/>
        <item x="1"/>
        <item t="default"/>
      </items>
    </pivotField>
  </pivotFields>
  <rowFields count="1">
    <field x="8"/>
  </rowFields>
  <rowItems count="3">
    <i>
      <x/>
    </i>
    <i>
      <x v="1"/>
    </i>
    <i t="grand">
      <x/>
    </i>
  </rowItems>
  <colFields count="1">
    <field x="-2"/>
  </colFields>
  <colItems count="2">
    <i>
      <x/>
    </i>
    <i i="1">
      <x v="1"/>
    </i>
  </colItems>
  <dataFields count="2">
    <dataField name="Sum of Income" fld="5" baseField="0" baseItem="0"/>
    <dataField name="Sum of Income2" fld="5" showDataAs="percentOfCol" baseField="8" baseItem="0" numFmtId="10"/>
  </dataFields>
  <formats count="12">
    <format dxfId="67">
      <pivotArea type="all" dataOnly="0" outline="0" fieldPosition="0"/>
    </format>
    <format dxfId="66">
      <pivotArea outline="0" collapsedLevelsAreSubtotals="1" fieldPosition="0"/>
    </format>
    <format dxfId="65">
      <pivotArea field="2" type="button" dataOnly="0" labelOnly="1" outline="0"/>
    </format>
    <format dxfId="64">
      <pivotArea dataOnly="0" labelOnly="1" grandRow="1" outline="0" fieldPosition="0"/>
    </format>
    <format dxfId="63">
      <pivotArea type="all" dataOnly="0" outline="0" fieldPosition="0"/>
    </format>
    <format dxfId="62">
      <pivotArea outline="0" collapsedLevelsAreSubtotals="1" fieldPosition="0"/>
    </format>
    <format dxfId="61">
      <pivotArea field="2" type="button" dataOnly="0" labelOnly="1" outline="0"/>
    </format>
    <format dxfId="60">
      <pivotArea dataOnly="0" labelOnly="1" grandRow="1" outline="0" fieldPosition="0"/>
    </format>
    <format dxfId="59">
      <pivotArea outline="0" collapsedLevelsAreSubtotals="1" fieldPosition="0"/>
    </format>
    <format dxfId="58">
      <pivotArea type="all" dataOnly="0" outline="0" fieldPosition="0"/>
    </format>
    <format dxfId="57">
      <pivotArea outline="0" collapsedLevelsAreSubtotals="1" fieldPosition="0"/>
    </format>
    <format dxfId="56">
      <pivotArea outline="0" fieldPosition="0">
        <references count="1">
          <reference field="4294967294" count="1">
            <x v="1"/>
          </reference>
        </references>
      </pivotArea>
    </format>
  </formats>
  <chartFormats count="6">
    <chartFormat chart="23" format="34" series="1">
      <pivotArea type="data" outline="0" fieldPosition="0">
        <references count="1">
          <reference field="4294967294" count="1" selected="0">
            <x v="0"/>
          </reference>
        </references>
      </pivotArea>
    </chartFormat>
    <chartFormat chart="23" format="35">
      <pivotArea type="data" outline="0" fieldPosition="0">
        <references count="2">
          <reference field="4294967294" count="1" selected="0">
            <x v="0"/>
          </reference>
          <reference field="8" count="1" selected="0">
            <x v="0"/>
          </reference>
        </references>
      </pivotArea>
    </chartFormat>
    <chartFormat chart="23" format="36">
      <pivotArea type="data" outline="0" fieldPosition="0">
        <references count="2">
          <reference field="4294967294" count="1" selected="0">
            <x v="0"/>
          </reference>
          <reference field="8" count="1" selected="0">
            <x v="1"/>
          </reference>
        </references>
      </pivotArea>
    </chartFormat>
    <chartFormat chart="23" format="37" series="1">
      <pivotArea type="data" outline="0" fieldPosition="0">
        <references count="1">
          <reference field="4294967294" count="1" selected="0">
            <x v="1"/>
          </reference>
        </references>
      </pivotArea>
    </chartFormat>
    <chartFormat chart="23" format="38">
      <pivotArea type="data" outline="0" fieldPosition="0">
        <references count="2">
          <reference field="4294967294" count="1" selected="0">
            <x v="1"/>
          </reference>
          <reference field="8" count="1" selected="0">
            <x v="0"/>
          </reference>
        </references>
      </pivotArea>
    </chartFormat>
    <chartFormat chart="23" format="39">
      <pivotArea type="data" outline="0" fieldPosition="0">
        <references count="2">
          <reference field="4294967294" count="1" selected="0">
            <x v="1"/>
          </reference>
          <reference field="8" count="1" selected="0">
            <x v="1"/>
          </reference>
        </references>
      </pivotArea>
    </chartFormat>
  </chart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5A80DD3-DA3F-4128-83A7-8C9D4C3B6EA5}"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location ref="O1:P2" firstHeaderRow="0" firstDataRow="1" firstDataCol="0"/>
  <pivotFields count="9">
    <pivotField showAll="0">
      <items count="6">
        <item h="1" x="0"/>
        <item h="1" x="1"/>
        <item h="1" x="2"/>
        <item h="1" x="3"/>
        <item x="4"/>
        <item t="default"/>
      </items>
    </pivotField>
    <pivotField showAll="0"/>
    <pivotField showAll="0">
      <items count="7">
        <item x="4"/>
        <item x="5"/>
        <item x="0"/>
        <item x="1"/>
        <item x="2"/>
        <item x="3"/>
        <item t="default"/>
      </items>
    </pivotField>
    <pivotField showAll="0"/>
    <pivotField numFmtId="164" showAll="0"/>
    <pivotField dataField="1" numFmtId="164" showAll="0"/>
    <pivotField dataField="1" numFmtId="164" showAll="0"/>
    <pivotField numFmtId="164" showAll="0"/>
    <pivotField showAll="0"/>
  </pivotFields>
  <rowItems count="1">
    <i/>
  </rowItems>
  <colFields count="1">
    <field x="-2"/>
  </colFields>
  <colItems count="2">
    <i>
      <x/>
    </i>
    <i i="1">
      <x v="1"/>
    </i>
  </colItems>
  <dataFields count="2">
    <dataField name="Sum of Income" fld="5" baseField="0" baseItem="0" numFmtId="164"/>
    <dataField name="Sum of Target Income" fld="6" baseField="0" baseItem="0"/>
  </dataFields>
  <formats count="16">
    <format dxfId="83">
      <pivotArea type="all" dataOnly="0" outline="0" fieldPosition="0"/>
    </format>
    <format dxfId="82">
      <pivotArea outline="0" collapsedLevelsAreSubtotals="1" fieldPosition="0"/>
    </format>
    <format dxfId="81">
      <pivotArea field="2" type="button" dataOnly="0" labelOnly="1" outline="0"/>
    </format>
    <format dxfId="80">
      <pivotArea dataOnly="0" labelOnly="1" grandRow="1" outline="0" fieldPosition="0"/>
    </format>
    <format dxfId="79">
      <pivotArea dataOnly="0" labelOnly="1" outline="0" fieldPosition="0">
        <references count="1">
          <reference field="4294967294" count="1">
            <x v="0"/>
          </reference>
        </references>
      </pivotArea>
    </format>
    <format dxfId="78">
      <pivotArea type="all" dataOnly="0" outline="0" fieldPosition="0"/>
    </format>
    <format dxfId="77">
      <pivotArea outline="0" collapsedLevelsAreSubtotals="1" fieldPosition="0"/>
    </format>
    <format dxfId="76">
      <pivotArea field="2" type="button" dataOnly="0" labelOnly="1" outline="0"/>
    </format>
    <format dxfId="75">
      <pivotArea dataOnly="0" labelOnly="1" grandRow="1" outline="0" fieldPosition="0"/>
    </format>
    <format dxfId="74">
      <pivotArea dataOnly="0" labelOnly="1" outline="0" fieldPosition="0">
        <references count="1">
          <reference field="4294967294" count="1">
            <x v="0"/>
          </reference>
        </references>
      </pivotArea>
    </format>
    <format dxfId="73">
      <pivotArea outline="0" collapsedLevelsAreSubtotals="1" fieldPosition="0">
        <references count="1">
          <reference field="4294967294" count="1" selected="0">
            <x v="0"/>
          </reference>
        </references>
      </pivotArea>
    </format>
    <format dxfId="72">
      <pivotArea dataOnly="0" labelOnly="1" outline="0" fieldPosition="0">
        <references count="1">
          <reference field="4294967294" count="1">
            <x v="0"/>
          </reference>
        </references>
      </pivotArea>
    </format>
    <format dxfId="71">
      <pivotArea outline="0" collapsedLevelsAreSubtotals="1" fieldPosition="0"/>
    </format>
    <format dxfId="70">
      <pivotArea type="all" dataOnly="0" outline="0" fieldPosition="0"/>
    </format>
    <format dxfId="69">
      <pivotArea outline="0" collapsedLevelsAreSubtotals="1" fieldPosition="0"/>
    </format>
    <format dxfId="68">
      <pivotArea dataOnly="0" labelOnly="1" outline="0" fieldPosition="0">
        <references count="1">
          <reference field="4294967294" count="2">
            <x v="0"/>
            <x v="1"/>
          </reference>
        </references>
      </pivotArea>
    </format>
  </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69C9A300-7C2E-444B-895E-A12FD3B14566}" sourceName="Year">
  <pivotTables>
    <pivotTable tabId="3" name="PivotTable1"/>
    <pivotTable tabId="3" name="PivotTable4"/>
    <pivotTable tabId="3" name="PivotTable5"/>
    <pivotTable tabId="3" name="PivotTable6"/>
    <pivotTable tabId="3" name="PivotTable2"/>
    <pivotTable tabId="3" name="PivotTable7"/>
  </pivotTables>
  <data>
    <tabular pivotCacheId="1692360830">
      <items count="5">
        <i x="0"/>
        <i x="1"/>
        <i x="2"/>
        <i x="3"/>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1" xr10:uid="{581A245C-1E21-44C7-938E-C3C29D52ADCB}" cache="Slicer_Year" caption="Year" columnCount="5" showCaption="0" style="SlicerStyleDark3 2"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2" xr10:uid="{AF158E1B-B668-4DF8-9C3B-81C1E306A975}" cache="Slicer_Year" caption="Year" columnCount="5" style="SlicerStyleOther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drawing" Target="../drawings/drawing3.xml"/><Relationship Id="rId3" Type="http://schemas.openxmlformats.org/officeDocument/2006/relationships/pivotTable" Target="../pivotTables/pivotTable3.xml"/><Relationship Id="rId7"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microsoft.com/office/2007/relationships/slicer" Target="../slicers/slicer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D35AD2-77B9-4BF3-840D-EDB68B74CF9B}">
  <sheetPr>
    <tabColor theme="4" tint="-0.499984740745262"/>
  </sheetPr>
  <dimension ref="W27"/>
  <sheetViews>
    <sheetView showGridLines="0" showRowColHeaders="0" tabSelected="1" zoomScale="68" zoomScaleNormal="68" workbookViewId="0">
      <selection activeCell="AH11" sqref="AH11"/>
    </sheetView>
  </sheetViews>
  <sheetFormatPr defaultRowHeight="19.8" x14ac:dyDescent="0.6"/>
  <cols>
    <col min="1" max="16384" width="8.88671875" style="1"/>
  </cols>
  <sheetData>
    <row r="27" spans="23:23" x14ac:dyDescent="0.6">
      <c r="W27" s="1" t="str">
        <f>'Pivot Tables'!F4</f>
        <v>Licensing</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512F68-027C-4282-ADE9-0681182E32F3}">
  <sheetPr>
    <tabColor theme="4" tint="-0.249977111117893"/>
  </sheetPr>
  <dimension ref="A1:AI23"/>
  <sheetViews>
    <sheetView showGridLines="0" workbookViewId="0">
      <selection sqref="A1:D8"/>
    </sheetView>
  </sheetViews>
  <sheetFormatPr defaultColWidth="14.6640625" defaultRowHeight="19.8" x14ac:dyDescent="0.3"/>
  <cols>
    <col min="1" max="1" width="12.33203125" style="3" bestFit="1" customWidth="1"/>
    <col min="2" max="2" width="14.5546875" style="3" bestFit="1" customWidth="1"/>
    <col min="3" max="3" width="12.88671875" style="3" bestFit="1" customWidth="1"/>
    <col min="4" max="4" width="14.109375" style="3" bestFit="1" customWidth="1"/>
    <col min="5" max="5" width="4.44140625" style="3" customWidth="1"/>
    <col min="6" max="7" width="14.5546875" style="3" bestFit="1" customWidth="1"/>
    <col min="8" max="8" width="14.33203125" style="3" bestFit="1" customWidth="1"/>
    <col min="9" max="9" width="15.5546875" style="3" bestFit="1" customWidth="1"/>
    <col min="10" max="10" width="12.21875" style="3" customWidth="1"/>
    <col min="11" max="13" width="10.33203125" style="3" customWidth="1"/>
    <col min="14" max="14" width="6.21875" style="3" customWidth="1"/>
    <col min="15" max="15" width="14.5546875" style="3" bestFit="1" customWidth="1"/>
    <col min="16" max="16" width="18.88671875" style="3" bestFit="1" customWidth="1"/>
    <col min="17" max="17" width="5.88671875" style="3" customWidth="1"/>
    <col min="18" max="19" width="14.5546875" style="3" bestFit="1" customWidth="1"/>
    <col min="20" max="20" width="14.33203125" style="3" bestFit="1" customWidth="1"/>
    <col min="21" max="21" width="6.33203125" style="3" customWidth="1"/>
    <col min="22" max="22" width="14.5546875" style="3" bestFit="1" customWidth="1"/>
    <col min="23" max="23" width="20.33203125" style="3" bestFit="1" customWidth="1"/>
    <col min="24" max="24" width="6.77734375" style="3" customWidth="1"/>
    <col min="25" max="25" width="14.5546875" style="3" bestFit="1" customWidth="1"/>
    <col min="26" max="26" width="13.21875" style="3" bestFit="1" customWidth="1"/>
    <col min="27" max="27" width="14.33203125" style="3" bestFit="1" customWidth="1"/>
    <col min="28" max="28" width="6" style="3" customWidth="1"/>
    <col min="29" max="29" width="27.6640625" style="3" bestFit="1" customWidth="1"/>
    <col min="30" max="30" width="13.21875" style="3" bestFit="1" customWidth="1"/>
    <col min="31" max="31" width="14.33203125" style="3" bestFit="1" customWidth="1"/>
    <col min="32" max="32" width="9.109375" style="3" customWidth="1"/>
    <col min="33" max="33" width="22.21875" style="3" bestFit="1" customWidth="1"/>
    <col min="34" max="34" width="13.6640625" style="7" customWidth="1"/>
    <col min="35" max="35" width="13.33203125" style="33" customWidth="1"/>
    <col min="36" max="16384" width="14.6640625" style="3"/>
  </cols>
  <sheetData>
    <row r="1" spans="1:35" x14ac:dyDescent="0.3">
      <c r="A1" s="2" t="s">
        <v>35</v>
      </c>
      <c r="B1" s="8" t="s">
        <v>37</v>
      </c>
      <c r="C1" s="3" t="s">
        <v>45</v>
      </c>
      <c r="D1" s="3" t="s">
        <v>46</v>
      </c>
      <c r="F1" s="10"/>
      <c r="G1" s="11" t="s">
        <v>39</v>
      </c>
      <c r="H1" s="11" t="s">
        <v>40</v>
      </c>
      <c r="I1" s="11" t="s">
        <v>52</v>
      </c>
      <c r="J1" s="11" t="s">
        <v>41</v>
      </c>
      <c r="K1" s="12" t="s">
        <v>42</v>
      </c>
      <c r="L1" s="9" t="s">
        <v>47</v>
      </c>
      <c r="M1" s="9" t="s">
        <v>48</v>
      </c>
      <c r="O1" s="20" t="s">
        <v>37</v>
      </c>
      <c r="P1" s="21" t="s">
        <v>43</v>
      </c>
      <c r="Q1"/>
      <c r="R1" s="24" t="s">
        <v>35</v>
      </c>
      <c r="S1" s="20" t="s">
        <v>37</v>
      </c>
      <c r="T1" s="21" t="s">
        <v>38</v>
      </c>
      <c r="V1" s="24" t="s">
        <v>35</v>
      </c>
      <c r="W1" s="21" t="s">
        <v>50</v>
      </c>
      <c r="X1"/>
      <c r="Y1" s="24" t="s">
        <v>35</v>
      </c>
      <c r="Z1" s="21" t="s">
        <v>37</v>
      </c>
      <c r="AA1" s="21" t="s">
        <v>38</v>
      </c>
      <c r="AC1" s="24" t="s">
        <v>35</v>
      </c>
      <c r="AD1" s="21" t="s">
        <v>37</v>
      </c>
      <c r="AE1" s="21" t="s">
        <v>38</v>
      </c>
    </row>
    <row r="2" spans="1:35" x14ac:dyDescent="0.3">
      <c r="A2" s="4" t="s">
        <v>15</v>
      </c>
      <c r="B2" s="8">
        <v>222098.39999999991</v>
      </c>
      <c r="C2" s="8">
        <v>2844</v>
      </c>
      <c r="D2" s="6">
        <v>2.4272424682085857E-2</v>
      </c>
      <c r="E2" s="5"/>
      <c r="F2" s="13" t="s">
        <v>15</v>
      </c>
      <c r="G2" s="14">
        <v>1</v>
      </c>
      <c r="H2" s="14">
        <v>3</v>
      </c>
      <c r="I2" s="15">
        <f t="shared" ref="I2:I7" si="0">VLOOKUP($F2,$A$1:$B$7,2)</f>
        <v>222098.39999999991</v>
      </c>
      <c r="J2" s="15">
        <f t="shared" ref="J2:J7" si="1">IF($I2=MAX($I$2:$I$7),I2,"")</f>
        <v>222098.39999999991</v>
      </c>
      <c r="K2" s="16" t="str">
        <f t="shared" ref="K2:K7" si="2">IF($I2&lt;MAX($I$2:$I$7),$I2,"")</f>
        <v/>
      </c>
      <c r="L2" s="15">
        <f t="shared" ref="L2:L7" si="3">VLOOKUP($F2,$A$2:$D$7,3)</f>
        <v>2844</v>
      </c>
      <c r="M2" s="25">
        <f t="shared" ref="M2:M7" si="4">VLOOKUP($F2,$A$2:$D$7,4)</f>
        <v>2.4272424682085857E-2</v>
      </c>
      <c r="O2" s="20">
        <v>802617.60000000021</v>
      </c>
      <c r="P2" s="20">
        <v>898931.71199999994</v>
      </c>
      <c r="Q2"/>
      <c r="R2" s="21" t="s">
        <v>0</v>
      </c>
      <c r="S2" s="20">
        <v>66884.800000000003</v>
      </c>
      <c r="T2" s="20">
        <v>66884.800000000003</v>
      </c>
      <c r="V2" s="21" t="s">
        <v>0</v>
      </c>
      <c r="W2" s="20">
        <v>13376.960000000003</v>
      </c>
      <c r="X2"/>
      <c r="Y2" s="21" t="s">
        <v>33</v>
      </c>
      <c r="Z2" s="20">
        <v>432460.49999999994</v>
      </c>
      <c r="AA2" s="26">
        <v>0.53881263007439661</v>
      </c>
      <c r="AC2" s="21" t="s">
        <v>15</v>
      </c>
      <c r="AD2" s="20">
        <v>222098.40000000002</v>
      </c>
      <c r="AE2" s="26">
        <v>0.27671758007798486</v>
      </c>
      <c r="AG2" s="30" t="s">
        <v>15</v>
      </c>
      <c r="AH2" s="31">
        <f>VLOOKUP($AG2,$AC:$AE,2,FALSE)</f>
        <v>222098.40000000002</v>
      </c>
      <c r="AI2" s="32">
        <f t="shared" ref="AI2:AI22" si="5">VLOOKUP($AG2,$AC:$AE,3,FALSE)</f>
        <v>0.27671758007798486</v>
      </c>
    </row>
    <row r="3" spans="1:35" ht="20.399999999999999" thickBot="1" x14ac:dyDescent="0.35">
      <c r="A3" s="4" t="s">
        <v>26</v>
      </c>
      <c r="B3" s="8">
        <v>79200</v>
      </c>
      <c r="C3" s="8">
        <v>26</v>
      </c>
      <c r="D3" s="6">
        <v>2.218998037040198E-4</v>
      </c>
      <c r="E3" s="5"/>
      <c r="F3" s="13" t="s">
        <v>26</v>
      </c>
      <c r="G3" s="14">
        <v>2</v>
      </c>
      <c r="H3" s="14">
        <v>8</v>
      </c>
      <c r="I3" s="15">
        <f t="shared" si="0"/>
        <v>79200</v>
      </c>
      <c r="J3" s="15" t="str">
        <f t="shared" si="1"/>
        <v/>
      </c>
      <c r="K3" s="16">
        <f t="shared" si="2"/>
        <v>79200</v>
      </c>
      <c r="L3" s="15">
        <f t="shared" si="3"/>
        <v>26</v>
      </c>
      <c r="M3" s="25">
        <f t="shared" si="4"/>
        <v>2.218998037040198E-4</v>
      </c>
      <c r="O3"/>
      <c r="P3"/>
      <c r="Q3"/>
      <c r="R3" s="21" t="s">
        <v>1</v>
      </c>
      <c r="S3" s="20">
        <v>66884.800000000003</v>
      </c>
      <c r="T3" s="20">
        <v>66884.800000000003</v>
      </c>
      <c r="V3" s="21" t="s">
        <v>1</v>
      </c>
      <c r="W3" s="20">
        <v>13376.960000000003</v>
      </c>
      <c r="X3"/>
      <c r="Y3" s="21" t="s">
        <v>34</v>
      </c>
      <c r="Z3" s="20">
        <v>370157.09999999992</v>
      </c>
      <c r="AA3" s="26">
        <v>0.46118736992560339</v>
      </c>
      <c r="AC3" s="29" t="s">
        <v>19</v>
      </c>
      <c r="AD3" s="20">
        <v>2400</v>
      </c>
      <c r="AE3" s="26">
        <v>2.990216013204794E-3</v>
      </c>
      <c r="AG3" s="30" t="s">
        <v>19</v>
      </c>
      <c r="AH3" s="31">
        <f t="shared" ref="AH3:AH22" si="6">VLOOKUP(AG3,AC:AE,2,FALSE)</f>
        <v>2400</v>
      </c>
      <c r="AI3" s="32">
        <f t="shared" si="5"/>
        <v>2.990216013204794E-3</v>
      </c>
    </row>
    <row r="4" spans="1:35" x14ac:dyDescent="0.3">
      <c r="A4" s="4" t="s">
        <v>14</v>
      </c>
      <c r="B4" s="8">
        <v>150927.59999999998</v>
      </c>
      <c r="C4" s="8">
        <v>72768</v>
      </c>
      <c r="D4" s="6">
        <v>0.62104634292054284</v>
      </c>
      <c r="E4" s="5"/>
      <c r="F4" s="13" t="s">
        <v>14</v>
      </c>
      <c r="G4" s="14">
        <v>4</v>
      </c>
      <c r="H4" s="14">
        <v>1</v>
      </c>
      <c r="I4" s="15">
        <f t="shared" si="0"/>
        <v>150927.59999999998</v>
      </c>
      <c r="J4" s="15" t="str">
        <f t="shared" si="1"/>
        <v/>
      </c>
      <c r="K4" s="16">
        <f t="shared" si="2"/>
        <v>150927.59999999998</v>
      </c>
      <c r="L4" s="15">
        <f t="shared" si="3"/>
        <v>72768</v>
      </c>
      <c r="M4" s="25">
        <f t="shared" si="4"/>
        <v>0.62104634292054284</v>
      </c>
      <c r="O4" s="11" t="s">
        <v>16</v>
      </c>
      <c r="P4" s="11" t="s">
        <v>44</v>
      </c>
      <c r="Q4"/>
      <c r="R4" s="21" t="s">
        <v>2</v>
      </c>
      <c r="S4" s="20">
        <v>66884.800000000003</v>
      </c>
      <c r="T4" s="20">
        <v>66884.800000000003</v>
      </c>
      <c r="V4" s="21" t="s">
        <v>2</v>
      </c>
      <c r="W4" s="20">
        <v>13376.960000000003</v>
      </c>
      <c r="X4"/>
      <c r="Y4" s="21" t="s">
        <v>36</v>
      </c>
      <c r="Z4" s="20">
        <v>802617.59999999986</v>
      </c>
      <c r="AA4" s="26">
        <v>1</v>
      </c>
      <c r="AC4" s="29" t="s">
        <v>20</v>
      </c>
      <c r="AD4" s="20">
        <v>54926.399999999987</v>
      </c>
      <c r="AE4" s="26">
        <v>6.8434083678204902E-2</v>
      </c>
      <c r="AG4" s="30" t="s">
        <v>20</v>
      </c>
      <c r="AH4" s="31">
        <f t="shared" si="6"/>
        <v>54926.399999999987</v>
      </c>
      <c r="AI4" s="32">
        <f t="shared" si="5"/>
        <v>6.8434083678204902E-2</v>
      </c>
    </row>
    <row r="5" spans="1:35" x14ac:dyDescent="0.3">
      <c r="A5" s="4" t="s">
        <v>13</v>
      </c>
      <c r="B5" s="8">
        <v>58526.399999999987</v>
      </c>
      <c r="C5" s="8">
        <v>16488</v>
      </c>
      <c r="D5" s="6">
        <v>0.14071861397968763</v>
      </c>
      <c r="E5" s="5"/>
      <c r="F5" s="13" t="s">
        <v>13</v>
      </c>
      <c r="G5" s="14">
        <v>7</v>
      </c>
      <c r="H5" s="14">
        <v>2</v>
      </c>
      <c r="I5" s="15">
        <f t="shared" si="0"/>
        <v>58526.399999999987</v>
      </c>
      <c r="J5" s="15" t="str">
        <f t="shared" si="1"/>
        <v/>
      </c>
      <c r="K5" s="16">
        <f t="shared" si="2"/>
        <v>58526.399999999987</v>
      </c>
      <c r="L5" s="15">
        <f t="shared" si="3"/>
        <v>16488</v>
      </c>
      <c r="M5" s="25">
        <f t="shared" si="4"/>
        <v>0.14071861397968763</v>
      </c>
      <c r="O5" s="22">
        <f>GETPIVOTDATA("Sum of Income",$O$1)/GETPIVOTDATA("Sum of Target Income",$P$1)</f>
        <v>0.89285714285714313</v>
      </c>
      <c r="P5" s="23">
        <f>100%-O5</f>
        <v>0.10714285714285687</v>
      </c>
      <c r="R5" s="21" t="s">
        <v>3</v>
      </c>
      <c r="S5" s="20">
        <v>66884.800000000003</v>
      </c>
      <c r="T5" s="20">
        <v>66884.800000000003</v>
      </c>
      <c r="V5" s="21" t="s">
        <v>3</v>
      </c>
      <c r="W5" s="20">
        <v>13376.960000000003</v>
      </c>
      <c r="X5"/>
      <c r="Y5"/>
      <c r="Z5"/>
      <c r="AA5"/>
      <c r="AC5" s="29" t="s">
        <v>18</v>
      </c>
      <c r="AD5" s="20">
        <v>54922.80000000001</v>
      </c>
      <c r="AE5" s="26">
        <v>6.842959835418512E-2</v>
      </c>
      <c r="AG5" s="30" t="s">
        <v>18</v>
      </c>
      <c r="AH5" s="31">
        <f t="shared" si="6"/>
        <v>54922.80000000001</v>
      </c>
      <c r="AI5" s="32">
        <f t="shared" si="5"/>
        <v>6.842959835418512E-2</v>
      </c>
    </row>
    <row r="6" spans="1:35" x14ac:dyDescent="0.3">
      <c r="A6" s="4" t="s">
        <v>32</v>
      </c>
      <c r="B6" s="8">
        <v>123865.20000000003</v>
      </c>
      <c r="C6" s="8">
        <v>13188</v>
      </c>
      <c r="D6" s="6">
        <v>0.11255440812494666</v>
      </c>
      <c r="E6" s="5"/>
      <c r="F6" s="13" t="s">
        <v>32</v>
      </c>
      <c r="G6" s="14">
        <v>6</v>
      </c>
      <c r="H6" s="14">
        <v>6</v>
      </c>
      <c r="I6" s="15">
        <f t="shared" si="0"/>
        <v>123865.20000000003</v>
      </c>
      <c r="J6" s="15" t="str">
        <f t="shared" si="1"/>
        <v/>
      </c>
      <c r="K6" s="16">
        <f t="shared" si="2"/>
        <v>123865.20000000003</v>
      </c>
      <c r="L6" s="15">
        <f t="shared" si="3"/>
        <v>13188</v>
      </c>
      <c r="M6" s="25">
        <f t="shared" si="4"/>
        <v>0.11255440812494666</v>
      </c>
      <c r="R6" s="21" t="s">
        <v>4</v>
      </c>
      <c r="S6" s="20">
        <v>66884.800000000003</v>
      </c>
      <c r="T6" s="20">
        <v>66884.800000000003</v>
      </c>
      <c r="V6" s="21" t="s">
        <v>4</v>
      </c>
      <c r="W6" s="20">
        <v>13376.960000000003</v>
      </c>
      <c r="X6"/>
      <c r="Y6" s="9" t="s">
        <v>33</v>
      </c>
      <c r="Z6" s="28">
        <f>GETPIVOTDATA("Sum of Income",$Y$1,"Marketing Strategies","B2B")</f>
        <v>432460.49999999994</v>
      </c>
      <c r="AA6" s="27">
        <f>GETPIVOTDATA("Sum of Income2",$Y$1,"Marketing Strategies","B2B")</f>
        <v>0.53881263007439661</v>
      </c>
      <c r="AC6" s="29" t="s">
        <v>21</v>
      </c>
      <c r="AD6" s="20">
        <v>54927.600000000013</v>
      </c>
      <c r="AE6" s="26">
        <v>6.8435578786211537E-2</v>
      </c>
      <c r="AG6" s="30" t="s">
        <v>21</v>
      </c>
      <c r="AH6" s="31">
        <f t="shared" si="6"/>
        <v>54927.600000000013</v>
      </c>
      <c r="AI6" s="32">
        <f t="shared" si="5"/>
        <v>6.8435578786211537E-2</v>
      </c>
    </row>
    <row r="7" spans="1:35" ht="20.399999999999999" thickBot="1" x14ac:dyDescent="0.35">
      <c r="A7" s="4" t="s">
        <v>12</v>
      </c>
      <c r="B7" s="8">
        <v>168000</v>
      </c>
      <c r="C7" s="8">
        <v>11856</v>
      </c>
      <c r="D7" s="6">
        <v>0.10118631048903302</v>
      </c>
      <c r="E7" s="5"/>
      <c r="F7" s="17" t="s">
        <v>12</v>
      </c>
      <c r="G7" s="18">
        <v>5</v>
      </c>
      <c r="H7" s="18">
        <v>9</v>
      </c>
      <c r="I7" s="19">
        <f t="shared" si="0"/>
        <v>168000</v>
      </c>
      <c r="J7" s="15" t="str">
        <f t="shared" si="1"/>
        <v/>
      </c>
      <c r="K7" s="16">
        <f t="shared" si="2"/>
        <v>168000</v>
      </c>
      <c r="L7" s="15">
        <f t="shared" si="3"/>
        <v>11856</v>
      </c>
      <c r="M7" s="25">
        <f t="shared" si="4"/>
        <v>0.10118631048903302</v>
      </c>
      <c r="R7" s="21" t="s">
        <v>5</v>
      </c>
      <c r="S7" s="20">
        <v>66884.800000000003</v>
      </c>
      <c r="T7" s="20">
        <v>66884.800000000003</v>
      </c>
      <c r="V7" s="21" t="s">
        <v>5</v>
      </c>
      <c r="W7" s="20">
        <v>13376.960000000003</v>
      </c>
      <c r="X7"/>
      <c r="Y7" s="9" t="s">
        <v>34</v>
      </c>
      <c r="Z7" s="28">
        <f>GETPIVOTDATA("Sum of Income",$Y$1,"Marketing Strategies","B2c")</f>
        <v>370157.09999999992</v>
      </c>
      <c r="AA7" s="27">
        <f>GETPIVOTDATA("Sum of Income2",$Y$1,"Marketing Strategies","B2C")</f>
        <v>0.46118736992560339</v>
      </c>
      <c r="AC7" s="29" t="s">
        <v>17</v>
      </c>
      <c r="AD7" s="20">
        <v>54921.600000000013</v>
      </c>
      <c r="AE7" s="26">
        <v>6.8428103246178526E-2</v>
      </c>
      <c r="AG7" s="30" t="s">
        <v>17</v>
      </c>
      <c r="AH7" s="31">
        <f t="shared" si="6"/>
        <v>54921.600000000013</v>
      </c>
      <c r="AI7" s="32">
        <f t="shared" si="5"/>
        <v>6.8428103246178526E-2</v>
      </c>
    </row>
    <row r="8" spans="1:35" x14ac:dyDescent="0.3">
      <c r="A8" s="4" t="s">
        <v>36</v>
      </c>
      <c r="B8" s="8">
        <v>802617.59999999986</v>
      </c>
      <c r="C8" s="8">
        <v>117170</v>
      </c>
      <c r="D8" s="6">
        <v>1</v>
      </c>
      <c r="E8" s="5"/>
      <c r="R8" s="21" t="s">
        <v>6</v>
      </c>
      <c r="S8" s="20">
        <v>66884.800000000003</v>
      </c>
      <c r="T8" s="20">
        <v>66884.800000000003</v>
      </c>
      <c r="V8" s="21" t="s">
        <v>6</v>
      </c>
      <c r="W8" s="20">
        <v>13376.960000000003</v>
      </c>
      <c r="X8"/>
      <c r="Z8"/>
      <c r="AA8"/>
      <c r="AC8" s="21" t="s">
        <v>26</v>
      </c>
      <c r="AD8" s="20">
        <v>79200</v>
      </c>
      <c r="AE8" s="26">
        <v>9.8677128435758196E-2</v>
      </c>
      <c r="AG8" s="30" t="s">
        <v>26</v>
      </c>
      <c r="AH8" s="31">
        <f t="shared" si="6"/>
        <v>79200</v>
      </c>
      <c r="AI8" s="32">
        <f t="shared" si="5"/>
        <v>9.8677128435758196E-2</v>
      </c>
    </row>
    <row r="9" spans="1:35" x14ac:dyDescent="0.3">
      <c r="R9" s="21" t="s">
        <v>7</v>
      </c>
      <c r="S9" s="20">
        <v>66884.800000000003</v>
      </c>
      <c r="T9" s="20">
        <v>66884.800000000003</v>
      </c>
      <c r="V9" s="21" t="s">
        <v>7</v>
      </c>
      <c r="W9" s="20">
        <v>13376.960000000003</v>
      </c>
      <c r="X9"/>
      <c r="Z9"/>
      <c r="AA9"/>
      <c r="AC9" s="29" t="s">
        <v>26</v>
      </c>
      <c r="AD9" s="20">
        <v>79200</v>
      </c>
      <c r="AE9" s="26">
        <v>9.8677128435758196E-2</v>
      </c>
      <c r="AG9" s="30" t="s">
        <v>26</v>
      </c>
      <c r="AH9" s="31">
        <f t="shared" si="6"/>
        <v>79200</v>
      </c>
      <c r="AI9" s="32">
        <f t="shared" si="5"/>
        <v>9.8677128435758196E-2</v>
      </c>
    </row>
    <row r="10" spans="1:35" x14ac:dyDescent="0.3">
      <c r="R10" s="21" t="s">
        <v>8</v>
      </c>
      <c r="S10" s="20">
        <v>66884.800000000003</v>
      </c>
      <c r="T10" s="20">
        <v>66884.800000000003</v>
      </c>
      <c r="V10" s="21" t="s">
        <v>8</v>
      </c>
      <c r="W10" s="20">
        <v>13376.960000000003</v>
      </c>
      <c r="X10"/>
      <c r="Y10"/>
      <c r="Z10"/>
      <c r="AA10"/>
      <c r="AC10" s="21" t="s">
        <v>14</v>
      </c>
      <c r="AD10" s="20">
        <v>150927.6</v>
      </c>
      <c r="AE10" s="26">
        <v>0.18804421931440329</v>
      </c>
      <c r="AG10" s="30" t="s">
        <v>14</v>
      </c>
      <c r="AH10" s="31">
        <f t="shared" si="6"/>
        <v>150927.6</v>
      </c>
      <c r="AI10" s="32">
        <f t="shared" si="5"/>
        <v>0.18804421931440329</v>
      </c>
    </row>
    <row r="11" spans="1:35" x14ac:dyDescent="0.3">
      <c r="R11" s="21" t="s">
        <v>9</v>
      </c>
      <c r="S11" s="20">
        <v>66884.800000000003</v>
      </c>
      <c r="T11" s="20">
        <v>66884.800000000003</v>
      </c>
      <c r="V11" s="21" t="s">
        <v>9</v>
      </c>
      <c r="W11" s="20">
        <v>13376.960000000003</v>
      </c>
      <c r="X11"/>
      <c r="Y11"/>
      <c r="Z11"/>
      <c r="AA11"/>
      <c r="AC11" s="29" t="s">
        <v>31</v>
      </c>
      <c r="AD11" s="20">
        <v>96000</v>
      </c>
      <c r="AE11" s="26">
        <v>0.11960864052819176</v>
      </c>
      <c r="AG11" s="30" t="s">
        <v>31</v>
      </c>
      <c r="AH11" s="31">
        <f t="shared" si="6"/>
        <v>96000</v>
      </c>
      <c r="AI11" s="32">
        <f t="shared" si="5"/>
        <v>0.11960864052819176</v>
      </c>
    </row>
    <row r="12" spans="1:35" x14ac:dyDescent="0.3">
      <c r="R12" s="21" t="s">
        <v>10</v>
      </c>
      <c r="S12" s="20">
        <v>66884.800000000003</v>
      </c>
      <c r="T12" s="20">
        <v>66884.800000000003</v>
      </c>
      <c r="V12" s="21" t="s">
        <v>10</v>
      </c>
      <c r="W12" s="20">
        <v>13376.960000000003</v>
      </c>
      <c r="X12"/>
      <c r="Y12"/>
      <c r="Z12"/>
      <c r="AA12"/>
      <c r="AC12" s="29" t="s">
        <v>30</v>
      </c>
      <c r="AD12" s="20">
        <v>54927.600000000013</v>
      </c>
      <c r="AE12" s="26">
        <v>6.8435578786211537E-2</v>
      </c>
      <c r="AG12" s="30" t="s">
        <v>30</v>
      </c>
      <c r="AH12" s="31">
        <f t="shared" si="6"/>
        <v>54927.600000000013</v>
      </c>
      <c r="AI12" s="32">
        <f t="shared" si="5"/>
        <v>6.8435578786211537E-2</v>
      </c>
    </row>
    <row r="13" spans="1:35" x14ac:dyDescent="0.3">
      <c r="R13" s="21" t="s">
        <v>11</v>
      </c>
      <c r="S13" s="20">
        <v>66884.800000000003</v>
      </c>
      <c r="T13" s="20">
        <v>66884.800000000003</v>
      </c>
      <c r="V13" s="21" t="s">
        <v>11</v>
      </c>
      <c r="W13" s="20">
        <v>13376.960000000003</v>
      </c>
      <c r="X13"/>
      <c r="Y13"/>
      <c r="Z13"/>
      <c r="AA13"/>
      <c r="AC13" s="21" t="s">
        <v>13</v>
      </c>
      <c r="AD13" s="20">
        <v>58526.399999999987</v>
      </c>
      <c r="AE13" s="26">
        <v>7.2919407698012084E-2</v>
      </c>
      <c r="AG13" s="30" t="s">
        <v>13</v>
      </c>
      <c r="AH13" s="31">
        <f t="shared" si="6"/>
        <v>58526.399999999987</v>
      </c>
      <c r="AI13" s="32">
        <f t="shared" si="5"/>
        <v>7.2919407698012084E-2</v>
      </c>
    </row>
    <row r="14" spans="1:35" x14ac:dyDescent="0.3">
      <c r="R14" s="21" t="s">
        <v>36</v>
      </c>
      <c r="S14" s="20">
        <v>802617.60000000021</v>
      </c>
      <c r="T14" s="20">
        <v>802617.60000000021</v>
      </c>
      <c r="V14" s="21" t="s">
        <v>36</v>
      </c>
      <c r="W14" s="20">
        <v>160523.52000000002</v>
      </c>
      <c r="X14"/>
      <c r="Y14"/>
      <c r="Z14"/>
      <c r="AA14"/>
      <c r="AC14" s="29" t="s">
        <v>29</v>
      </c>
      <c r="AD14" s="20">
        <v>54926.399999999987</v>
      </c>
      <c r="AE14" s="26">
        <v>6.8434083678204902E-2</v>
      </c>
      <c r="AG14" s="30" t="s">
        <v>29</v>
      </c>
      <c r="AH14" s="31">
        <f t="shared" si="6"/>
        <v>54926.399999999987</v>
      </c>
      <c r="AI14" s="32">
        <f t="shared" si="5"/>
        <v>6.8434083678204902E-2</v>
      </c>
    </row>
    <row r="15" spans="1:35" ht="20.399999999999999" thickBot="1" x14ac:dyDescent="0.35">
      <c r="O15" s="7"/>
      <c r="Y15"/>
      <c r="Z15"/>
      <c r="AA15"/>
      <c r="AC15" s="29" t="s">
        <v>28</v>
      </c>
      <c r="AD15" s="20">
        <v>2400</v>
      </c>
      <c r="AE15" s="26">
        <v>2.990216013204794E-3</v>
      </c>
      <c r="AG15" s="30" t="s">
        <v>28</v>
      </c>
      <c r="AH15" s="31">
        <f t="shared" si="6"/>
        <v>2400</v>
      </c>
      <c r="AI15" s="32">
        <f t="shared" si="5"/>
        <v>2.990216013204794E-3</v>
      </c>
    </row>
    <row r="16" spans="1:35" x14ac:dyDescent="0.3">
      <c r="S16" s="11" t="s">
        <v>49</v>
      </c>
      <c r="V16" s="11" t="s">
        <v>51</v>
      </c>
      <c r="Y16"/>
      <c r="Z16"/>
      <c r="AA16"/>
      <c r="AC16" s="29" t="s">
        <v>27</v>
      </c>
      <c r="AD16" s="20">
        <v>1200</v>
      </c>
      <c r="AE16" s="26">
        <v>1.495108006602397E-3</v>
      </c>
      <c r="AG16" s="30" t="s">
        <v>27</v>
      </c>
      <c r="AH16" s="31">
        <f t="shared" si="6"/>
        <v>1200</v>
      </c>
      <c r="AI16" s="32">
        <f t="shared" si="5"/>
        <v>1.495108006602397E-3</v>
      </c>
    </row>
    <row r="17" spans="19:35" x14ac:dyDescent="0.3">
      <c r="S17" s="8">
        <f>IFERROR(AVERAGE(S2:S13),"")</f>
        <v>66884.800000000017</v>
      </c>
      <c r="V17" s="7">
        <f>IFERROR(GETPIVOTDATA("operating profit",$V$1),"")</f>
        <v>160523.52000000002</v>
      </c>
      <c r="Y17"/>
      <c r="AC17" s="21" t="s">
        <v>32</v>
      </c>
      <c r="AD17" s="20">
        <v>123865.19999999998</v>
      </c>
      <c r="AE17" s="26">
        <v>0.15432654354950601</v>
      </c>
      <c r="AG17" s="30" t="s">
        <v>32</v>
      </c>
      <c r="AH17" s="31">
        <f t="shared" si="6"/>
        <v>123865.19999999998</v>
      </c>
      <c r="AI17" s="32">
        <f t="shared" si="5"/>
        <v>0.15432654354950601</v>
      </c>
    </row>
    <row r="18" spans="19:35" x14ac:dyDescent="0.3">
      <c r="Y18"/>
      <c r="AC18" s="29" t="s">
        <v>25</v>
      </c>
      <c r="AD18" s="20">
        <v>54943.19999999999</v>
      </c>
      <c r="AE18" s="26">
        <v>6.8455015190297341E-2</v>
      </c>
      <c r="AG18" s="30" t="s">
        <v>25</v>
      </c>
      <c r="AH18" s="31">
        <f t="shared" si="6"/>
        <v>54943.19999999999</v>
      </c>
      <c r="AI18" s="32">
        <f t="shared" si="5"/>
        <v>6.8455015190297341E-2</v>
      </c>
    </row>
    <row r="19" spans="19:35" x14ac:dyDescent="0.3">
      <c r="AC19" s="29" t="s">
        <v>24</v>
      </c>
      <c r="AD19" s="20">
        <v>68922</v>
      </c>
      <c r="AE19" s="26">
        <v>8.5871528359208665E-2</v>
      </c>
      <c r="AG19" s="30" t="s">
        <v>24</v>
      </c>
      <c r="AH19" s="31">
        <f t="shared" si="6"/>
        <v>68922</v>
      </c>
      <c r="AI19" s="32">
        <f t="shared" si="5"/>
        <v>8.5871528359208665E-2</v>
      </c>
    </row>
    <row r="20" spans="19:35" x14ac:dyDescent="0.3">
      <c r="AC20" s="21" t="s">
        <v>12</v>
      </c>
      <c r="AD20" s="20">
        <v>168000</v>
      </c>
      <c r="AE20" s="26">
        <v>0.20931512092433557</v>
      </c>
      <c r="AG20" s="30" t="s">
        <v>12</v>
      </c>
      <c r="AH20" s="31">
        <f t="shared" si="6"/>
        <v>168000</v>
      </c>
      <c r="AI20" s="32">
        <f t="shared" si="5"/>
        <v>0.20931512092433557</v>
      </c>
    </row>
    <row r="21" spans="19:35" x14ac:dyDescent="0.3">
      <c r="AC21" s="29" t="s">
        <v>22</v>
      </c>
      <c r="AD21" s="20">
        <v>84000</v>
      </c>
      <c r="AE21" s="26">
        <v>0.10465756046216779</v>
      </c>
      <c r="AG21" s="30" t="s">
        <v>22</v>
      </c>
      <c r="AH21" s="31">
        <f t="shared" si="6"/>
        <v>84000</v>
      </c>
      <c r="AI21" s="32">
        <f t="shared" si="5"/>
        <v>0.10465756046216779</v>
      </c>
    </row>
    <row r="22" spans="19:35" x14ac:dyDescent="0.3">
      <c r="AC22" s="29" t="s">
        <v>23</v>
      </c>
      <c r="AD22" s="20">
        <v>84000</v>
      </c>
      <c r="AE22" s="26">
        <v>0.10465756046216779</v>
      </c>
      <c r="AG22" s="30" t="s">
        <v>23</v>
      </c>
      <c r="AH22" s="31">
        <f t="shared" si="6"/>
        <v>84000</v>
      </c>
      <c r="AI22" s="32">
        <f t="shared" si="5"/>
        <v>0.10465756046216779</v>
      </c>
    </row>
    <row r="23" spans="19:35" x14ac:dyDescent="0.3">
      <c r="AC23" s="21" t="s">
        <v>36</v>
      </c>
      <c r="AD23" s="20">
        <v>802617.6</v>
      </c>
      <c r="AE23" s="26">
        <v>1</v>
      </c>
    </row>
  </sheetData>
  <sortState xmlns:xlrd2="http://schemas.microsoft.com/office/spreadsheetml/2017/richdata2" ref="F2:F7">
    <sortCondition ref="F2:F7"/>
  </sortState>
  <pageMargins left="0.7" right="0.7" top="0.75" bottom="0.75" header="0.3" footer="0.3"/>
  <pageSetup orientation="portrait" r:id="rId7"/>
  <drawing r:id="rId8"/>
  <extLst>
    <ext xmlns:x14="http://schemas.microsoft.com/office/spreadsheetml/2009/9/main" uri="{A8765BA9-456A-4dab-B4F3-ACF838C121DE}">
      <x14:slicerList>
        <x14:slicer r:id="rId9"/>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Income Analysis</vt:lpstr>
      <vt:lpstr>Pivot Tables</vt:lpstr>
    </vt:vector>
  </TitlesOfParts>
  <Manager/>
  <Company>www.other-levels.com</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Financial Statistics Dashboard</dc:title>
  <dc:subject>www.other-levels.com</dc:subject>
  <dc:creator>Other Level's</dc:creator>
  <cp:keywords/>
  <dc:description>Copyright © 2022 Other Level's. All rights reserved
"Any illegal reproduction of this content in any form will result in immediate action against the person concerned."</dc:description>
  <cp:lastModifiedBy>Esraa</cp:lastModifiedBy>
  <dcterms:created xsi:type="dcterms:W3CDTF">2015-06-05T18:17:20Z</dcterms:created>
  <dcterms:modified xsi:type="dcterms:W3CDTF">2025-10-20T19:42:46Z</dcterms:modified>
  <cp:category/>
</cp:coreProperties>
</file>