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Veri Analizi Okulu\Temel İstatistik\"/>
    </mc:Choice>
  </mc:AlternateContent>
  <xr:revisionPtr revIDLastSave="0" documentId="8_{2DDD090E-4AE4-4AEA-B362-D5D05CE9EB87}" xr6:coauthVersionLast="47" xr6:coauthVersionMax="47" xr10:uidLastSave="{00000000-0000-0000-0000-000000000000}"/>
  <bookViews>
    <workbookView xWindow="-120" yWindow="-120" windowWidth="29040" windowHeight="15720" xr2:uid="{DDD465EC-1762-4C65-9B81-61B9B3A27820}"/>
  </bookViews>
  <sheets>
    <sheet name="Deneme" sheetId="1" r:id="rId1"/>
    <sheet name="Zaman Serisi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  <c r="J36" i="1"/>
  <c r="E37" i="1"/>
  <c r="E36" i="1"/>
  <c r="E35" i="1"/>
  <c r="E33" i="1"/>
  <c r="E34" i="1"/>
  <c r="D33" i="1"/>
  <c r="H33" i="1"/>
  <c r="J35" i="1"/>
  <c r="J34" i="1"/>
  <c r="J33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D26" i="5"/>
  <c r="C26" i="5"/>
  <c r="B26" i="5"/>
</calcChain>
</file>

<file path=xl/sharedStrings.xml><?xml version="1.0" encoding="utf-8"?>
<sst xmlns="http://schemas.openxmlformats.org/spreadsheetml/2006/main" count="369" uniqueCount="193">
  <si>
    <t>Ad</t>
  </si>
  <si>
    <t>Soyad</t>
  </si>
  <si>
    <t>Cinsiyet</t>
  </si>
  <si>
    <t>Yaş</t>
  </si>
  <si>
    <t>Bölüm</t>
  </si>
  <si>
    <t>GPA</t>
  </si>
  <si>
    <t>Burs</t>
  </si>
  <si>
    <t>Boy</t>
  </si>
  <si>
    <t>Kilo</t>
  </si>
  <si>
    <t>Saat</t>
  </si>
  <si>
    <t>Bilgisayar</t>
  </si>
  <si>
    <t>Mutluluk</t>
  </si>
  <si>
    <t>Stres</t>
  </si>
  <si>
    <t>Doğum Tarihi</t>
  </si>
  <si>
    <t>Yılmaz</t>
  </si>
  <si>
    <t>DoğumYeri</t>
  </si>
  <si>
    <t>BursMiktar</t>
  </si>
  <si>
    <t>Erkek</t>
  </si>
  <si>
    <t>Sosyoloji</t>
  </si>
  <si>
    <t>Var</t>
  </si>
  <si>
    <t>PC</t>
  </si>
  <si>
    <t>Çok Mutlu</t>
  </si>
  <si>
    <t>Mehmet</t>
  </si>
  <si>
    <t>Kaya</t>
  </si>
  <si>
    <t>Kadın</t>
  </si>
  <si>
    <t>Tarih</t>
  </si>
  <si>
    <t>Yok</t>
  </si>
  <si>
    <t>Çok Mutsuz</t>
  </si>
  <si>
    <t>Giriş</t>
  </si>
  <si>
    <t>String</t>
  </si>
  <si>
    <t>Number</t>
  </si>
  <si>
    <t>Date</t>
  </si>
  <si>
    <t>Currency</t>
  </si>
  <si>
    <t>ML</t>
  </si>
  <si>
    <t>Nominal</t>
  </si>
  <si>
    <t>Categorical</t>
  </si>
  <si>
    <t>Ratio</t>
  </si>
  <si>
    <t>Ayşe</t>
  </si>
  <si>
    <t>Demir</t>
  </si>
  <si>
    <t>Psikoloji</t>
  </si>
  <si>
    <t>Ankara</t>
  </si>
  <si>
    <t>2005-04-12</t>
  </si>
  <si>
    <t>Bilgisayar Müh.</t>
  </si>
  <si>
    <t>İstanbul</t>
  </si>
  <si>
    <t>2003-09-05</t>
  </si>
  <si>
    <t>Elif</t>
  </si>
  <si>
    <t>Şahin</t>
  </si>
  <si>
    <t>Hemşirelik</t>
  </si>
  <si>
    <t>İzmir</t>
  </si>
  <si>
    <t>2004-02-19</t>
  </si>
  <si>
    <t>Ali</t>
  </si>
  <si>
    <t>Makine Müh.</t>
  </si>
  <si>
    <t>Bursa</t>
  </si>
  <si>
    <t>2002-11-11</t>
  </si>
  <si>
    <t>Zeynep</t>
  </si>
  <si>
    <t>Aydın</t>
  </si>
  <si>
    <t>Hukuk</t>
  </si>
  <si>
    <t>Antalya</t>
  </si>
  <si>
    <t>2006-03-23</t>
  </si>
  <si>
    <t>Murat</t>
  </si>
  <si>
    <t>Koç</t>
  </si>
  <si>
    <t>İşletme</t>
  </si>
  <si>
    <t>Konya</t>
  </si>
  <si>
    <t>2005-08-30</t>
  </si>
  <si>
    <t>Derya</t>
  </si>
  <si>
    <t>Aksoy</t>
  </si>
  <si>
    <t>Samsun</t>
  </si>
  <si>
    <t>2004-06-18</t>
  </si>
  <si>
    <t>Emre</t>
  </si>
  <si>
    <t>Arslan</t>
  </si>
  <si>
    <t>Elektrik-Elektronik</t>
  </si>
  <si>
    <t>2003-01-09</t>
  </si>
  <si>
    <t>Cansu</t>
  </si>
  <si>
    <t>Polat</t>
  </si>
  <si>
    <t>Mimarlık</t>
  </si>
  <si>
    <t>Adana</t>
  </si>
  <si>
    <t>2005-05-27</t>
  </si>
  <si>
    <t>Burak</t>
  </si>
  <si>
    <t>Güneş</t>
  </si>
  <si>
    <t>Yazılım Müh.</t>
  </si>
  <si>
    <t>2004-09-15</t>
  </si>
  <si>
    <t>Melisa</t>
  </si>
  <si>
    <t>Özkan</t>
  </si>
  <si>
    <t>Kayseri</t>
  </si>
  <si>
    <t>2006-02-25</t>
  </si>
  <si>
    <t>Kerem</t>
  </si>
  <si>
    <t>Taş</t>
  </si>
  <si>
    <t>İnşaat Müh.</t>
  </si>
  <si>
    <t>Trabzon</t>
  </si>
  <si>
    <t>2002-07-14</t>
  </si>
  <si>
    <t>Selin</t>
  </si>
  <si>
    <t>Yalçın</t>
  </si>
  <si>
    <t>2004-01-30</t>
  </si>
  <si>
    <t>Yusuf</t>
  </si>
  <si>
    <t>Özdemir</t>
  </si>
  <si>
    <t>2003-04-11</t>
  </si>
  <si>
    <t>Ece</t>
  </si>
  <si>
    <t>Çelik</t>
  </si>
  <si>
    <t>2005-11-19</t>
  </si>
  <si>
    <t>Arda</t>
  </si>
  <si>
    <t>Kaplan</t>
  </si>
  <si>
    <t>2004-03-06</t>
  </si>
  <si>
    <t>Naz</t>
  </si>
  <si>
    <t>Kılıç</t>
  </si>
  <si>
    <t>Eskişehir</t>
  </si>
  <si>
    <t>2006-06-28</t>
  </si>
  <si>
    <t>Can</t>
  </si>
  <si>
    <t>Bozkurt</t>
  </si>
  <si>
    <t>2002-10-02</t>
  </si>
  <si>
    <t>Merve</t>
  </si>
  <si>
    <t>Eren</t>
  </si>
  <si>
    <t>2003-12-21</t>
  </si>
  <si>
    <t>Furkan</t>
  </si>
  <si>
    <t>Ateş</t>
  </si>
  <si>
    <t>2004-09-10</t>
  </si>
  <si>
    <t>Gül</t>
  </si>
  <si>
    <t>Yavuz</t>
  </si>
  <si>
    <t>2005-05-04</t>
  </si>
  <si>
    <t>Okan</t>
  </si>
  <si>
    <t>Demirtaş</t>
  </si>
  <si>
    <t>Mersin</t>
  </si>
  <si>
    <t>2003-08-19</t>
  </si>
  <si>
    <t>Sude</t>
  </si>
  <si>
    <t>Korkmaz</t>
  </si>
  <si>
    <t>2006-07-13</t>
  </si>
  <si>
    <t>Hakan</t>
  </si>
  <si>
    <t>Ersoy</t>
  </si>
  <si>
    <t>2002-05-09</t>
  </si>
  <si>
    <t>Aslı</t>
  </si>
  <si>
    <t>Karaca</t>
  </si>
  <si>
    <t>2004-11-24</t>
  </si>
  <si>
    <t>Berk</t>
  </si>
  <si>
    <t>Uçar</t>
  </si>
  <si>
    <t>2003-10-18</t>
  </si>
  <si>
    <t>İrem</t>
  </si>
  <si>
    <t>Acar</t>
  </si>
  <si>
    <t>2005-02-03</t>
  </si>
  <si>
    <t>Tolga</t>
  </si>
  <si>
    <t>Duman</t>
  </si>
  <si>
    <t>2004-01-12</t>
  </si>
  <si>
    <t>Elvan</t>
  </si>
  <si>
    <t>Sezer</t>
  </si>
  <si>
    <t>2006-09-07</t>
  </si>
  <si>
    <t>Serkan</t>
  </si>
  <si>
    <t>Kara</t>
  </si>
  <si>
    <t>2002-04-28</t>
  </si>
  <si>
    <t>Numeric</t>
  </si>
  <si>
    <t>Ordinal</t>
  </si>
  <si>
    <t>Barınma</t>
  </si>
  <si>
    <t>Ne Mutlu Ne Mutsuz</t>
  </si>
  <si>
    <t>Mutlu</t>
  </si>
  <si>
    <t>Mutsuz</t>
  </si>
  <si>
    <t>Id</t>
  </si>
  <si>
    <t>MAC</t>
  </si>
  <si>
    <t>Diğer</t>
  </si>
  <si>
    <t>Satış Miktarı</t>
  </si>
  <si>
    <t>Toplam Gelir (TL)</t>
  </si>
  <si>
    <t>Toplam Maliyet (TL)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</si>
  <si>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</si>
  <si>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</si>
  <si>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</si>
  <si>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</si>
  <si>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</si>
  <si>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</si>
  <si>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</si>
  <si>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</si>
  <si>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</si>
  <si>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</si>
  <si>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</si>
  <si>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</si>
  <si>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</si>
  <si>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</si>
  <si>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</si>
  <si>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</si>
  <si>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</si>
  <si>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</si>
  <si>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</si>
  <si>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</si>
  <si>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</si>
  <si>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</si>
  <si>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</si>
  <si>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</si>
  <si>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Kar</t>
  </si>
  <si>
    <t>Kar %</t>
  </si>
  <si>
    <t>SUM</t>
  </si>
  <si>
    <t>AVERAGE</t>
  </si>
  <si>
    <t>COUNT</t>
  </si>
  <si>
    <t>MİN</t>
  </si>
  <si>
    <t>AVERAGEIF</t>
  </si>
  <si>
    <t>AVERAGEIFS</t>
  </si>
  <si>
    <t>SUMIF</t>
  </si>
  <si>
    <t>SUMIFS</t>
  </si>
  <si>
    <t>PASS FAİL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</si>
</sst>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yyyy\-mm\-dd;@"/>
    <numFmt numFmtId="172" formatCode="0.0%"/>
    <numFmt numFmtId="175" formatCode="[$$-45C]#,##0"/>
  </numFmts>
  <fonts count="4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2" fillId="0" borderId="0" xfId="2" applyFill="1" applyAlignment="1">
      <alignment horizontal="center" vertical="center"/>
    </xf>
    <xf numFmtId="0" fontId="2" fillId="0" borderId="0" xfId="2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0" xfId="0" applyFill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72" fontId="0" fillId="0" borderId="1" xfId="1" applyNumberFormat="1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75" fontId="0" fillId="0" borderId="0" xfId="0" applyNumberFormat="1" applyAlignment="1">
      <alignment horizontal="center"/>
    </xf>
    <xf numFmtId="0" fontId="3" fillId="4" borderId="2" xfId="2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33DDB115-A7E8-40B7-9EE0-52DFBA5E8B1B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C7AD-1A7F-4DB3-8C3F-77D3E7A7FC5A}">
  <dimension ref="A1:S43"/>
  <sheetViews>
    <sheetView tabSelected="1" topLeftCell="G1" zoomScale="70" zoomScaleNormal="70" workbookViewId="0">
      <selection activeCell="T1" sqref="T1"/>
    </sheetView>
  </sheetViews>
  <sheetFormatPr defaultColWidth="10.7109375" defaultRowHeight="15" x14ac:dyDescent="0.25"/>
  <cols>
    <col min="1" max="1" width="10.7109375" customWidth="1"/>
    <col min="3" max="3" width="10.5703125" customWidth="1"/>
    <col min="6" max="7" width="17" bestFit="1" customWidth="1"/>
    <col min="10" max="10" width="11" bestFit="1" customWidth="1"/>
    <col min="15" max="16" width="18.7109375" bestFit="1" customWidth="1"/>
    <col min="17" max="18" width="12.85546875" bestFit="1" customWidth="1"/>
    <col min="19" max="19" width="10" bestFit="1" customWidth="1"/>
  </cols>
  <sheetData>
    <row r="1" spans="1:19" ht="30.75" customHeight="1" x14ac:dyDescent="0.25">
      <c r="A1" s="12" t="s">
        <v>152</v>
      </c>
      <c r="B1" s="11" t="s">
        <v>0</v>
      </c>
      <c r="C1" s="11" t="s">
        <v>1</v>
      </c>
      <c r="D1" s="11" t="s">
        <v>148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16</v>
      </c>
      <c r="K1" s="11" t="s">
        <v>15</v>
      </c>
      <c r="L1" s="11" t="s">
        <v>7</v>
      </c>
      <c r="M1" s="11" t="s">
        <v>8</v>
      </c>
      <c r="N1" s="11" t="s">
        <v>9</v>
      </c>
      <c r="O1" s="11" t="s">
        <v>10</v>
      </c>
      <c r="P1" s="11" t="s">
        <v>11</v>
      </c>
      <c r="Q1" s="11" t="s">
        <v>12</v>
      </c>
      <c r="R1" s="11" t="s">
        <v>13</v>
      </c>
      <c r="S1" s="21" t="s">
        <v>192</v>
      </c>
    </row>
    <row r="2" spans="1:19" x14ac:dyDescent="0.25">
      <c r="A2" s="8">
        <v>1</v>
      </c>
      <c r="B2" s="9" t="s">
        <v>37</v>
      </c>
      <c r="C2" s="9" t="s">
        <v>38</v>
      </c>
      <c r="D2" s="6">
        <v>1</v>
      </c>
      <c r="E2" s="9" t="s">
        <v>24</v>
      </c>
      <c r="F2" s="9">
        <v>20</v>
      </c>
      <c r="G2" s="9" t="s">
        <v>39</v>
      </c>
      <c r="H2" s="9">
        <v>3.45</v>
      </c>
      <c r="I2" s="9" t="s">
        <v>19</v>
      </c>
      <c r="J2" s="9">
        <v>2500</v>
      </c>
      <c r="K2" s="9" t="s">
        <v>40</v>
      </c>
      <c r="L2" s="9">
        <v>165</v>
      </c>
      <c r="M2" s="9">
        <v>55</v>
      </c>
      <c r="N2" s="9">
        <v>6</v>
      </c>
      <c r="O2" s="9" t="s">
        <v>20</v>
      </c>
      <c r="P2" s="9" t="s">
        <v>149</v>
      </c>
      <c r="Q2" s="9">
        <v>3</v>
      </c>
      <c r="R2" s="9" t="s">
        <v>41</v>
      </c>
      <c r="S2" s="22" t="str">
        <f>IF(H2&lt;3,"FAIL","PASS")</f>
        <v>PASS</v>
      </c>
    </row>
    <row r="3" spans="1:19" x14ac:dyDescent="0.25">
      <c r="A3" s="8">
        <v>2</v>
      </c>
      <c r="B3" s="9" t="s">
        <v>22</v>
      </c>
      <c r="C3" s="9" t="s">
        <v>14</v>
      </c>
      <c r="D3" s="6">
        <v>2</v>
      </c>
      <c r="E3" s="9" t="s">
        <v>17</v>
      </c>
      <c r="F3" s="9">
        <v>22</v>
      </c>
      <c r="G3" s="9" t="s">
        <v>42</v>
      </c>
      <c r="H3" s="9">
        <v>3.1</v>
      </c>
      <c r="I3" s="9" t="s">
        <v>26</v>
      </c>
      <c r="J3" s="9"/>
      <c r="K3" s="9" t="s">
        <v>43</v>
      </c>
      <c r="L3" s="9">
        <v>180</v>
      </c>
      <c r="M3" s="9">
        <v>75</v>
      </c>
      <c r="N3" s="9">
        <v>8</v>
      </c>
      <c r="O3" s="9" t="s">
        <v>20</v>
      </c>
      <c r="P3" s="9" t="s">
        <v>150</v>
      </c>
      <c r="Q3" s="9">
        <v>4</v>
      </c>
      <c r="R3" s="9" t="s">
        <v>44</v>
      </c>
      <c r="S3" s="22" t="str">
        <f t="shared" ref="S3:S31" si="0">IF(H3&lt;3,"FAIL","PASS")</f>
        <v>PASS</v>
      </c>
    </row>
    <row r="4" spans="1:19" x14ac:dyDescent="0.25">
      <c r="A4" s="8">
        <v>3</v>
      </c>
      <c r="B4" s="9" t="s">
        <v>45</v>
      </c>
      <c r="C4" s="9" t="s">
        <v>46</v>
      </c>
      <c r="D4" s="6">
        <v>3</v>
      </c>
      <c r="E4" s="9" t="s">
        <v>24</v>
      </c>
      <c r="F4" s="9">
        <v>21</v>
      </c>
      <c r="G4" s="9" t="s">
        <v>47</v>
      </c>
      <c r="H4" s="9">
        <v>3.6</v>
      </c>
      <c r="I4" s="9" t="s">
        <v>19</v>
      </c>
      <c r="J4" s="9">
        <v>3000</v>
      </c>
      <c r="K4" s="9" t="s">
        <v>48</v>
      </c>
      <c r="L4" s="9">
        <v>168</v>
      </c>
      <c r="M4" s="9">
        <v>58</v>
      </c>
      <c r="N4" s="9">
        <v>7</v>
      </c>
      <c r="O4" s="9" t="s">
        <v>153</v>
      </c>
      <c r="P4" s="9" t="s">
        <v>151</v>
      </c>
      <c r="Q4" s="9">
        <v>2</v>
      </c>
      <c r="R4" s="9" t="s">
        <v>49</v>
      </c>
      <c r="S4" s="22" t="str">
        <f t="shared" si="0"/>
        <v>PASS</v>
      </c>
    </row>
    <row r="5" spans="1:19" x14ac:dyDescent="0.25">
      <c r="A5" s="8">
        <v>4</v>
      </c>
      <c r="B5" s="9" t="s">
        <v>50</v>
      </c>
      <c r="C5" s="9" t="s">
        <v>23</v>
      </c>
      <c r="D5" s="7">
        <v>1</v>
      </c>
      <c r="E5" s="9" t="s">
        <v>17</v>
      </c>
      <c r="F5" s="9">
        <v>23</v>
      </c>
      <c r="G5" s="9" t="s">
        <v>51</v>
      </c>
      <c r="H5" s="9">
        <v>2.85</v>
      </c>
      <c r="I5" s="9" t="s">
        <v>26</v>
      </c>
      <c r="J5" s="9"/>
      <c r="K5" s="9" t="s">
        <v>52</v>
      </c>
      <c r="L5" s="9">
        <v>178</v>
      </c>
      <c r="M5" s="9">
        <v>80</v>
      </c>
      <c r="N5" s="9">
        <v>5</v>
      </c>
      <c r="O5" s="9" t="s">
        <v>154</v>
      </c>
      <c r="P5" s="9" t="s">
        <v>21</v>
      </c>
      <c r="Q5" s="9">
        <v>5</v>
      </c>
      <c r="R5" s="9" t="s">
        <v>53</v>
      </c>
      <c r="S5" s="22" t="str">
        <f t="shared" si="0"/>
        <v>FAIL</v>
      </c>
    </row>
    <row r="6" spans="1:19" ht="16.5" customHeight="1" x14ac:dyDescent="0.25">
      <c r="A6" s="8">
        <v>5</v>
      </c>
      <c r="B6" s="9" t="s">
        <v>54</v>
      </c>
      <c r="C6" s="9" t="s">
        <v>55</v>
      </c>
      <c r="D6" s="7">
        <v>1</v>
      </c>
      <c r="E6" s="9" t="s">
        <v>24</v>
      </c>
      <c r="F6" s="9">
        <v>19</v>
      </c>
      <c r="G6" s="9" t="s">
        <v>56</v>
      </c>
      <c r="H6" s="9">
        <v>3.9</v>
      </c>
      <c r="I6" s="9" t="s">
        <v>19</v>
      </c>
      <c r="J6" s="9">
        <v>4000</v>
      </c>
      <c r="K6" s="9" t="s">
        <v>57</v>
      </c>
      <c r="L6" s="9">
        <v>162</v>
      </c>
      <c r="M6" s="9">
        <v>50</v>
      </c>
      <c r="N6" s="9">
        <v>4</v>
      </c>
      <c r="O6" s="9" t="s">
        <v>153</v>
      </c>
      <c r="P6" s="9" t="s">
        <v>27</v>
      </c>
      <c r="Q6" s="9">
        <v>1</v>
      </c>
      <c r="R6" s="9" t="s">
        <v>58</v>
      </c>
      <c r="S6" s="22" t="str">
        <f t="shared" si="0"/>
        <v>PASS</v>
      </c>
    </row>
    <row r="7" spans="1:19" x14ac:dyDescent="0.25">
      <c r="A7" s="8">
        <v>6</v>
      </c>
      <c r="B7" s="9" t="s">
        <v>59</v>
      </c>
      <c r="C7" s="9" t="s">
        <v>60</v>
      </c>
      <c r="D7" s="7">
        <v>2</v>
      </c>
      <c r="E7" s="9" t="s">
        <v>17</v>
      </c>
      <c r="F7" s="9">
        <v>20</v>
      </c>
      <c r="G7" s="9" t="s">
        <v>61</v>
      </c>
      <c r="H7" s="9">
        <v>2.95</v>
      </c>
      <c r="I7" s="9" t="s">
        <v>26</v>
      </c>
      <c r="J7" s="9"/>
      <c r="K7" s="9" t="s">
        <v>62</v>
      </c>
      <c r="L7" s="9">
        <v>175</v>
      </c>
      <c r="M7" s="9">
        <v>72</v>
      </c>
      <c r="N7" s="9">
        <v>6</v>
      </c>
      <c r="O7" s="9" t="s">
        <v>20</v>
      </c>
      <c r="P7" s="9" t="s">
        <v>149</v>
      </c>
      <c r="Q7" s="9">
        <v>5</v>
      </c>
      <c r="R7" s="9" t="s">
        <v>63</v>
      </c>
      <c r="S7" s="22" t="str">
        <f t="shared" si="0"/>
        <v>FAIL</v>
      </c>
    </row>
    <row r="8" spans="1:19" x14ac:dyDescent="0.25">
      <c r="A8" s="8">
        <v>7</v>
      </c>
      <c r="B8" s="9" t="s">
        <v>64</v>
      </c>
      <c r="C8" s="9" t="s">
        <v>65</v>
      </c>
      <c r="D8" s="7">
        <v>2</v>
      </c>
      <c r="E8" s="9" t="s">
        <v>24</v>
      </c>
      <c r="F8" s="9">
        <v>21</v>
      </c>
      <c r="G8" s="9" t="s">
        <v>18</v>
      </c>
      <c r="H8" s="9">
        <v>3.2</v>
      </c>
      <c r="I8" s="9" t="s">
        <v>19</v>
      </c>
      <c r="J8" s="9">
        <v>2000</v>
      </c>
      <c r="K8" s="9" t="s">
        <v>66</v>
      </c>
      <c r="L8" s="9">
        <v>164</v>
      </c>
      <c r="M8" s="9">
        <v>56</v>
      </c>
      <c r="N8" s="9">
        <v>5</v>
      </c>
      <c r="O8" s="9" t="s">
        <v>20</v>
      </c>
      <c r="P8" s="9" t="s">
        <v>150</v>
      </c>
      <c r="Q8" s="9">
        <v>3</v>
      </c>
      <c r="R8" s="9" t="s">
        <v>67</v>
      </c>
      <c r="S8" s="22" t="str">
        <f t="shared" si="0"/>
        <v>PASS</v>
      </c>
    </row>
    <row r="9" spans="1:19" x14ac:dyDescent="0.25">
      <c r="A9" s="8">
        <v>8</v>
      </c>
      <c r="B9" s="9" t="s">
        <v>68</v>
      </c>
      <c r="C9" s="9" t="s">
        <v>69</v>
      </c>
      <c r="D9" s="7">
        <v>3</v>
      </c>
      <c r="E9" s="9" t="s">
        <v>17</v>
      </c>
      <c r="F9" s="9">
        <v>22</v>
      </c>
      <c r="G9" s="9" t="s">
        <v>70</v>
      </c>
      <c r="H9" s="9">
        <v>2.75</v>
      </c>
      <c r="I9" s="9" t="s">
        <v>26</v>
      </c>
      <c r="J9" s="9"/>
      <c r="K9" s="9" t="s">
        <v>48</v>
      </c>
      <c r="L9" s="9">
        <v>182</v>
      </c>
      <c r="M9" s="9">
        <v>85</v>
      </c>
      <c r="N9" s="9">
        <v>7</v>
      </c>
      <c r="O9" s="9" t="s">
        <v>153</v>
      </c>
      <c r="P9" s="9" t="s">
        <v>151</v>
      </c>
      <c r="Q9" s="9">
        <v>4</v>
      </c>
      <c r="R9" s="9" t="s">
        <v>71</v>
      </c>
      <c r="S9" s="22" t="str">
        <f t="shared" si="0"/>
        <v>FAIL</v>
      </c>
    </row>
    <row r="10" spans="1:19" x14ac:dyDescent="0.25">
      <c r="A10" s="8">
        <v>9</v>
      </c>
      <c r="B10" s="9" t="s">
        <v>72</v>
      </c>
      <c r="C10" s="9" t="s">
        <v>73</v>
      </c>
      <c r="D10" s="6">
        <v>1</v>
      </c>
      <c r="E10" s="9" t="s">
        <v>24</v>
      </c>
      <c r="F10" s="9">
        <v>20</v>
      </c>
      <c r="G10" s="9" t="s">
        <v>74</v>
      </c>
      <c r="H10" s="9">
        <v>3.4</v>
      </c>
      <c r="I10" s="9" t="s">
        <v>19</v>
      </c>
      <c r="J10" s="9">
        <v>2500</v>
      </c>
      <c r="K10" s="9" t="s">
        <v>75</v>
      </c>
      <c r="L10" s="9">
        <v>170</v>
      </c>
      <c r="M10" s="9">
        <v>60</v>
      </c>
      <c r="N10" s="9">
        <v>8</v>
      </c>
      <c r="O10" s="9" t="s">
        <v>154</v>
      </c>
      <c r="P10" s="9" t="s">
        <v>21</v>
      </c>
      <c r="Q10" s="9">
        <v>3</v>
      </c>
      <c r="R10" s="9" t="s">
        <v>76</v>
      </c>
      <c r="S10" s="22" t="str">
        <f t="shared" si="0"/>
        <v>PASS</v>
      </c>
    </row>
    <row r="11" spans="1:19" x14ac:dyDescent="0.25">
      <c r="A11" s="8">
        <v>10</v>
      </c>
      <c r="B11" s="9" t="s">
        <v>77</v>
      </c>
      <c r="C11" s="9" t="s">
        <v>78</v>
      </c>
      <c r="D11" s="6">
        <v>2</v>
      </c>
      <c r="E11" s="9" t="s">
        <v>17</v>
      </c>
      <c r="F11" s="9">
        <v>21</v>
      </c>
      <c r="G11" s="9" t="s">
        <v>79</v>
      </c>
      <c r="H11" s="9">
        <v>3.65</v>
      </c>
      <c r="I11" s="9" t="s">
        <v>19</v>
      </c>
      <c r="J11" s="9">
        <v>3500</v>
      </c>
      <c r="K11" s="9" t="s">
        <v>43</v>
      </c>
      <c r="L11" s="9">
        <v>183</v>
      </c>
      <c r="M11" s="9">
        <v>78</v>
      </c>
      <c r="N11" s="9">
        <v>9</v>
      </c>
      <c r="O11" s="9" t="s">
        <v>153</v>
      </c>
      <c r="P11" s="9" t="s">
        <v>27</v>
      </c>
      <c r="Q11" s="9">
        <v>2</v>
      </c>
      <c r="R11" s="9" t="s">
        <v>80</v>
      </c>
      <c r="S11" s="22" t="str">
        <f t="shared" si="0"/>
        <v>PASS</v>
      </c>
    </row>
    <row r="12" spans="1:19" x14ac:dyDescent="0.25">
      <c r="A12" s="8">
        <v>11</v>
      </c>
      <c r="B12" s="9" t="s">
        <v>81</v>
      </c>
      <c r="C12" s="9" t="s">
        <v>82</v>
      </c>
      <c r="D12" s="6">
        <v>3</v>
      </c>
      <c r="E12" s="9" t="s">
        <v>24</v>
      </c>
      <c r="F12" s="9">
        <v>19</v>
      </c>
      <c r="G12" s="9" t="s">
        <v>47</v>
      </c>
      <c r="H12" s="9">
        <v>3.55</v>
      </c>
      <c r="I12" s="9" t="s">
        <v>19</v>
      </c>
      <c r="J12" s="9">
        <v>2800</v>
      </c>
      <c r="K12" s="9" t="s">
        <v>83</v>
      </c>
      <c r="L12" s="9">
        <v>160</v>
      </c>
      <c r="M12" s="9">
        <v>53</v>
      </c>
      <c r="N12" s="9">
        <v>5</v>
      </c>
      <c r="O12" s="9" t="s">
        <v>20</v>
      </c>
      <c r="P12" s="9" t="s">
        <v>149</v>
      </c>
      <c r="Q12" s="9">
        <v>2</v>
      </c>
      <c r="R12" s="9" t="s">
        <v>84</v>
      </c>
      <c r="S12" s="22" t="str">
        <f t="shared" si="0"/>
        <v>PASS</v>
      </c>
    </row>
    <row r="13" spans="1:19" x14ac:dyDescent="0.25">
      <c r="A13" s="8">
        <v>12</v>
      </c>
      <c r="B13" s="9" t="s">
        <v>85</v>
      </c>
      <c r="C13" s="9" t="s">
        <v>86</v>
      </c>
      <c r="D13" s="7">
        <v>1</v>
      </c>
      <c r="E13" s="9" t="s">
        <v>17</v>
      </c>
      <c r="F13" s="9">
        <v>23</v>
      </c>
      <c r="G13" s="9" t="s">
        <v>87</v>
      </c>
      <c r="H13" s="9">
        <v>2.9</v>
      </c>
      <c r="I13" s="9" t="s">
        <v>26</v>
      </c>
      <c r="J13" s="9"/>
      <c r="K13" s="9" t="s">
        <v>88</v>
      </c>
      <c r="L13" s="9">
        <v>179</v>
      </c>
      <c r="M13" s="9">
        <v>77</v>
      </c>
      <c r="N13" s="9">
        <v>6</v>
      </c>
      <c r="O13" s="9" t="s">
        <v>20</v>
      </c>
      <c r="P13" s="9" t="s">
        <v>150</v>
      </c>
      <c r="Q13" s="9">
        <v>4</v>
      </c>
      <c r="R13" s="9" t="s">
        <v>89</v>
      </c>
      <c r="S13" s="22" t="str">
        <f t="shared" si="0"/>
        <v>FAIL</v>
      </c>
    </row>
    <row r="14" spans="1:19" x14ac:dyDescent="0.25">
      <c r="A14" s="8">
        <v>13</v>
      </c>
      <c r="B14" s="9" t="s">
        <v>90</v>
      </c>
      <c r="C14" s="9" t="s">
        <v>91</v>
      </c>
      <c r="D14" s="7">
        <v>1</v>
      </c>
      <c r="E14" s="9" t="s">
        <v>24</v>
      </c>
      <c r="F14" s="9">
        <v>21</v>
      </c>
      <c r="G14" s="9" t="s">
        <v>39</v>
      </c>
      <c r="H14" s="9">
        <v>3.8</v>
      </c>
      <c r="I14" s="9" t="s">
        <v>19</v>
      </c>
      <c r="J14" s="9">
        <v>3000</v>
      </c>
      <c r="K14" s="9" t="s">
        <v>40</v>
      </c>
      <c r="L14" s="9">
        <v>167</v>
      </c>
      <c r="M14" s="9">
        <v>57</v>
      </c>
      <c r="N14" s="9">
        <v>7</v>
      </c>
      <c r="O14" s="9" t="s">
        <v>153</v>
      </c>
      <c r="P14" s="9" t="s">
        <v>151</v>
      </c>
      <c r="Q14" s="9">
        <v>2</v>
      </c>
      <c r="R14" s="9" t="s">
        <v>92</v>
      </c>
      <c r="S14" s="22" t="str">
        <f t="shared" si="0"/>
        <v>PASS</v>
      </c>
    </row>
    <row r="15" spans="1:19" x14ac:dyDescent="0.25">
      <c r="A15" s="8">
        <v>14</v>
      </c>
      <c r="B15" s="9" t="s">
        <v>93</v>
      </c>
      <c r="C15" s="9" t="s">
        <v>94</v>
      </c>
      <c r="D15" s="7">
        <v>2</v>
      </c>
      <c r="E15" s="9" t="s">
        <v>17</v>
      </c>
      <c r="F15" s="9">
        <v>22</v>
      </c>
      <c r="G15" s="9" t="s">
        <v>56</v>
      </c>
      <c r="H15" s="9">
        <v>3.15</v>
      </c>
      <c r="I15" s="9" t="s">
        <v>26</v>
      </c>
      <c r="J15" s="9"/>
      <c r="K15" s="9" t="s">
        <v>48</v>
      </c>
      <c r="L15" s="9">
        <v>181</v>
      </c>
      <c r="M15" s="9">
        <v>82</v>
      </c>
      <c r="N15" s="9">
        <v>6</v>
      </c>
      <c r="O15" s="9" t="s">
        <v>154</v>
      </c>
      <c r="P15" s="9" t="s">
        <v>21</v>
      </c>
      <c r="Q15" s="9">
        <v>4</v>
      </c>
      <c r="R15" s="9" t="s">
        <v>95</v>
      </c>
      <c r="S15" s="22" t="str">
        <f t="shared" si="0"/>
        <v>PASS</v>
      </c>
    </row>
    <row r="16" spans="1:19" x14ac:dyDescent="0.25">
      <c r="A16" s="8">
        <v>15</v>
      </c>
      <c r="B16" s="9" t="s">
        <v>96</v>
      </c>
      <c r="C16" s="9" t="s">
        <v>97</v>
      </c>
      <c r="D16" s="7">
        <v>2</v>
      </c>
      <c r="E16" s="9" t="s">
        <v>24</v>
      </c>
      <c r="F16" s="9">
        <v>20</v>
      </c>
      <c r="G16" s="9" t="s">
        <v>42</v>
      </c>
      <c r="H16" s="9">
        <v>3.75</v>
      </c>
      <c r="I16" s="9" t="s">
        <v>19</v>
      </c>
      <c r="J16" s="9">
        <v>3500</v>
      </c>
      <c r="K16" s="9" t="s">
        <v>43</v>
      </c>
      <c r="L16" s="9">
        <v>166</v>
      </c>
      <c r="M16" s="9">
        <v>55</v>
      </c>
      <c r="N16" s="9">
        <v>8</v>
      </c>
      <c r="O16" s="9" t="s">
        <v>153</v>
      </c>
      <c r="P16" s="9" t="s">
        <v>27</v>
      </c>
      <c r="Q16" s="9">
        <v>2</v>
      </c>
      <c r="R16" s="9" t="s">
        <v>98</v>
      </c>
      <c r="S16" s="22" t="str">
        <f t="shared" si="0"/>
        <v>PASS</v>
      </c>
    </row>
    <row r="17" spans="1:19" x14ac:dyDescent="0.25">
      <c r="A17" s="8">
        <v>16</v>
      </c>
      <c r="B17" s="9" t="s">
        <v>99</v>
      </c>
      <c r="C17" s="9" t="s">
        <v>100</v>
      </c>
      <c r="D17" s="7">
        <v>3</v>
      </c>
      <c r="E17" s="9" t="s">
        <v>17</v>
      </c>
      <c r="F17" s="9">
        <v>21</v>
      </c>
      <c r="G17" s="9" t="s">
        <v>79</v>
      </c>
      <c r="H17" s="9">
        <v>3.55</v>
      </c>
      <c r="I17" s="9" t="s">
        <v>26</v>
      </c>
      <c r="J17" s="9"/>
      <c r="K17" s="9" t="s">
        <v>52</v>
      </c>
      <c r="L17" s="9">
        <v>180</v>
      </c>
      <c r="M17" s="9">
        <v>74</v>
      </c>
      <c r="N17" s="9">
        <v>9</v>
      </c>
      <c r="O17" s="9" t="s">
        <v>20</v>
      </c>
      <c r="P17" s="9" t="s">
        <v>149</v>
      </c>
      <c r="Q17" s="9">
        <v>3</v>
      </c>
      <c r="R17" s="9" t="s">
        <v>101</v>
      </c>
      <c r="S17" s="22" t="str">
        <f t="shared" si="0"/>
        <v>PASS</v>
      </c>
    </row>
    <row r="18" spans="1:19" x14ac:dyDescent="0.25">
      <c r="A18" s="8">
        <v>17</v>
      </c>
      <c r="B18" s="9" t="s">
        <v>102</v>
      </c>
      <c r="C18" s="9" t="s">
        <v>103</v>
      </c>
      <c r="D18" s="6">
        <v>1</v>
      </c>
      <c r="E18" s="9" t="s">
        <v>24</v>
      </c>
      <c r="F18" s="9">
        <v>19</v>
      </c>
      <c r="G18" s="9" t="s">
        <v>18</v>
      </c>
      <c r="H18" s="9">
        <v>3.25</v>
      </c>
      <c r="I18" s="9" t="s">
        <v>19</v>
      </c>
      <c r="J18" s="9">
        <v>2000</v>
      </c>
      <c r="K18" s="9" t="s">
        <v>104</v>
      </c>
      <c r="L18" s="9">
        <v>164</v>
      </c>
      <c r="M18" s="9">
        <v>52</v>
      </c>
      <c r="N18" s="9">
        <v>5</v>
      </c>
      <c r="O18" s="9" t="s">
        <v>20</v>
      </c>
      <c r="P18" s="9" t="s">
        <v>150</v>
      </c>
      <c r="Q18" s="9">
        <v>3</v>
      </c>
      <c r="R18" s="9" t="s">
        <v>105</v>
      </c>
      <c r="S18" s="22" t="str">
        <f t="shared" si="0"/>
        <v>PASS</v>
      </c>
    </row>
    <row r="19" spans="1:19" x14ac:dyDescent="0.25">
      <c r="A19" s="8">
        <v>18</v>
      </c>
      <c r="B19" s="9" t="s">
        <v>106</v>
      </c>
      <c r="C19" s="9" t="s">
        <v>107</v>
      </c>
      <c r="D19" s="6">
        <v>2</v>
      </c>
      <c r="E19" s="9" t="s">
        <v>17</v>
      </c>
      <c r="F19" s="9">
        <v>23</v>
      </c>
      <c r="G19" s="9" t="s">
        <v>61</v>
      </c>
      <c r="H19" s="9">
        <v>2.95</v>
      </c>
      <c r="I19" s="9" t="s">
        <v>26</v>
      </c>
      <c r="J19" s="9"/>
      <c r="K19" s="9" t="s">
        <v>75</v>
      </c>
      <c r="L19" s="9">
        <v>177</v>
      </c>
      <c r="M19" s="9">
        <v>79</v>
      </c>
      <c r="N19" s="9">
        <v>6</v>
      </c>
      <c r="O19" s="9" t="s">
        <v>153</v>
      </c>
      <c r="P19" s="9" t="s">
        <v>151</v>
      </c>
      <c r="Q19" s="9">
        <v>5</v>
      </c>
      <c r="R19" s="9" t="s">
        <v>108</v>
      </c>
      <c r="S19" s="22" t="str">
        <f t="shared" si="0"/>
        <v>FAIL</v>
      </c>
    </row>
    <row r="20" spans="1:19" x14ac:dyDescent="0.25">
      <c r="A20" s="8">
        <v>19</v>
      </c>
      <c r="B20" s="9" t="s">
        <v>109</v>
      </c>
      <c r="C20" s="9" t="s">
        <v>110</v>
      </c>
      <c r="D20" s="6">
        <v>3</v>
      </c>
      <c r="E20" s="9" t="s">
        <v>24</v>
      </c>
      <c r="F20" s="9">
        <v>22</v>
      </c>
      <c r="G20" s="9" t="s">
        <v>74</v>
      </c>
      <c r="H20" s="9">
        <v>3.6</v>
      </c>
      <c r="I20" s="9" t="s">
        <v>19</v>
      </c>
      <c r="J20" s="9">
        <v>3000</v>
      </c>
      <c r="K20" s="9" t="s">
        <v>43</v>
      </c>
      <c r="L20" s="9">
        <v>169</v>
      </c>
      <c r="M20" s="9">
        <v>59</v>
      </c>
      <c r="N20" s="9">
        <v>8</v>
      </c>
      <c r="O20" s="9" t="s">
        <v>154</v>
      </c>
      <c r="P20" s="9" t="s">
        <v>21</v>
      </c>
      <c r="Q20" s="9">
        <v>2</v>
      </c>
      <c r="R20" s="9" t="s">
        <v>111</v>
      </c>
      <c r="S20" s="22" t="str">
        <f t="shared" si="0"/>
        <v>PASS</v>
      </c>
    </row>
    <row r="21" spans="1:19" x14ac:dyDescent="0.25">
      <c r="A21" s="8">
        <v>20</v>
      </c>
      <c r="B21" s="9" t="s">
        <v>112</v>
      </c>
      <c r="C21" s="9" t="s">
        <v>113</v>
      </c>
      <c r="D21" s="7">
        <v>1</v>
      </c>
      <c r="E21" s="9" t="s">
        <v>17</v>
      </c>
      <c r="F21" s="9">
        <v>21</v>
      </c>
      <c r="G21" s="9" t="s">
        <v>42</v>
      </c>
      <c r="H21" s="9">
        <v>3.45</v>
      </c>
      <c r="I21" s="9" t="s">
        <v>26</v>
      </c>
      <c r="J21" s="9"/>
      <c r="K21" s="9" t="s">
        <v>62</v>
      </c>
      <c r="L21" s="9">
        <v>184</v>
      </c>
      <c r="M21" s="9">
        <v>81</v>
      </c>
      <c r="N21" s="9">
        <v>9</v>
      </c>
      <c r="O21" s="9" t="s">
        <v>153</v>
      </c>
      <c r="P21" s="9" t="s">
        <v>27</v>
      </c>
      <c r="Q21" s="9">
        <v>3</v>
      </c>
      <c r="R21" s="9" t="s">
        <v>114</v>
      </c>
      <c r="S21" s="22" t="str">
        <f t="shared" si="0"/>
        <v>PASS</v>
      </c>
    </row>
    <row r="22" spans="1:19" x14ac:dyDescent="0.25">
      <c r="A22" s="8">
        <v>21</v>
      </c>
      <c r="B22" s="9" t="s">
        <v>115</v>
      </c>
      <c r="C22" s="9" t="s">
        <v>116</v>
      </c>
      <c r="D22" s="7">
        <v>1</v>
      </c>
      <c r="E22" s="9" t="s">
        <v>24</v>
      </c>
      <c r="F22" s="9">
        <v>20</v>
      </c>
      <c r="G22" s="9" t="s">
        <v>39</v>
      </c>
      <c r="H22" s="9">
        <v>3.7</v>
      </c>
      <c r="I22" s="9" t="s">
        <v>19</v>
      </c>
      <c r="J22" s="9">
        <v>2800</v>
      </c>
      <c r="K22" s="9" t="s">
        <v>40</v>
      </c>
      <c r="L22" s="9">
        <v>165</v>
      </c>
      <c r="M22" s="9">
        <v>54</v>
      </c>
      <c r="N22" s="9">
        <v>7</v>
      </c>
      <c r="O22" s="9" t="s">
        <v>20</v>
      </c>
      <c r="P22" s="9" t="s">
        <v>149</v>
      </c>
      <c r="Q22" s="9">
        <v>2</v>
      </c>
      <c r="R22" s="9" t="s">
        <v>117</v>
      </c>
      <c r="S22" s="22" t="str">
        <f t="shared" si="0"/>
        <v>PASS</v>
      </c>
    </row>
    <row r="23" spans="1:19" x14ac:dyDescent="0.25">
      <c r="A23" s="8">
        <v>22</v>
      </c>
      <c r="B23" s="9" t="s">
        <v>118</v>
      </c>
      <c r="C23" s="9" t="s">
        <v>119</v>
      </c>
      <c r="D23" s="7">
        <v>2</v>
      </c>
      <c r="E23" s="9" t="s">
        <v>17</v>
      </c>
      <c r="F23" s="9">
        <v>22</v>
      </c>
      <c r="G23" s="9" t="s">
        <v>70</v>
      </c>
      <c r="H23" s="9">
        <v>3.1</v>
      </c>
      <c r="I23" s="9" t="s">
        <v>26</v>
      </c>
      <c r="J23" s="9"/>
      <c r="K23" s="9" t="s">
        <v>120</v>
      </c>
      <c r="L23" s="9">
        <v>182</v>
      </c>
      <c r="M23" s="9">
        <v>83</v>
      </c>
      <c r="N23" s="9">
        <v>7</v>
      </c>
      <c r="O23" s="9" t="s">
        <v>20</v>
      </c>
      <c r="P23" s="9" t="s">
        <v>150</v>
      </c>
      <c r="Q23" s="9">
        <v>3</v>
      </c>
      <c r="R23" s="9" t="s">
        <v>121</v>
      </c>
      <c r="S23" s="22" t="str">
        <f t="shared" si="0"/>
        <v>PASS</v>
      </c>
    </row>
    <row r="24" spans="1:19" x14ac:dyDescent="0.25">
      <c r="A24" s="8">
        <v>23</v>
      </c>
      <c r="B24" s="9" t="s">
        <v>122</v>
      </c>
      <c r="C24" s="9" t="s">
        <v>123</v>
      </c>
      <c r="D24" s="7">
        <v>2</v>
      </c>
      <c r="E24" s="9" t="s">
        <v>24</v>
      </c>
      <c r="F24" s="9">
        <v>19</v>
      </c>
      <c r="G24" s="9" t="s">
        <v>47</v>
      </c>
      <c r="H24" s="9">
        <v>3.85</v>
      </c>
      <c r="I24" s="9" t="s">
        <v>19</v>
      </c>
      <c r="J24" s="9">
        <v>3200</v>
      </c>
      <c r="K24" s="9" t="s">
        <v>57</v>
      </c>
      <c r="L24" s="9">
        <v>161</v>
      </c>
      <c r="M24" s="9">
        <v>52</v>
      </c>
      <c r="N24" s="9">
        <v>6</v>
      </c>
      <c r="O24" s="9" t="s">
        <v>153</v>
      </c>
      <c r="P24" s="9" t="s">
        <v>151</v>
      </c>
      <c r="Q24" s="9">
        <v>1</v>
      </c>
      <c r="R24" s="9" t="s">
        <v>124</v>
      </c>
      <c r="S24" s="22" t="str">
        <f t="shared" si="0"/>
        <v>PASS</v>
      </c>
    </row>
    <row r="25" spans="1:19" x14ac:dyDescent="0.25">
      <c r="A25" s="8">
        <v>24</v>
      </c>
      <c r="B25" s="9" t="s">
        <v>125</v>
      </c>
      <c r="C25" s="9" t="s">
        <v>126</v>
      </c>
      <c r="D25" s="7">
        <v>3</v>
      </c>
      <c r="E25" s="9" t="s">
        <v>17</v>
      </c>
      <c r="F25" s="9">
        <v>23</v>
      </c>
      <c r="G25" s="9" t="s">
        <v>51</v>
      </c>
      <c r="H25" s="9">
        <v>2.8</v>
      </c>
      <c r="I25" s="9" t="s">
        <v>26</v>
      </c>
      <c r="J25" s="9"/>
      <c r="K25" s="9" t="s">
        <v>48</v>
      </c>
      <c r="L25" s="9">
        <v>176</v>
      </c>
      <c r="M25" s="9">
        <v>82</v>
      </c>
      <c r="N25" s="9">
        <v>5</v>
      </c>
      <c r="O25" s="9" t="s">
        <v>154</v>
      </c>
      <c r="P25" s="9" t="s">
        <v>21</v>
      </c>
      <c r="Q25" s="9">
        <v>5</v>
      </c>
      <c r="R25" s="9" t="s">
        <v>127</v>
      </c>
      <c r="S25" s="22" t="str">
        <f t="shared" si="0"/>
        <v>FAIL</v>
      </c>
    </row>
    <row r="26" spans="1:19" x14ac:dyDescent="0.25">
      <c r="A26" s="8">
        <v>25</v>
      </c>
      <c r="B26" s="9" t="s">
        <v>128</v>
      </c>
      <c r="C26" s="9" t="s">
        <v>129</v>
      </c>
      <c r="D26" s="6">
        <v>1</v>
      </c>
      <c r="E26" s="9" t="s">
        <v>24</v>
      </c>
      <c r="F26" s="9">
        <v>21</v>
      </c>
      <c r="G26" s="9" t="s">
        <v>56</v>
      </c>
      <c r="H26" s="9">
        <v>3.95</v>
      </c>
      <c r="I26" s="9" t="s">
        <v>19</v>
      </c>
      <c r="J26" s="9">
        <v>4000</v>
      </c>
      <c r="K26" s="9" t="s">
        <v>43</v>
      </c>
      <c r="L26" s="9">
        <v>168</v>
      </c>
      <c r="M26" s="9">
        <v>56</v>
      </c>
      <c r="N26" s="9">
        <v>4</v>
      </c>
      <c r="O26" s="9" t="s">
        <v>153</v>
      </c>
      <c r="P26" s="9" t="s">
        <v>27</v>
      </c>
      <c r="Q26" s="9">
        <v>1</v>
      </c>
      <c r="R26" s="9" t="s">
        <v>130</v>
      </c>
      <c r="S26" s="22" t="str">
        <f t="shared" si="0"/>
        <v>PASS</v>
      </c>
    </row>
    <row r="27" spans="1:19" x14ac:dyDescent="0.25">
      <c r="A27" s="8">
        <v>26</v>
      </c>
      <c r="B27" s="9" t="s">
        <v>131</v>
      </c>
      <c r="C27" s="9" t="s">
        <v>132</v>
      </c>
      <c r="D27" s="6">
        <v>2</v>
      </c>
      <c r="E27" s="9" t="s">
        <v>17</v>
      </c>
      <c r="F27" s="9">
        <v>22</v>
      </c>
      <c r="G27" s="9" t="s">
        <v>42</v>
      </c>
      <c r="H27" s="9">
        <v>3.3</v>
      </c>
      <c r="I27" s="9" t="s">
        <v>26</v>
      </c>
      <c r="J27" s="9"/>
      <c r="K27" s="9" t="s">
        <v>40</v>
      </c>
      <c r="L27" s="9">
        <v>179</v>
      </c>
      <c r="M27" s="9">
        <v>76</v>
      </c>
      <c r="N27" s="9">
        <v>8</v>
      </c>
      <c r="O27" s="9" t="s">
        <v>20</v>
      </c>
      <c r="P27" s="9" t="s">
        <v>149</v>
      </c>
      <c r="Q27" s="9">
        <v>3</v>
      </c>
      <c r="R27" s="9" t="s">
        <v>133</v>
      </c>
      <c r="S27" s="22" t="str">
        <f t="shared" si="0"/>
        <v>PASS</v>
      </c>
    </row>
    <row r="28" spans="1:19" x14ac:dyDescent="0.25">
      <c r="A28" s="8">
        <v>27</v>
      </c>
      <c r="B28" s="9" t="s">
        <v>134</v>
      </c>
      <c r="C28" s="9" t="s">
        <v>135</v>
      </c>
      <c r="D28" s="6">
        <v>3</v>
      </c>
      <c r="E28" s="9" t="s">
        <v>24</v>
      </c>
      <c r="F28" s="9">
        <v>20</v>
      </c>
      <c r="G28" s="9" t="s">
        <v>74</v>
      </c>
      <c r="H28" s="9">
        <v>3.65</v>
      </c>
      <c r="I28" s="9" t="s">
        <v>19</v>
      </c>
      <c r="J28" s="9">
        <v>2700</v>
      </c>
      <c r="K28" s="9" t="s">
        <v>48</v>
      </c>
      <c r="L28" s="9">
        <v>170</v>
      </c>
      <c r="M28" s="9">
        <v>60</v>
      </c>
      <c r="N28" s="9">
        <v>7</v>
      </c>
      <c r="O28" s="9" t="s">
        <v>20</v>
      </c>
      <c r="P28" s="9" t="s">
        <v>150</v>
      </c>
      <c r="Q28" s="9">
        <v>2</v>
      </c>
      <c r="R28" s="9" t="s">
        <v>136</v>
      </c>
      <c r="S28" s="22" t="str">
        <f t="shared" si="0"/>
        <v>PASS</v>
      </c>
    </row>
    <row r="29" spans="1:19" x14ac:dyDescent="0.25">
      <c r="A29" s="8">
        <v>28</v>
      </c>
      <c r="B29" s="9" t="s">
        <v>137</v>
      </c>
      <c r="C29" s="9" t="s">
        <v>138</v>
      </c>
      <c r="D29" s="7">
        <v>1</v>
      </c>
      <c r="E29" s="9" t="s">
        <v>17</v>
      </c>
      <c r="F29" s="9">
        <v>21</v>
      </c>
      <c r="G29" s="9" t="s">
        <v>87</v>
      </c>
      <c r="H29" s="9">
        <v>2.95</v>
      </c>
      <c r="I29" s="9" t="s">
        <v>26</v>
      </c>
      <c r="J29" s="9"/>
      <c r="K29" s="9" t="s">
        <v>66</v>
      </c>
      <c r="L29" s="9">
        <v>181</v>
      </c>
      <c r="M29" s="9">
        <v>84</v>
      </c>
      <c r="N29" s="9">
        <v>6</v>
      </c>
      <c r="O29" s="9" t="s">
        <v>153</v>
      </c>
      <c r="P29" s="9" t="s">
        <v>151</v>
      </c>
      <c r="Q29" s="9">
        <v>4</v>
      </c>
      <c r="R29" s="9" t="s">
        <v>139</v>
      </c>
      <c r="S29" s="22" t="str">
        <f t="shared" si="0"/>
        <v>FAIL</v>
      </c>
    </row>
    <row r="30" spans="1:19" x14ac:dyDescent="0.25">
      <c r="A30" s="8">
        <v>29</v>
      </c>
      <c r="B30" s="9" t="s">
        <v>140</v>
      </c>
      <c r="C30" s="9" t="s">
        <v>141</v>
      </c>
      <c r="D30" s="7">
        <v>1</v>
      </c>
      <c r="E30" s="9" t="s">
        <v>24</v>
      </c>
      <c r="F30" s="9">
        <v>19</v>
      </c>
      <c r="G30" s="9" t="s">
        <v>18</v>
      </c>
      <c r="H30" s="9">
        <v>3.4</v>
      </c>
      <c r="I30" s="9" t="s">
        <v>19</v>
      </c>
      <c r="J30" s="9">
        <v>2000</v>
      </c>
      <c r="K30" s="9" t="s">
        <v>83</v>
      </c>
      <c r="L30" s="9">
        <v>163</v>
      </c>
      <c r="M30" s="9">
        <v>55</v>
      </c>
      <c r="N30" s="9">
        <v>5</v>
      </c>
      <c r="O30" s="9" t="s">
        <v>154</v>
      </c>
      <c r="P30" s="9" t="s">
        <v>21</v>
      </c>
      <c r="Q30" s="9">
        <v>2</v>
      </c>
      <c r="R30" s="9" t="s">
        <v>142</v>
      </c>
      <c r="S30" s="22" t="str">
        <f t="shared" si="0"/>
        <v>PASS</v>
      </c>
    </row>
    <row r="31" spans="1:19" x14ac:dyDescent="0.25">
      <c r="A31" s="8">
        <v>30</v>
      </c>
      <c r="B31" s="9" t="s">
        <v>143</v>
      </c>
      <c r="C31" s="9" t="s">
        <v>144</v>
      </c>
      <c r="D31" s="7">
        <v>2</v>
      </c>
      <c r="E31" s="9" t="s">
        <v>17</v>
      </c>
      <c r="F31" s="9">
        <v>23</v>
      </c>
      <c r="G31" s="9" t="s">
        <v>79</v>
      </c>
      <c r="H31" s="9">
        <v>3.5</v>
      </c>
      <c r="I31" s="9" t="s">
        <v>26</v>
      </c>
      <c r="J31" s="9"/>
      <c r="K31" s="9" t="s">
        <v>52</v>
      </c>
      <c r="L31" s="9">
        <v>183</v>
      </c>
      <c r="M31" s="9">
        <v>79</v>
      </c>
      <c r="N31" s="9">
        <v>9</v>
      </c>
      <c r="O31" s="9" t="s">
        <v>153</v>
      </c>
      <c r="P31" s="9" t="s">
        <v>27</v>
      </c>
      <c r="Q31" s="9">
        <v>3</v>
      </c>
      <c r="R31" s="9" t="s">
        <v>145</v>
      </c>
      <c r="S31" s="22" t="str">
        <f t="shared" si="0"/>
        <v>PASS</v>
      </c>
    </row>
    <row r="32" spans="1:19" x14ac:dyDescent="0.25">
      <c r="D32" s="7"/>
    </row>
    <row r="33" spans="1:18" x14ac:dyDescent="0.25">
      <c r="C33" s="6" t="s">
        <v>188</v>
      </c>
      <c r="D33">
        <f>AVERAGEIF(D2:D31,D2,H2:H31)</f>
        <v>3.4166666666666665</v>
      </c>
      <c r="E33">
        <f>AVERAGEIF(E2:E31,E2,H2:H31)</f>
        <v>3.6033333333333335</v>
      </c>
      <c r="G33" s="6" t="s">
        <v>185</v>
      </c>
      <c r="H33">
        <f>AVERAGE(H2:H31)</f>
        <v>3.3666666666666663</v>
      </c>
      <c r="I33" s="6" t="s">
        <v>184</v>
      </c>
      <c r="J33" s="20">
        <f>SUM(J2:J31)</f>
        <v>46500</v>
      </c>
    </row>
    <row r="34" spans="1:18" x14ac:dyDescent="0.25">
      <c r="E34">
        <f>AVERAGEIF(E2:E31,"Kadın",H2:H31)</f>
        <v>3.6033333333333335</v>
      </c>
      <c r="I34" s="6" t="s">
        <v>185</v>
      </c>
      <c r="J34">
        <f>AVERAGE(J2+J4+J6+J8+J10+J11+J12+J14+J16+J18+J20+J22+J24+J26+J28+J30)</f>
        <v>46500</v>
      </c>
    </row>
    <row r="35" spans="1:18" x14ac:dyDescent="0.25">
      <c r="D35" t="s">
        <v>189</v>
      </c>
      <c r="E35">
        <f>AVERAGEIFS(H2:H31,D2:D31,D2,E2:E31,E3)</f>
        <v>3.0374999999999996</v>
      </c>
      <c r="I35" s="6" t="s">
        <v>186</v>
      </c>
      <c r="J35">
        <f>COUNT(J2:J31)</f>
        <v>16</v>
      </c>
    </row>
    <row r="36" spans="1:18" x14ac:dyDescent="0.25">
      <c r="D36" t="s">
        <v>190</v>
      </c>
      <c r="E36">
        <f>SUMIF(E2:E31,E6,J2:J31)</f>
        <v>43000</v>
      </c>
      <c r="I36" s="6" t="s">
        <v>187</v>
      </c>
      <c r="J36">
        <f>MIN(J2:J31)</f>
        <v>2000</v>
      </c>
    </row>
    <row r="37" spans="1:18" x14ac:dyDescent="0.25">
      <c r="D37" t="s">
        <v>191</v>
      </c>
      <c r="E37">
        <f>SUMIFS(N2:N31,G2:G31,G26,E2:E31,E21)</f>
        <v>6</v>
      </c>
    </row>
    <row r="41" spans="1:18" x14ac:dyDescent="0.25">
      <c r="A41" s="1" t="s">
        <v>28</v>
      </c>
      <c r="B41" s="3" t="s">
        <v>29</v>
      </c>
      <c r="C41" s="3" t="s">
        <v>29</v>
      </c>
      <c r="D41" s="3" t="s">
        <v>30</v>
      </c>
      <c r="E41" s="3" t="s">
        <v>29</v>
      </c>
      <c r="F41" s="3" t="s">
        <v>30</v>
      </c>
      <c r="G41" s="3" t="s">
        <v>29</v>
      </c>
      <c r="H41" s="3" t="s">
        <v>30</v>
      </c>
      <c r="I41" s="3" t="s">
        <v>29</v>
      </c>
      <c r="J41" s="3" t="s">
        <v>32</v>
      </c>
      <c r="K41" s="3" t="s">
        <v>29</v>
      </c>
      <c r="L41" s="3" t="s">
        <v>30</v>
      </c>
      <c r="M41" s="3" t="s">
        <v>30</v>
      </c>
      <c r="N41" s="3" t="s">
        <v>30</v>
      </c>
      <c r="O41" s="3" t="s">
        <v>29</v>
      </c>
      <c r="P41" s="3" t="s">
        <v>29</v>
      </c>
      <c r="Q41" s="3" t="s">
        <v>30</v>
      </c>
      <c r="R41" s="3" t="s">
        <v>31</v>
      </c>
    </row>
    <row r="42" spans="1:18" ht="30.75" customHeight="1" x14ac:dyDescent="0.25">
      <c r="A42" s="4" t="s">
        <v>33</v>
      </c>
      <c r="B42" s="5"/>
      <c r="C42" s="5"/>
      <c r="D42" s="5" t="s">
        <v>34</v>
      </c>
      <c r="E42" s="5" t="s">
        <v>34</v>
      </c>
      <c r="F42" s="5" t="s">
        <v>36</v>
      </c>
      <c r="G42" s="5" t="s">
        <v>34</v>
      </c>
      <c r="H42" s="5" t="s">
        <v>36</v>
      </c>
      <c r="I42" s="5" t="s">
        <v>34</v>
      </c>
      <c r="J42" s="5" t="s">
        <v>36</v>
      </c>
      <c r="K42" s="5"/>
      <c r="L42" s="5" t="s">
        <v>36</v>
      </c>
      <c r="M42" s="5" t="s">
        <v>36</v>
      </c>
      <c r="N42" s="5" t="s">
        <v>36</v>
      </c>
      <c r="O42" s="5" t="s">
        <v>34</v>
      </c>
      <c r="P42" s="5" t="s">
        <v>147</v>
      </c>
      <c r="Q42" s="5"/>
      <c r="R42" s="5"/>
    </row>
    <row r="43" spans="1:18" x14ac:dyDescent="0.25">
      <c r="E43" t="s">
        <v>35</v>
      </c>
      <c r="F43" t="s">
        <v>146</v>
      </c>
      <c r="G43" t="s">
        <v>35</v>
      </c>
      <c r="H43" t="s">
        <v>146</v>
      </c>
      <c r="I43" t="s">
        <v>35</v>
      </c>
      <c r="J43" t="s">
        <v>146</v>
      </c>
      <c r="L43" t="s">
        <v>146</v>
      </c>
      <c r="M43" t="s">
        <v>146</v>
      </c>
      <c r="N43" t="s">
        <v>146</v>
      </c>
      <c r="O43" t="s">
        <v>35</v>
      </c>
    </row>
  </sheetData>
  <conditionalFormatting sqref="H2:H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D1DA-F14B-4BA0-A8B4-39C5ED5F2499}">
  <dimension ref="A1:G33"/>
  <sheetViews>
    <sheetView workbookViewId="0">
      <selection activeCell="E34" sqref="E34"/>
    </sheetView>
  </sheetViews>
  <sheetFormatPr defaultRowHeight="15" x14ac:dyDescent="0.25"/>
  <cols>
    <col min="1" max="1" width="10.42578125" bestFit="1" customWidth="1"/>
    <col min="2" max="2" width="12" bestFit="1" customWidth="1"/>
    <col min="3" max="3" width="16.42578125" bestFit="1" customWidth="1"/>
    <col min="4" max="4" width="18.7109375" bestFit="1" customWidth="1"/>
    <col min="6" max="6" width="10.42578125" bestFit="1" customWidth="1"/>
  </cols>
  <sheetData>
    <row r="1" spans="1:7" x14ac:dyDescent="0.25">
      <c r="A1" s="14" t="s">
        <v>25</v>
      </c>
      <c r="B1" s="14" t="s">
        <v>155</v>
      </c>
      <c r="C1" s="14" t="s">
        <v>156</v>
      </c>
      <c r="D1" s="15" t="s">
        <v>157</v>
      </c>
      <c r="E1" s="16" t="s">
        <v>182</v>
      </c>
      <c r="F1" s="16" t="s">
        <v>183</v>
      </c>
      <c r="G1" s="2"/>
    </row>
    <row r="2" spans="1:7" x14ac:dyDescent="0.25">
      <c r="A2" s="17" t="s">
        <v>158</v>
      </c>
      <c r="B2" s="8">
        <v>25795</v>
      </c>
      <c r="C2" s="8">
        <v>857695.25</v>
      </c>
      <c r="D2" s="8">
        <v>557380.5</v>
      </c>
      <c r="E2" s="10">
        <f>C2-D2</f>
        <v>300314.75</v>
      </c>
      <c r="F2" s="18">
        <f>E2/C2</f>
        <v>0.3501415566892786</v>
      </c>
      <c r="G2" s="2"/>
    </row>
    <row r="3" spans="1:7" x14ac:dyDescent="0.25">
      <c r="A3" s="8" t="s">
        <v>159</v>
      </c>
      <c r="B3" s="8">
        <v>10860</v>
      </c>
      <c r="C3" s="8">
        <v>284903.65000000002</v>
      </c>
      <c r="D3" s="8">
        <v>194326.11</v>
      </c>
      <c r="E3" s="10">
        <f t="shared" ref="E3:E25" si="0">C3-D3</f>
        <v>90577.540000000037</v>
      </c>
      <c r="F3" s="18">
        <f t="shared" ref="F3:F25" si="1">E3/C3</f>
        <v>0.31792341024763998</v>
      </c>
      <c r="G3" s="2"/>
    </row>
    <row r="4" spans="1:7" x14ac:dyDescent="0.25">
      <c r="A4" s="8" t="s">
        <v>160</v>
      </c>
      <c r="B4" s="8">
        <v>48158</v>
      </c>
      <c r="C4" s="8">
        <v>1464068.72</v>
      </c>
      <c r="D4" s="8">
        <v>1099676.99</v>
      </c>
      <c r="E4" s="10">
        <f t="shared" si="0"/>
        <v>364391.73</v>
      </c>
      <c r="F4" s="18">
        <f t="shared" si="1"/>
        <v>0.24888977205933338</v>
      </c>
      <c r="G4" s="2"/>
    </row>
    <row r="5" spans="1:7" x14ac:dyDescent="0.25">
      <c r="A5" s="8" t="s">
        <v>161</v>
      </c>
      <c r="B5" s="8">
        <v>54732</v>
      </c>
      <c r="C5" s="8">
        <v>1693090.94</v>
      </c>
      <c r="D5" s="8">
        <v>1093329.78</v>
      </c>
      <c r="E5" s="10">
        <f t="shared" si="0"/>
        <v>599761.15999999992</v>
      </c>
      <c r="F5" s="18">
        <f t="shared" si="1"/>
        <v>0.35424036939208942</v>
      </c>
      <c r="G5" s="2"/>
    </row>
    <row r="6" spans="1:7" x14ac:dyDescent="0.25">
      <c r="A6" s="8" t="s">
        <v>162</v>
      </c>
      <c r="B6" s="8">
        <v>21284</v>
      </c>
      <c r="C6" s="8">
        <v>504368.84</v>
      </c>
      <c r="D6" s="8">
        <v>310386.56</v>
      </c>
      <c r="E6" s="10">
        <f t="shared" si="0"/>
        <v>193982.28000000003</v>
      </c>
      <c r="F6" s="18">
        <f t="shared" si="1"/>
        <v>0.38460401320589116</v>
      </c>
      <c r="G6" s="2"/>
    </row>
    <row r="7" spans="1:7" x14ac:dyDescent="0.25">
      <c r="A7" s="8" t="s">
        <v>163</v>
      </c>
      <c r="B7" s="8">
        <v>16265</v>
      </c>
      <c r="C7" s="8">
        <v>640705.88</v>
      </c>
      <c r="D7" s="8">
        <v>421552.62</v>
      </c>
      <c r="E7" s="10">
        <f t="shared" si="0"/>
        <v>219153.26</v>
      </c>
      <c r="F7" s="18">
        <f t="shared" si="1"/>
        <v>0.34204970929875034</v>
      </c>
      <c r="G7" s="2"/>
    </row>
    <row r="8" spans="1:7" x14ac:dyDescent="0.25">
      <c r="A8" s="8" t="s">
        <v>164</v>
      </c>
      <c r="B8" s="8">
        <v>26850</v>
      </c>
      <c r="C8" s="8">
        <v>953246.33</v>
      </c>
      <c r="D8" s="8">
        <v>602684.52</v>
      </c>
      <c r="E8" s="10">
        <f t="shared" si="0"/>
        <v>350561.80999999994</v>
      </c>
      <c r="F8" s="18">
        <f t="shared" si="1"/>
        <v>0.36775574053350929</v>
      </c>
      <c r="G8" s="2"/>
    </row>
    <row r="9" spans="1:7" x14ac:dyDescent="0.25">
      <c r="A9" s="8" t="s">
        <v>165</v>
      </c>
      <c r="B9" s="8">
        <v>47194</v>
      </c>
      <c r="C9" s="8">
        <v>1830654.26</v>
      </c>
      <c r="D9" s="8">
        <v>1438783.55</v>
      </c>
      <c r="E9" s="10">
        <f t="shared" si="0"/>
        <v>391870.70999999996</v>
      </c>
      <c r="F9" s="18">
        <f t="shared" si="1"/>
        <v>0.21406046928817676</v>
      </c>
      <c r="G9" s="2"/>
    </row>
    <row r="10" spans="1:7" x14ac:dyDescent="0.25">
      <c r="A10" s="8" t="s">
        <v>166</v>
      </c>
      <c r="B10" s="8">
        <v>31962</v>
      </c>
      <c r="C10" s="8">
        <v>1211249.44</v>
      </c>
      <c r="D10" s="8">
        <v>922516.73</v>
      </c>
      <c r="E10" s="10">
        <f t="shared" si="0"/>
        <v>288732.70999999996</v>
      </c>
      <c r="F10" s="18">
        <f t="shared" si="1"/>
        <v>0.23837592857834466</v>
      </c>
      <c r="G10" s="2"/>
    </row>
    <row r="11" spans="1:7" x14ac:dyDescent="0.25">
      <c r="A11" s="8" t="s">
        <v>167</v>
      </c>
      <c r="B11" s="8">
        <v>57191</v>
      </c>
      <c r="C11" s="8">
        <v>1827709.95</v>
      </c>
      <c r="D11" s="8">
        <v>1328161.6399999999</v>
      </c>
      <c r="E11" s="10">
        <f t="shared" si="0"/>
        <v>499548.31000000006</v>
      </c>
      <c r="F11" s="18">
        <f t="shared" si="1"/>
        <v>0.2733192484945437</v>
      </c>
      <c r="G11" s="2"/>
    </row>
    <row r="12" spans="1:7" x14ac:dyDescent="0.25">
      <c r="A12" s="8" t="s">
        <v>168</v>
      </c>
      <c r="B12" s="8">
        <v>54131</v>
      </c>
      <c r="C12" s="8">
        <v>2080659.48</v>
      </c>
      <c r="D12" s="8">
        <v>1611038.24</v>
      </c>
      <c r="E12" s="10">
        <f t="shared" si="0"/>
        <v>469621.24</v>
      </c>
      <c r="F12" s="18">
        <f t="shared" si="1"/>
        <v>0.2257078798881593</v>
      </c>
      <c r="G12" s="2"/>
    </row>
    <row r="13" spans="1:7" x14ac:dyDescent="0.25">
      <c r="A13" s="8" t="s">
        <v>169</v>
      </c>
      <c r="B13" s="8">
        <v>26023</v>
      </c>
      <c r="C13" s="8">
        <v>566516.81000000006</v>
      </c>
      <c r="D13" s="8">
        <v>430968.83</v>
      </c>
      <c r="E13" s="10">
        <f t="shared" si="0"/>
        <v>135547.98000000004</v>
      </c>
      <c r="F13" s="18">
        <f t="shared" si="1"/>
        <v>0.23926559213662174</v>
      </c>
      <c r="G13" s="2"/>
    </row>
    <row r="14" spans="1:7" x14ac:dyDescent="0.25">
      <c r="A14" s="8" t="s">
        <v>170</v>
      </c>
      <c r="B14" s="8">
        <v>51090</v>
      </c>
      <c r="C14" s="8">
        <v>1222055.29</v>
      </c>
      <c r="D14" s="8">
        <v>778832.96</v>
      </c>
      <c r="E14" s="10">
        <f t="shared" si="0"/>
        <v>443222.33000000007</v>
      </c>
      <c r="F14" s="18">
        <f t="shared" si="1"/>
        <v>0.36268598780011013</v>
      </c>
      <c r="G14" s="2"/>
    </row>
    <row r="15" spans="1:7" x14ac:dyDescent="0.25">
      <c r="A15" s="8" t="s">
        <v>171</v>
      </c>
      <c r="B15" s="8">
        <v>11685</v>
      </c>
      <c r="C15" s="8">
        <v>244269.62</v>
      </c>
      <c r="D15" s="8">
        <v>190166.78</v>
      </c>
      <c r="E15" s="10">
        <f t="shared" si="0"/>
        <v>54102.84</v>
      </c>
      <c r="F15" s="18">
        <f t="shared" si="1"/>
        <v>0.22148820635165353</v>
      </c>
      <c r="G15" s="2"/>
    </row>
    <row r="16" spans="1:7" x14ac:dyDescent="0.25">
      <c r="A16" s="8" t="s">
        <v>172</v>
      </c>
      <c r="B16" s="8">
        <v>10769</v>
      </c>
      <c r="C16" s="8">
        <v>285449.65000000002</v>
      </c>
      <c r="D16" s="8">
        <v>202060.79999999999</v>
      </c>
      <c r="E16" s="10">
        <f t="shared" si="0"/>
        <v>83388.850000000035</v>
      </c>
      <c r="F16" s="18">
        <f t="shared" si="1"/>
        <v>0.29213155454911233</v>
      </c>
      <c r="G16" s="2"/>
    </row>
    <row r="17" spans="1:7" x14ac:dyDescent="0.25">
      <c r="A17" s="8" t="s">
        <v>173</v>
      </c>
      <c r="B17" s="8">
        <v>12433</v>
      </c>
      <c r="C17" s="8">
        <v>345308.49</v>
      </c>
      <c r="D17" s="8">
        <v>262948.28999999998</v>
      </c>
      <c r="E17" s="10">
        <f t="shared" si="0"/>
        <v>82360.200000000012</v>
      </c>
      <c r="F17" s="18">
        <f t="shared" si="1"/>
        <v>0.23851194623103536</v>
      </c>
      <c r="G17" s="2"/>
    </row>
    <row r="18" spans="1:7" x14ac:dyDescent="0.25">
      <c r="A18" s="8" t="s">
        <v>174</v>
      </c>
      <c r="B18" s="8">
        <v>15311</v>
      </c>
      <c r="C18" s="8">
        <v>389312.5</v>
      </c>
      <c r="D18" s="8">
        <v>303359.40999999997</v>
      </c>
      <c r="E18" s="10">
        <f t="shared" si="0"/>
        <v>85953.090000000026</v>
      </c>
      <c r="F18" s="18">
        <f t="shared" si="1"/>
        <v>0.22078173703644252</v>
      </c>
      <c r="G18" s="2"/>
    </row>
    <row r="19" spans="1:7" x14ac:dyDescent="0.25">
      <c r="A19" s="8" t="s">
        <v>175</v>
      </c>
      <c r="B19" s="8">
        <v>47819</v>
      </c>
      <c r="C19" s="8">
        <v>1748967.98</v>
      </c>
      <c r="D19" s="8">
        <v>1160616.3700000001</v>
      </c>
      <c r="E19" s="10">
        <f t="shared" si="0"/>
        <v>588351.60999999987</v>
      </c>
      <c r="F19" s="18">
        <f t="shared" si="1"/>
        <v>0.33639930331943518</v>
      </c>
      <c r="G19" s="2"/>
    </row>
    <row r="20" spans="1:7" x14ac:dyDescent="0.25">
      <c r="A20" s="8" t="s">
        <v>176</v>
      </c>
      <c r="B20" s="8">
        <v>49188</v>
      </c>
      <c r="C20" s="8">
        <v>1334719.6499999999</v>
      </c>
      <c r="D20" s="8">
        <v>830209.48</v>
      </c>
      <c r="E20" s="10">
        <f t="shared" si="0"/>
        <v>504510.16999999993</v>
      </c>
      <c r="F20" s="18">
        <f t="shared" si="1"/>
        <v>0.37798961752005372</v>
      </c>
      <c r="G20" s="2"/>
    </row>
    <row r="21" spans="1:7" x14ac:dyDescent="0.25">
      <c r="A21" s="8" t="s">
        <v>177</v>
      </c>
      <c r="B21" s="8">
        <v>27568</v>
      </c>
      <c r="C21" s="8">
        <v>706256.05</v>
      </c>
      <c r="D21" s="8">
        <v>455949.75</v>
      </c>
      <c r="E21" s="10">
        <f t="shared" si="0"/>
        <v>250306.30000000005</v>
      </c>
      <c r="F21" s="18">
        <f t="shared" si="1"/>
        <v>0.35441296396682198</v>
      </c>
      <c r="G21" s="2"/>
    </row>
    <row r="22" spans="1:7" x14ac:dyDescent="0.25">
      <c r="A22" s="8" t="s">
        <v>178</v>
      </c>
      <c r="B22" s="8">
        <v>29769</v>
      </c>
      <c r="C22" s="8">
        <v>918490.39</v>
      </c>
      <c r="D22" s="8">
        <v>629553.12</v>
      </c>
      <c r="E22" s="10">
        <f t="shared" si="0"/>
        <v>288937.27</v>
      </c>
      <c r="F22" s="18">
        <f t="shared" si="1"/>
        <v>0.31457843560018089</v>
      </c>
      <c r="G22" s="2"/>
    </row>
    <row r="23" spans="1:7" x14ac:dyDescent="0.25">
      <c r="A23" s="8" t="s">
        <v>179</v>
      </c>
      <c r="B23" s="8">
        <v>38693</v>
      </c>
      <c r="C23" s="8">
        <v>882915.62</v>
      </c>
      <c r="D23" s="8">
        <v>674196.98</v>
      </c>
      <c r="E23" s="10">
        <f t="shared" si="0"/>
        <v>208718.64</v>
      </c>
      <c r="F23" s="18">
        <f t="shared" si="1"/>
        <v>0.23639704097657716</v>
      </c>
      <c r="G23" s="2"/>
    </row>
    <row r="24" spans="1:7" x14ac:dyDescent="0.25">
      <c r="A24" s="8" t="s">
        <v>180</v>
      </c>
      <c r="B24" s="8">
        <v>16396</v>
      </c>
      <c r="C24" s="8">
        <v>590976.43000000005</v>
      </c>
      <c r="D24" s="8">
        <v>456320.16</v>
      </c>
      <c r="E24" s="10">
        <f t="shared" si="0"/>
        <v>134656.27000000008</v>
      </c>
      <c r="F24" s="18">
        <f t="shared" si="1"/>
        <v>0.22785387566133572</v>
      </c>
      <c r="G24" s="2"/>
    </row>
    <row r="25" spans="1:7" x14ac:dyDescent="0.25">
      <c r="A25" s="8" t="s">
        <v>181</v>
      </c>
      <c r="B25" s="8">
        <v>37480</v>
      </c>
      <c r="C25" s="8">
        <v>805483.16</v>
      </c>
      <c r="D25" s="8">
        <v>484409.86</v>
      </c>
      <c r="E25" s="10">
        <f t="shared" si="0"/>
        <v>321073.30000000005</v>
      </c>
      <c r="F25" s="18">
        <f t="shared" si="1"/>
        <v>0.39860957490408616</v>
      </c>
      <c r="G25" s="2"/>
    </row>
    <row r="26" spans="1:7" x14ac:dyDescent="0.25">
      <c r="A26" s="19"/>
      <c r="B26" s="19">
        <f ca="1">SUM(B2:B26)</f>
        <v>768646</v>
      </c>
      <c r="C26" s="19">
        <f ca="1">SUM(C2:C26)</f>
        <v>23389074.379999999</v>
      </c>
      <c r="D26" s="19">
        <f ca="1">SUM(D2:D26)</f>
        <v>16439430.029999996</v>
      </c>
      <c r="E26" s="8"/>
      <c r="F26" s="8"/>
    </row>
    <row r="33" spans="6:6" x14ac:dyDescent="0.25">
      <c r="F3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Deneme</vt:lpstr>
      <vt:lpstr>Zaman Serisi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 SİLAHŞOR</dc:creator>
  <cp:lastModifiedBy>ESRA SİLAHŞOR</cp:lastModifiedBy>
  <dcterms:created xsi:type="dcterms:W3CDTF">2025-10-15T11:17:37Z</dcterms:created>
  <dcterms:modified xsi:type="dcterms:W3CDTF">2025-10-15T14:06:47Z</dcterms:modified>
</cp:coreProperties>
</file>