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ri Analizi Okulu\Temel İstatistik\"/>
    </mc:Choice>
  </mc:AlternateContent>
  <xr:revisionPtr revIDLastSave="0" documentId="8_{BDDABC23-B215-4626-A3C4-A37A4BA73C06}" xr6:coauthVersionLast="47" xr6:coauthVersionMax="47" xr10:uidLastSave="{00000000-0000-0000-0000-000000000000}"/>
  <bookViews>
    <workbookView xWindow="-120" yWindow="-120" windowWidth="29040" windowHeight="15720" activeTab="3" xr2:uid="{F506A7B8-C39A-48D6-AD22-2B9A27693535}"/>
  </bookViews>
  <sheets>
    <sheet name="Deneme2" sheetId="1" r:id="rId1"/>
    <sheet name="Transpoze" sheetId="2" r:id="rId2"/>
    <sheet name="Hesaplama" sheetId="3" r:id="rId3"/>
    <sheet name="Vergi Oranları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3" l="1"/>
  <c r="G25" i="3" s="1"/>
  <c r="E24" i="3"/>
  <c r="G24" i="3" s="1"/>
  <c r="E23" i="3"/>
  <c r="G23" i="3" s="1"/>
  <c r="E22" i="3"/>
  <c r="G22" i="3" s="1"/>
  <c r="E21" i="3"/>
  <c r="G21" i="3" s="1"/>
  <c r="G20" i="3"/>
  <c r="F20" i="3"/>
  <c r="E20" i="3"/>
  <c r="E19" i="3"/>
  <c r="G19" i="3" s="1"/>
  <c r="E18" i="3"/>
  <c r="G18" i="3" s="1"/>
  <c r="E17" i="3"/>
  <c r="G17" i="3" s="1"/>
  <c r="E16" i="3"/>
  <c r="G16" i="3" s="1"/>
  <c r="E15" i="3"/>
  <c r="G15" i="3" s="1"/>
  <c r="E14" i="3"/>
  <c r="G14" i="3" s="1"/>
  <c r="G13" i="3"/>
  <c r="E13" i="3"/>
  <c r="F13" i="3" s="1"/>
  <c r="E12" i="3"/>
  <c r="G12" i="3" s="1"/>
  <c r="E11" i="3"/>
  <c r="G11" i="3" s="1"/>
  <c r="E10" i="3"/>
  <c r="G10" i="3" s="1"/>
  <c r="E9" i="3"/>
  <c r="G9" i="3" s="1"/>
  <c r="E8" i="3"/>
  <c r="G8" i="3" s="1"/>
  <c r="E7" i="3"/>
  <c r="G7" i="3" s="1"/>
  <c r="E6" i="3"/>
  <c r="G6" i="3" s="1"/>
  <c r="E5" i="3"/>
  <c r="G5" i="3" s="1"/>
  <c r="E4" i="3"/>
  <c r="G4" i="3" s="1"/>
  <c r="E3" i="3"/>
  <c r="G3" i="3" s="1"/>
  <c r="E2" i="3"/>
  <c r="E26" i="3" s="1"/>
  <c r="G46" i="1"/>
  <c r="G45" i="1"/>
  <c r="X31" i="1"/>
  <c r="W31" i="1"/>
  <c r="Y31" i="1" s="1"/>
  <c r="V31" i="1"/>
  <c r="T31" i="1"/>
  <c r="U31" i="1" s="1"/>
  <c r="X30" i="1"/>
  <c r="V30" i="1"/>
  <c r="T30" i="1"/>
  <c r="W30" i="1" s="1"/>
  <c r="Y30" i="1" s="1"/>
  <c r="X29" i="1"/>
  <c r="V29" i="1"/>
  <c r="T29" i="1"/>
  <c r="W29" i="1" s="1"/>
  <c r="Y29" i="1" s="1"/>
  <c r="X28" i="1"/>
  <c r="V28" i="1"/>
  <c r="T28" i="1"/>
  <c r="X27" i="1"/>
  <c r="V27" i="1"/>
  <c r="T27" i="1"/>
  <c r="W27" i="1" s="1"/>
  <c r="Y27" i="1" s="1"/>
  <c r="X26" i="1"/>
  <c r="V26" i="1"/>
  <c r="T26" i="1"/>
  <c r="W26" i="1" s="1"/>
  <c r="Y26" i="1" s="1"/>
  <c r="X25" i="1"/>
  <c r="V25" i="1"/>
  <c r="T25" i="1"/>
  <c r="W25" i="1" s="1"/>
  <c r="Y25" i="1" s="1"/>
  <c r="X24" i="1"/>
  <c r="V24" i="1"/>
  <c r="T24" i="1"/>
  <c r="W24" i="1" s="1"/>
  <c r="X23" i="1"/>
  <c r="V23" i="1"/>
  <c r="T23" i="1"/>
  <c r="W23" i="1" s="1"/>
  <c r="Y23" i="1" s="1"/>
  <c r="X22" i="1"/>
  <c r="V22" i="1"/>
  <c r="T22" i="1"/>
  <c r="W22" i="1" s="1"/>
  <c r="Y22" i="1" s="1"/>
  <c r="X21" i="1"/>
  <c r="W21" i="1"/>
  <c r="Y21" i="1" s="1"/>
  <c r="V21" i="1"/>
  <c r="T21" i="1"/>
  <c r="U21" i="1" s="1"/>
  <c r="X20" i="1"/>
  <c r="V20" i="1"/>
  <c r="T20" i="1"/>
  <c r="W20" i="1" s="1"/>
  <c r="Y20" i="1" s="1"/>
  <c r="X19" i="1"/>
  <c r="V19" i="1"/>
  <c r="T19" i="1"/>
  <c r="W19" i="1" s="1"/>
  <c r="Y19" i="1" s="1"/>
  <c r="X18" i="1"/>
  <c r="V18" i="1"/>
  <c r="T18" i="1"/>
  <c r="X17" i="1"/>
  <c r="V17" i="1"/>
  <c r="T17" i="1"/>
  <c r="W17" i="1" s="1"/>
  <c r="Y17" i="1" s="1"/>
  <c r="X16" i="1"/>
  <c r="V16" i="1"/>
  <c r="T16" i="1"/>
  <c r="W16" i="1" s="1"/>
  <c r="Y16" i="1" s="1"/>
  <c r="X15" i="1"/>
  <c r="V15" i="1"/>
  <c r="T15" i="1"/>
  <c r="W15" i="1" s="1"/>
  <c r="Y15" i="1" s="1"/>
  <c r="X14" i="1"/>
  <c r="V14" i="1"/>
  <c r="T14" i="1"/>
  <c r="W14" i="1" s="1"/>
  <c r="Y14" i="1" s="1"/>
  <c r="X13" i="1"/>
  <c r="V13" i="1"/>
  <c r="T13" i="1"/>
  <c r="W13" i="1" s="1"/>
  <c r="Y13" i="1" s="1"/>
  <c r="X12" i="1"/>
  <c r="V12" i="1"/>
  <c r="T12" i="1"/>
  <c r="W12" i="1" s="1"/>
  <c r="Y12" i="1" s="1"/>
  <c r="X11" i="1"/>
  <c r="W11" i="1"/>
  <c r="Y11" i="1" s="1"/>
  <c r="V11" i="1"/>
  <c r="T11" i="1"/>
  <c r="U11" i="1" s="1"/>
  <c r="X10" i="1"/>
  <c r="V10" i="1"/>
  <c r="T10" i="1"/>
  <c r="W10" i="1" s="1"/>
  <c r="Y10" i="1" s="1"/>
  <c r="X9" i="1"/>
  <c r="V9" i="1"/>
  <c r="T9" i="1"/>
  <c r="W9" i="1" s="1"/>
  <c r="Y9" i="1" s="1"/>
  <c r="X8" i="1"/>
  <c r="V8" i="1"/>
  <c r="T8" i="1"/>
  <c r="W8" i="1" s="1"/>
  <c r="Y8" i="1" s="1"/>
  <c r="X7" i="1"/>
  <c r="V7" i="1"/>
  <c r="T7" i="1"/>
  <c r="W7" i="1" s="1"/>
  <c r="Y7" i="1" s="1"/>
  <c r="X6" i="1"/>
  <c r="V6" i="1"/>
  <c r="T6" i="1"/>
  <c r="W6" i="1" s="1"/>
  <c r="Y6" i="1" s="1"/>
  <c r="X5" i="1"/>
  <c r="V5" i="1"/>
  <c r="T5" i="1"/>
  <c r="W5" i="1" s="1"/>
  <c r="Y5" i="1" s="1"/>
  <c r="X4" i="1"/>
  <c r="V4" i="1"/>
  <c r="T4" i="1"/>
  <c r="W4" i="1" s="1"/>
  <c r="Y4" i="1" s="1"/>
  <c r="X3" i="1"/>
  <c r="V3" i="1"/>
  <c r="T3" i="1"/>
  <c r="W3" i="1" s="1"/>
  <c r="Y3" i="1" s="1"/>
  <c r="X2" i="1"/>
  <c r="V2" i="1"/>
  <c r="T2" i="1"/>
  <c r="W2" i="1" s="1"/>
  <c r="Y2" i="1" s="1"/>
  <c r="F7" i="3" l="1"/>
  <c r="F14" i="3"/>
  <c r="F21" i="3"/>
  <c r="F8" i="3"/>
  <c r="F15" i="3"/>
  <c r="F2" i="3"/>
  <c r="F22" i="3"/>
  <c r="G2" i="3"/>
  <c r="G26" i="3" s="1"/>
  <c r="F9" i="3"/>
  <c r="F16" i="3"/>
  <c r="F3" i="3"/>
  <c r="F23" i="3"/>
  <c r="F10" i="3"/>
  <c r="F17" i="3"/>
  <c r="F4" i="3"/>
  <c r="F24" i="3"/>
  <c r="F11" i="3"/>
  <c r="F18" i="3"/>
  <c r="F5" i="3"/>
  <c r="F25" i="3"/>
  <c r="F12" i="3"/>
  <c r="F19" i="3"/>
  <c r="F6" i="3"/>
  <c r="W18" i="1"/>
  <c r="Y18" i="1" s="1"/>
  <c r="U18" i="1"/>
  <c r="U8" i="1"/>
  <c r="W28" i="1"/>
  <c r="Y28" i="1" s="1"/>
  <c r="U28" i="1"/>
  <c r="Y24" i="1"/>
  <c r="U5" i="1"/>
  <c r="U15" i="1"/>
  <c r="U25" i="1"/>
  <c r="U2" i="1"/>
  <c r="U12" i="1"/>
  <c r="U22" i="1"/>
  <c r="U9" i="1"/>
  <c r="U19" i="1"/>
  <c r="U29" i="1"/>
  <c r="U6" i="1"/>
  <c r="U16" i="1"/>
  <c r="U26" i="1"/>
  <c r="U3" i="1"/>
  <c r="U13" i="1"/>
  <c r="U23" i="1"/>
  <c r="U10" i="1"/>
  <c r="U20" i="1"/>
  <c r="U30" i="1"/>
  <c r="U7" i="1"/>
  <c r="U17" i="1"/>
  <c r="U27" i="1"/>
  <c r="U4" i="1"/>
  <c r="U14" i="1"/>
  <c r="U24" i="1"/>
  <c r="F26" i="3" l="1"/>
</calcChain>
</file>

<file path=xl/sharedStrings.xml><?xml version="1.0" encoding="utf-8"?>
<sst xmlns="http://schemas.openxmlformats.org/spreadsheetml/2006/main" count="361" uniqueCount="141">
  <si>
    <t>Id</t>
  </si>
  <si>
    <t>Ad</t>
  </si>
  <si>
    <t>Soyad</t>
  </si>
  <si>
    <t>Barınma</t>
  </si>
  <si>
    <t>Cinsiyet</t>
  </si>
  <si>
    <t>Yaş</t>
  </si>
  <si>
    <t>Bölüm</t>
  </si>
  <si>
    <t>GPA</t>
  </si>
  <si>
    <t>Burs</t>
  </si>
  <si>
    <t>BursMiktar</t>
  </si>
  <si>
    <t>DoğumYeri</t>
  </si>
  <si>
    <t>Boy</t>
  </si>
  <si>
    <t>Kilo</t>
  </si>
  <si>
    <t>Saat</t>
  </si>
  <si>
    <t>Bilgisayar</t>
  </si>
  <si>
    <t>Mutluluk</t>
  </si>
  <si>
    <t>Stres</t>
  </si>
  <si>
    <t>Doğum Tarihi</t>
  </si>
  <si>
    <t>PASS FAİL</t>
  </si>
  <si>
    <t>ad soyad birleştirme</t>
  </si>
  <si>
    <t>küçük büyük harf</t>
  </si>
  <si>
    <t>iç içe fonksiyon kullanarak</t>
  </si>
  <si>
    <t>ilk 3 harf (küçük)</t>
  </si>
  <si>
    <t xml:space="preserve">soyad </t>
  </si>
  <si>
    <t>email oluşturma</t>
  </si>
  <si>
    <t>Ayşe</t>
  </si>
  <si>
    <t>Doğan</t>
  </si>
  <si>
    <t>Ev</t>
  </si>
  <si>
    <t>Kadın</t>
  </si>
  <si>
    <t>Tıp</t>
  </si>
  <si>
    <t>Yok</t>
  </si>
  <si>
    <t>Konya Merkez</t>
  </si>
  <si>
    <t>FAIL</t>
  </si>
  <si>
    <t>Mehmet</t>
  </si>
  <si>
    <t>Arslan</t>
  </si>
  <si>
    <t>Yurt</t>
  </si>
  <si>
    <t>Erkek</t>
  </si>
  <si>
    <t>Yazılım</t>
  </si>
  <si>
    <t>Var</t>
  </si>
  <si>
    <t>Trabzon OF</t>
  </si>
  <si>
    <t>PASS</t>
  </si>
  <si>
    <t>Fatma</t>
  </si>
  <si>
    <t>Demir</t>
  </si>
  <si>
    <t>Konya Selçuklu</t>
  </si>
  <si>
    <t>Çelik</t>
  </si>
  <si>
    <t>Aile Yanı</t>
  </si>
  <si>
    <t>İstanbul Kadıköy</t>
  </si>
  <si>
    <t>Hatice</t>
  </si>
  <si>
    <t>İşletme</t>
  </si>
  <si>
    <t>İzmir Karşıyaka</t>
  </si>
  <si>
    <t>Kaya</t>
  </si>
  <si>
    <t>İnşaat</t>
  </si>
  <si>
    <t>İzmir Bornova</t>
  </si>
  <si>
    <t>Elif</t>
  </si>
  <si>
    <t>Elektrik</t>
  </si>
  <si>
    <t>Konya Meram</t>
  </si>
  <si>
    <t>Bursa Nilüfer</t>
  </si>
  <si>
    <t>Şahin</t>
  </si>
  <si>
    <t>Bursa Osmangazi</t>
  </si>
  <si>
    <t>Ahmet</t>
  </si>
  <si>
    <t>Aydın</t>
  </si>
  <si>
    <t>Makine</t>
  </si>
  <si>
    <t>İzmir Buca</t>
  </si>
  <si>
    <t>Trabzon Ortahisar</t>
  </si>
  <si>
    <t>Koç</t>
  </si>
  <si>
    <t>Ankara Çankaya</t>
  </si>
  <si>
    <t>Adana Seyhan</t>
  </si>
  <si>
    <t>Mustafa</t>
  </si>
  <si>
    <t>Konya Karatay</t>
  </si>
  <si>
    <t>Zeynep</t>
  </si>
  <si>
    <t>Trabzon Akçaabat</t>
  </si>
  <si>
    <t>Yılmaz</t>
  </si>
  <si>
    <t>İstanbul Beşiktaş</t>
  </si>
  <si>
    <t>Adana Yüreğir</t>
  </si>
  <si>
    <t>Adana Ceyhan</t>
  </si>
  <si>
    <t>Trabzon Vakfıkebir</t>
  </si>
  <si>
    <t>Emre</t>
  </si>
  <si>
    <t>Ankara Keçiören</t>
  </si>
  <si>
    <t>İstanbul Üsküdar</t>
  </si>
  <si>
    <t>Trabzon Arsin</t>
  </si>
  <si>
    <t>Psikoloji</t>
  </si>
  <si>
    <t>Antalya Muratpaşa</t>
  </si>
  <si>
    <t>Konya Ereğli</t>
  </si>
  <si>
    <t>Ankara Mamak</t>
  </si>
  <si>
    <t>Bursa Yıldırım</t>
  </si>
  <si>
    <t>Antalya Kepez</t>
  </si>
  <si>
    <t>İzmir Gaziemir</t>
  </si>
  <si>
    <t>Trabzon Maçka</t>
  </si>
  <si>
    <t>edu</t>
  </si>
  <si>
    <t>@ogr.bandirma.edu.tr</t>
  </si>
  <si>
    <t>text</t>
  </si>
  <si>
    <t>Etxt</t>
  </si>
  <si>
    <t>number</t>
  </si>
  <si>
    <t>string</t>
  </si>
  <si>
    <t>ratio</t>
  </si>
  <si>
    <t>nominal</t>
  </si>
  <si>
    <t>categorical</t>
  </si>
  <si>
    <t>numerical</t>
  </si>
  <si>
    <t>3/15/1980</t>
  </si>
  <si>
    <t>10/19/2025</t>
  </si>
  <si>
    <t>sumıf erkek</t>
  </si>
  <si>
    <t>kadın</t>
  </si>
  <si>
    <t>erkek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</si>
  <si>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</si>
  <si>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</si>
  <si>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</si>
  <si>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</si>
  <si>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</si>
  <si>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</si>
  <si>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</si>
  <si>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</si>
  <si>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</si>
  <si>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</si>
  <si>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</si>
  <si>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</si>
  <si>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</si>
  <si>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</si>
  <si>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</si>
  <si>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</si>
  <si>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</si>
  <si>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</si>
  <si>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</si>
  <si>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</si>
  <si>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</si>
  <si>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</si>
  <si>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</si>
  <si>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</si>
  <si>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Tarih</t>
  </si>
  <si>
    <t>Satış Miktarı</t>
  </si>
  <si>
    <t>Toplam Gelir (TL)</t>
  </si>
  <si>
    <t>Toplam Maliyet (TL)</t>
  </si>
  <si>
    <t>Kar</t>
  </si>
  <si>
    <t>KDV</t>
  </si>
  <si>
    <t>GV</t>
  </si>
  <si>
    <t>TOPLAMLAR</t>
  </si>
  <si>
    <t>kdv oranı</t>
  </si>
  <si>
    <t>Oranı</t>
  </si>
  <si>
    <t>SV</t>
  </si>
  <si>
    <t>ÖTV</t>
  </si>
  <si>
    <t>Vergi Oranları</t>
  </si>
  <si>
    <t>Vergi Türü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</si>
</sst>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₺&quot;#,##0.00"/>
  </numFmts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0" fillId="0" borderId="5" xfId="0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716D5513-FCCA-4826-AB16-7D3B74FAD3D6}"/>
  </cellStyles>
  <dxfs count="16">
    <dxf>
      <numFmt numFmtId="165" formatCode="&quot;₺&quot;#,##0.00"/>
    </dxf>
    <dxf>
      <numFmt numFmtId="165" formatCode="&quot;₺&quot;#,##0.00"/>
    </dxf>
    <dxf>
      <numFmt numFmtId="165" formatCode="&quot;₺&quot;#,##0.00"/>
    </dxf>
    <dxf>
      <numFmt numFmtId="165" formatCode="&quot;₺&quot;#,##0.00"/>
    </dxf>
    <dxf>
      <numFmt numFmtId="165" formatCode="&quot;₺&quot;#,##0.00"/>
    </dxf>
    <dxf>
      <numFmt numFmtId="165" formatCode="&quot;₺&quot;#,##0.00"/>
    </dxf>
    <dxf>
      <numFmt numFmtId="165" formatCode="&quot;₺&quot;#,##0.00"/>
      <alignment horizontal="center" vertical="center" textRotation="0" wrapText="0" indent="0" justifyLastLine="0" shrinkToFit="0" readingOrder="0"/>
    </dxf>
    <dxf>
      <numFmt numFmtId="165" formatCode="&quot;₺&quot;#,##0.00"/>
      <alignment horizontal="center" vertical="center" textRotation="0" wrapText="0" indent="0" justifyLastLine="0" shrinkToFit="0" readingOrder="0"/>
    </dxf>
    <dxf>
      <numFmt numFmtId="165" formatCode="&quot;₺&quot;#,##0.00"/>
      <alignment horizontal="center" vertical="center" textRotation="0" wrapText="0" indent="0" justifyLastLine="0" shrinkToFit="0" readingOrder="0"/>
    </dxf>
    <dxf>
      <numFmt numFmtId="165" formatCode="&quot;₺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eri%20Analizi%20Okulu\Temel%20&#304;statistik\Temel_Istatistik_Ders_01.xlsx" TargetMode="External"/><Relationship Id="rId1" Type="http://schemas.openxmlformats.org/officeDocument/2006/relationships/externalLinkPath" Target="Temel_Istatistik_Der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neme"/>
      <sheetName val="Deneme2"/>
      <sheetName val="Transpoze"/>
      <sheetName val="Zaman Serisi"/>
      <sheetName val="Hesaplama"/>
      <sheetName val="Vergi Oranları"/>
    </sheetNames>
    <sheetDataSet>
      <sheetData sheetId="0"/>
      <sheetData sheetId="1"/>
      <sheetData sheetId="2"/>
      <sheetData sheetId="3"/>
      <sheetData sheetId="4"/>
      <sheetData sheetId="5">
        <row r="4">
          <cell r="C4">
            <v>0.3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468C9-1E32-4F42-9839-7B6874872489}" name="Table1" displayName="Table1" ref="A1:G26" totalsRowCount="1" headerRowBorderDxfId="14" tableBorderDxfId="15">
  <autoFilter ref="A1:G25" xr:uid="{79B468C9-1E32-4F42-9839-7B6874872489}"/>
  <tableColumns count="7">
    <tableColumn id="1" xr3:uid="{62C750A8-3689-4973-8557-350A38F52AFC}" name="Tarih" dataDxfId="12" totalsRowDxfId="13"/>
    <tableColumn id="2" xr3:uid="{B31FB92B-DC7E-4934-A6A9-9BA231686DB5}" name="Satış Miktarı" dataDxfId="10" totalsRowDxfId="11"/>
    <tableColumn id="3" xr3:uid="{81C5DECC-E193-4737-A23D-007EA0FF2F00}" name="Toplam Gelir (TL)" dataDxfId="8" totalsRowDxfId="9"/>
    <tableColumn id="4" xr3:uid="{EA0ADD9B-04E6-4A0E-8D32-C842792F095E}" name="Toplam Maliyet (TL)" totalsRowLabel="TOPLAMLAR" dataDxfId="6" totalsRowDxfId="7"/>
    <tableColumn id="5" xr3:uid="{D681B65A-8811-4E18-A55B-86D506E522BB}" name="Kar" totalsRowFunction="custom" dataDxfId="4" totalsRowDxfId="5">
      <calculatedColumnFormula>Table1[[#This Row],[Toplam Gelir (TL)]]-Table1[[#This Row],[Toplam Maliyet (TL)]]</calculatedColumnFormula>
      <totalsRowFormula>SUM(E2:E25)</totalsRowFormula>
    </tableColumn>
    <tableColumn id="6" xr3:uid="{7BC7F84D-C277-4D70-9CCD-09BDB285AE8F}" name="KDV" totalsRowFunction="custom" dataDxfId="2" totalsRowDxfId="3">
      <calculatedColumnFormula>Table1[[#This Row],[Kar]]*$D$30</calculatedColumnFormula>
      <totalsRowFormula>SUM(F2:F25)</totalsRowFormula>
    </tableColumn>
    <tableColumn id="7" xr3:uid="{405611D8-D58F-4E0C-A69A-FEB3F72A6C69}" name="GV" totalsRowFunction="custom" dataDxfId="0" totalsRowDxfId="1">
      <calculatedColumnFormula>Table1[[#This Row],[Kar]]*'[1]Vergi Oranları'!$C$4</calculatedColumnFormula>
      <totalsRowFormula>SUM(G2:G25)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C84BC-FFCF-438F-804F-85BADF2208F7}" name="Table10" displayName="Table10" ref="B2:C6" totalsRowShown="0">
  <autoFilter ref="B2:C6" xr:uid="{E26C84BC-FFCF-438F-804F-85BADF2208F7}"/>
  <tableColumns count="2">
    <tableColumn id="1" xr3:uid="{02A7A521-A972-4CAD-B4D6-176B1058AF6D}" name="Vergi Türü"/>
    <tableColumn id="2" xr3:uid="{78ED724A-EC9F-46AF-B5FE-BD08E85FD6CA}" name="Oran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AB73-1C56-447F-8E9A-C6E81CEDE060}">
  <dimension ref="A1:Y51"/>
  <sheetViews>
    <sheetView workbookViewId="0">
      <selection sqref="A1:Y5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3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24</v>
      </c>
      <c r="G2" s="3" t="s">
        <v>29</v>
      </c>
      <c r="H2" s="3">
        <v>3.46</v>
      </c>
      <c r="I2" s="3" t="s">
        <v>30</v>
      </c>
      <c r="J2" s="3">
        <v>1224</v>
      </c>
      <c r="K2" s="3" t="s">
        <v>31</v>
      </c>
      <c r="L2" s="3">
        <v>179.2</v>
      </c>
      <c r="M2" s="3">
        <v>96</v>
      </c>
      <c r="N2" s="3">
        <v>22</v>
      </c>
      <c r="O2" s="3" t="s">
        <v>30</v>
      </c>
      <c r="P2" s="3">
        <v>5</v>
      </c>
      <c r="Q2" s="3">
        <v>6</v>
      </c>
      <c r="R2" s="4">
        <v>36161</v>
      </c>
      <c r="S2" s="3" t="s">
        <v>32</v>
      </c>
      <c r="T2" t="str">
        <f>CONCATENATE(B2," ",C2)</f>
        <v>Ayşe Doğan</v>
      </c>
      <c r="U2" t="str">
        <f>LOWER(T2)</f>
        <v>ayşe doğan</v>
      </c>
      <c r="V2" t="str">
        <f>LOWER(CONCATENATE(B2," ",C2))</f>
        <v>ayşe doğan</v>
      </c>
      <c r="W2" t="str">
        <f>LOWER(LEFT(T2,3))</f>
        <v>ayş</v>
      </c>
      <c r="X2" t="str">
        <f>LOWER(LEFT(C2,3))</f>
        <v>doğ</v>
      </c>
      <c r="Y2" t="str">
        <f>CONCATENATE(W2,".",X2,"@gmail.com")</f>
        <v>ayş.doğ@gmail.com</v>
      </c>
    </row>
    <row r="3" spans="1:25" x14ac:dyDescent="0.25">
      <c r="A3" s="3">
        <v>2</v>
      </c>
      <c r="B3" s="3" t="s">
        <v>33</v>
      </c>
      <c r="C3" s="3" t="s">
        <v>34</v>
      </c>
      <c r="D3" s="3" t="s">
        <v>35</v>
      </c>
      <c r="E3" s="3" t="s">
        <v>36</v>
      </c>
      <c r="F3" s="3">
        <v>21</v>
      </c>
      <c r="G3" s="3" t="s">
        <v>37</v>
      </c>
      <c r="H3" s="3">
        <v>2</v>
      </c>
      <c r="I3" s="3" t="s">
        <v>38</v>
      </c>
      <c r="J3" s="3">
        <v>806</v>
      </c>
      <c r="K3" s="3" t="s">
        <v>39</v>
      </c>
      <c r="L3" s="3">
        <v>180.9</v>
      </c>
      <c r="M3" s="3">
        <v>57</v>
      </c>
      <c r="N3" s="3">
        <v>3</v>
      </c>
      <c r="O3" s="3" t="s">
        <v>30</v>
      </c>
      <c r="P3" s="3">
        <v>5</v>
      </c>
      <c r="Q3" s="3">
        <v>8</v>
      </c>
      <c r="R3" s="4">
        <v>36526</v>
      </c>
      <c r="S3" s="3" t="s">
        <v>40</v>
      </c>
      <c r="T3" t="str">
        <f t="shared" ref="T3:T31" si="0">CONCATENATE(B3," ",C3)</f>
        <v>Mehmet Arslan</v>
      </c>
      <c r="U3" t="str">
        <f t="shared" ref="U3:U31" si="1">LOWER(T3)</f>
        <v>mehmet arslan</v>
      </c>
      <c r="V3" t="str">
        <f t="shared" ref="V3:V31" si="2">LOWER(CONCATENATE(B3," ",C3))</f>
        <v>mehmet arslan</v>
      </c>
      <c r="W3" t="str">
        <f t="shared" ref="W3:W31" si="3">LOWER(LEFT(T3,3))</f>
        <v>meh</v>
      </c>
      <c r="X3" t="str">
        <f t="shared" ref="X3:X31" si="4">LOWER(LEFT(C3,3))</f>
        <v>ars</v>
      </c>
      <c r="Y3" t="str">
        <f t="shared" ref="Y3:Y31" si="5">CONCATENATE(W3,".",X3,"@gmail.com")</f>
        <v>meh.ars@gmail.com</v>
      </c>
    </row>
    <row r="4" spans="1:25" x14ac:dyDescent="0.25">
      <c r="A4" s="3">
        <v>3</v>
      </c>
      <c r="B4" s="3" t="s">
        <v>41</v>
      </c>
      <c r="C4" s="3" t="s">
        <v>42</v>
      </c>
      <c r="D4" s="3" t="s">
        <v>35</v>
      </c>
      <c r="E4" s="3" t="s">
        <v>36</v>
      </c>
      <c r="F4" s="3">
        <v>22</v>
      </c>
      <c r="G4" s="3" t="s">
        <v>14</v>
      </c>
      <c r="H4" s="3">
        <v>2.79</v>
      </c>
      <c r="I4" s="3" t="s">
        <v>30</v>
      </c>
      <c r="J4" s="3">
        <v>374</v>
      </c>
      <c r="K4" s="3" t="s">
        <v>43</v>
      </c>
      <c r="L4" s="3">
        <v>153</v>
      </c>
      <c r="M4" s="3">
        <v>85</v>
      </c>
      <c r="N4" s="3">
        <v>22</v>
      </c>
      <c r="O4" s="3" t="s">
        <v>30</v>
      </c>
      <c r="P4" s="3">
        <v>7</v>
      </c>
      <c r="Q4" s="3">
        <v>2</v>
      </c>
      <c r="R4" s="4">
        <v>36161</v>
      </c>
      <c r="S4" s="3" t="s">
        <v>40</v>
      </c>
      <c r="T4" t="str">
        <f t="shared" si="0"/>
        <v>Fatma Demir</v>
      </c>
      <c r="U4" t="str">
        <f t="shared" si="1"/>
        <v>fatma demir</v>
      </c>
      <c r="V4" t="str">
        <f t="shared" si="2"/>
        <v>fatma demir</v>
      </c>
      <c r="W4" t="str">
        <f t="shared" si="3"/>
        <v>fat</v>
      </c>
      <c r="X4" t="str">
        <f t="shared" si="4"/>
        <v>dem</v>
      </c>
      <c r="Y4" t="str">
        <f t="shared" si="5"/>
        <v>fat.dem@gmail.com</v>
      </c>
    </row>
    <row r="5" spans="1:25" x14ac:dyDescent="0.25">
      <c r="A5" s="3">
        <v>4</v>
      </c>
      <c r="B5" s="3" t="s">
        <v>33</v>
      </c>
      <c r="C5" s="3" t="s">
        <v>44</v>
      </c>
      <c r="D5" s="3" t="s">
        <v>45</v>
      </c>
      <c r="E5" s="3" t="s">
        <v>36</v>
      </c>
      <c r="F5" s="3">
        <v>24</v>
      </c>
      <c r="G5" s="3" t="s">
        <v>14</v>
      </c>
      <c r="H5" s="3">
        <v>2.98</v>
      </c>
      <c r="I5" s="3" t="s">
        <v>38</v>
      </c>
      <c r="J5" s="3">
        <v>346</v>
      </c>
      <c r="K5" s="3" t="s">
        <v>46</v>
      </c>
      <c r="L5" s="3">
        <v>164.3</v>
      </c>
      <c r="M5" s="3">
        <v>47</v>
      </c>
      <c r="N5" s="3">
        <v>10</v>
      </c>
      <c r="O5" s="3" t="s">
        <v>38</v>
      </c>
      <c r="P5" s="3">
        <v>9</v>
      </c>
      <c r="Q5" s="3">
        <v>5</v>
      </c>
      <c r="R5" s="4">
        <v>35796</v>
      </c>
      <c r="S5" s="3" t="s">
        <v>32</v>
      </c>
      <c r="T5" t="str">
        <f t="shared" si="0"/>
        <v>Mehmet Çelik</v>
      </c>
      <c r="U5" t="str">
        <f t="shared" si="1"/>
        <v>mehmet çelik</v>
      </c>
      <c r="V5" t="str">
        <f t="shared" si="2"/>
        <v>mehmet çelik</v>
      </c>
      <c r="W5" t="str">
        <f t="shared" si="3"/>
        <v>meh</v>
      </c>
      <c r="X5" t="str">
        <f t="shared" si="4"/>
        <v>çel</v>
      </c>
      <c r="Y5" t="str">
        <f t="shared" si="5"/>
        <v>meh.çel@gmail.com</v>
      </c>
    </row>
    <row r="6" spans="1:25" x14ac:dyDescent="0.25">
      <c r="A6" s="3">
        <v>5</v>
      </c>
      <c r="B6" s="3" t="s">
        <v>47</v>
      </c>
      <c r="C6" s="3" t="s">
        <v>34</v>
      </c>
      <c r="D6" s="3" t="s">
        <v>35</v>
      </c>
      <c r="E6" s="3" t="s">
        <v>36</v>
      </c>
      <c r="F6" s="3">
        <v>20</v>
      </c>
      <c r="G6" s="3" t="s">
        <v>48</v>
      </c>
      <c r="H6" s="3">
        <v>1.62</v>
      </c>
      <c r="I6" s="3" t="s">
        <v>38</v>
      </c>
      <c r="J6" s="3">
        <v>1881</v>
      </c>
      <c r="K6" s="3" t="s">
        <v>49</v>
      </c>
      <c r="L6" s="3">
        <v>154.6</v>
      </c>
      <c r="M6" s="3">
        <v>83</v>
      </c>
      <c r="N6" s="3">
        <v>23</v>
      </c>
      <c r="O6" s="3" t="s">
        <v>30</v>
      </c>
      <c r="P6" s="3">
        <v>9</v>
      </c>
      <c r="Q6" s="3">
        <v>1</v>
      </c>
      <c r="R6" s="4">
        <v>38353</v>
      </c>
      <c r="S6" s="3" t="s">
        <v>32</v>
      </c>
      <c r="T6" t="str">
        <f t="shared" si="0"/>
        <v>Hatice Arslan</v>
      </c>
      <c r="U6" t="str">
        <f t="shared" si="1"/>
        <v>hatice arslan</v>
      </c>
      <c r="V6" t="str">
        <f t="shared" si="2"/>
        <v>hatice arslan</v>
      </c>
      <c r="W6" t="str">
        <f t="shared" si="3"/>
        <v>hat</v>
      </c>
      <c r="X6" t="str">
        <f t="shared" si="4"/>
        <v>ars</v>
      </c>
      <c r="Y6" t="str">
        <f t="shared" si="5"/>
        <v>hat.ars@gmail.com</v>
      </c>
    </row>
    <row r="7" spans="1:25" x14ac:dyDescent="0.25">
      <c r="A7" s="3">
        <v>6</v>
      </c>
      <c r="B7" s="3" t="s">
        <v>25</v>
      </c>
      <c r="C7" s="3" t="s">
        <v>50</v>
      </c>
      <c r="D7" s="3" t="s">
        <v>35</v>
      </c>
      <c r="E7" s="3" t="s">
        <v>28</v>
      </c>
      <c r="F7" s="3">
        <v>25</v>
      </c>
      <c r="G7" s="3" t="s">
        <v>51</v>
      </c>
      <c r="H7" s="3">
        <v>3.02</v>
      </c>
      <c r="I7" s="3" t="s">
        <v>30</v>
      </c>
      <c r="J7" s="3">
        <v>559</v>
      </c>
      <c r="K7" s="3" t="s">
        <v>52</v>
      </c>
      <c r="L7" s="3">
        <v>184.5</v>
      </c>
      <c r="M7" s="3">
        <v>50</v>
      </c>
      <c r="N7" s="3">
        <v>16</v>
      </c>
      <c r="O7" s="3" t="s">
        <v>30</v>
      </c>
      <c r="P7" s="3">
        <v>3</v>
      </c>
      <c r="Q7" s="3">
        <v>1</v>
      </c>
      <c r="R7" s="4">
        <v>37257</v>
      </c>
      <c r="S7" s="3" t="s">
        <v>40</v>
      </c>
      <c r="T7" t="str">
        <f t="shared" si="0"/>
        <v>Ayşe Kaya</v>
      </c>
      <c r="U7" t="str">
        <f t="shared" si="1"/>
        <v>ayşe kaya</v>
      </c>
      <c r="V7" t="str">
        <f t="shared" si="2"/>
        <v>ayşe kaya</v>
      </c>
      <c r="W7" t="str">
        <f t="shared" si="3"/>
        <v>ayş</v>
      </c>
      <c r="X7" t="str">
        <f t="shared" si="4"/>
        <v>kay</v>
      </c>
      <c r="Y7" t="str">
        <f t="shared" si="5"/>
        <v>ayş.kay@gmail.com</v>
      </c>
    </row>
    <row r="8" spans="1:25" x14ac:dyDescent="0.25">
      <c r="A8" s="3">
        <v>7</v>
      </c>
      <c r="B8" s="3" t="s">
        <v>53</v>
      </c>
      <c r="C8" s="3" t="s">
        <v>34</v>
      </c>
      <c r="D8" s="3" t="s">
        <v>45</v>
      </c>
      <c r="E8" s="3" t="s">
        <v>36</v>
      </c>
      <c r="F8" s="3">
        <v>22</v>
      </c>
      <c r="G8" s="3" t="s">
        <v>54</v>
      </c>
      <c r="H8" s="3">
        <v>1.93</v>
      </c>
      <c r="I8" s="3" t="s">
        <v>38</v>
      </c>
      <c r="J8" s="3">
        <v>799</v>
      </c>
      <c r="K8" s="3" t="s">
        <v>55</v>
      </c>
      <c r="L8" s="3">
        <v>174.9</v>
      </c>
      <c r="M8" s="3">
        <v>52</v>
      </c>
      <c r="N8" s="3">
        <v>5</v>
      </c>
      <c r="O8" s="3" t="s">
        <v>38</v>
      </c>
      <c r="P8" s="3">
        <v>3</v>
      </c>
      <c r="Q8" s="3">
        <v>5</v>
      </c>
      <c r="R8" s="4">
        <v>36892</v>
      </c>
      <c r="S8" s="3" t="s">
        <v>40</v>
      </c>
      <c r="T8" t="str">
        <f t="shared" si="0"/>
        <v>Elif Arslan</v>
      </c>
      <c r="U8" t="str">
        <f t="shared" si="1"/>
        <v>elif arslan</v>
      </c>
      <c r="V8" t="str">
        <f t="shared" si="2"/>
        <v>elif arslan</v>
      </c>
      <c r="W8" t="str">
        <f t="shared" si="3"/>
        <v>eli</v>
      </c>
      <c r="X8" t="str">
        <f t="shared" si="4"/>
        <v>ars</v>
      </c>
      <c r="Y8" t="str">
        <f t="shared" si="5"/>
        <v>eli.ars@gmail.com</v>
      </c>
    </row>
    <row r="9" spans="1:25" x14ac:dyDescent="0.25">
      <c r="A9" s="3">
        <v>8</v>
      </c>
      <c r="B9" s="3" t="s">
        <v>25</v>
      </c>
      <c r="C9" s="3" t="s">
        <v>26</v>
      </c>
      <c r="D9" s="3" t="s">
        <v>27</v>
      </c>
      <c r="E9" s="3" t="s">
        <v>28</v>
      </c>
      <c r="F9" s="3">
        <v>22</v>
      </c>
      <c r="G9" s="3" t="s">
        <v>51</v>
      </c>
      <c r="H9" s="3">
        <v>1.66</v>
      </c>
      <c r="I9" s="3" t="s">
        <v>38</v>
      </c>
      <c r="J9" s="3">
        <v>321</v>
      </c>
      <c r="K9" s="3" t="s">
        <v>56</v>
      </c>
      <c r="L9" s="3">
        <v>163.19999999999999</v>
      </c>
      <c r="M9" s="3">
        <v>71</v>
      </c>
      <c r="N9" s="3">
        <v>23</v>
      </c>
      <c r="O9" s="3" t="s">
        <v>38</v>
      </c>
      <c r="P9" s="3">
        <v>3</v>
      </c>
      <c r="Q9" s="3">
        <v>3</v>
      </c>
      <c r="R9" s="4">
        <v>36161</v>
      </c>
      <c r="S9" s="3" t="s">
        <v>40</v>
      </c>
      <c r="T9" t="str">
        <f t="shared" si="0"/>
        <v>Ayşe Doğan</v>
      </c>
      <c r="U9" t="str">
        <f t="shared" si="1"/>
        <v>ayşe doğan</v>
      </c>
      <c r="V9" t="str">
        <f t="shared" si="2"/>
        <v>ayşe doğan</v>
      </c>
      <c r="W9" t="str">
        <f t="shared" si="3"/>
        <v>ayş</v>
      </c>
      <c r="X9" t="str">
        <f t="shared" si="4"/>
        <v>doğ</v>
      </c>
      <c r="Y9" t="str">
        <f t="shared" si="5"/>
        <v>ayş.doğ@gmail.com</v>
      </c>
    </row>
    <row r="10" spans="1:25" x14ac:dyDescent="0.25">
      <c r="A10" s="3">
        <v>9</v>
      </c>
      <c r="B10" s="3" t="s">
        <v>33</v>
      </c>
      <c r="C10" s="3" t="s">
        <v>57</v>
      </c>
      <c r="D10" s="3" t="s">
        <v>27</v>
      </c>
      <c r="E10" s="3" t="s">
        <v>28</v>
      </c>
      <c r="F10" s="3">
        <v>24</v>
      </c>
      <c r="G10" s="3" t="s">
        <v>29</v>
      </c>
      <c r="H10" s="3">
        <v>3.87</v>
      </c>
      <c r="I10" s="3" t="s">
        <v>38</v>
      </c>
      <c r="J10" s="3">
        <v>762</v>
      </c>
      <c r="K10" s="3" t="s">
        <v>58</v>
      </c>
      <c r="L10" s="3">
        <v>152.5</v>
      </c>
      <c r="M10" s="3">
        <v>53</v>
      </c>
      <c r="N10" s="3">
        <v>4</v>
      </c>
      <c r="O10" s="3" t="s">
        <v>30</v>
      </c>
      <c r="P10" s="3">
        <v>4</v>
      </c>
      <c r="Q10" s="3">
        <v>4</v>
      </c>
      <c r="R10" s="4">
        <v>37987</v>
      </c>
      <c r="S10" s="3" t="s">
        <v>40</v>
      </c>
      <c r="T10" t="str">
        <f t="shared" si="0"/>
        <v>Mehmet Şahin</v>
      </c>
      <c r="U10" t="str">
        <f t="shared" si="1"/>
        <v>mehmet şahin</v>
      </c>
      <c r="V10" t="str">
        <f t="shared" si="2"/>
        <v>mehmet şahin</v>
      </c>
      <c r="W10" t="str">
        <f t="shared" si="3"/>
        <v>meh</v>
      </c>
      <c r="X10" t="str">
        <f t="shared" si="4"/>
        <v>şah</v>
      </c>
      <c r="Y10" t="str">
        <f t="shared" si="5"/>
        <v>meh.şah@gmail.com</v>
      </c>
    </row>
    <row r="11" spans="1:25" x14ac:dyDescent="0.25">
      <c r="A11" s="3">
        <v>10</v>
      </c>
      <c r="B11" s="3" t="s">
        <v>59</v>
      </c>
      <c r="C11" s="3" t="s">
        <v>60</v>
      </c>
      <c r="D11" s="3" t="s">
        <v>35</v>
      </c>
      <c r="E11" s="3" t="s">
        <v>28</v>
      </c>
      <c r="F11" s="3">
        <v>19</v>
      </c>
      <c r="G11" s="3" t="s">
        <v>61</v>
      </c>
      <c r="H11" s="3">
        <v>3.91</v>
      </c>
      <c r="I11" s="3" t="s">
        <v>38</v>
      </c>
      <c r="J11" s="3">
        <v>1252</v>
      </c>
      <c r="K11" s="3" t="s">
        <v>62</v>
      </c>
      <c r="L11" s="3">
        <v>162.4</v>
      </c>
      <c r="M11" s="3">
        <v>81</v>
      </c>
      <c r="N11" s="3">
        <v>19</v>
      </c>
      <c r="O11" s="3" t="s">
        <v>30</v>
      </c>
      <c r="P11" s="3">
        <v>8</v>
      </c>
      <c r="Q11" s="3">
        <v>3</v>
      </c>
      <c r="R11" s="4">
        <v>35796</v>
      </c>
      <c r="S11" s="3" t="s">
        <v>40</v>
      </c>
      <c r="T11" t="str">
        <f t="shared" si="0"/>
        <v>Ahmet Aydın</v>
      </c>
      <c r="U11" t="str">
        <f t="shared" si="1"/>
        <v>ahmet aydın</v>
      </c>
      <c r="V11" t="str">
        <f t="shared" si="2"/>
        <v>ahmet aydın</v>
      </c>
      <c r="W11" t="str">
        <f t="shared" si="3"/>
        <v>ahm</v>
      </c>
      <c r="X11" t="str">
        <f t="shared" si="4"/>
        <v>ayd</v>
      </c>
      <c r="Y11" t="str">
        <f t="shared" si="5"/>
        <v>ahm.ayd@gmail.com</v>
      </c>
    </row>
    <row r="12" spans="1:25" x14ac:dyDescent="0.25">
      <c r="A12" s="3">
        <v>11</v>
      </c>
      <c r="B12" s="3" t="s">
        <v>47</v>
      </c>
      <c r="C12" s="3" t="s">
        <v>50</v>
      </c>
      <c r="D12" s="3" t="s">
        <v>27</v>
      </c>
      <c r="E12" s="3" t="s">
        <v>28</v>
      </c>
      <c r="F12" s="3">
        <v>20</v>
      </c>
      <c r="G12" s="3" t="s">
        <v>61</v>
      </c>
      <c r="H12" s="3">
        <v>3.52</v>
      </c>
      <c r="I12" s="3" t="s">
        <v>30</v>
      </c>
      <c r="J12" s="3">
        <v>681</v>
      </c>
      <c r="K12" s="3" t="s">
        <v>63</v>
      </c>
      <c r="L12" s="3">
        <v>163</v>
      </c>
      <c r="M12" s="3">
        <v>77</v>
      </c>
      <c r="N12" s="3">
        <v>1</v>
      </c>
      <c r="O12" s="3" t="s">
        <v>30</v>
      </c>
      <c r="P12" s="3">
        <v>6</v>
      </c>
      <c r="Q12" s="3">
        <v>1</v>
      </c>
      <c r="R12" s="4">
        <v>36892</v>
      </c>
      <c r="S12" s="3" t="s">
        <v>40</v>
      </c>
      <c r="T12" t="str">
        <f t="shared" si="0"/>
        <v>Hatice Kaya</v>
      </c>
      <c r="U12" t="str">
        <f t="shared" si="1"/>
        <v>hatice kaya</v>
      </c>
      <c r="V12" t="str">
        <f t="shared" si="2"/>
        <v>hatice kaya</v>
      </c>
      <c r="W12" t="str">
        <f t="shared" si="3"/>
        <v>hat</v>
      </c>
      <c r="X12" t="str">
        <f t="shared" si="4"/>
        <v>kay</v>
      </c>
      <c r="Y12" t="str">
        <f t="shared" si="5"/>
        <v>hat.kay@gmail.com</v>
      </c>
    </row>
    <row r="13" spans="1:25" x14ac:dyDescent="0.25">
      <c r="A13" s="3">
        <v>12</v>
      </c>
      <c r="B13" s="3" t="s">
        <v>47</v>
      </c>
      <c r="C13" s="3" t="s">
        <v>64</v>
      </c>
      <c r="D13" s="3" t="s">
        <v>35</v>
      </c>
      <c r="E13" s="3" t="s">
        <v>28</v>
      </c>
      <c r="F13" s="3">
        <v>24</v>
      </c>
      <c r="G13" s="3" t="s">
        <v>51</v>
      </c>
      <c r="H13" s="3">
        <v>2.2599999999999998</v>
      </c>
      <c r="I13" s="3" t="s">
        <v>30</v>
      </c>
      <c r="J13" s="3">
        <v>653</v>
      </c>
      <c r="K13" s="3" t="s">
        <v>65</v>
      </c>
      <c r="L13" s="3">
        <v>179.2</v>
      </c>
      <c r="M13" s="3">
        <v>95</v>
      </c>
      <c r="N13" s="3">
        <v>5</v>
      </c>
      <c r="O13" s="3" t="s">
        <v>38</v>
      </c>
      <c r="P13" s="3">
        <v>8</v>
      </c>
      <c r="Q13" s="3">
        <v>1</v>
      </c>
      <c r="R13" s="4">
        <v>37257</v>
      </c>
      <c r="S13" s="3" t="s">
        <v>40</v>
      </c>
      <c r="T13" t="str">
        <f t="shared" si="0"/>
        <v>Hatice Koç</v>
      </c>
      <c r="U13" t="str">
        <f t="shared" si="1"/>
        <v>hatice koç</v>
      </c>
      <c r="V13" t="str">
        <f t="shared" si="2"/>
        <v>hatice koç</v>
      </c>
      <c r="W13" t="str">
        <f t="shared" si="3"/>
        <v>hat</v>
      </c>
      <c r="X13" t="str">
        <f t="shared" si="4"/>
        <v>koç</v>
      </c>
      <c r="Y13" t="str">
        <f t="shared" si="5"/>
        <v>hat.koç@gmail.com</v>
      </c>
    </row>
    <row r="14" spans="1:25" x14ac:dyDescent="0.25">
      <c r="A14" s="3">
        <v>13</v>
      </c>
      <c r="B14" s="3" t="s">
        <v>47</v>
      </c>
      <c r="C14" s="3" t="s">
        <v>44</v>
      </c>
      <c r="D14" s="3" t="s">
        <v>45</v>
      </c>
      <c r="E14" s="3" t="s">
        <v>28</v>
      </c>
      <c r="F14" s="3">
        <v>20</v>
      </c>
      <c r="G14" s="3" t="s">
        <v>29</v>
      </c>
      <c r="H14" s="3">
        <v>1.74</v>
      </c>
      <c r="I14" s="3" t="s">
        <v>30</v>
      </c>
      <c r="J14" s="3">
        <v>1907</v>
      </c>
      <c r="K14" s="3" t="s">
        <v>66</v>
      </c>
      <c r="L14" s="3">
        <v>175.5</v>
      </c>
      <c r="M14" s="3">
        <v>86</v>
      </c>
      <c r="N14" s="3">
        <v>21</v>
      </c>
      <c r="O14" s="3" t="s">
        <v>30</v>
      </c>
      <c r="P14" s="3">
        <v>1</v>
      </c>
      <c r="Q14" s="3">
        <v>5</v>
      </c>
      <c r="R14" s="4">
        <v>36892</v>
      </c>
      <c r="S14" s="3" t="s">
        <v>32</v>
      </c>
      <c r="T14" t="str">
        <f t="shared" si="0"/>
        <v>Hatice Çelik</v>
      </c>
      <c r="U14" t="str">
        <f t="shared" si="1"/>
        <v>hatice çelik</v>
      </c>
      <c r="V14" t="str">
        <f t="shared" si="2"/>
        <v>hatice çelik</v>
      </c>
      <c r="W14" t="str">
        <f t="shared" si="3"/>
        <v>hat</v>
      </c>
      <c r="X14" t="str">
        <f t="shared" si="4"/>
        <v>çel</v>
      </c>
      <c r="Y14" t="str">
        <f t="shared" si="5"/>
        <v>hat.çel@gmail.com</v>
      </c>
    </row>
    <row r="15" spans="1:25" x14ac:dyDescent="0.25">
      <c r="A15" s="3">
        <v>14</v>
      </c>
      <c r="B15" s="3" t="s">
        <v>67</v>
      </c>
      <c r="C15" s="3" t="s">
        <v>34</v>
      </c>
      <c r="D15" s="3" t="s">
        <v>27</v>
      </c>
      <c r="E15" s="3" t="s">
        <v>36</v>
      </c>
      <c r="F15" s="3">
        <v>20</v>
      </c>
      <c r="G15" s="3" t="s">
        <v>51</v>
      </c>
      <c r="H15" s="3">
        <v>3.21</v>
      </c>
      <c r="I15" s="3" t="s">
        <v>30</v>
      </c>
      <c r="J15" s="3">
        <v>1589</v>
      </c>
      <c r="K15" s="3" t="s">
        <v>68</v>
      </c>
      <c r="L15" s="3">
        <v>185.5</v>
      </c>
      <c r="M15" s="3">
        <v>88</v>
      </c>
      <c r="N15" s="3">
        <v>10</v>
      </c>
      <c r="O15" s="3" t="s">
        <v>30</v>
      </c>
      <c r="P15" s="3">
        <v>8</v>
      </c>
      <c r="Q15" s="3">
        <v>6</v>
      </c>
      <c r="R15" s="4">
        <v>35796</v>
      </c>
      <c r="S15" s="3" t="s">
        <v>32</v>
      </c>
      <c r="T15" t="str">
        <f t="shared" si="0"/>
        <v>Mustafa Arslan</v>
      </c>
      <c r="U15" t="str">
        <f t="shared" si="1"/>
        <v>mustafa arslan</v>
      </c>
      <c r="V15" t="str">
        <f t="shared" si="2"/>
        <v>mustafa arslan</v>
      </c>
      <c r="W15" t="str">
        <f t="shared" si="3"/>
        <v>mus</v>
      </c>
      <c r="X15" t="str">
        <f t="shared" si="4"/>
        <v>ars</v>
      </c>
      <c r="Y15" t="str">
        <f t="shared" si="5"/>
        <v>mus.ars@gmail.com</v>
      </c>
    </row>
    <row r="16" spans="1:25" x14ac:dyDescent="0.25">
      <c r="A16" s="3">
        <v>15</v>
      </c>
      <c r="B16" s="3" t="s">
        <v>69</v>
      </c>
      <c r="C16" s="3" t="s">
        <v>44</v>
      </c>
      <c r="D16" s="3" t="s">
        <v>45</v>
      </c>
      <c r="E16" s="3" t="s">
        <v>28</v>
      </c>
      <c r="F16" s="3">
        <v>25</v>
      </c>
      <c r="G16" s="3" t="s">
        <v>61</v>
      </c>
      <c r="H16" s="3">
        <v>2.6</v>
      </c>
      <c r="I16" s="3" t="s">
        <v>38</v>
      </c>
      <c r="J16" s="3">
        <v>45</v>
      </c>
      <c r="K16" s="3" t="s">
        <v>70</v>
      </c>
      <c r="L16" s="3">
        <v>168.9</v>
      </c>
      <c r="M16" s="3">
        <v>68</v>
      </c>
      <c r="N16" s="3">
        <v>15</v>
      </c>
      <c r="O16" s="3" t="s">
        <v>38</v>
      </c>
      <c r="P16" s="3">
        <v>4</v>
      </c>
      <c r="Q16" s="3">
        <v>3</v>
      </c>
      <c r="R16" s="4">
        <v>38353</v>
      </c>
      <c r="S16" s="3" t="s">
        <v>40</v>
      </c>
      <c r="T16" t="str">
        <f t="shared" si="0"/>
        <v>Zeynep Çelik</v>
      </c>
      <c r="U16" t="str">
        <f t="shared" si="1"/>
        <v>zeynep çelik</v>
      </c>
      <c r="V16" t="str">
        <f t="shared" si="2"/>
        <v>zeynep çelik</v>
      </c>
      <c r="W16" t="str">
        <f t="shared" si="3"/>
        <v>zey</v>
      </c>
      <c r="X16" t="str">
        <f t="shared" si="4"/>
        <v>çel</v>
      </c>
      <c r="Y16" t="str">
        <f t="shared" si="5"/>
        <v>zey.çel@gmail.com</v>
      </c>
    </row>
    <row r="17" spans="1:25" x14ac:dyDescent="0.25">
      <c r="A17" s="3">
        <v>16</v>
      </c>
      <c r="B17" s="3" t="s">
        <v>59</v>
      </c>
      <c r="C17" s="3" t="s">
        <v>71</v>
      </c>
      <c r="D17" s="3" t="s">
        <v>35</v>
      </c>
      <c r="E17" s="3" t="s">
        <v>28</v>
      </c>
      <c r="F17" s="3">
        <v>22</v>
      </c>
      <c r="G17" s="3" t="s">
        <v>48</v>
      </c>
      <c r="H17" s="3">
        <v>1.81</v>
      </c>
      <c r="I17" s="3" t="s">
        <v>38</v>
      </c>
      <c r="J17" s="3">
        <v>20</v>
      </c>
      <c r="K17" s="3" t="s">
        <v>72</v>
      </c>
      <c r="L17" s="3">
        <v>154.80000000000001</v>
      </c>
      <c r="M17" s="3">
        <v>59</v>
      </c>
      <c r="N17" s="3">
        <v>15</v>
      </c>
      <c r="O17" s="3" t="s">
        <v>30</v>
      </c>
      <c r="P17" s="3">
        <v>1</v>
      </c>
      <c r="Q17" s="3">
        <v>9</v>
      </c>
      <c r="R17" s="4">
        <v>38353</v>
      </c>
      <c r="S17" s="3" t="s">
        <v>32</v>
      </c>
      <c r="T17" t="str">
        <f t="shared" si="0"/>
        <v>Ahmet Yılmaz</v>
      </c>
      <c r="U17" t="str">
        <f t="shared" si="1"/>
        <v>ahmet yılmaz</v>
      </c>
      <c r="V17" t="str">
        <f t="shared" si="2"/>
        <v>ahmet yılmaz</v>
      </c>
      <c r="W17" t="str">
        <f t="shared" si="3"/>
        <v>ahm</v>
      </c>
      <c r="X17" t="str">
        <f t="shared" si="4"/>
        <v>yıl</v>
      </c>
      <c r="Y17" t="str">
        <f t="shared" si="5"/>
        <v>ahm.yıl@gmail.com</v>
      </c>
    </row>
    <row r="18" spans="1:25" x14ac:dyDescent="0.25">
      <c r="A18" s="3">
        <v>17</v>
      </c>
      <c r="B18" s="3" t="s">
        <v>33</v>
      </c>
      <c r="C18" s="3" t="s">
        <v>50</v>
      </c>
      <c r="D18" s="3" t="s">
        <v>27</v>
      </c>
      <c r="E18" s="3" t="s">
        <v>36</v>
      </c>
      <c r="F18" s="3">
        <v>21</v>
      </c>
      <c r="G18" s="3" t="s">
        <v>37</v>
      </c>
      <c r="H18" s="3">
        <v>2.74</v>
      </c>
      <c r="I18" s="3" t="s">
        <v>30</v>
      </c>
      <c r="J18" s="3">
        <v>383</v>
      </c>
      <c r="K18" s="3" t="s">
        <v>73</v>
      </c>
      <c r="L18" s="3">
        <v>178.5</v>
      </c>
      <c r="M18" s="3">
        <v>98</v>
      </c>
      <c r="N18" s="3">
        <v>0</v>
      </c>
      <c r="O18" s="3" t="s">
        <v>30</v>
      </c>
      <c r="P18" s="3">
        <v>8</v>
      </c>
      <c r="Q18" s="3">
        <v>5</v>
      </c>
      <c r="R18" s="4">
        <v>37622</v>
      </c>
      <c r="S18" s="3" t="s">
        <v>40</v>
      </c>
      <c r="T18" t="str">
        <f t="shared" si="0"/>
        <v>Mehmet Kaya</v>
      </c>
      <c r="U18" t="str">
        <f t="shared" si="1"/>
        <v>mehmet kaya</v>
      </c>
      <c r="V18" t="str">
        <f t="shared" si="2"/>
        <v>mehmet kaya</v>
      </c>
      <c r="W18" t="str">
        <f t="shared" si="3"/>
        <v>meh</v>
      </c>
      <c r="X18" t="str">
        <f t="shared" si="4"/>
        <v>kay</v>
      </c>
      <c r="Y18" t="str">
        <f t="shared" si="5"/>
        <v>meh.kay@gmail.com</v>
      </c>
    </row>
    <row r="19" spans="1:25" x14ac:dyDescent="0.25">
      <c r="A19" s="3">
        <v>18</v>
      </c>
      <c r="B19" s="3" t="s">
        <v>67</v>
      </c>
      <c r="C19" s="3" t="s">
        <v>42</v>
      </c>
      <c r="D19" s="3" t="s">
        <v>45</v>
      </c>
      <c r="E19" s="3" t="s">
        <v>36</v>
      </c>
      <c r="F19" s="3">
        <v>25</v>
      </c>
      <c r="G19" s="3" t="s">
        <v>61</v>
      </c>
      <c r="H19" s="3">
        <v>1.59</v>
      </c>
      <c r="I19" s="3" t="s">
        <v>30</v>
      </c>
      <c r="J19" s="3">
        <v>1109</v>
      </c>
      <c r="K19" s="3" t="s">
        <v>74</v>
      </c>
      <c r="L19" s="3">
        <v>180.4</v>
      </c>
      <c r="M19" s="3">
        <v>76</v>
      </c>
      <c r="N19" s="3">
        <v>8</v>
      </c>
      <c r="O19" s="3" t="s">
        <v>30</v>
      </c>
      <c r="P19" s="3">
        <v>4</v>
      </c>
      <c r="Q19" s="3">
        <v>8</v>
      </c>
      <c r="R19" s="4">
        <v>38353</v>
      </c>
      <c r="S19" s="3" t="s">
        <v>32</v>
      </c>
      <c r="T19" t="str">
        <f t="shared" si="0"/>
        <v>Mustafa Demir</v>
      </c>
      <c r="U19" t="str">
        <f t="shared" si="1"/>
        <v>mustafa demir</v>
      </c>
      <c r="V19" t="str">
        <f t="shared" si="2"/>
        <v>mustafa demir</v>
      </c>
      <c r="W19" t="str">
        <f t="shared" si="3"/>
        <v>mus</v>
      </c>
      <c r="X19" t="str">
        <f t="shared" si="4"/>
        <v>dem</v>
      </c>
      <c r="Y19" t="str">
        <f t="shared" si="5"/>
        <v>mus.dem@gmail.com</v>
      </c>
    </row>
    <row r="20" spans="1:25" x14ac:dyDescent="0.25">
      <c r="A20" s="3">
        <v>19</v>
      </c>
      <c r="B20" s="3" t="s">
        <v>25</v>
      </c>
      <c r="C20" s="3" t="s">
        <v>50</v>
      </c>
      <c r="D20" s="3" t="s">
        <v>35</v>
      </c>
      <c r="E20" s="3" t="s">
        <v>36</v>
      </c>
      <c r="F20" s="3">
        <v>25</v>
      </c>
      <c r="G20" s="3" t="s">
        <v>61</v>
      </c>
      <c r="H20" s="3">
        <v>3.77</v>
      </c>
      <c r="I20" s="3" t="s">
        <v>38</v>
      </c>
      <c r="J20" s="3">
        <v>677</v>
      </c>
      <c r="K20" s="3" t="s">
        <v>75</v>
      </c>
      <c r="L20" s="3">
        <v>172.5</v>
      </c>
      <c r="M20" s="3">
        <v>76</v>
      </c>
      <c r="N20" s="3">
        <v>5</v>
      </c>
      <c r="O20" s="3" t="s">
        <v>30</v>
      </c>
      <c r="P20" s="3">
        <v>6</v>
      </c>
      <c r="Q20" s="3">
        <v>1</v>
      </c>
      <c r="R20" s="4">
        <v>37622</v>
      </c>
      <c r="S20" s="3" t="s">
        <v>32</v>
      </c>
      <c r="T20" t="str">
        <f t="shared" si="0"/>
        <v>Ayşe Kaya</v>
      </c>
      <c r="U20" t="str">
        <f t="shared" si="1"/>
        <v>ayşe kaya</v>
      </c>
      <c r="V20" t="str">
        <f t="shared" si="2"/>
        <v>ayşe kaya</v>
      </c>
      <c r="W20" t="str">
        <f t="shared" si="3"/>
        <v>ayş</v>
      </c>
      <c r="X20" t="str">
        <f t="shared" si="4"/>
        <v>kay</v>
      </c>
      <c r="Y20" t="str">
        <f t="shared" si="5"/>
        <v>ayş.kay@gmail.com</v>
      </c>
    </row>
    <row r="21" spans="1:25" x14ac:dyDescent="0.25">
      <c r="A21" s="3">
        <v>20</v>
      </c>
      <c r="B21" s="3" t="s">
        <v>76</v>
      </c>
      <c r="C21" s="3" t="s">
        <v>42</v>
      </c>
      <c r="D21" s="3" t="s">
        <v>45</v>
      </c>
      <c r="E21" s="3" t="s">
        <v>28</v>
      </c>
      <c r="F21" s="3">
        <v>20</v>
      </c>
      <c r="G21" s="3" t="s">
        <v>37</v>
      </c>
      <c r="H21" s="3">
        <v>2.15</v>
      </c>
      <c r="I21" s="3" t="s">
        <v>38</v>
      </c>
      <c r="J21" s="3">
        <v>1598</v>
      </c>
      <c r="K21" s="3" t="s">
        <v>77</v>
      </c>
      <c r="L21" s="3">
        <v>180.8</v>
      </c>
      <c r="M21" s="3">
        <v>68</v>
      </c>
      <c r="N21" s="3">
        <v>15</v>
      </c>
      <c r="O21" s="3" t="s">
        <v>38</v>
      </c>
      <c r="P21" s="3">
        <v>8</v>
      </c>
      <c r="Q21" s="3">
        <v>5</v>
      </c>
      <c r="R21" s="4">
        <v>36892</v>
      </c>
      <c r="S21" s="3" t="s">
        <v>32</v>
      </c>
      <c r="T21" t="str">
        <f t="shared" si="0"/>
        <v>Emre Demir</v>
      </c>
      <c r="U21" t="str">
        <f t="shared" si="1"/>
        <v>emre demir</v>
      </c>
      <c r="V21" t="str">
        <f t="shared" si="2"/>
        <v>emre demir</v>
      </c>
      <c r="W21" t="str">
        <f t="shared" si="3"/>
        <v>emr</v>
      </c>
      <c r="X21" t="str">
        <f t="shared" si="4"/>
        <v>dem</v>
      </c>
      <c r="Y21" t="str">
        <f t="shared" si="5"/>
        <v>emr.dem@gmail.com</v>
      </c>
    </row>
    <row r="22" spans="1:25" x14ac:dyDescent="0.25">
      <c r="A22" s="3">
        <v>21</v>
      </c>
      <c r="B22" s="3" t="s">
        <v>41</v>
      </c>
      <c r="C22" s="3" t="s">
        <v>60</v>
      </c>
      <c r="D22" s="3" t="s">
        <v>35</v>
      </c>
      <c r="E22" s="3" t="s">
        <v>28</v>
      </c>
      <c r="F22" s="3">
        <v>23</v>
      </c>
      <c r="G22" s="3" t="s">
        <v>29</v>
      </c>
      <c r="H22" s="3">
        <v>3.16</v>
      </c>
      <c r="I22" s="3" t="s">
        <v>38</v>
      </c>
      <c r="J22" s="3">
        <v>358</v>
      </c>
      <c r="K22" s="3" t="s">
        <v>78</v>
      </c>
      <c r="L22" s="3">
        <v>169.8</v>
      </c>
      <c r="M22" s="3">
        <v>85</v>
      </c>
      <c r="N22" s="3">
        <v>2</v>
      </c>
      <c r="O22" s="3" t="s">
        <v>38</v>
      </c>
      <c r="P22" s="3">
        <v>4</v>
      </c>
      <c r="Q22" s="3">
        <v>3</v>
      </c>
      <c r="R22" s="4">
        <v>36526</v>
      </c>
      <c r="S22" s="3" t="s">
        <v>40</v>
      </c>
      <c r="T22" t="str">
        <f t="shared" si="0"/>
        <v>Fatma Aydın</v>
      </c>
      <c r="U22" t="str">
        <f t="shared" si="1"/>
        <v>fatma aydın</v>
      </c>
      <c r="V22" t="str">
        <f t="shared" si="2"/>
        <v>fatma aydın</v>
      </c>
      <c r="W22" t="str">
        <f t="shared" si="3"/>
        <v>fat</v>
      </c>
      <c r="X22" t="str">
        <f t="shared" si="4"/>
        <v>ayd</v>
      </c>
      <c r="Y22" t="str">
        <f t="shared" si="5"/>
        <v>fat.ayd@gmail.com</v>
      </c>
    </row>
    <row r="23" spans="1:25" x14ac:dyDescent="0.25">
      <c r="A23" s="3">
        <v>22</v>
      </c>
      <c r="B23" s="3" t="s">
        <v>53</v>
      </c>
      <c r="C23" s="3" t="s">
        <v>34</v>
      </c>
      <c r="D23" s="3" t="s">
        <v>35</v>
      </c>
      <c r="E23" s="3" t="s">
        <v>36</v>
      </c>
      <c r="F23" s="3">
        <v>22</v>
      </c>
      <c r="G23" s="3" t="s">
        <v>29</v>
      </c>
      <c r="H23" s="3">
        <v>2.2799999999999998</v>
      </c>
      <c r="I23" s="3" t="s">
        <v>38</v>
      </c>
      <c r="J23" s="3">
        <v>1169</v>
      </c>
      <c r="K23" s="3" t="s">
        <v>79</v>
      </c>
      <c r="L23" s="3">
        <v>170.9</v>
      </c>
      <c r="M23" s="3">
        <v>96</v>
      </c>
      <c r="N23" s="3">
        <v>19</v>
      </c>
      <c r="O23" s="3" t="s">
        <v>30</v>
      </c>
      <c r="P23" s="3">
        <v>3</v>
      </c>
      <c r="Q23" s="3">
        <v>1</v>
      </c>
      <c r="R23" s="4">
        <v>37987</v>
      </c>
      <c r="S23" s="3" t="s">
        <v>40</v>
      </c>
      <c r="T23" t="str">
        <f t="shared" si="0"/>
        <v>Elif Arslan</v>
      </c>
      <c r="U23" t="str">
        <f t="shared" si="1"/>
        <v>elif arslan</v>
      </c>
      <c r="V23" t="str">
        <f t="shared" si="2"/>
        <v>elif arslan</v>
      </c>
      <c r="W23" t="str">
        <f t="shared" si="3"/>
        <v>eli</v>
      </c>
      <c r="X23" t="str">
        <f t="shared" si="4"/>
        <v>ars</v>
      </c>
      <c r="Y23" t="str">
        <f t="shared" si="5"/>
        <v>eli.ars@gmail.com</v>
      </c>
    </row>
    <row r="24" spans="1:25" x14ac:dyDescent="0.25">
      <c r="A24" s="3">
        <v>23</v>
      </c>
      <c r="B24" s="3" t="s">
        <v>69</v>
      </c>
      <c r="C24" s="3" t="s">
        <v>26</v>
      </c>
      <c r="D24" s="3" t="s">
        <v>35</v>
      </c>
      <c r="E24" s="3" t="s">
        <v>28</v>
      </c>
      <c r="F24" s="3">
        <v>19</v>
      </c>
      <c r="G24" s="3" t="s">
        <v>80</v>
      </c>
      <c r="H24" s="3">
        <v>2.8</v>
      </c>
      <c r="I24" s="3" t="s">
        <v>38</v>
      </c>
      <c r="J24" s="3">
        <v>548</v>
      </c>
      <c r="K24" s="3" t="s">
        <v>81</v>
      </c>
      <c r="L24" s="3">
        <v>167.1</v>
      </c>
      <c r="M24" s="3">
        <v>93</v>
      </c>
      <c r="N24" s="3">
        <v>3</v>
      </c>
      <c r="O24" s="3" t="s">
        <v>38</v>
      </c>
      <c r="P24" s="3">
        <v>9</v>
      </c>
      <c r="Q24" s="3">
        <v>4</v>
      </c>
      <c r="R24" s="4">
        <v>37987</v>
      </c>
      <c r="S24" s="3" t="s">
        <v>40</v>
      </c>
      <c r="T24" t="str">
        <f t="shared" si="0"/>
        <v>Zeynep Doğan</v>
      </c>
      <c r="U24" t="str">
        <f t="shared" si="1"/>
        <v>zeynep doğan</v>
      </c>
      <c r="V24" t="str">
        <f t="shared" si="2"/>
        <v>zeynep doğan</v>
      </c>
      <c r="W24" t="str">
        <f t="shared" si="3"/>
        <v>zey</v>
      </c>
      <c r="X24" t="str">
        <f t="shared" si="4"/>
        <v>doğ</v>
      </c>
      <c r="Y24" t="str">
        <f t="shared" si="5"/>
        <v>zey.doğ@gmail.com</v>
      </c>
    </row>
    <row r="25" spans="1:25" x14ac:dyDescent="0.25">
      <c r="A25" s="3">
        <v>24</v>
      </c>
      <c r="B25" s="3" t="s">
        <v>47</v>
      </c>
      <c r="C25" s="3" t="s">
        <v>57</v>
      </c>
      <c r="D25" s="3" t="s">
        <v>45</v>
      </c>
      <c r="E25" s="3" t="s">
        <v>36</v>
      </c>
      <c r="F25" s="3">
        <v>25</v>
      </c>
      <c r="G25" s="3" t="s">
        <v>51</v>
      </c>
      <c r="H25" s="3">
        <v>2.87</v>
      </c>
      <c r="I25" s="3" t="s">
        <v>30</v>
      </c>
      <c r="J25" s="3">
        <v>1930</v>
      </c>
      <c r="K25" s="3" t="s">
        <v>82</v>
      </c>
      <c r="L25" s="3">
        <v>151</v>
      </c>
      <c r="M25" s="3">
        <v>93</v>
      </c>
      <c r="N25" s="3">
        <v>18</v>
      </c>
      <c r="O25" s="3" t="s">
        <v>30</v>
      </c>
      <c r="P25" s="3">
        <v>3</v>
      </c>
      <c r="Q25" s="3">
        <v>5</v>
      </c>
      <c r="R25" s="4">
        <v>36892</v>
      </c>
      <c r="S25" s="3" t="s">
        <v>40</v>
      </c>
      <c r="T25" t="str">
        <f t="shared" si="0"/>
        <v>Hatice Şahin</v>
      </c>
      <c r="U25" t="str">
        <f t="shared" si="1"/>
        <v>hatice şahin</v>
      </c>
      <c r="V25" t="str">
        <f t="shared" si="2"/>
        <v>hatice şahin</v>
      </c>
      <c r="W25" t="str">
        <f t="shared" si="3"/>
        <v>hat</v>
      </c>
      <c r="X25" t="str">
        <f t="shared" si="4"/>
        <v>şah</v>
      </c>
      <c r="Y25" t="str">
        <f t="shared" si="5"/>
        <v>hat.şah@gmail.com</v>
      </c>
    </row>
    <row r="26" spans="1:25" x14ac:dyDescent="0.25">
      <c r="A26" s="3">
        <v>25</v>
      </c>
      <c r="B26" s="3" t="s">
        <v>33</v>
      </c>
      <c r="C26" s="3" t="s">
        <v>34</v>
      </c>
      <c r="D26" s="3" t="s">
        <v>35</v>
      </c>
      <c r="E26" s="3" t="s">
        <v>28</v>
      </c>
      <c r="F26" s="3">
        <v>21</v>
      </c>
      <c r="G26" s="3" t="s">
        <v>29</v>
      </c>
      <c r="H26" s="3">
        <v>1.96</v>
      </c>
      <c r="I26" s="3" t="s">
        <v>30</v>
      </c>
      <c r="J26" s="3">
        <v>546</v>
      </c>
      <c r="K26" s="3" t="s">
        <v>83</v>
      </c>
      <c r="L26" s="3">
        <v>154.30000000000001</v>
      </c>
      <c r="M26" s="3">
        <v>96</v>
      </c>
      <c r="N26" s="3">
        <v>2</v>
      </c>
      <c r="O26" s="3" t="s">
        <v>38</v>
      </c>
      <c r="P26" s="3">
        <v>9</v>
      </c>
      <c r="Q26" s="3">
        <v>7</v>
      </c>
      <c r="R26" s="4">
        <v>36161</v>
      </c>
      <c r="S26" s="3" t="s">
        <v>32</v>
      </c>
      <c r="T26" t="str">
        <f t="shared" si="0"/>
        <v>Mehmet Arslan</v>
      </c>
      <c r="U26" t="str">
        <f t="shared" si="1"/>
        <v>mehmet arslan</v>
      </c>
      <c r="V26" t="str">
        <f t="shared" si="2"/>
        <v>mehmet arslan</v>
      </c>
      <c r="W26" t="str">
        <f t="shared" si="3"/>
        <v>meh</v>
      </c>
      <c r="X26" t="str">
        <f t="shared" si="4"/>
        <v>ars</v>
      </c>
      <c r="Y26" t="str">
        <f t="shared" si="5"/>
        <v>meh.ars@gmail.com</v>
      </c>
    </row>
    <row r="27" spans="1:25" x14ac:dyDescent="0.25">
      <c r="A27" s="3">
        <v>26</v>
      </c>
      <c r="B27" s="3" t="s">
        <v>47</v>
      </c>
      <c r="C27" s="3" t="s">
        <v>42</v>
      </c>
      <c r="D27" s="3" t="s">
        <v>35</v>
      </c>
      <c r="E27" s="3" t="s">
        <v>36</v>
      </c>
      <c r="F27" s="3">
        <v>23</v>
      </c>
      <c r="G27" s="3" t="s">
        <v>80</v>
      </c>
      <c r="H27" s="3">
        <v>3.92</v>
      </c>
      <c r="I27" s="3" t="s">
        <v>30</v>
      </c>
      <c r="J27" s="3">
        <v>1193</v>
      </c>
      <c r="K27" s="3" t="s">
        <v>43</v>
      </c>
      <c r="L27" s="3">
        <v>151.30000000000001</v>
      </c>
      <c r="M27" s="3">
        <v>56</v>
      </c>
      <c r="N27" s="3">
        <v>18</v>
      </c>
      <c r="O27" s="3" t="s">
        <v>38</v>
      </c>
      <c r="P27" s="3">
        <v>2</v>
      </c>
      <c r="Q27" s="3">
        <v>1</v>
      </c>
      <c r="R27" s="4">
        <v>36161</v>
      </c>
      <c r="S27" s="3" t="s">
        <v>40</v>
      </c>
      <c r="T27" t="str">
        <f t="shared" si="0"/>
        <v>Hatice Demir</v>
      </c>
      <c r="U27" t="str">
        <f t="shared" si="1"/>
        <v>hatice demir</v>
      </c>
      <c r="V27" t="str">
        <f t="shared" si="2"/>
        <v>hatice demir</v>
      </c>
      <c r="W27" t="str">
        <f t="shared" si="3"/>
        <v>hat</v>
      </c>
      <c r="X27" t="str">
        <f t="shared" si="4"/>
        <v>dem</v>
      </c>
      <c r="Y27" t="str">
        <f t="shared" si="5"/>
        <v>hat.dem@gmail.com</v>
      </c>
    </row>
    <row r="28" spans="1:25" x14ac:dyDescent="0.25">
      <c r="A28" s="3">
        <v>27</v>
      </c>
      <c r="B28" s="3" t="s">
        <v>67</v>
      </c>
      <c r="C28" s="3" t="s">
        <v>50</v>
      </c>
      <c r="D28" s="3" t="s">
        <v>35</v>
      </c>
      <c r="E28" s="3" t="s">
        <v>28</v>
      </c>
      <c r="F28" s="3">
        <v>23</v>
      </c>
      <c r="G28" s="3" t="s">
        <v>29</v>
      </c>
      <c r="H28" s="3">
        <v>3.44</v>
      </c>
      <c r="I28" s="3" t="s">
        <v>30</v>
      </c>
      <c r="J28" s="3">
        <v>1158</v>
      </c>
      <c r="K28" s="3" t="s">
        <v>84</v>
      </c>
      <c r="L28" s="3">
        <v>175.5</v>
      </c>
      <c r="M28" s="3">
        <v>83</v>
      </c>
      <c r="N28" s="3">
        <v>19</v>
      </c>
      <c r="O28" s="3" t="s">
        <v>30</v>
      </c>
      <c r="P28" s="3">
        <v>2</v>
      </c>
      <c r="Q28" s="3">
        <v>3</v>
      </c>
      <c r="R28" s="4">
        <v>38353</v>
      </c>
      <c r="S28" s="3" t="s">
        <v>40</v>
      </c>
      <c r="T28" t="str">
        <f t="shared" si="0"/>
        <v>Mustafa Kaya</v>
      </c>
      <c r="U28" t="str">
        <f t="shared" si="1"/>
        <v>mustafa kaya</v>
      </c>
      <c r="V28" t="str">
        <f t="shared" si="2"/>
        <v>mustafa kaya</v>
      </c>
      <c r="W28" t="str">
        <f t="shared" si="3"/>
        <v>mus</v>
      </c>
      <c r="X28" t="str">
        <f t="shared" si="4"/>
        <v>kay</v>
      </c>
      <c r="Y28" t="str">
        <f t="shared" si="5"/>
        <v>mus.kay@gmail.com</v>
      </c>
    </row>
    <row r="29" spans="1:25" x14ac:dyDescent="0.25">
      <c r="A29" s="3">
        <v>28</v>
      </c>
      <c r="B29" s="3" t="s">
        <v>41</v>
      </c>
      <c r="C29" s="3" t="s">
        <v>64</v>
      </c>
      <c r="D29" s="3" t="s">
        <v>35</v>
      </c>
      <c r="E29" s="3" t="s">
        <v>28</v>
      </c>
      <c r="F29" s="3">
        <v>19</v>
      </c>
      <c r="G29" s="3" t="s">
        <v>37</v>
      </c>
      <c r="H29" s="3">
        <v>3.85</v>
      </c>
      <c r="I29" s="3" t="s">
        <v>38</v>
      </c>
      <c r="J29" s="3">
        <v>733</v>
      </c>
      <c r="K29" s="3" t="s">
        <v>85</v>
      </c>
      <c r="L29" s="3">
        <v>162.6</v>
      </c>
      <c r="M29" s="3">
        <v>46</v>
      </c>
      <c r="N29" s="3">
        <v>6</v>
      </c>
      <c r="O29" s="3" t="s">
        <v>30</v>
      </c>
      <c r="P29" s="3">
        <v>2</v>
      </c>
      <c r="Q29" s="3">
        <v>2</v>
      </c>
      <c r="R29" s="4">
        <v>37987</v>
      </c>
      <c r="S29" s="3" t="s">
        <v>32</v>
      </c>
      <c r="T29" t="str">
        <f t="shared" si="0"/>
        <v>Fatma Koç</v>
      </c>
      <c r="U29" t="str">
        <f t="shared" si="1"/>
        <v>fatma koç</v>
      </c>
      <c r="V29" t="str">
        <f t="shared" si="2"/>
        <v>fatma koç</v>
      </c>
      <c r="W29" t="str">
        <f t="shared" si="3"/>
        <v>fat</v>
      </c>
      <c r="X29" t="str">
        <f t="shared" si="4"/>
        <v>koç</v>
      </c>
      <c r="Y29" t="str">
        <f t="shared" si="5"/>
        <v>fat.koç@gmail.com</v>
      </c>
    </row>
    <row r="30" spans="1:25" x14ac:dyDescent="0.25">
      <c r="A30" s="3">
        <v>29</v>
      </c>
      <c r="B30" s="3" t="s">
        <v>59</v>
      </c>
      <c r="C30" s="3" t="s">
        <v>34</v>
      </c>
      <c r="D30" s="3" t="s">
        <v>35</v>
      </c>
      <c r="E30" s="3" t="s">
        <v>36</v>
      </c>
      <c r="F30" s="3">
        <v>25</v>
      </c>
      <c r="G30" s="3" t="s">
        <v>61</v>
      </c>
      <c r="H30" s="3">
        <v>3.74</v>
      </c>
      <c r="I30" s="3" t="s">
        <v>30</v>
      </c>
      <c r="J30" s="3">
        <v>1947</v>
      </c>
      <c r="K30" s="3" t="s">
        <v>86</v>
      </c>
      <c r="L30" s="3">
        <v>170.3</v>
      </c>
      <c r="M30" s="3">
        <v>47</v>
      </c>
      <c r="N30" s="3">
        <v>19</v>
      </c>
      <c r="O30" s="3" t="s">
        <v>38</v>
      </c>
      <c r="P30" s="3">
        <v>6</v>
      </c>
      <c r="Q30" s="3">
        <v>9</v>
      </c>
      <c r="R30" s="4">
        <v>37987</v>
      </c>
      <c r="S30" s="3" t="s">
        <v>40</v>
      </c>
      <c r="T30" t="str">
        <f t="shared" si="0"/>
        <v>Ahmet Arslan</v>
      </c>
      <c r="U30" t="str">
        <f t="shared" si="1"/>
        <v>ahmet arslan</v>
      </c>
      <c r="V30" t="str">
        <f t="shared" si="2"/>
        <v>ahmet arslan</v>
      </c>
      <c r="W30" t="str">
        <f t="shared" si="3"/>
        <v>ahm</v>
      </c>
      <c r="X30" t="str">
        <f t="shared" si="4"/>
        <v>ars</v>
      </c>
      <c r="Y30" t="str">
        <f t="shared" si="5"/>
        <v>ahm.ars@gmail.com</v>
      </c>
    </row>
    <row r="31" spans="1:25" x14ac:dyDescent="0.25">
      <c r="A31" s="3">
        <v>30</v>
      </c>
      <c r="B31" s="3" t="s">
        <v>25</v>
      </c>
      <c r="C31" s="3" t="s">
        <v>44</v>
      </c>
      <c r="D31" s="3" t="s">
        <v>27</v>
      </c>
      <c r="E31" s="3" t="s">
        <v>36</v>
      </c>
      <c r="F31" s="3">
        <v>21</v>
      </c>
      <c r="G31" s="3" t="s">
        <v>37</v>
      </c>
      <c r="H31" s="3">
        <v>2.99</v>
      </c>
      <c r="I31" s="3" t="s">
        <v>38</v>
      </c>
      <c r="J31" s="3">
        <v>1226</v>
      </c>
      <c r="K31" s="3" t="s">
        <v>87</v>
      </c>
      <c r="L31" s="3">
        <v>186.3</v>
      </c>
      <c r="M31" s="3">
        <v>93</v>
      </c>
      <c r="N31" s="3">
        <v>8</v>
      </c>
      <c r="O31" s="3" t="s">
        <v>30</v>
      </c>
      <c r="P31" s="3">
        <v>3</v>
      </c>
      <c r="Q31" s="3">
        <v>10</v>
      </c>
      <c r="R31" s="4">
        <v>37622</v>
      </c>
      <c r="S31" s="3" t="s">
        <v>32</v>
      </c>
      <c r="T31" t="str">
        <f t="shared" si="0"/>
        <v>Ayşe Çelik</v>
      </c>
      <c r="U31" t="str">
        <f t="shared" si="1"/>
        <v>ayşe çelik</v>
      </c>
      <c r="V31" t="str">
        <f t="shared" si="2"/>
        <v>ayşe çelik</v>
      </c>
      <c r="W31" t="str">
        <f t="shared" si="3"/>
        <v>ayş</v>
      </c>
      <c r="X31" t="str">
        <f t="shared" si="4"/>
        <v>çel</v>
      </c>
      <c r="Y31" t="str">
        <f t="shared" si="5"/>
        <v>ayş.çel@gmail.com</v>
      </c>
    </row>
    <row r="32" spans="1:25" x14ac:dyDescent="0.25">
      <c r="A32" s="3">
        <v>31</v>
      </c>
    </row>
    <row r="33" spans="1:25" x14ac:dyDescent="0.25">
      <c r="A33" s="3">
        <v>32</v>
      </c>
    </row>
    <row r="34" spans="1:25" x14ac:dyDescent="0.25">
      <c r="A34" s="3">
        <v>33</v>
      </c>
    </row>
    <row r="35" spans="1:25" x14ac:dyDescent="0.25">
      <c r="A35" s="3">
        <v>34</v>
      </c>
      <c r="X35" t="s">
        <v>88</v>
      </c>
      <c r="Y35" s="5" t="s">
        <v>89</v>
      </c>
    </row>
    <row r="36" spans="1:25" x14ac:dyDescent="0.25">
      <c r="A36" s="3">
        <v>35</v>
      </c>
    </row>
    <row r="37" spans="1:25" x14ac:dyDescent="0.25">
      <c r="A37" s="3">
        <v>36</v>
      </c>
      <c r="B37" s="3" t="s">
        <v>90</v>
      </c>
      <c r="C37" s="3" t="s">
        <v>90</v>
      </c>
      <c r="D37" s="3" t="s">
        <v>91</v>
      </c>
      <c r="F37" s="3" t="s">
        <v>92</v>
      </c>
      <c r="G37" s="3" t="s">
        <v>90</v>
      </c>
      <c r="H37" s="3" t="s">
        <v>92</v>
      </c>
    </row>
    <row r="38" spans="1:25" x14ac:dyDescent="0.25">
      <c r="A38" s="3">
        <v>37</v>
      </c>
      <c r="B38" s="3" t="s">
        <v>93</v>
      </c>
      <c r="C38" s="3" t="s">
        <v>93</v>
      </c>
      <c r="D38" s="3" t="s">
        <v>93</v>
      </c>
      <c r="F38" s="3" t="s">
        <v>94</v>
      </c>
      <c r="G38" s="3" t="s">
        <v>95</v>
      </c>
      <c r="H38" s="3" t="s">
        <v>94</v>
      </c>
    </row>
    <row r="39" spans="1:25" x14ac:dyDescent="0.25">
      <c r="A39" s="3">
        <v>38</v>
      </c>
      <c r="G39" s="3" t="s">
        <v>96</v>
      </c>
      <c r="H39" t="s">
        <v>97</v>
      </c>
    </row>
    <row r="40" spans="1:25" x14ac:dyDescent="0.25">
      <c r="A40" s="3">
        <v>39</v>
      </c>
    </row>
    <row r="41" spans="1:25" x14ac:dyDescent="0.25">
      <c r="A41" s="3">
        <v>40</v>
      </c>
      <c r="E41" s="6" t="s">
        <v>98</v>
      </c>
      <c r="F41" s="6" t="s">
        <v>99</v>
      </c>
      <c r="G41" s="3"/>
    </row>
    <row r="42" spans="1:25" x14ac:dyDescent="0.25">
      <c r="A42" s="3">
        <v>41</v>
      </c>
    </row>
    <row r="43" spans="1:25" x14ac:dyDescent="0.25">
      <c r="A43" s="3">
        <v>42</v>
      </c>
    </row>
    <row r="44" spans="1:25" x14ac:dyDescent="0.25">
      <c r="A44" s="3">
        <v>43</v>
      </c>
    </row>
    <row r="45" spans="1:25" x14ac:dyDescent="0.25">
      <c r="A45" s="3">
        <v>44</v>
      </c>
      <c r="F45" t="s">
        <v>100</v>
      </c>
      <c r="G45">
        <f>SUMIF(E2:E31,E8,J2:J31)</f>
        <v>15429</v>
      </c>
    </row>
    <row r="46" spans="1:25" x14ac:dyDescent="0.25">
      <c r="A46" s="3">
        <v>45</v>
      </c>
      <c r="F46" t="s">
        <v>101</v>
      </c>
      <c r="G46">
        <f>SUMIF(E3:E52,E9,J3:J52)</f>
        <v>11141</v>
      </c>
    </row>
    <row r="47" spans="1:25" x14ac:dyDescent="0.25">
      <c r="A47" s="3">
        <v>46</v>
      </c>
    </row>
    <row r="48" spans="1:25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7C9-8093-4B32-AA2A-F39A859C3BAB}">
  <dimension ref="B2:F7"/>
  <sheetViews>
    <sheetView workbookViewId="0">
      <selection sqref="A1:XFD1048576"/>
    </sheetView>
  </sheetViews>
  <sheetFormatPr defaultRowHeight="15" x14ac:dyDescent="0.25"/>
  <sheetData>
    <row r="2" spans="2:6" x14ac:dyDescent="0.25">
      <c r="B2" s="7" t="s">
        <v>102</v>
      </c>
      <c r="C2" s="7">
        <v>28000</v>
      </c>
      <c r="E2" t="s">
        <v>102</v>
      </c>
      <c r="F2" t="s">
        <v>101</v>
      </c>
    </row>
    <row r="3" spans="2:6" x14ac:dyDescent="0.25">
      <c r="B3" s="7" t="s">
        <v>101</v>
      </c>
      <c r="C3" s="7">
        <v>33000</v>
      </c>
      <c r="E3" s="7">
        <v>28000</v>
      </c>
      <c r="F3" s="7">
        <v>33000</v>
      </c>
    </row>
    <row r="6" spans="2:6" x14ac:dyDescent="0.25">
      <c r="B6" s="7" t="s">
        <v>102</v>
      </c>
      <c r="C6" s="7" t="s">
        <v>101</v>
      </c>
    </row>
    <row r="7" spans="2:6" x14ac:dyDescent="0.25">
      <c r="B7" s="7">
        <v>28000</v>
      </c>
      <c r="C7" s="7">
        <v>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716F-01D5-442A-8ECE-4BB82A45EC3C}">
  <dimension ref="A1:G30"/>
  <sheetViews>
    <sheetView workbookViewId="0">
      <selection activeCell="C12" sqref="C12"/>
    </sheetView>
  </sheetViews>
  <sheetFormatPr defaultRowHeight="15" x14ac:dyDescent="0.25"/>
  <cols>
    <col min="1" max="1" width="15.140625" customWidth="1"/>
    <col min="2" max="2" width="18" customWidth="1"/>
    <col min="3" max="3" width="23.5703125" customWidth="1"/>
    <col min="4" max="4" width="31.7109375" customWidth="1"/>
    <col min="5" max="7" width="12.7109375" bestFit="1" customWidth="1"/>
  </cols>
  <sheetData>
    <row r="1" spans="1:7" x14ac:dyDescent="0.25">
      <c r="A1" s="8" t="s">
        <v>127</v>
      </c>
      <c r="B1" s="8" t="s">
        <v>128</v>
      </c>
      <c r="C1" s="9" t="s">
        <v>129</v>
      </c>
      <c r="D1" s="10" t="s">
        <v>130</v>
      </c>
      <c r="E1" s="11" t="s">
        <v>131</v>
      </c>
      <c r="F1" s="11" t="s">
        <v>132</v>
      </c>
      <c r="G1" s="11" t="s">
        <v>133</v>
      </c>
    </row>
    <row r="2" spans="1:7" x14ac:dyDescent="0.25">
      <c r="A2" s="12" t="s">
        <v>103</v>
      </c>
      <c r="B2" s="13">
        <v>25795</v>
      </c>
      <c r="C2" s="14">
        <v>857695.25</v>
      </c>
      <c r="D2" s="14">
        <v>557380.5</v>
      </c>
      <c r="E2" s="15">
        <f>Table1[[#This Row],[Toplam Gelir (TL)]]-Table1[[#This Row],[Toplam Maliyet (TL)]]</f>
        <v>300314.75</v>
      </c>
      <c r="F2" s="15">
        <f>Table1[[#This Row],[Kar]]*$D$30</f>
        <v>60062.950000000004</v>
      </c>
      <c r="G2" s="15">
        <f>Table1[[#This Row],[Kar]]*'[1]Vergi Oranları'!$C$4</f>
        <v>90094.425000000003</v>
      </c>
    </row>
    <row r="3" spans="1:7" x14ac:dyDescent="0.25">
      <c r="A3" s="13" t="s">
        <v>104</v>
      </c>
      <c r="B3" s="13">
        <v>10860</v>
      </c>
      <c r="C3" s="14">
        <v>284903.65000000002</v>
      </c>
      <c r="D3" s="14">
        <v>194326.11</v>
      </c>
      <c r="E3" s="15">
        <f>Table1[[#This Row],[Toplam Gelir (TL)]]-Table1[[#This Row],[Toplam Maliyet (TL)]]</f>
        <v>90577.540000000037</v>
      </c>
      <c r="F3" s="15">
        <f>Table1[[#This Row],[Kar]]*$D$30</f>
        <v>18115.508000000009</v>
      </c>
      <c r="G3" s="15">
        <f>Table1[[#This Row],[Kar]]*'[1]Vergi Oranları'!$C$4</f>
        <v>27173.26200000001</v>
      </c>
    </row>
    <row r="4" spans="1:7" x14ac:dyDescent="0.25">
      <c r="A4" s="13" t="s">
        <v>105</v>
      </c>
      <c r="B4" s="13">
        <v>48158</v>
      </c>
      <c r="C4" s="14">
        <v>1464068.72</v>
      </c>
      <c r="D4" s="14">
        <v>1099676.99</v>
      </c>
      <c r="E4" s="15">
        <f>Table1[[#This Row],[Toplam Gelir (TL)]]-Table1[[#This Row],[Toplam Maliyet (TL)]]</f>
        <v>364391.73</v>
      </c>
      <c r="F4" s="15">
        <f>Table1[[#This Row],[Kar]]*$D$30</f>
        <v>72878.346000000005</v>
      </c>
      <c r="G4" s="15">
        <f>Table1[[#This Row],[Kar]]*'[1]Vergi Oranları'!$C$4</f>
        <v>109317.51899999999</v>
      </c>
    </row>
    <row r="5" spans="1:7" x14ac:dyDescent="0.25">
      <c r="A5" s="13" t="s">
        <v>106</v>
      </c>
      <c r="B5" s="13">
        <v>54732</v>
      </c>
      <c r="C5" s="14">
        <v>1693090.94</v>
      </c>
      <c r="D5" s="14">
        <v>1093329.78</v>
      </c>
      <c r="E5" s="15">
        <f>Table1[[#This Row],[Toplam Gelir (TL)]]-Table1[[#This Row],[Toplam Maliyet (TL)]]</f>
        <v>599761.15999999992</v>
      </c>
      <c r="F5" s="15">
        <f>Table1[[#This Row],[Kar]]*$D$30</f>
        <v>119952.23199999999</v>
      </c>
      <c r="G5" s="15">
        <f>Table1[[#This Row],[Kar]]*'[1]Vergi Oranları'!$C$4</f>
        <v>179928.34799999997</v>
      </c>
    </row>
    <row r="6" spans="1:7" x14ac:dyDescent="0.25">
      <c r="A6" s="13" t="s">
        <v>107</v>
      </c>
      <c r="B6" s="13">
        <v>21284</v>
      </c>
      <c r="C6" s="14">
        <v>504368.84</v>
      </c>
      <c r="D6" s="14">
        <v>310386.56</v>
      </c>
      <c r="E6" s="15">
        <f>Table1[[#This Row],[Toplam Gelir (TL)]]-Table1[[#This Row],[Toplam Maliyet (TL)]]</f>
        <v>193982.28000000003</v>
      </c>
      <c r="F6" s="15">
        <f>Table1[[#This Row],[Kar]]*$D$30</f>
        <v>38796.456000000006</v>
      </c>
      <c r="G6" s="15">
        <f>Table1[[#This Row],[Kar]]*'[1]Vergi Oranları'!$C$4</f>
        <v>58194.684000000008</v>
      </c>
    </row>
    <row r="7" spans="1:7" x14ac:dyDescent="0.25">
      <c r="A7" s="13" t="s">
        <v>108</v>
      </c>
      <c r="B7" s="13">
        <v>16265</v>
      </c>
      <c r="C7" s="14">
        <v>640705.88</v>
      </c>
      <c r="D7" s="14">
        <v>421552.62</v>
      </c>
      <c r="E7" s="15">
        <f>Table1[[#This Row],[Toplam Gelir (TL)]]-Table1[[#This Row],[Toplam Maliyet (TL)]]</f>
        <v>219153.26</v>
      </c>
      <c r="F7" s="15">
        <f>Table1[[#This Row],[Kar]]*$D$30</f>
        <v>43830.652000000002</v>
      </c>
      <c r="G7" s="15">
        <f>Table1[[#This Row],[Kar]]*'[1]Vergi Oranları'!$C$4</f>
        <v>65745.978000000003</v>
      </c>
    </row>
    <row r="8" spans="1:7" x14ac:dyDescent="0.25">
      <c r="A8" s="13" t="s">
        <v>109</v>
      </c>
      <c r="B8" s="13">
        <v>26850</v>
      </c>
      <c r="C8" s="14">
        <v>953246.33</v>
      </c>
      <c r="D8" s="14">
        <v>602684.52</v>
      </c>
      <c r="E8" s="15">
        <f>Table1[[#This Row],[Toplam Gelir (TL)]]-Table1[[#This Row],[Toplam Maliyet (TL)]]</f>
        <v>350561.80999999994</v>
      </c>
      <c r="F8" s="15">
        <f>Table1[[#This Row],[Kar]]*$D$30</f>
        <v>70112.361999999994</v>
      </c>
      <c r="G8" s="15">
        <f>Table1[[#This Row],[Kar]]*'[1]Vergi Oranları'!$C$4</f>
        <v>105168.54299999998</v>
      </c>
    </row>
    <row r="9" spans="1:7" x14ac:dyDescent="0.25">
      <c r="A9" s="13" t="s">
        <v>110</v>
      </c>
      <c r="B9" s="13">
        <v>47194</v>
      </c>
      <c r="C9" s="14">
        <v>1830654.26</v>
      </c>
      <c r="D9" s="14">
        <v>1438783.55</v>
      </c>
      <c r="E9" s="15">
        <f>Table1[[#This Row],[Toplam Gelir (TL)]]-Table1[[#This Row],[Toplam Maliyet (TL)]]</f>
        <v>391870.70999999996</v>
      </c>
      <c r="F9" s="15">
        <f>Table1[[#This Row],[Kar]]*$D$30</f>
        <v>78374.141999999993</v>
      </c>
      <c r="G9" s="15">
        <f>Table1[[#This Row],[Kar]]*'[1]Vergi Oranları'!$C$4</f>
        <v>117561.21299999999</v>
      </c>
    </row>
    <row r="10" spans="1:7" x14ac:dyDescent="0.25">
      <c r="A10" s="13" t="s">
        <v>111</v>
      </c>
      <c r="B10" s="13">
        <v>31962</v>
      </c>
      <c r="C10" s="14">
        <v>1211249.44</v>
      </c>
      <c r="D10" s="14">
        <v>922516.73</v>
      </c>
      <c r="E10" s="15">
        <f>Table1[[#This Row],[Toplam Gelir (TL)]]-Table1[[#This Row],[Toplam Maliyet (TL)]]</f>
        <v>288732.70999999996</v>
      </c>
      <c r="F10" s="15">
        <f>Table1[[#This Row],[Kar]]*$D$30</f>
        <v>57746.541999999994</v>
      </c>
      <c r="G10" s="15">
        <f>Table1[[#This Row],[Kar]]*'[1]Vergi Oranları'!$C$4</f>
        <v>86619.81299999998</v>
      </c>
    </row>
    <row r="11" spans="1:7" x14ac:dyDescent="0.25">
      <c r="A11" s="13" t="s">
        <v>112</v>
      </c>
      <c r="B11" s="13">
        <v>57191</v>
      </c>
      <c r="C11" s="14">
        <v>1827709.95</v>
      </c>
      <c r="D11" s="14">
        <v>1328161.6399999999</v>
      </c>
      <c r="E11" s="15">
        <f>Table1[[#This Row],[Toplam Gelir (TL)]]-Table1[[#This Row],[Toplam Maliyet (TL)]]</f>
        <v>499548.31000000006</v>
      </c>
      <c r="F11" s="15">
        <f>Table1[[#This Row],[Kar]]*$D$30</f>
        <v>99909.662000000011</v>
      </c>
      <c r="G11" s="15">
        <f>Table1[[#This Row],[Kar]]*'[1]Vergi Oranları'!$C$4</f>
        <v>149864.49300000002</v>
      </c>
    </row>
    <row r="12" spans="1:7" x14ac:dyDescent="0.25">
      <c r="A12" s="13" t="s">
        <v>113</v>
      </c>
      <c r="B12" s="13">
        <v>54131</v>
      </c>
      <c r="C12" s="14">
        <v>2080659.48</v>
      </c>
      <c r="D12" s="14">
        <v>1611038.24</v>
      </c>
      <c r="E12" s="15">
        <f>Table1[[#This Row],[Toplam Gelir (TL)]]-Table1[[#This Row],[Toplam Maliyet (TL)]]</f>
        <v>469621.24</v>
      </c>
      <c r="F12" s="15">
        <f>Table1[[#This Row],[Kar]]*$D$30</f>
        <v>93924.248000000007</v>
      </c>
      <c r="G12" s="15">
        <f>Table1[[#This Row],[Kar]]*'[1]Vergi Oranları'!$C$4</f>
        <v>140886.372</v>
      </c>
    </row>
    <row r="13" spans="1:7" x14ac:dyDescent="0.25">
      <c r="A13" s="13" t="s">
        <v>114</v>
      </c>
      <c r="B13" s="13">
        <v>26023</v>
      </c>
      <c r="C13" s="14">
        <v>566516.81000000006</v>
      </c>
      <c r="D13" s="14">
        <v>430968.83</v>
      </c>
      <c r="E13" s="15">
        <f>Table1[[#This Row],[Toplam Gelir (TL)]]-Table1[[#This Row],[Toplam Maliyet (TL)]]</f>
        <v>135547.98000000004</v>
      </c>
      <c r="F13" s="15">
        <f>Table1[[#This Row],[Kar]]*$D$30</f>
        <v>27109.596000000009</v>
      </c>
      <c r="G13" s="15">
        <f>Table1[[#This Row],[Kar]]*'[1]Vergi Oranları'!$C$4</f>
        <v>40664.394000000008</v>
      </c>
    </row>
    <row r="14" spans="1:7" x14ac:dyDescent="0.25">
      <c r="A14" s="13" t="s">
        <v>115</v>
      </c>
      <c r="B14" s="13">
        <v>51090</v>
      </c>
      <c r="C14" s="14">
        <v>1222055.29</v>
      </c>
      <c r="D14" s="14">
        <v>778832.96</v>
      </c>
      <c r="E14" s="15">
        <f>Table1[[#This Row],[Toplam Gelir (TL)]]-Table1[[#This Row],[Toplam Maliyet (TL)]]</f>
        <v>443222.33000000007</v>
      </c>
      <c r="F14" s="15">
        <f>Table1[[#This Row],[Kar]]*$D$30</f>
        <v>88644.466000000015</v>
      </c>
      <c r="G14" s="15">
        <f>Table1[[#This Row],[Kar]]*'[1]Vergi Oranları'!$C$4</f>
        <v>132966.69900000002</v>
      </c>
    </row>
    <row r="15" spans="1:7" x14ac:dyDescent="0.25">
      <c r="A15" s="13" t="s">
        <v>116</v>
      </c>
      <c r="B15" s="13">
        <v>11685</v>
      </c>
      <c r="C15" s="14">
        <v>244269.62</v>
      </c>
      <c r="D15" s="14">
        <v>190166.78</v>
      </c>
      <c r="E15" s="15">
        <f>Table1[[#This Row],[Toplam Gelir (TL)]]-Table1[[#This Row],[Toplam Maliyet (TL)]]</f>
        <v>54102.84</v>
      </c>
      <c r="F15" s="15">
        <f>Table1[[#This Row],[Kar]]*$D$30</f>
        <v>10820.567999999999</v>
      </c>
      <c r="G15" s="15">
        <f>Table1[[#This Row],[Kar]]*'[1]Vergi Oranları'!$C$4</f>
        <v>16230.851999999999</v>
      </c>
    </row>
    <row r="16" spans="1:7" x14ac:dyDescent="0.25">
      <c r="A16" s="13" t="s">
        <v>117</v>
      </c>
      <c r="B16" s="13">
        <v>10769</v>
      </c>
      <c r="C16" s="14">
        <v>285449.65000000002</v>
      </c>
      <c r="D16" s="14">
        <v>202060.79999999999</v>
      </c>
      <c r="E16" s="15">
        <f>Table1[[#This Row],[Toplam Gelir (TL)]]-Table1[[#This Row],[Toplam Maliyet (TL)]]</f>
        <v>83388.850000000035</v>
      </c>
      <c r="F16" s="15">
        <f>Table1[[#This Row],[Kar]]*$D$30</f>
        <v>16677.770000000008</v>
      </c>
      <c r="G16" s="15">
        <f>Table1[[#This Row],[Kar]]*'[1]Vergi Oranları'!$C$4</f>
        <v>25016.65500000001</v>
      </c>
    </row>
    <row r="17" spans="1:7" x14ac:dyDescent="0.25">
      <c r="A17" s="13" t="s">
        <v>118</v>
      </c>
      <c r="B17" s="13">
        <v>12433</v>
      </c>
      <c r="C17" s="14">
        <v>345308.49</v>
      </c>
      <c r="D17" s="14">
        <v>262948.28999999998</v>
      </c>
      <c r="E17" s="15">
        <f>Table1[[#This Row],[Toplam Gelir (TL)]]-Table1[[#This Row],[Toplam Maliyet (TL)]]</f>
        <v>82360.200000000012</v>
      </c>
      <c r="F17" s="15">
        <f>Table1[[#This Row],[Kar]]*$D$30</f>
        <v>16472.040000000005</v>
      </c>
      <c r="G17" s="15">
        <f>Table1[[#This Row],[Kar]]*'[1]Vergi Oranları'!$C$4</f>
        <v>24708.06</v>
      </c>
    </row>
    <row r="18" spans="1:7" x14ac:dyDescent="0.25">
      <c r="A18" s="13" t="s">
        <v>119</v>
      </c>
      <c r="B18" s="13">
        <v>15311</v>
      </c>
      <c r="C18" s="14">
        <v>389312.5</v>
      </c>
      <c r="D18" s="14">
        <v>303359.40999999997</v>
      </c>
      <c r="E18" s="15">
        <f>Table1[[#This Row],[Toplam Gelir (TL)]]-Table1[[#This Row],[Toplam Maliyet (TL)]]</f>
        <v>85953.090000000026</v>
      </c>
      <c r="F18" s="15">
        <f>Table1[[#This Row],[Kar]]*$D$30</f>
        <v>17190.618000000006</v>
      </c>
      <c r="G18" s="15">
        <f>Table1[[#This Row],[Kar]]*'[1]Vergi Oranları'!$C$4</f>
        <v>25785.927000000007</v>
      </c>
    </row>
    <row r="19" spans="1:7" x14ac:dyDescent="0.25">
      <c r="A19" s="13" t="s">
        <v>120</v>
      </c>
      <c r="B19" s="13">
        <v>47819</v>
      </c>
      <c r="C19" s="14">
        <v>1748967.98</v>
      </c>
      <c r="D19" s="14">
        <v>1160616.3700000001</v>
      </c>
      <c r="E19" s="15">
        <f>Table1[[#This Row],[Toplam Gelir (TL)]]-Table1[[#This Row],[Toplam Maliyet (TL)]]</f>
        <v>588351.60999999987</v>
      </c>
      <c r="F19" s="15">
        <f>Table1[[#This Row],[Kar]]*$D$30</f>
        <v>117670.32199999999</v>
      </c>
      <c r="G19" s="15">
        <f>Table1[[#This Row],[Kar]]*'[1]Vergi Oranları'!$C$4</f>
        <v>176505.48299999995</v>
      </c>
    </row>
    <row r="20" spans="1:7" x14ac:dyDescent="0.25">
      <c r="A20" s="13" t="s">
        <v>121</v>
      </c>
      <c r="B20" s="13">
        <v>49188</v>
      </c>
      <c r="C20" s="14">
        <v>1334719.6499999999</v>
      </c>
      <c r="D20" s="14">
        <v>830209.48</v>
      </c>
      <c r="E20" s="15">
        <f>Table1[[#This Row],[Toplam Gelir (TL)]]-Table1[[#This Row],[Toplam Maliyet (TL)]]</f>
        <v>504510.16999999993</v>
      </c>
      <c r="F20" s="15">
        <f>Table1[[#This Row],[Kar]]*$D$30</f>
        <v>100902.03399999999</v>
      </c>
      <c r="G20" s="15">
        <f>Table1[[#This Row],[Kar]]*'[1]Vergi Oranları'!$C$4</f>
        <v>151353.05099999998</v>
      </c>
    </row>
    <row r="21" spans="1:7" x14ac:dyDescent="0.25">
      <c r="A21" s="13" t="s">
        <v>122</v>
      </c>
      <c r="B21" s="13">
        <v>27568</v>
      </c>
      <c r="C21" s="14">
        <v>706256.05</v>
      </c>
      <c r="D21" s="14">
        <v>455949.75</v>
      </c>
      <c r="E21" s="15">
        <f>Table1[[#This Row],[Toplam Gelir (TL)]]-Table1[[#This Row],[Toplam Maliyet (TL)]]</f>
        <v>250306.30000000005</v>
      </c>
      <c r="F21" s="15">
        <f>Table1[[#This Row],[Kar]]*$D$30</f>
        <v>50061.260000000009</v>
      </c>
      <c r="G21" s="15">
        <f>Table1[[#This Row],[Kar]]*'[1]Vergi Oranları'!$C$4</f>
        <v>75091.890000000014</v>
      </c>
    </row>
    <row r="22" spans="1:7" x14ac:dyDescent="0.25">
      <c r="A22" s="13" t="s">
        <v>123</v>
      </c>
      <c r="B22" s="13">
        <v>29769</v>
      </c>
      <c r="C22" s="14">
        <v>918490.39</v>
      </c>
      <c r="D22" s="14">
        <v>629553.12</v>
      </c>
      <c r="E22" s="15">
        <f>Table1[[#This Row],[Toplam Gelir (TL)]]-Table1[[#This Row],[Toplam Maliyet (TL)]]</f>
        <v>288937.27</v>
      </c>
      <c r="F22" s="15">
        <f>Table1[[#This Row],[Kar]]*$D$30</f>
        <v>57787.454000000005</v>
      </c>
      <c r="G22" s="15">
        <f>Table1[[#This Row],[Kar]]*'[1]Vergi Oranları'!$C$4</f>
        <v>86681.180999999997</v>
      </c>
    </row>
    <row r="23" spans="1:7" x14ac:dyDescent="0.25">
      <c r="A23" s="13" t="s">
        <v>124</v>
      </c>
      <c r="B23" s="13">
        <v>38693</v>
      </c>
      <c r="C23" s="14">
        <v>882915.62</v>
      </c>
      <c r="D23" s="14">
        <v>674196.98</v>
      </c>
      <c r="E23" s="15">
        <f>Table1[[#This Row],[Toplam Gelir (TL)]]-Table1[[#This Row],[Toplam Maliyet (TL)]]</f>
        <v>208718.64</v>
      </c>
      <c r="F23" s="15">
        <f>Table1[[#This Row],[Kar]]*$D$30</f>
        <v>41743.728000000003</v>
      </c>
      <c r="G23" s="15">
        <f>Table1[[#This Row],[Kar]]*'[1]Vergi Oranları'!$C$4</f>
        <v>62615.592000000004</v>
      </c>
    </row>
    <row r="24" spans="1:7" x14ac:dyDescent="0.25">
      <c r="A24" s="13" t="s">
        <v>125</v>
      </c>
      <c r="B24" s="13">
        <v>16396</v>
      </c>
      <c r="C24" s="14">
        <v>590976.43000000005</v>
      </c>
      <c r="D24" s="14">
        <v>456320.16</v>
      </c>
      <c r="E24" s="15">
        <f>Table1[[#This Row],[Toplam Gelir (TL)]]-Table1[[#This Row],[Toplam Maliyet (TL)]]</f>
        <v>134656.27000000008</v>
      </c>
      <c r="F24" s="15">
        <f>Table1[[#This Row],[Kar]]*$D$30</f>
        <v>26931.254000000015</v>
      </c>
      <c r="G24" s="15">
        <f>Table1[[#This Row],[Kar]]*'[1]Vergi Oranları'!$C$4</f>
        <v>40396.881000000023</v>
      </c>
    </row>
    <row r="25" spans="1:7" x14ac:dyDescent="0.25">
      <c r="A25" s="13" t="s">
        <v>126</v>
      </c>
      <c r="B25" s="13">
        <v>37480</v>
      </c>
      <c r="C25" s="14">
        <v>805483.16</v>
      </c>
      <c r="D25" s="14">
        <v>484409.86</v>
      </c>
      <c r="E25" s="15">
        <f>Table1[[#This Row],[Toplam Gelir (TL)]]-Table1[[#This Row],[Toplam Maliyet (TL)]]</f>
        <v>321073.30000000005</v>
      </c>
      <c r="F25" s="15">
        <f>Table1[[#This Row],[Kar]]*$D$30</f>
        <v>64214.660000000011</v>
      </c>
      <c r="G25" s="15">
        <f>Table1[[#This Row],[Kar]]*'[1]Vergi Oranları'!$C$4</f>
        <v>96321.99</v>
      </c>
    </row>
    <row r="26" spans="1:7" x14ac:dyDescent="0.25">
      <c r="A26" s="13"/>
      <c r="B26" s="13"/>
      <c r="C26" s="14"/>
      <c r="D26" s="14" t="s">
        <v>134</v>
      </c>
      <c r="E26" s="15">
        <f>SUM(E2:E25)</f>
        <v>6949644.3500000006</v>
      </c>
      <c r="F26" s="15">
        <f>SUM(F2:F25)</f>
        <v>1389928.8699999996</v>
      </c>
      <c r="G26" s="15">
        <f>SUM(G2:G25)</f>
        <v>2084893.3049999999</v>
      </c>
    </row>
    <row r="30" spans="1:7" x14ac:dyDescent="0.25">
      <c r="C30" t="s">
        <v>135</v>
      </c>
      <c r="D30" s="16">
        <v>0.2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B802-505E-4E22-BB01-7DB8BE1C860F}">
  <dimension ref="B1:C6"/>
  <sheetViews>
    <sheetView tabSelected="1" workbookViewId="0">
      <selection activeCell="B11" sqref="B11"/>
    </sheetView>
  </sheetViews>
  <sheetFormatPr defaultRowHeight="15" x14ac:dyDescent="0.25"/>
  <cols>
    <col min="2" max="2" width="14.85546875" customWidth="1"/>
    <col min="3" max="3" width="11.28515625" customWidth="1"/>
  </cols>
  <sheetData>
    <row r="1" spans="2:3" x14ac:dyDescent="0.25">
      <c r="B1" s="17" t="s">
        <v>139</v>
      </c>
      <c r="C1" s="17"/>
    </row>
    <row r="2" spans="2:3" x14ac:dyDescent="0.25">
      <c r="B2" t="s">
        <v>140</v>
      </c>
      <c r="C2" t="s">
        <v>136</v>
      </c>
    </row>
    <row r="3" spans="2:3" x14ac:dyDescent="0.25">
      <c r="B3" t="s">
        <v>132</v>
      </c>
      <c r="C3">
        <v>0.2</v>
      </c>
    </row>
    <row r="4" spans="2:3" x14ac:dyDescent="0.25">
      <c r="B4" t="s">
        <v>133</v>
      </c>
      <c r="C4">
        <v>0.3</v>
      </c>
    </row>
    <row r="5" spans="2:3" x14ac:dyDescent="0.25">
      <c r="B5" t="s">
        <v>137</v>
      </c>
      <c r="C5">
        <v>0.15</v>
      </c>
    </row>
    <row r="6" spans="2:3" x14ac:dyDescent="0.25">
      <c r="B6" t="s">
        <v>138</v>
      </c>
      <c r="C6">
        <v>0.4</v>
      </c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Deneme2</vt:lpstr>
      <vt:lpstr>Transpoze</vt:lpstr>
      <vt:lpstr>Hesaplama</vt:lpstr>
      <vt:lpstr>Vergi Oranları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SİLAHŞOR</dc:creator>
  <cp:lastModifiedBy>ESRA SİLAHŞOR</cp:lastModifiedBy>
  <dcterms:created xsi:type="dcterms:W3CDTF">2025-10-19T13:08:19Z</dcterms:created>
  <dcterms:modified xsi:type="dcterms:W3CDTF">2025-10-19T13:11:39Z</dcterms:modified>
</cp:coreProperties>
</file>