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Classes\Optimization\Final\"/>
    </mc:Choice>
  </mc:AlternateContent>
  <xr:revisionPtr revIDLastSave="0" documentId="13_ncr:1_{0604A6DC-5240-433B-87BF-C7077764A02E}" xr6:coauthVersionLast="41" xr6:coauthVersionMax="41" xr10:uidLastSave="{00000000-0000-0000-0000-000000000000}"/>
  <bookViews>
    <workbookView xWindow="2100" yWindow="816" windowWidth="21648" windowHeight="12240" xr2:uid="{2C916479-EB11-465A-9A9A-6EB580B9DA0F}"/>
  </bookViews>
  <sheets>
    <sheet name="Model" sheetId="2" r:id="rId1"/>
    <sheet name="Sheet1" sheetId="1" r:id="rId2"/>
  </sheets>
  <definedNames>
    <definedName name="solver_adj" localSheetId="0" hidden="1">Model!$C$11:$F$14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Model!$C$11:$F$14</definedName>
    <definedName name="solver_lhs2" localSheetId="0" hidden="1">Model!$C$15:$F$15</definedName>
    <definedName name="solver_lhs3" localSheetId="0" hidden="1">Model!$G$11:$G$14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Model!$M$14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hs1" localSheetId="0" hidden="1">binary</definedName>
    <definedName name="solver_rhs2" localSheetId="0" hidden="1">Model!$C$17:$F$17</definedName>
    <definedName name="solver_rhs3" localSheetId="0" hidden="1">Model!$I$11:$I$14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2" l="1"/>
  <c r="N23" i="2"/>
  <c r="N24" i="2"/>
  <c r="M22" i="2"/>
  <c r="M23" i="2"/>
  <c r="M24" i="2"/>
  <c r="L22" i="2"/>
  <c r="L23" i="2"/>
  <c r="L24" i="2"/>
  <c r="L21" i="2"/>
  <c r="M21" i="2"/>
  <c r="N21" i="2"/>
  <c r="K22" i="2"/>
  <c r="K23" i="2"/>
  <c r="K24" i="2"/>
  <c r="K21" i="2"/>
  <c r="G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15" i="2"/>
  <c r="E15" i="2"/>
  <c r="D15" i="2"/>
  <c r="C15" i="2"/>
  <c r="G14" i="2"/>
  <c r="G13" i="2"/>
  <c r="G12" i="2"/>
  <c r="G11" i="2"/>
  <c r="N8" i="2"/>
  <c r="O25" i="2" l="1"/>
  <c r="M14" i="2" l="1"/>
</calcChain>
</file>

<file path=xl/sharedStrings.xml><?xml version="1.0" encoding="utf-8"?>
<sst xmlns="http://schemas.openxmlformats.org/spreadsheetml/2006/main" count="33" uniqueCount="21">
  <si>
    <t>dc</t>
  </si>
  <si>
    <t>Mileage</t>
  </si>
  <si>
    <t>trailer</t>
  </si>
  <si>
    <t>Store</t>
  </si>
  <si>
    <t>Total Fix Cost</t>
  </si>
  <si>
    <t>Decision</t>
  </si>
  <si>
    <t>Row Sum</t>
  </si>
  <si>
    <t>Requirement</t>
  </si>
  <si>
    <t>=</t>
  </si>
  <si>
    <t>Fix Cost</t>
  </si>
  <si>
    <t>Variable Cost</t>
  </si>
  <si>
    <t>Total Cost</t>
  </si>
  <si>
    <t>Plan</t>
  </si>
  <si>
    <t>&lt;=</t>
  </si>
  <si>
    <t>Capacity</t>
  </si>
  <si>
    <t>Cost</t>
  </si>
  <si>
    <t>Total Var Cost</t>
  </si>
  <si>
    <t>Additional Cost</t>
  </si>
  <si>
    <t>additional cost</t>
  </si>
  <si>
    <t>Total Additional Cost</t>
  </si>
  <si>
    <t>Yiran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</si>
</sst>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4">
    <xf numFmtId="0" fontId="0" fillId="0" borderId="0" xfId="0"/>
    <xf numFmtId="164" fontId="0" fillId="3" borderId="0" xfId="0" applyNumberFormat="1" applyFill="1"/>
    <xf numFmtId="0" fontId="0" fillId="3" borderId="0" xfId="0" applyFill="1"/>
    <xf numFmtId="44" fontId="2" fillId="2" borderId="1" xfId="2" applyNumberFormat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3" borderId="0" xfId="1" applyFont="1" applyFill="1"/>
    <xf numFmtId="44" fontId="2" fillId="2" borderId="1" xfId="1" applyFont="1" applyFill="1" applyBorder="1"/>
    <xf numFmtId="44" fontId="0" fillId="5" borderId="0" xfId="0" applyNumberFormat="1" applyFill="1"/>
    <xf numFmtId="0" fontId="0" fillId="5" borderId="0" xfId="0" applyFill="1"/>
    <xf numFmtId="44" fontId="0" fillId="0" borderId="0" xfId="0" applyNumberFormat="1"/>
    <xf numFmtId="0" fontId="3" fillId="0" borderId="0" xfId="0" applyFont="1"/>
  </cellXfs>
  <cellStyles count="3">
    <cellStyle name="Calculation" xfId="2" builtinId="2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C2D9-EA1F-482C-B544-4D368B2293B5}">
  <dimension ref="A1:P25"/>
  <sheetViews>
    <sheetView tabSelected="1" workbookViewId="0">
      <selection activeCell="L23" sqref="L23"/>
    </sheetView>
  </sheetViews>
  <sheetFormatPr defaultRowHeight="14.4" x14ac:dyDescent="0.3"/>
  <cols>
    <col min="7" max="7" width="11.44140625" bestFit="1" customWidth="1"/>
    <col min="8" max="8" width="6.109375" customWidth="1"/>
    <col min="9" max="9" width="7.5546875" customWidth="1"/>
    <col min="10" max="10" width="13.109375" bestFit="1" customWidth="1"/>
    <col min="11" max="12" width="13.44140625" bestFit="1" customWidth="1"/>
    <col min="13" max="14" width="12.44140625" bestFit="1" customWidth="1"/>
    <col min="15" max="15" width="11.44140625" bestFit="1" customWidth="1"/>
    <col min="16" max="16" width="12.109375" bestFit="1" customWidth="1"/>
  </cols>
  <sheetData>
    <row r="1" spans="1:15" x14ac:dyDescent="0.3">
      <c r="A1" s="13" t="s">
        <v>20</v>
      </c>
    </row>
    <row r="2" spans="1:15" x14ac:dyDescent="0.3">
      <c r="C2" t="s">
        <v>0</v>
      </c>
      <c r="K2" t="s">
        <v>0</v>
      </c>
    </row>
    <row r="3" spans="1:15" x14ac:dyDescent="0.3">
      <c r="B3" t="s">
        <v>1</v>
      </c>
      <c r="C3">
        <v>0</v>
      </c>
      <c r="D3">
        <v>1</v>
      </c>
      <c r="E3">
        <v>2</v>
      </c>
      <c r="F3">
        <v>3</v>
      </c>
      <c r="J3" t="s">
        <v>2</v>
      </c>
      <c r="K3">
        <v>0</v>
      </c>
      <c r="L3">
        <v>1</v>
      </c>
      <c r="M3">
        <v>2</v>
      </c>
      <c r="N3">
        <v>3</v>
      </c>
    </row>
    <row r="4" spans="1:15" x14ac:dyDescent="0.3">
      <c r="A4" t="s">
        <v>3</v>
      </c>
      <c r="B4">
        <v>0</v>
      </c>
      <c r="C4" s="1">
        <v>102.6070194</v>
      </c>
      <c r="D4" s="1">
        <v>363.46736759999999</v>
      </c>
      <c r="E4" s="1">
        <v>570.93446919999997</v>
      </c>
      <c r="F4" s="1">
        <v>867.49855539999999</v>
      </c>
      <c r="G4" t="s">
        <v>3</v>
      </c>
      <c r="J4">
        <v>0</v>
      </c>
      <c r="K4" s="2">
        <v>208</v>
      </c>
      <c r="L4" s="2">
        <v>208</v>
      </c>
      <c r="M4" s="2">
        <v>208</v>
      </c>
      <c r="N4" s="2">
        <v>208</v>
      </c>
    </row>
    <row r="5" spans="1:15" x14ac:dyDescent="0.3">
      <c r="B5">
        <v>1</v>
      </c>
      <c r="C5" s="1">
        <v>981.51603079999995</v>
      </c>
      <c r="D5" s="1">
        <v>452.69082750000001</v>
      </c>
      <c r="E5" s="1">
        <v>806.06172360000005</v>
      </c>
      <c r="F5" s="1">
        <v>340.58425399999999</v>
      </c>
      <c r="J5">
        <v>1</v>
      </c>
      <c r="K5" s="2">
        <v>54</v>
      </c>
      <c r="L5" s="2">
        <v>54</v>
      </c>
      <c r="M5" s="2">
        <v>54</v>
      </c>
      <c r="N5" s="2">
        <v>54</v>
      </c>
    </row>
    <row r="6" spans="1:15" x14ac:dyDescent="0.3">
      <c r="B6">
        <v>2</v>
      </c>
      <c r="C6" s="1">
        <v>889.42145670000002</v>
      </c>
      <c r="D6" s="1">
        <v>563.91384359999995</v>
      </c>
      <c r="E6" s="1">
        <v>199.2023744</v>
      </c>
      <c r="F6" s="1">
        <v>113.3047579</v>
      </c>
      <c r="J6">
        <v>2</v>
      </c>
      <c r="K6" s="2">
        <v>66</v>
      </c>
      <c r="L6" s="2">
        <v>66</v>
      </c>
      <c r="M6" s="2">
        <v>66</v>
      </c>
      <c r="N6" s="2">
        <v>66</v>
      </c>
    </row>
    <row r="7" spans="1:15" x14ac:dyDescent="0.3">
      <c r="B7">
        <v>3</v>
      </c>
      <c r="C7" s="1">
        <v>720.99536669999998</v>
      </c>
      <c r="D7" s="1">
        <v>155.4318437</v>
      </c>
      <c r="E7" s="1">
        <v>986.11574010000004</v>
      </c>
      <c r="F7" s="1">
        <v>312.68434480000002</v>
      </c>
      <c r="J7">
        <v>3</v>
      </c>
      <c r="K7" s="2">
        <v>282</v>
      </c>
      <c r="L7" s="2">
        <v>282</v>
      </c>
      <c r="M7" s="2">
        <v>282</v>
      </c>
      <c r="N7" s="2">
        <v>282</v>
      </c>
    </row>
    <row r="8" spans="1:15" x14ac:dyDescent="0.3">
      <c r="N8" s="3">
        <f>SUMPRODUCT(K4:N7,C11:F14)*M12</f>
        <v>122000</v>
      </c>
      <c r="O8" t="s">
        <v>4</v>
      </c>
    </row>
    <row r="9" spans="1:15" x14ac:dyDescent="0.3">
      <c r="C9" t="s">
        <v>0</v>
      </c>
    </row>
    <row r="10" spans="1:15" x14ac:dyDescent="0.3">
      <c r="B10" t="s">
        <v>5</v>
      </c>
      <c r="C10">
        <v>0</v>
      </c>
      <c r="D10">
        <v>1</v>
      </c>
      <c r="E10">
        <v>2</v>
      </c>
      <c r="F10">
        <v>3</v>
      </c>
      <c r="G10" t="s">
        <v>6</v>
      </c>
      <c r="J10" t="s">
        <v>7</v>
      </c>
    </row>
    <row r="11" spans="1:15" x14ac:dyDescent="0.3">
      <c r="A11" t="s">
        <v>3</v>
      </c>
      <c r="B11">
        <v>0</v>
      </c>
      <c r="C11" s="4">
        <v>1</v>
      </c>
      <c r="D11" s="4">
        <v>0</v>
      </c>
      <c r="E11" s="4">
        <v>0</v>
      </c>
      <c r="F11" s="4">
        <v>0</v>
      </c>
      <c r="G11">
        <f>SUM(C11:F11)</f>
        <v>1</v>
      </c>
      <c r="H11" s="5" t="s">
        <v>8</v>
      </c>
      <c r="I11" s="6">
        <v>1</v>
      </c>
      <c r="J11" s="7">
        <v>208</v>
      </c>
      <c r="M11" s="7"/>
      <c r="N11" s="7"/>
    </row>
    <row r="12" spans="1:15" x14ac:dyDescent="0.3">
      <c r="B12">
        <v>1</v>
      </c>
      <c r="C12" s="4">
        <v>0</v>
      </c>
      <c r="D12" s="4">
        <v>0</v>
      </c>
      <c r="E12" s="4">
        <v>0</v>
      </c>
      <c r="F12" s="4">
        <v>1</v>
      </c>
      <c r="G12">
        <f t="shared" ref="G12:G14" si="0">SUM(C12:F12)</f>
        <v>1</v>
      </c>
      <c r="H12" s="5" t="s">
        <v>8</v>
      </c>
      <c r="I12" s="6">
        <v>1</v>
      </c>
      <c r="J12" s="7">
        <v>54</v>
      </c>
      <c r="L12" t="s">
        <v>9</v>
      </c>
      <c r="M12" s="8">
        <v>200</v>
      </c>
      <c r="N12" s="7"/>
    </row>
    <row r="13" spans="1:15" x14ac:dyDescent="0.3">
      <c r="B13">
        <v>2</v>
      </c>
      <c r="C13" s="4">
        <v>0</v>
      </c>
      <c r="D13" s="4">
        <v>0</v>
      </c>
      <c r="E13" s="4">
        <v>0</v>
      </c>
      <c r="F13" s="4">
        <v>1</v>
      </c>
      <c r="G13">
        <f t="shared" si="0"/>
        <v>1</v>
      </c>
      <c r="H13" s="5" t="s">
        <v>8</v>
      </c>
      <c r="I13" s="6">
        <v>1</v>
      </c>
      <c r="J13" s="7">
        <v>66</v>
      </c>
      <c r="L13" t="s">
        <v>10</v>
      </c>
      <c r="M13" s="8">
        <v>0.75</v>
      </c>
      <c r="N13" s="7"/>
    </row>
    <row r="14" spans="1:15" x14ac:dyDescent="0.3">
      <c r="B14">
        <v>3</v>
      </c>
      <c r="C14" s="4">
        <v>0</v>
      </c>
      <c r="D14" s="4">
        <v>1</v>
      </c>
      <c r="E14" s="4">
        <v>0</v>
      </c>
      <c r="F14" s="4">
        <v>0</v>
      </c>
      <c r="G14">
        <f t="shared" si="0"/>
        <v>1</v>
      </c>
      <c r="H14" s="5" t="s">
        <v>8</v>
      </c>
      <c r="I14" s="6">
        <v>1</v>
      </c>
      <c r="J14" s="7">
        <v>282</v>
      </c>
      <c r="L14" t="s">
        <v>11</v>
      </c>
      <c r="M14" s="9">
        <f>N8+G25+O25</f>
        <v>274282.777772</v>
      </c>
      <c r="N14" s="7"/>
    </row>
    <row r="15" spans="1:15" x14ac:dyDescent="0.3">
      <c r="B15" t="s">
        <v>12</v>
      </c>
      <c r="C15">
        <f>SUMPRODUCT(C11:C14,$J$11:$J$14)</f>
        <v>208</v>
      </c>
      <c r="D15">
        <f>SUMPRODUCT(D11:D14,$J$11:$J$14)</f>
        <v>282</v>
      </c>
      <c r="E15">
        <f>SUMPRODUCT(E11:E14,$J$11:$J$14)</f>
        <v>0</v>
      </c>
      <c r="F15">
        <f>SUMPRODUCT(F11:F14,$J$11:$J$14)</f>
        <v>120</v>
      </c>
    </row>
    <row r="16" spans="1:15" x14ac:dyDescent="0.3">
      <c r="C16" s="5" t="s">
        <v>13</v>
      </c>
      <c r="D16" s="5" t="s">
        <v>13</v>
      </c>
      <c r="E16" s="5" t="s">
        <v>13</v>
      </c>
      <c r="F16" s="5" t="s">
        <v>13</v>
      </c>
      <c r="L16" t="s">
        <v>17</v>
      </c>
      <c r="M16" s="8">
        <v>250</v>
      </c>
    </row>
    <row r="17" spans="1:16" x14ac:dyDescent="0.3">
      <c r="B17" t="s">
        <v>14</v>
      </c>
      <c r="C17">
        <v>12000</v>
      </c>
      <c r="D17">
        <v>12000</v>
      </c>
      <c r="E17">
        <v>12000</v>
      </c>
      <c r="F17">
        <v>12000</v>
      </c>
      <c r="P17" s="12"/>
    </row>
    <row r="19" spans="1:16" x14ac:dyDescent="0.3">
      <c r="C19" t="s">
        <v>0</v>
      </c>
    </row>
    <row r="20" spans="1:16" x14ac:dyDescent="0.3">
      <c r="B20" t="s">
        <v>15</v>
      </c>
      <c r="C20">
        <v>0</v>
      </c>
      <c r="D20">
        <v>1</v>
      </c>
      <c r="E20">
        <v>2</v>
      </c>
      <c r="F20">
        <v>3</v>
      </c>
      <c r="J20" t="s">
        <v>18</v>
      </c>
      <c r="K20">
        <v>0</v>
      </c>
      <c r="L20">
        <v>1</v>
      </c>
      <c r="M20">
        <v>2</v>
      </c>
      <c r="N20">
        <v>3</v>
      </c>
    </row>
    <row r="21" spans="1:16" x14ac:dyDescent="0.3">
      <c r="A21" t="s">
        <v>3</v>
      </c>
      <c r="B21">
        <v>0</v>
      </c>
      <c r="C21" s="10">
        <f>$M$13*C4</f>
        <v>76.955264549999995</v>
      </c>
      <c r="D21" s="10">
        <f>$M$13*D4</f>
        <v>272.60052569999999</v>
      </c>
      <c r="E21" s="10">
        <f>$M$13*E4</f>
        <v>428.20085189999998</v>
      </c>
      <c r="F21" s="10">
        <f>$M$13*F4</f>
        <v>650.62391654999999</v>
      </c>
      <c r="J21">
        <v>0</v>
      </c>
      <c r="K21" s="11">
        <f>SUM(IF(C4&gt;150,250,0))</f>
        <v>0</v>
      </c>
      <c r="L21" s="11">
        <f t="shared" ref="L21:N24" si="1">SUM(IF(D4&gt;150,250,0))</f>
        <v>250</v>
      </c>
      <c r="M21" s="11">
        <f t="shared" si="1"/>
        <v>250</v>
      </c>
      <c r="N21" s="11">
        <f t="shared" si="1"/>
        <v>250</v>
      </c>
    </row>
    <row r="22" spans="1:16" x14ac:dyDescent="0.3">
      <c r="B22">
        <v>1</v>
      </c>
      <c r="C22" s="10">
        <f>$M$13*C5</f>
        <v>736.13702309999996</v>
      </c>
      <c r="D22" s="10">
        <f>$M$13*D5</f>
        <v>339.51812062499999</v>
      </c>
      <c r="E22" s="10">
        <f>$M$13*E5</f>
        <v>604.54629270000009</v>
      </c>
      <c r="F22" s="10">
        <f>$M$13*F5</f>
        <v>255.43819049999999</v>
      </c>
      <c r="J22">
        <v>1</v>
      </c>
      <c r="K22" s="11">
        <f t="shared" ref="K22:K24" si="2">SUM(IF(C5&gt;150,250,0))</f>
        <v>250</v>
      </c>
      <c r="L22" s="11">
        <f t="shared" si="1"/>
        <v>250</v>
      </c>
      <c r="M22" s="11">
        <f t="shared" si="1"/>
        <v>250</v>
      </c>
      <c r="N22" s="11">
        <f t="shared" si="1"/>
        <v>250</v>
      </c>
    </row>
    <row r="23" spans="1:16" x14ac:dyDescent="0.3">
      <c r="B23">
        <v>2</v>
      </c>
      <c r="C23" s="10">
        <f>$M$13*C6</f>
        <v>667.06609252500004</v>
      </c>
      <c r="D23" s="10">
        <f>$M$13*D6</f>
        <v>422.93538269999999</v>
      </c>
      <c r="E23" s="10">
        <f>$M$13*E6</f>
        <v>149.40178079999998</v>
      </c>
      <c r="F23" s="10">
        <f>$M$13*F6</f>
        <v>84.978568424999992</v>
      </c>
      <c r="J23">
        <v>2</v>
      </c>
      <c r="K23" s="11">
        <f t="shared" si="2"/>
        <v>250</v>
      </c>
      <c r="L23" s="11">
        <f t="shared" si="1"/>
        <v>250</v>
      </c>
      <c r="M23" s="11">
        <f t="shared" si="1"/>
        <v>250</v>
      </c>
      <c r="N23" s="11">
        <f t="shared" si="1"/>
        <v>0</v>
      </c>
    </row>
    <row r="24" spans="1:16" x14ac:dyDescent="0.3">
      <c r="B24">
        <v>3</v>
      </c>
      <c r="C24" s="10">
        <f>$M$13*C7</f>
        <v>540.74652502499998</v>
      </c>
      <c r="D24" s="10">
        <f>$M$13*D7</f>
        <v>116.573882775</v>
      </c>
      <c r="E24" s="10">
        <f>$M$13*E7</f>
        <v>739.58680507500003</v>
      </c>
      <c r="F24" s="10">
        <f>$M$13*F7</f>
        <v>234.51325860000003</v>
      </c>
      <c r="J24">
        <v>3</v>
      </c>
      <c r="K24" s="11">
        <f t="shared" si="2"/>
        <v>250</v>
      </c>
      <c r="L24" s="11">
        <f t="shared" si="1"/>
        <v>250</v>
      </c>
      <c r="M24" s="11">
        <f t="shared" si="1"/>
        <v>250</v>
      </c>
      <c r="N24" s="11">
        <f t="shared" si="1"/>
        <v>250</v>
      </c>
    </row>
    <row r="25" spans="1:16" x14ac:dyDescent="0.3">
      <c r="G25" s="3">
        <f>SUMPRODUCT(C11:F14,C4:F7,K4:N7)*M13</f>
        <v>68282.777771999987</v>
      </c>
      <c r="H25" t="s">
        <v>16</v>
      </c>
      <c r="O25" s="9">
        <f>SUMPRODUCT(C11:F14,K21:N24,K4:N7)</f>
        <v>84000</v>
      </c>
      <c r="P2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AE28-D622-4B85-863B-4AE29C50986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Sun</dc:creator>
  <cp:lastModifiedBy>Esa Sun</cp:lastModifiedBy>
  <dcterms:created xsi:type="dcterms:W3CDTF">2019-12-14T02:15:27Z</dcterms:created>
  <dcterms:modified xsi:type="dcterms:W3CDTF">2019-12-14T03:40:08Z</dcterms:modified>
</cp:coreProperties>
</file>