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enaud\Documents\Renaud\Dorian\Prepa\S02 Modélisation des systèmes asservis\TD01 Modélisation des SLCI\"/>
    </mc:Choice>
  </mc:AlternateContent>
  <xr:revisionPtr revIDLastSave="0" documentId="13_ncr:1_{50735E34-FB43-4F51-AD3C-A58A877BB3D1}" xr6:coauthVersionLast="36" xr6:coauthVersionMax="36" xr10:uidLastSave="{00000000-0000-0000-0000-000000000000}"/>
  <bookViews>
    <workbookView xWindow="0" yWindow="0" windowWidth="20494" windowHeight="775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6" i="1"/>
  <c r="F12" i="1" s="1"/>
  <c r="B6" i="1"/>
  <c r="B1" i="1"/>
  <c r="B11" i="1" s="1"/>
  <c r="B2" i="1"/>
  <c r="F14" i="1" l="1"/>
  <c r="F11" i="1"/>
  <c r="G11" i="1" s="1"/>
  <c r="F8" i="1"/>
  <c r="F9" i="1"/>
  <c r="F15" i="1"/>
  <c r="B15" i="1"/>
  <c r="B9" i="1"/>
  <c r="B12" i="1"/>
  <c r="C11" i="1" s="1"/>
  <c r="B8" i="1"/>
  <c r="B14" i="1"/>
  <c r="C8" i="1" l="1"/>
  <c r="C14" i="1"/>
  <c r="G8" i="1"/>
  <c r="G14" i="1"/>
  <c r="J11" i="1" s="1"/>
  <c r="J12" i="1" s="1"/>
  <c r="J14" i="1" l="1"/>
  <c r="J16" i="1"/>
</calcChain>
</file>

<file path=xl/sharedStrings.xml><?xml version="1.0" encoding="utf-8"?>
<sst xmlns="http://schemas.openxmlformats.org/spreadsheetml/2006/main" count="19" uniqueCount="11">
  <si>
    <t>Gain</t>
  </si>
  <si>
    <t>w0</t>
  </si>
  <si>
    <t>D%</t>
  </si>
  <si>
    <t>tr5%</t>
  </si>
  <si>
    <t>Tp</t>
  </si>
  <si>
    <t>Ke</t>
  </si>
  <si>
    <t>Kt</t>
  </si>
  <si>
    <t>R</t>
  </si>
  <si>
    <t>f</t>
  </si>
  <si>
    <t>J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</si>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</sst>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G14" sqref="G14"/>
    </sheetView>
  </sheetViews>
  <sheetFormatPr baseColWidth="10" defaultColWidth="9.23046875" defaultRowHeight="14.6" x14ac:dyDescent="0.4"/>
  <cols>
    <col min="1" max="1" width="10" bestFit="1" customWidth="1"/>
    <col min="2" max="2" width="10" customWidth="1"/>
    <col min="6" max="6" width="11.3046875" bestFit="1" customWidth="1"/>
  </cols>
  <sheetData>
    <row r="1" spans="1:10" x14ac:dyDescent="0.4">
      <c r="A1" t="s">
        <v>5</v>
      </c>
      <c r="B1">
        <f>52.5*10^-3</f>
        <v>5.2499999999999998E-2</v>
      </c>
      <c r="E1" t="s">
        <v>5</v>
      </c>
      <c r="F1">
        <f>52.5*10^-3</f>
        <v>5.2499999999999998E-2</v>
      </c>
    </row>
    <row r="2" spans="1:10" x14ac:dyDescent="0.4">
      <c r="A2" t="s">
        <v>6</v>
      </c>
      <c r="B2">
        <f>52.5*10^-3</f>
        <v>5.2499999999999998E-2</v>
      </c>
      <c r="E2" t="s">
        <v>6</v>
      </c>
      <c r="F2">
        <f>52.5*10^-3</f>
        <v>5.2499999999999998E-2</v>
      </c>
    </row>
    <row r="3" spans="1:10" x14ac:dyDescent="0.4">
      <c r="A3" t="s">
        <v>7</v>
      </c>
      <c r="B3">
        <v>2.0699999999999998</v>
      </c>
      <c r="E3" t="s">
        <v>7</v>
      </c>
      <c r="F3">
        <v>2.0699999999999998</v>
      </c>
    </row>
    <row r="4" spans="1:10" x14ac:dyDescent="0.4">
      <c r="A4" t="s">
        <v>8</v>
      </c>
      <c r="B4">
        <v>0.125</v>
      </c>
      <c r="E4" t="s">
        <v>8</v>
      </c>
      <c r="F4">
        <v>0.125</v>
      </c>
    </row>
    <row r="5" spans="1:10" x14ac:dyDescent="0.4">
      <c r="A5" t="s">
        <v>9</v>
      </c>
      <c r="B5">
        <v>0.01</v>
      </c>
      <c r="E5" t="s">
        <v>9</v>
      </c>
      <c r="F5">
        <v>5.0000000000000001E-4</v>
      </c>
    </row>
    <row r="6" spans="1:10" x14ac:dyDescent="0.4">
      <c r="A6" t="s">
        <v>10</v>
      </c>
      <c r="B6">
        <f>0.62*10^-3</f>
        <v>6.2E-4</v>
      </c>
      <c r="E6" t="s">
        <v>10</v>
      </c>
      <c r="F6">
        <f>0.62*10^-3</f>
        <v>6.2E-4</v>
      </c>
    </row>
    <row r="8" spans="1:10" x14ac:dyDescent="0.4">
      <c r="A8" t="s">
        <v>0</v>
      </c>
      <c r="B8">
        <f>$B$2</f>
        <v>5.2499999999999998E-2</v>
      </c>
      <c r="C8">
        <f>B8/B9</f>
        <v>0.20076002007600199</v>
      </c>
      <c r="E8" t="s">
        <v>0</v>
      </c>
      <c r="F8">
        <f>$F$2</f>
        <v>5.2499999999999998E-2</v>
      </c>
      <c r="G8">
        <f>F8/F9</f>
        <v>0.20076002007600199</v>
      </c>
    </row>
    <row r="9" spans="1:10" x14ac:dyDescent="0.4">
      <c r="B9">
        <f>$B$2*$B$1+$B$3*$B$4</f>
        <v>0.26150625</v>
      </c>
      <c r="F9">
        <f>$F$2*$F$1+$F$3*$F$4</f>
        <v>0.26150625</v>
      </c>
    </row>
    <row r="11" spans="1:10" x14ac:dyDescent="0.4">
      <c r="A11" t="s">
        <v>1</v>
      </c>
      <c r="B11">
        <f>$B$2*$B$1+$B$3*$B$4</f>
        <v>0.26150625</v>
      </c>
      <c r="C11">
        <f>SQRT(B11/B12)</f>
        <v>205.37387228991628</v>
      </c>
      <c r="E11" t="s">
        <v>1</v>
      </c>
      <c r="F11">
        <f>$F$2*$F$1+$F$3*$F$4</f>
        <v>0.26150625</v>
      </c>
      <c r="G11">
        <f>SQRT(F11/F12)</f>
        <v>918.45987848522634</v>
      </c>
      <c r="I11" t="s">
        <v>2</v>
      </c>
      <c r="J11" t="e">
        <f>100*EXP(-G14*PI()/SQRT(1-G14^2))</f>
        <v>#NUM!</v>
      </c>
    </row>
    <row r="12" spans="1:10" x14ac:dyDescent="0.4">
      <c r="B12">
        <f>$B$5*$B$6</f>
        <v>6.1999999999999999E-6</v>
      </c>
      <c r="F12">
        <f>$F$5*$F$6</f>
        <v>3.1E-7</v>
      </c>
      <c r="J12" t="e">
        <f>0.2*(1+J11/100)</f>
        <v>#NUM!</v>
      </c>
    </row>
    <row r="14" spans="1:10" x14ac:dyDescent="0.4">
      <c r="B14">
        <f>$B$6*$B$4+$B$5*$B$3</f>
        <v>2.0777500000000001E-2</v>
      </c>
      <c r="C14">
        <f>B14/B15</f>
        <v>8.1588023833153809</v>
      </c>
      <c r="F14">
        <f>$F$6*$F$4+$F$5*$F$3</f>
        <v>1.1125E-3</v>
      </c>
      <c r="G14">
        <f>F14/F15</f>
        <v>1.9536562028915456</v>
      </c>
      <c r="I14" t="s">
        <v>3</v>
      </c>
      <c r="J14">
        <f>LN(20)/(G11*G14)</f>
        <v>1.6695316940255945E-3</v>
      </c>
    </row>
    <row r="15" spans="1:10" x14ac:dyDescent="0.4">
      <c r="B15">
        <f>2*SQRT($B$6*$B$5*($B$1*$B$2+$B$3*$B$4))</f>
        <v>2.5466360163949619E-3</v>
      </c>
      <c r="F15">
        <f>2*SQRT($F$6*$F$5*($F$1*$F$2+$F$3*$F$4))</f>
        <v>5.6944512466084026E-4</v>
      </c>
    </row>
    <row r="16" spans="1:10" x14ac:dyDescent="0.4">
      <c r="I16" t="s">
        <v>4</v>
      </c>
      <c r="J16" t="e">
        <f>2*PI()/(G11*SQRT(1-G14^2))</f>
        <v>#NUM!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Costadoat</dc:creator>
  <cp:lastModifiedBy>Renaud Costadoat</cp:lastModifiedBy>
  <dcterms:created xsi:type="dcterms:W3CDTF">2015-09-13T13:20:54Z</dcterms:created>
  <dcterms:modified xsi:type="dcterms:W3CDTF">2018-09-27T06:04:05Z</dcterms:modified>
</cp:coreProperties>
</file>