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D:\INFORMES ESTADÍSTICOS DE VIOLENCIA DOMÉSTICA (PARES)\Informe Estadístico Violencia Doméstica Comité PARE 2023\Febrero 2023\"/>
    </mc:Choice>
  </mc:AlternateContent>
  <xr:revisionPtr revIDLastSave="0" documentId="13_ncr:1_{EE8AEEB6-69A5-4C93-832E-4FF871F4C894}" xr6:coauthVersionLast="47" xr6:coauthVersionMax="47" xr10:uidLastSave="{00000000-0000-0000-0000-000000000000}"/>
  <bookViews>
    <workbookView xWindow="-120" yWindow="-120" windowWidth="29040" windowHeight="15840" xr2:uid="{00000000-000D-0000-FFFF-FFFF00000000}"/>
  </bookViews>
  <sheets>
    <sheet name="Indicadores - DCR " sheetId="14" r:id="rId1"/>
    <sheet name="Indicadores - DCR 2021" sheetId="10" state="hidden" r:id="rId2"/>
    <sheet name="Registros - Reportes-DCR" sheetId="8" r:id="rId3"/>
    <sheet name="Resumen - DCR " sheetId="9" state="hidden" r:id="rId4"/>
    <sheet name="1 Modificado Imputados " sheetId="16" r:id="rId5"/>
    <sheet name="1 Imputados 2022     " sheetId="17" state="hidden" r:id="rId6"/>
    <sheet name="1 Imputados - 2021" sheetId="2" state="hidden" r:id="rId7"/>
    <sheet name="1 Imputados 2020 " sheetId="18" state="hidden" r:id="rId8"/>
    <sheet name=" 2 Supervisión Electrónica " sheetId="15" r:id="rId9"/>
    <sheet name=" Sup. Electronica AN 2020- 2021" sheetId="6" state="hidden" r:id="rId10"/>
    <sheet name="3 Instituciones " sheetId="12" r:id="rId11"/>
    <sheet name="3 Instituciones 2021" sheetId="4" state="hidden" r:id="rId12"/>
    <sheet name="4 Prog Comunidad Sentenciados" sheetId="13" r:id="rId13"/>
    <sheet name="4 ProgComunidad Sentecia 2021 " sheetId="7" state="hidden" r:id="rId14"/>
    <sheet name="5 MENORES " sheetId="11" r:id="rId15"/>
    <sheet name="6 Notificación Víctimas" sheetId="5" r:id="rId16"/>
    <sheet name="7 Servicios Terapéuticos " sheetId="3" r:id="rId17"/>
  </sheets>
  <definedNames>
    <definedName name="_xlnm._FilterDatabase" localSheetId="10" hidden="1">'3 Instituciones '!$A$21:$AK$55</definedName>
    <definedName name="_xlnm.Print_Area" localSheetId="8">' 2 Supervisión Electrónica '!$A$11:$J$41</definedName>
    <definedName name="_xlnm.Print_Area" localSheetId="9">' Sup. Electronica AN 2020- 2021'!$A$11:$J$41</definedName>
    <definedName name="_xlnm.Print_Area" localSheetId="15">'6 Notificación Víctimas'!$A$1:$G$2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 i="3" l="1"/>
  <c r="B15" i="3"/>
  <c r="C15" i="3"/>
  <c r="D15" i="3"/>
  <c r="E15" i="3"/>
  <c r="F15" i="3"/>
  <c r="G15" i="3"/>
  <c r="H15" i="3"/>
  <c r="I15" i="3"/>
  <c r="J15" i="3"/>
  <c r="K15" i="3"/>
  <c r="L15" i="3"/>
  <c r="C18" i="15" l="1"/>
  <c r="C17" i="15"/>
  <c r="C60" i="16" l="1"/>
  <c r="C59" i="16"/>
  <c r="C58" i="16"/>
  <c r="O70" i="14" l="1"/>
  <c r="O69" i="14"/>
  <c r="O67" i="14"/>
  <c r="O66" i="14"/>
  <c r="O64" i="14"/>
  <c r="O63" i="14"/>
  <c r="O61" i="14"/>
  <c r="O60" i="14"/>
  <c r="N70" i="14"/>
  <c r="N69" i="14"/>
  <c r="N67" i="14"/>
  <c r="N66" i="14"/>
  <c r="N64" i="14"/>
  <c r="N63" i="14"/>
  <c r="N61" i="14"/>
  <c r="N60" i="14"/>
  <c r="M70" i="14"/>
  <c r="M69" i="14"/>
  <c r="M67" i="14"/>
  <c r="M66" i="14"/>
  <c r="M64" i="14"/>
  <c r="M63" i="14"/>
  <c r="M61" i="14"/>
  <c r="M60" i="14"/>
  <c r="L70" i="14"/>
  <c r="L69" i="14"/>
  <c r="L67" i="14"/>
  <c r="L66" i="14"/>
  <c r="L64" i="14"/>
  <c r="L63" i="14"/>
  <c r="H55" i="14"/>
  <c r="I55" i="14"/>
  <c r="J55" i="14"/>
  <c r="K55" i="14"/>
  <c r="L55" i="14"/>
  <c r="M55" i="14"/>
  <c r="N55" i="14"/>
  <c r="O55" i="14"/>
  <c r="H54" i="14"/>
  <c r="I54" i="14"/>
  <c r="J54" i="14"/>
  <c r="K54" i="14"/>
  <c r="L54" i="14"/>
  <c r="M54" i="14"/>
  <c r="N54" i="14"/>
  <c r="O54" i="14"/>
  <c r="H52" i="14"/>
  <c r="I52" i="14"/>
  <c r="J52" i="14"/>
  <c r="K52" i="14"/>
  <c r="L52" i="14"/>
  <c r="M52" i="14"/>
  <c r="N52" i="14"/>
  <c r="O52" i="14"/>
  <c r="H51" i="14"/>
  <c r="I51" i="14"/>
  <c r="J51" i="14"/>
  <c r="K51" i="14"/>
  <c r="L51" i="14"/>
  <c r="M51" i="14"/>
  <c r="N51" i="14"/>
  <c r="O51" i="14"/>
  <c r="H48" i="14"/>
  <c r="I48" i="14"/>
  <c r="J48" i="14"/>
  <c r="K48" i="14"/>
  <c r="L48" i="14"/>
  <c r="M48" i="14"/>
  <c r="N48" i="14"/>
  <c r="O48" i="14"/>
  <c r="H47" i="14"/>
  <c r="I47" i="14"/>
  <c r="J47" i="14"/>
  <c r="K47" i="14"/>
  <c r="L47" i="14"/>
  <c r="M47" i="14"/>
  <c r="N47" i="14"/>
  <c r="O47" i="14"/>
  <c r="L61" i="14" l="1"/>
  <c r="L60" i="14"/>
  <c r="K70" i="14"/>
  <c r="K69" i="14"/>
  <c r="K67" i="14"/>
  <c r="K66" i="14"/>
  <c r="K64" i="14"/>
  <c r="K63" i="14"/>
  <c r="K61" i="14"/>
  <c r="K60" i="14"/>
  <c r="J70" i="14"/>
  <c r="J69" i="14"/>
  <c r="J67" i="14"/>
  <c r="J66" i="14"/>
  <c r="J64" i="14"/>
  <c r="J63" i="14"/>
  <c r="J61" i="14"/>
  <c r="J60" i="14"/>
  <c r="I70" i="14"/>
  <c r="I69" i="14"/>
  <c r="I67" i="14"/>
  <c r="I66" i="14"/>
  <c r="I64" i="14"/>
  <c r="I63" i="14"/>
  <c r="I61" i="14"/>
  <c r="I60" i="14"/>
  <c r="H70" i="14"/>
  <c r="H69" i="14"/>
  <c r="H67" i="14"/>
  <c r="H66" i="14"/>
  <c r="H64" i="14"/>
  <c r="H63" i="14"/>
  <c r="H61" i="14"/>
  <c r="H60" i="14"/>
  <c r="G70" i="14"/>
  <c r="G69" i="14"/>
  <c r="G67" i="14"/>
  <c r="G66" i="14"/>
  <c r="G64" i="14"/>
  <c r="G63" i="14"/>
  <c r="G61" i="14"/>
  <c r="G60" i="14"/>
  <c r="F70" i="14"/>
  <c r="F69" i="14"/>
  <c r="F67" i="14"/>
  <c r="F66" i="14"/>
  <c r="F64" i="14"/>
  <c r="F63" i="14"/>
  <c r="F61" i="14"/>
  <c r="F60" i="14"/>
  <c r="E70" i="14"/>
  <c r="E69" i="14"/>
  <c r="E67" i="14"/>
  <c r="E66" i="14"/>
  <c r="E64" i="14"/>
  <c r="E63" i="14"/>
  <c r="E61" i="14"/>
  <c r="E60" i="14"/>
  <c r="D70" i="14"/>
  <c r="D69" i="14"/>
  <c r="D67" i="14"/>
  <c r="D66" i="14"/>
  <c r="D64" i="14"/>
  <c r="D63" i="14"/>
  <c r="D61" i="14"/>
  <c r="D60" i="14"/>
  <c r="AL18" i="11"/>
  <c r="AL17" i="11"/>
  <c r="AL16" i="11"/>
  <c r="AL15" i="11"/>
  <c r="AI18" i="11"/>
  <c r="AI17" i="11"/>
  <c r="AI16" i="11"/>
  <c r="AI15" i="11"/>
  <c r="AF18" i="11"/>
  <c r="AF17" i="11"/>
  <c r="AF16" i="11"/>
  <c r="AF15" i="11"/>
  <c r="AC18" i="11"/>
  <c r="AC17" i="11"/>
  <c r="AC16" i="11"/>
  <c r="AC15" i="11"/>
  <c r="Z18" i="11"/>
  <c r="Z17" i="11"/>
  <c r="Z16" i="11"/>
  <c r="Z15" i="11"/>
  <c r="W18" i="11"/>
  <c r="W17" i="11"/>
  <c r="W16" i="11"/>
  <c r="W15" i="11"/>
  <c r="T18" i="11"/>
  <c r="T17" i="11"/>
  <c r="T16" i="11"/>
  <c r="T15" i="11"/>
  <c r="Q18" i="11"/>
  <c r="Q17" i="11"/>
  <c r="Q16" i="11"/>
  <c r="Q15" i="11"/>
  <c r="N18" i="11"/>
  <c r="N17" i="11"/>
  <c r="N16" i="11"/>
  <c r="N15" i="11"/>
  <c r="K18" i="11"/>
  <c r="K17" i="11"/>
  <c r="K16" i="11"/>
  <c r="K15" i="11"/>
  <c r="H18" i="11"/>
  <c r="H17" i="11"/>
  <c r="H16" i="11"/>
  <c r="H15" i="11"/>
  <c r="T19" i="11" l="1"/>
  <c r="AI19" i="11"/>
  <c r="AL19" i="11"/>
  <c r="AF19" i="11"/>
  <c r="AC19" i="11"/>
  <c r="Z19" i="11"/>
  <c r="W19" i="11"/>
  <c r="Q19" i="11"/>
  <c r="N19" i="11"/>
  <c r="K19" i="11"/>
  <c r="H19" i="11"/>
  <c r="D32" i="14"/>
  <c r="D33" i="14"/>
  <c r="B37" i="16"/>
  <c r="D37" i="16"/>
  <c r="B60" i="16"/>
  <c r="B59" i="16"/>
  <c r="B58" i="16"/>
  <c r="D30" i="14"/>
  <c r="D29" i="14"/>
  <c r="M15" i="5"/>
  <c r="L15" i="5"/>
  <c r="K15" i="5"/>
  <c r="J15" i="5"/>
  <c r="I15" i="5"/>
  <c r="H15" i="5"/>
  <c r="G15" i="5"/>
  <c r="F15" i="5"/>
  <c r="E15" i="5"/>
  <c r="D15" i="5"/>
  <c r="C15" i="5"/>
  <c r="B15" i="5"/>
  <c r="N14" i="5"/>
  <c r="N13" i="5"/>
  <c r="E18" i="11"/>
  <c r="E17" i="11"/>
  <c r="E16" i="11"/>
  <c r="E15" i="11"/>
  <c r="B18" i="15"/>
  <c r="N15" i="5" l="1"/>
  <c r="E19" i="11"/>
  <c r="AJ18" i="13"/>
  <c r="AG18" i="13"/>
  <c r="AD18" i="13"/>
  <c r="AA18" i="13"/>
  <c r="X18" i="13"/>
  <c r="U18" i="13"/>
  <c r="R18" i="13"/>
  <c r="O18" i="13"/>
  <c r="AI18" i="13"/>
  <c r="AF18" i="13"/>
  <c r="AC18" i="13"/>
  <c r="Z18" i="13"/>
  <c r="W18" i="13"/>
  <c r="T18" i="13"/>
  <c r="Q18" i="13"/>
  <c r="N18" i="13"/>
  <c r="B17" i="12"/>
  <c r="C17" i="12"/>
  <c r="E17" i="12"/>
  <c r="F17" i="12"/>
  <c r="H33" i="14"/>
  <c r="I33" i="14"/>
  <c r="J33" i="14"/>
  <c r="K33" i="14"/>
  <c r="L33" i="14"/>
  <c r="M33" i="14"/>
  <c r="N33" i="14"/>
  <c r="O33" i="14"/>
  <c r="H32" i="14"/>
  <c r="I32" i="14"/>
  <c r="J32" i="14"/>
  <c r="K32" i="14"/>
  <c r="L32" i="14"/>
  <c r="M32" i="14"/>
  <c r="N32" i="14"/>
  <c r="O32" i="14"/>
  <c r="H30" i="14"/>
  <c r="I30" i="14"/>
  <c r="J30" i="14"/>
  <c r="K30" i="14"/>
  <c r="L30" i="14"/>
  <c r="M30" i="14"/>
  <c r="N30" i="14"/>
  <c r="O30" i="14"/>
  <c r="H29" i="14"/>
  <c r="I29" i="14"/>
  <c r="J29" i="14"/>
  <c r="K29" i="14"/>
  <c r="L29" i="14"/>
  <c r="M29" i="14"/>
  <c r="N29" i="14"/>
  <c r="O29" i="14"/>
  <c r="B20" i="13"/>
  <c r="E20" i="12"/>
  <c r="H20" i="12"/>
  <c r="K20" i="12"/>
  <c r="N20" i="12"/>
  <c r="Q20" i="12"/>
  <c r="T20" i="12"/>
  <c r="W20" i="12"/>
  <c r="Z20" i="12"/>
  <c r="AC20" i="12"/>
  <c r="AF20" i="12"/>
  <c r="AI20" i="12"/>
  <c r="B20" i="12"/>
  <c r="C56" i="16"/>
  <c r="D56" i="16"/>
  <c r="E56" i="16"/>
  <c r="F56" i="16"/>
  <c r="G56" i="16"/>
  <c r="H56" i="16"/>
  <c r="I56" i="16"/>
  <c r="J56" i="16"/>
  <c r="K56" i="16"/>
  <c r="L56" i="16"/>
  <c r="M56" i="16"/>
  <c r="B56" i="16"/>
  <c r="C42" i="16"/>
  <c r="D42" i="16"/>
  <c r="E42" i="16"/>
  <c r="F42" i="16"/>
  <c r="G42" i="16"/>
  <c r="H42" i="16"/>
  <c r="I42" i="16"/>
  <c r="J42" i="16"/>
  <c r="K42" i="16"/>
  <c r="L42" i="16"/>
  <c r="M42" i="16"/>
  <c r="B42" i="16"/>
  <c r="C27" i="16"/>
  <c r="D27" i="16"/>
  <c r="E27" i="16"/>
  <c r="F27" i="16"/>
  <c r="G27" i="16"/>
  <c r="H27" i="16"/>
  <c r="I27" i="16"/>
  <c r="J27" i="16"/>
  <c r="K27" i="16"/>
  <c r="L27" i="16"/>
  <c r="M27" i="16"/>
  <c r="B27" i="16"/>
  <c r="A8" i="3" l="1"/>
  <c r="A8" i="5"/>
  <c r="A8" i="11"/>
  <c r="A8" i="13"/>
  <c r="A8" i="12"/>
  <c r="A8" i="15"/>
  <c r="A8" i="16"/>
  <c r="D57" i="14"/>
  <c r="D43" i="14"/>
  <c r="G55" i="14"/>
  <c r="G54" i="14"/>
  <c r="G48" i="14"/>
  <c r="G47" i="14"/>
  <c r="G39" i="14"/>
  <c r="G38" i="14"/>
  <c r="G33" i="14"/>
  <c r="G32" i="14"/>
  <c r="G30" i="14"/>
  <c r="G29" i="14"/>
  <c r="F55" i="14"/>
  <c r="F54" i="14"/>
  <c r="F48" i="14"/>
  <c r="F47" i="14" l="1"/>
  <c r="F39" i="14"/>
  <c r="F38" i="14"/>
  <c r="M50" i="18" l="1"/>
  <c r="L50" i="18"/>
  <c r="K50" i="18"/>
  <c r="J50" i="18"/>
  <c r="I50" i="18"/>
  <c r="H50" i="18"/>
  <c r="G38" i="18"/>
  <c r="G50" i="18" s="1"/>
  <c r="F38" i="18"/>
  <c r="F50" i="18" s="1"/>
  <c r="E38" i="18"/>
  <c r="E50" i="18" s="1"/>
  <c r="D38" i="18"/>
  <c r="D50" i="18" s="1"/>
  <c r="C38" i="18"/>
  <c r="C50" i="18" s="1"/>
  <c r="B38" i="18"/>
  <c r="B50" i="18" s="1"/>
  <c r="M35" i="18"/>
  <c r="M48" i="18" s="1"/>
  <c r="L35" i="18"/>
  <c r="L48" i="18" s="1"/>
  <c r="K35" i="18"/>
  <c r="K48" i="18" s="1"/>
  <c r="J35" i="18"/>
  <c r="J48" i="18" s="1"/>
  <c r="I35" i="18"/>
  <c r="I48" i="18" s="1"/>
  <c r="H35" i="18"/>
  <c r="H48" i="18" s="1"/>
  <c r="G35" i="18"/>
  <c r="G48" i="18" s="1"/>
  <c r="F35" i="18"/>
  <c r="F48" i="18" s="1"/>
  <c r="E35" i="18"/>
  <c r="E48" i="18" s="1"/>
  <c r="D35" i="18"/>
  <c r="D48" i="18" s="1"/>
  <c r="C35" i="18"/>
  <c r="C48" i="18" s="1"/>
  <c r="B35" i="18"/>
  <c r="B48" i="18" s="1"/>
  <c r="M32" i="18"/>
  <c r="M47" i="18" s="1"/>
  <c r="M45" i="18" s="1"/>
  <c r="L32" i="18"/>
  <c r="L47" i="18" s="1"/>
  <c r="L45" i="18" s="1"/>
  <c r="K32" i="18"/>
  <c r="K47" i="18" s="1"/>
  <c r="K45" i="18" s="1"/>
  <c r="J32" i="18"/>
  <c r="J47" i="18" s="1"/>
  <c r="J45" i="18" s="1"/>
  <c r="I32" i="18"/>
  <c r="I47" i="18" s="1"/>
  <c r="I45" i="18" s="1"/>
  <c r="H32" i="18"/>
  <c r="H47" i="18" s="1"/>
  <c r="H45" i="18" s="1"/>
  <c r="G32" i="18"/>
  <c r="G47" i="18" s="1"/>
  <c r="G45" i="18" s="1"/>
  <c r="F32" i="18"/>
  <c r="F47" i="18" s="1"/>
  <c r="F45" i="18" s="1"/>
  <c r="E32" i="18"/>
  <c r="E47" i="18" s="1"/>
  <c r="E45" i="18" s="1"/>
  <c r="D32" i="18"/>
  <c r="D47" i="18" s="1"/>
  <c r="D45" i="18" s="1"/>
  <c r="C32" i="18"/>
  <c r="C47" i="18" s="1"/>
  <c r="C45" i="18" s="1"/>
  <c r="B32" i="18"/>
  <c r="B47" i="18" s="1"/>
  <c r="B45" i="18" s="1"/>
  <c r="M31" i="18"/>
  <c r="L31" i="18"/>
  <c r="K31" i="18"/>
  <c r="J31" i="18"/>
  <c r="I31" i="18"/>
  <c r="H31" i="18"/>
  <c r="G31" i="18"/>
  <c r="F31" i="18"/>
  <c r="E31" i="18"/>
  <c r="D31" i="18"/>
  <c r="C31" i="18"/>
  <c r="B31" i="18"/>
  <c r="M24" i="18"/>
  <c r="L24" i="18"/>
  <c r="K24" i="18"/>
  <c r="J24" i="18"/>
  <c r="J20" i="18" s="1"/>
  <c r="I24" i="18"/>
  <c r="H24" i="18"/>
  <c r="G24" i="18"/>
  <c r="F24" i="18"/>
  <c r="F20" i="18" s="1"/>
  <c r="E24" i="18"/>
  <c r="D24" i="18"/>
  <c r="C24" i="18"/>
  <c r="B24" i="18"/>
  <c r="B20" i="18" s="1"/>
  <c r="M21" i="18"/>
  <c r="L21" i="18"/>
  <c r="K21" i="18"/>
  <c r="K20" i="18" s="1"/>
  <c r="I21" i="18"/>
  <c r="H21" i="18"/>
  <c r="H20" i="18" s="1"/>
  <c r="G21" i="18"/>
  <c r="G20" i="18" s="1"/>
  <c r="F21" i="18"/>
  <c r="E21" i="18"/>
  <c r="D21" i="18"/>
  <c r="C21" i="18"/>
  <c r="B21" i="18"/>
  <c r="L20" i="18"/>
  <c r="D20" i="18"/>
  <c r="C20" i="18"/>
  <c r="M16" i="18"/>
  <c r="L16" i="18"/>
  <c r="K16" i="18"/>
  <c r="J16" i="18"/>
  <c r="I16" i="18"/>
  <c r="H16" i="18"/>
  <c r="G16" i="18"/>
  <c r="F16" i="18"/>
  <c r="E16" i="18"/>
  <c r="D16" i="18"/>
  <c r="C16" i="18"/>
  <c r="B16" i="18"/>
  <c r="M13" i="18"/>
  <c r="L13" i="18"/>
  <c r="K13" i="18"/>
  <c r="J13" i="18"/>
  <c r="I13" i="18"/>
  <c r="I12" i="18" s="1"/>
  <c r="H13" i="18"/>
  <c r="G13" i="18"/>
  <c r="F13" i="18"/>
  <c r="E13" i="18"/>
  <c r="E12" i="18" s="1"/>
  <c r="D13" i="18"/>
  <c r="C13" i="18"/>
  <c r="B13" i="18"/>
  <c r="M12" i="18"/>
  <c r="K12" i="18"/>
  <c r="J12" i="18"/>
  <c r="H12" i="18"/>
  <c r="G12" i="18"/>
  <c r="F12" i="18"/>
  <c r="D12" i="18"/>
  <c r="C12" i="18"/>
  <c r="B12" i="18"/>
  <c r="M16" i="2"/>
  <c r="L16" i="2"/>
  <c r="K16" i="2"/>
  <c r="J16" i="2"/>
  <c r="I16" i="2"/>
  <c r="H16" i="2"/>
  <c r="G16" i="2"/>
  <c r="F16" i="2"/>
  <c r="E16" i="2"/>
  <c r="D16" i="2"/>
  <c r="C16" i="2"/>
  <c r="B16" i="2"/>
  <c r="M13" i="2"/>
  <c r="L13" i="2"/>
  <c r="K13" i="2"/>
  <c r="J13" i="2"/>
  <c r="I13" i="2"/>
  <c r="H13" i="2"/>
  <c r="G13" i="2"/>
  <c r="F13" i="2"/>
  <c r="E13" i="2"/>
  <c r="D13" i="2"/>
  <c r="C13" i="2"/>
  <c r="B13" i="2"/>
  <c r="B12" i="2" s="1"/>
  <c r="M12" i="2"/>
  <c r="L12" i="2"/>
  <c r="K12" i="2"/>
  <c r="J12" i="2"/>
  <c r="I12" i="2"/>
  <c r="H12" i="2"/>
  <c r="G12" i="2"/>
  <c r="F12" i="2"/>
  <c r="E12" i="2"/>
  <c r="D12" i="2"/>
  <c r="L12" i="18" l="1"/>
  <c r="E20" i="18"/>
  <c r="I20" i="18"/>
  <c r="M20" i="18"/>
  <c r="C12" i="2"/>
  <c r="D30" i="16"/>
  <c r="D29" i="16"/>
  <c r="F37" i="16" l="1"/>
  <c r="G37" i="16"/>
  <c r="H37" i="16"/>
  <c r="I37" i="16"/>
  <c r="J37" i="16"/>
  <c r="K37" i="16"/>
  <c r="L37" i="16"/>
  <c r="M37" i="16"/>
  <c r="F33" i="14"/>
  <c r="F32" i="14"/>
  <c r="F30" i="14"/>
  <c r="F29" i="14"/>
  <c r="E33" i="14"/>
  <c r="E32" i="14"/>
  <c r="E30" i="14"/>
  <c r="E29" i="14"/>
  <c r="M49" i="16"/>
  <c r="L49" i="16"/>
  <c r="K49" i="16"/>
  <c r="J49" i="16"/>
  <c r="I49" i="16"/>
  <c r="H49" i="16"/>
  <c r="G49" i="16"/>
  <c r="F49" i="16"/>
  <c r="E49" i="16"/>
  <c r="C49" i="16"/>
  <c r="B49" i="16"/>
  <c r="M46" i="16"/>
  <c r="L46" i="16"/>
  <c r="K46" i="16"/>
  <c r="J46" i="16"/>
  <c r="I46" i="16"/>
  <c r="H46" i="16"/>
  <c r="G46" i="16"/>
  <c r="F46" i="16"/>
  <c r="E46" i="16"/>
  <c r="D46" i="16"/>
  <c r="C46" i="16"/>
  <c r="B46" i="16"/>
  <c r="B43" i="16"/>
  <c r="M43" i="16"/>
  <c r="L43" i="16"/>
  <c r="K43" i="16"/>
  <c r="J43" i="16"/>
  <c r="I43" i="16"/>
  <c r="H43" i="16"/>
  <c r="G43" i="16"/>
  <c r="F43" i="16"/>
  <c r="C43" i="16"/>
  <c r="M37" i="17"/>
  <c r="L37" i="17"/>
  <c r="K37" i="17"/>
  <c r="J37" i="17"/>
  <c r="I37" i="17"/>
  <c r="H37" i="17"/>
  <c r="G37" i="17"/>
  <c r="F37" i="17"/>
  <c r="E37" i="17"/>
  <c r="D37" i="17"/>
  <c r="C37" i="17"/>
  <c r="B37" i="17"/>
  <c r="M34" i="17"/>
  <c r="L34" i="17"/>
  <c r="K34" i="17"/>
  <c r="J34" i="17"/>
  <c r="I34" i="17"/>
  <c r="H34" i="17"/>
  <c r="G34" i="17"/>
  <c r="F34" i="17"/>
  <c r="E34" i="17"/>
  <c r="D34" i="17"/>
  <c r="C34" i="17"/>
  <c r="B34" i="17"/>
  <c r="M31" i="17"/>
  <c r="L31" i="17"/>
  <c r="K31" i="17"/>
  <c r="J31" i="17"/>
  <c r="I31" i="17"/>
  <c r="H31" i="17"/>
  <c r="G31" i="17"/>
  <c r="F31" i="17"/>
  <c r="E31" i="17"/>
  <c r="D31" i="17"/>
  <c r="C31" i="17"/>
  <c r="B31" i="17"/>
  <c r="C30" i="17"/>
  <c r="B30" i="17"/>
  <c r="C29" i="17"/>
  <c r="B29" i="17"/>
  <c r="M21" i="17"/>
  <c r="M52" i="17" s="1"/>
  <c r="L21" i="17"/>
  <c r="L52" i="17" s="1"/>
  <c r="K21" i="17"/>
  <c r="K52" i="17" s="1"/>
  <c r="J21" i="17"/>
  <c r="J52" i="17" s="1"/>
  <c r="I21" i="17"/>
  <c r="I52" i="17" s="1"/>
  <c r="H21" i="17"/>
  <c r="H52" i="17" s="1"/>
  <c r="G21" i="17"/>
  <c r="G52" i="17" s="1"/>
  <c r="F21" i="17"/>
  <c r="F52" i="17" s="1"/>
  <c r="E21" i="17"/>
  <c r="E52" i="17" s="1"/>
  <c r="D21" i="17"/>
  <c r="D52" i="17" s="1"/>
  <c r="C21" i="17"/>
  <c r="C52" i="17" s="1"/>
  <c r="B21" i="17"/>
  <c r="B52" i="17" s="1"/>
  <c r="M17" i="17"/>
  <c r="M51" i="17" s="1"/>
  <c r="L17" i="17"/>
  <c r="L51" i="17" s="1"/>
  <c r="K17" i="17"/>
  <c r="K51" i="17" s="1"/>
  <c r="J17" i="17"/>
  <c r="J51" i="17" s="1"/>
  <c r="I17" i="17"/>
  <c r="I51" i="17" s="1"/>
  <c r="H17" i="17"/>
  <c r="H51" i="17" s="1"/>
  <c r="G17" i="17"/>
  <c r="G51" i="17" s="1"/>
  <c r="F17" i="17"/>
  <c r="F51" i="17" s="1"/>
  <c r="E17" i="17"/>
  <c r="E51" i="17" s="1"/>
  <c r="D17" i="17"/>
  <c r="D51" i="17" s="1"/>
  <c r="C17" i="17"/>
  <c r="C51" i="17" s="1"/>
  <c r="B17" i="17"/>
  <c r="B51" i="17" s="1"/>
  <c r="M14" i="17"/>
  <c r="M50" i="17" s="1"/>
  <c r="M48" i="17" s="1"/>
  <c r="L14" i="17"/>
  <c r="L50" i="17" s="1"/>
  <c r="L48" i="17" s="1"/>
  <c r="K14" i="17"/>
  <c r="K50" i="17" s="1"/>
  <c r="K48" i="17" s="1"/>
  <c r="J14" i="17"/>
  <c r="J50" i="17" s="1"/>
  <c r="J48" i="17" s="1"/>
  <c r="I14" i="17"/>
  <c r="I50" i="17" s="1"/>
  <c r="I48" i="17" s="1"/>
  <c r="H14" i="17"/>
  <c r="H50" i="17" s="1"/>
  <c r="H48" i="17" s="1"/>
  <c r="G14" i="17"/>
  <c r="G50" i="17" s="1"/>
  <c r="G48" i="17" s="1"/>
  <c r="F14" i="17"/>
  <c r="F50" i="17" s="1"/>
  <c r="F48" i="17" s="1"/>
  <c r="E14" i="17"/>
  <c r="E50" i="17" s="1"/>
  <c r="E48" i="17" s="1"/>
  <c r="D14" i="17"/>
  <c r="D50" i="17" s="1"/>
  <c r="D48" i="17" s="1"/>
  <c r="C14" i="17"/>
  <c r="C50" i="17" s="1"/>
  <c r="C48" i="17" s="1"/>
  <c r="B14" i="17"/>
  <c r="B50" i="17" s="1"/>
  <c r="B48" i="17" s="1"/>
  <c r="M13" i="17"/>
  <c r="L13" i="17"/>
  <c r="K13" i="17"/>
  <c r="J13" i="17"/>
  <c r="I13" i="17"/>
  <c r="H13" i="17"/>
  <c r="G13" i="17"/>
  <c r="F13" i="17"/>
  <c r="E13" i="17"/>
  <c r="D13" i="17"/>
  <c r="C13" i="17"/>
  <c r="B13" i="17"/>
  <c r="E43" i="16" l="1"/>
  <c r="D43" i="16"/>
  <c r="C30" i="16"/>
  <c r="C29" i="16"/>
  <c r="B30" i="16"/>
  <c r="B29" i="16"/>
  <c r="M21" i="16"/>
  <c r="M61" i="16" s="1"/>
  <c r="L21" i="16"/>
  <c r="L61" i="16" s="1"/>
  <c r="K21" i="16"/>
  <c r="K61" i="16" s="1"/>
  <c r="J21" i="16"/>
  <c r="J61" i="16" s="1"/>
  <c r="I21" i="16"/>
  <c r="I61" i="16" s="1"/>
  <c r="H21" i="16"/>
  <c r="H61" i="16" s="1"/>
  <c r="G21" i="16"/>
  <c r="G61" i="16" s="1"/>
  <c r="F21" i="16"/>
  <c r="F61" i="16" s="1"/>
  <c r="E21" i="16"/>
  <c r="E61" i="16" s="1"/>
  <c r="D21" i="16"/>
  <c r="D61" i="16" s="1"/>
  <c r="C21" i="16"/>
  <c r="C61" i="16" s="1"/>
  <c r="B21" i="16"/>
  <c r="B61" i="16" s="1"/>
  <c r="M17" i="16"/>
  <c r="L17" i="16"/>
  <c r="K17" i="16"/>
  <c r="J17" i="16"/>
  <c r="I17" i="16"/>
  <c r="H17" i="16"/>
  <c r="G17" i="16"/>
  <c r="F17" i="16"/>
  <c r="E17" i="16"/>
  <c r="D17" i="16"/>
  <c r="C17" i="16"/>
  <c r="B17" i="16"/>
  <c r="M14" i="16"/>
  <c r="M57" i="16" s="1"/>
  <c r="L14" i="16"/>
  <c r="L57" i="16" s="1"/>
  <c r="K14" i="16"/>
  <c r="K57" i="16" s="1"/>
  <c r="J14" i="16"/>
  <c r="J57" i="16" s="1"/>
  <c r="I14" i="16"/>
  <c r="I57" i="16" s="1"/>
  <c r="H14" i="16"/>
  <c r="H57" i="16" s="1"/>
  <c r="G14" i="16"/>
  <c r="G57" i="16" s="1"/>
  <c r="F14" i="16"/>
  <c r="F57" i="16" s="1"/>
  <c r="E14" i="16"/>
  <c r="D14" i="16"/>
  <c r="D57" i="16" s="1"/>
  <c r="C14" i="16"/>
  <c r="C57" i="16" s="1"/>
  <c r="B14" i="16"/>
  <c r="B57" i="16" s="1"/>
  <c r="M13" i="16"/>
  <c r="L13" i="16"/>
  <c r="K13" i="16"/>
  <c r="J13" i="16"/>
  <c r="I13" i="16"/>
  <c r="H13" i="16"/>
  <c r="G13" i="16"/>
  <c r="F13" i="16"/>
  <c r="D13" i="16" l="1"/>
  <c r="E57" i="16"/>
  <c r="E13" i="16"/>
  <c r="B13" i="16"/>
  <c r="C13" i="16"/>
  <c r="E48" i="14" l="1"/>
  <c r="E47" i="14"/>
  <c r="E39" i="14"/>
  <c r="E38" i="14"/>
  <c r="AK34" i="13"/>
  <c r="AH34" i="13"/>
  <c r="AE34" i="13"/>
  <c r="AB34" i="13"/>
  <c r="Y34" i="13"/>
  <c r="V34" i="13"/>
  <c r="S34" i="13"/>
  <c r="P34" i="13"/>
  <c r="M34" i="13"/>
  <c r="J34" i="13"/>
  <c r="G34" i="13"/>
  <c r="D34" i="13"/>
  <c r="AJ35" i="13"/>
  <c r="AI35" i="13"/>
  <c r="AG35" i="13"/>
  <c r="AF35" i="13"/>
  <c r="AD35" i="13"/>
  <c r="AC35" i="13"/>
  <c r="AA35" i="13"/>
  <c r="Z35" i="13"/>
  <c r="X35" i="13"/>
  <c r="W35" i="13"/>
  <c r="U35" i="13"/>
  <c r="T35" i="13"/>
  <c r="R35" i="13"/>
  <c r="Q35" i="13"/>
  <c r="O35" i="13"/>
  <c r="N35" i="13"/>
  <c r="L35" i="13"/>
  <c r="L18" i="13" s="1"/>
  <c r="G52" i="14" s="1"/>
  <c r="K35" i="13"/>
  <c r="K18" i="13" s="1"/>
  <c r="G51" i="14" s="1"/>
  <c r="I35" i="13"/>
  <c r="I18" i="13" s="1"/>
  <c r="F52" i="14" s="1"/>
  <c r="H35" i="13"/>
  <c r="H18" i="13" s="1"/>
  <c r="F51" i="14" s="1"/>
  <c r="F35" i="13"/>
  <c r="F18" i="13" s="1"/>
  <c r="E35" i="13"/>
  <c r="E18" i="13" s="1"/>
  <c r="C35" i="13"/>
  <c r="C18" i="13" s="1"/>
  <c r="D52" i="14" s="1"/>
  <c r="B35" i="13"/>
  <c r="B18" i="13" s="1"/>
  <c r="D51" i="14" s="1"/>
  <c r="J31" i="16"/>
  <c r="M34" i="16"/>
  <c r="L34" i="16"/>
  <c r="K34" i="16"/>
  <c r="J34" i="16"/>
  <c r="I34" i="16"/>
  <c r="H34" i="16"/>
  <c r="G34" i="16"/>
  <c r="F34" i="16"/>
  <c r="E34" i="16"/>
  <c r="D34" i="16"/>
  <c r="C34" i="16"/>
  <c r="B34" i="16"/>
  <c r="M31" i="16"/>
  <c r="L31" i="16"/>
  <c r="K31" i="16"/>
  <c r="I31" i="16"/>
  <c r="H31" i="16"/>
  <c r="G31" i="16"/>
  <c r="F31" i="16"/>
  <c r="E31" i="16"/>
  <c r="D31" i="16"/>
  <c r="C31" i="16"/>
  <c r="B31" i="16"/>
  <c r="C37" i="16" l="1"/>
  <c r="E37" i="16"/>
  <c r="M40" i="15" l="1"/>
  <c r="L40" i="15"/>
  <c r="K40" i="15"/>
  <c r="J40" i="15"/>
  <c r="M39" i="15"/>
  <c r="L39" i="15"/>
  <c r="K39" i="15"/>
  <c r="J39" i="15"/>
  <c r="I40" i="15"/>
  <c r="H40" i="15"/>
  <c r="G40" i="15"/>
  <c r="F40" i="15"/>
  <c r="E40" i="15"/>
  <c r="D40" i="15"/>
  <c r="I39" i="15"/>
  <c r="H39" i="15"/>
  <c r="G39" i="15"/>
  <c r="F39" i="15"/>
  <c r="E39" i="15"/>
  <c r="D39" i="15"/>
  <c r="B40" i="15"/>
  <c r="E55" i="14" s="1"/>
  <c r="E52" i="14" s="1"/>
  <c r="B39" i="15"/>
  <c r="E54" i="14" s="1"/>
  <c r="E51" i="14" s="1"/>
  <c r="C40" i="15" l="1"/>
  <c r="C39" i="15"/>
  <c r="M38" i="15"/>
  <c r="L38" i="15"/>
  <c r="M12" i="15" s="1"/>
  <c r="K38" i="15"/>
  <c r="L12" i="15" s="1"/>
  <c r="J38" i="15"/>
  <c r="K12" i="15" s="1"/>
  <c r="I38" i="15"/>
  <c r="J12" i="15" s="1"/>
  <c r="M19" i="15"/>
  <c r="L19" i="15"/>
  <c r="K19" i="15"/>
  <c r="J19" i="15"/>
  <c r="I19" i="15"/>
  <c r="M16" i="15"/>
  <c r="L16" i="15"/>
  <c r="K16" i="15"/>
  <c r="J16" i="15"/>
  <c r="I16" i="15"/>
  <c r="M13" i="15"/>
  <c r="L13" i="15"/>
  <c r="K13" i="15"/>
  <c r="J13" i="15"/>
  <c r="I13" i="15"/>
  <c r="H13" i="15"/>
  <c r="H38" i="15"/>
  <c r="I12" i="15" s="1"/>
  <c r="G38" i="15"/>
  <c r="H12" i="15" s="1"/>
  <c r="F38" i="15"/>
  <c r="G12" i="15" s="1"/>
  <c r="E38" i="15"/>
  <c r="F12" i="15" s="1"/>
  <c r="D38" i="15"/>
  <c r="E12" i="15" s="1"/>
  <c r="B38" i="15"/>
  <c r="C12" i="15" s="1"/>
  <c r="M35" i="15"/>
  <c r="L35" i="15"/>
  <c r="K35" i="15"/>
  <c r="J35" i="15"/>
  <c r="I35" i="15"/>
  <c r="H35" i="15"/>
  <c r="G35" i="15"/>
  <c r="F35" i="15"/>
  <c r="E35" i="15"/>
  <c r="D35" i="15"/>
  <c r="C35" i="15"/>
  <c r="B35" i="15"/>
  <c r="M32" i="15"/>
  <c r="L32" i="15"/>
  <c r="K32" i="15"/>
  <c r="J32" i="15"/>
  <c r="I32" i="15"/>
  <c r="H32" i="15"/>
  <c r="G32" i="15"/>
  <c r="F32" i="15"/>
  <c r="E32" i="15"/>
  <c r="D32" i="15"/>
  <c r="C32" i="15"/>
  <c r="B32" i="15"/>
  <c r="M29" i="15"/>
  <c r="L29" i="15"/>
  <c r="K29" i="15"/>
  <c r="J29" i="15"/>
  <c r="I29" i="15"/>
  <c r="H29" i="15"/>
  <c r="G29" i="15"/>
  <c r="F29" i="15"/>
  <c r="E29" i="15"/>
  <c r="D29" i="15"/>
  <c r="C29" i="15"/>
  <c r="B29" i="15"/>
  <c r="M26" i="15"/>
  <c r="L26" i="15"/>
  <c r="K26" i="15"/>
  <c r="J26" i="15"/>
  <c r="I26" i="15"/>
  <c r="H26" i="15"/>
  <c r="G26" i="15"/>
  <c r="F26" i="15"/>
  <c r="E26" i="15"/>
  <c r="D26" i="15"/>
  <c r="C26" i="15"/>
  <c r="B26" i="15"/>
  <c r="M23" i="15"/>
  <c r="M22" i="15" s="1"/>
  <c r="L23" i="15"/>
  <c r="L22" i="15" s="1"/>
  <c r="K23" i="15"/>
  <c r="K22" i="15" s="1"/>
  <c r="J23" i="15"/>
  <c r="J22" i="15" s="1"/>
  <c r="I23" i="15"/>
  <c r="I22" i="15" s="1"/>
  <c r="H23" i="15"/>
  <c r="H22" i="15" s="1"/>
  <c r="G23" i="15"/>
  <c r="G22" i="15" s="1"/>
  <c r="F23" i="15"/>
  <c r="F22" i="15" s="1"/>
  <c r="E23" i="15"/>
  <c r="D23" i="15"/>
  <c r="C23" i="15"/>
  <c r="B23" i="15"/>
  <c r="H19" i="15"/>
  <c r="G19" i="15"/>
  <c r="F19" i="15"/>
  <c r="E19" i="15"/>
  <c r="D19" i="15"/>
  <c r="C19" i="15"/>
  <c r="B19" i="15"/>
  <c r="H16" i="15"/>
  <c r="G16" i="15"/>
  <c r="F16" i="15"/>
  <c r="E16" i="15"/>
  <c r="D16" i="15"/>
  <c r="C16" i="15"/>
  <c r="B16" i="15"/>
  <c r="G13" i="15"/>
  <c r="F13" i="15"/>
  <c r="E13" i="15"/>
  <c r="D13" i="15"/>
  <c r="C13" i="15"/>
  <c r="B13" i="15"/>
  <c r="C22" i="15" l="1"/>
  <c r="B22" i="15"/>
  <c r="C38" i="15"/>
  <c r="D12" i="15" s="1"/>
  <c r="E22" i="15"/>
  <c r="D22" i="15"/>
  <c r="D39" i="14"/>
  <c r="D38" i="14"/>
  <c r="D37" i="14" s="1"/>
  <c r="D48" i="14"/>
  <c r="D47" i="14"/>
  <c r="D58" i="14"/>
  <c r="D44" i="14"/>
  <c r="D36" i="14"/>
  <c r="O68" i="14"/>
  <c r="N68" i="14"/>
  <c r="M68" i="14"/>
  <c r="L68" i="14"/>
  <c r="K68" i="14"/>
  <c r="J68" i="14"/>
  <c r="I68" i="14"/>
  <c r="H68" i="14"/>
  <c r="G68" i="14"/>
  <c r="F68" i="14"/>
  <c r="E68" i="14"/>
  <c r="D68" i="14"/>
  <c r="O65" i="14"/>
  <c r="N65" i="14"/>
  <c r="M65" i="14"/>
  <c r="L65" i="14"/>
  <c r="K65" i="14"/>
  <c r="J65" i="14"/>
  <c r="I65" i="14"/>
  <c r="H65" i="14"/>
  <c r="G65" i="14"/>
  <c r="F65" i="14"/>
  <c r="E65" i="14"/>
  <c r="D65" i="14"/>
  <c r="O62" i="14"/>
  <c r="N62" i="14"/>
  <c r="M62" i="14"/>
  <c r="L62" i="14"/>
  <c r="K62" i="14"/>
  <c r="J62" i="14"/>
  <c r="I62" i="14"/>
  <c r="H62" i="14"/>
  <c r="G62" i="14"/>
  <c r="F62" i="14"/>
  <c r="E62" i="14"/>
  <c r="D62" i="14"/>
  <c r="O59" i="14"/>
  <c r="N59" i="14"/>
  <c r="M59" i="14"/>
  <c r="L59" i="14"/>
  <c r="K59" i="14"/>
  <c r="J59" i="14"/>
  <c r="I59" i="14"/>
  <c r="H59" i="14"/>
  <c r="G59" i="14"/>
  <c r="F59" i="14"/>
  <c r="E59" i="14"/>
  <c r="D59" i="14"/>
  <c r="O53" i="14"/>
  <c r="N53" i="14"/>
  <c r="M53" i="14"/>
  <c r="L53" i="14"/>
  <c r="K53" i="14"/>
  <c r="J53" i="14"/>
  <c r="I53" i="14"/>
  <c r="H53" i="14"/>
  <c r="G53" i="14"/>
  <c r="F53" i="14"/>
  <c r="E53" i="14"/>
  <c r="D53" i="14"/>
  <c r="O50" i="14"/>
  <c r="O49" i="14" s="1"/>
  <c r="N50" i="14"/>
  <c r="N49" i="14" s="1"/>
  <c r="M50" i="14"/>
  <c r="L50" i="14"/>
  <c r="L49" i="14" s="1"/>
  <c r="K50" i="14"/>
  <c r="J50" i="14"/>
  <c r="J49" i="14" s="1"/>
  <c r="I50" i="14"/>
  <c r="H50" i="14"/>
  <c r="H49" i="14" s="1"/>
  <c r="G50" i="14"/>
  <c r="G49" i="14" s="1"/>
  <c r="F50" i="14"/>
  <c r="E50" i="14"/>
  <c r="K46" i="14"/>
  <c r="G46" i="14"/>
  <c r="O46" i="14"/>
  <c r="N46" i="14"/>
  <c r="M46" i="14"/>
  <c r="L46" i="14"/>
  <c r="J46" i="14"/>
  <c r="I46" i="14"/>
  <c r="H46" i="14"/>
  <c r="F46" i="14"/>
  <c r="E46" i="14"/>
  <c r="H37" i="14"/>
  <c r="L37" i="14"/>
  <c r="G37" i="14"/>
  <c r="O37" i="14"/>
  <c r="N37" i="14"/>
  <c r="M37" i="14"/>
  <c r="K37" i="14"/>
  <c r="J37" i="14"/>
  <c r="I37" i="14"/>
  <c r="F37" i="14"/>
  <c r="E37" i="14"/>
  <c r="O31" i="14"/>
  <c r="N31" i="14"/>
  <c r="M31" i="14"/>
  <c r="L31" i="14"/>
  <c r="K31" i="14"/>
  <c r="J31" i="14"/>
  <c r="I31" i="14"/>
  <c r="H31" i="14"/>
  <c r="G31" i="14"/>
  <c r="F31" i="14"/>
  <c r="E31" i="14"/>
  <c r="D31" i="14"/>
  <c r="O28" i="14"/>
  <c r="N28" i="14"/>
  <c r="M28" i="14"/>
  <c r="M27" i="14" s="1"/>
  <c r="L28" i="14"/>
  <c r="L27" i="14" s="1"/>
  <c r="K28" i="14"/>
  <c r="J28" i="14"/>
  <c r="J27" i="14" s="1"/>
  <c r="I28" i="14"/>
  <c r="H28" i="14"/>
  <c r="H27" i="14" s="1"/>
  <c r="G28" i="14"/>
  <c r="F28" i="14"/>
  <c r="E28" i="14"/>
  <c r="D28" i="14"/>
  <c r="O27" i="14"/>
  <c r="N27" i="14"/>
  <c r="AK33" i="13"/>
  <c r="AH33" i="13"/>
  <c r="AE33" i="13"/>
  <c r="AB33" i="13"/>
  <c r="Y33" i="13"/>
  <c r="V33" i="13"/>
  <c r="S33" i="13"/>
  <c r="P33" i="13"/>
  <c r="M33" i="13"/>
  <c r="J33" i="13"/>
  <c r="G33" i="13"/>
  <c r="D33" i="13"/>
  <c r="AK32" i="13"/>
  <c r="AH32" i="13"/>
  <c r="AE32" i="13"/>
  <c r="AB32" i="13"/>
  <c r="Y32" i="13"/>
  <c r="V32" i="13"/>
  <c r="S32" i="13"/>
  <c r="P32" i="13"/>
  <c r="M32" i="13"/>
  <c r="J32" i="13"/>
  <c r="G32" i="13"/>
  <c r="D32" i="13"/>
  <c r="AK31" i="13"/>
  <c r="AH31" i="13"/>
  <c r="AE31" i="13"/>
  <c r="AB31" i="13"/>
  <c r="Y31" i="13"/>
  <c r="V31" i="13"/>
  <c r="S31" i="13"/>
  <c r="P31" i="13"/>
  <c r="M31" i="13"/>
  <c r="J31" i="13"/>
  <c r="G31" i="13"/>
  <c r="D31" i="13"/>
  <c r="AK30" i="13"/>
  <c r="AH30" i="13"/>
  <c r="AE30" i="13"/>
  <c r="AB30" i="13"/>
  <c r="Y30" i="13"/>
  <c r="V30" i="13"/>
  <c r="S30" i="13"/>
  <c r="P30" i="13"/>
  <c r="M30" i="13"/>
  <c r="J30" i="13"/>
  <c r="G30" i="13"/>
  <c r="D30" i="13"/>
  <c r="AK29" i="13"/>
  <c r="AH29" i="13"/>
  <c r="AE29" i="13"/>
  <c r="AB29" i="13"/>
  <c r="Y29" i="13"/>
  <c r="V29" i="13"/>
  <c r="S29" i="13"/>
  <c r="P29" i="13"/>
  <c r="M29" i="13"/>
  <c r="J29" i="13"/>
  <c r="G29" i="13"/>
  <c r="D29" i="13"/>
  <c r="AK28" i="13"/>
  <c r="AH28" i="13"/>
  <c r="AE28" i="13"/>
  <c r="AB28" i="13"/>
  <c r="Y28" i="13"/>
  <c r="V28" i="13"/>
  <c r="S28" i="13"/>
  <c r="P28" i="13"/>
  <c r="M28" i="13"/>
  <c r="J28" i="13"/>
  <c r="G28" i="13"/>
  <c r="D28" i="13"/>
  <c r="AK27" i="13"/>
  <c r="AH27" i="13"/>
  <c r="AE27" i="13"/>
  <c r="AB27" i="13"/>
  <c r="Y27" i="13"/>
  <c r="V27" i="13"/>
  <c r="S27" i="13"/>
  <c r="P27" i="13"/>
  <c r="M27" i="13"/>
  <c r="J27" i="13"/>
  <c r="G27" i="13"/>
  <c r="D27" i="13"/>
  <c r="AK26" i="13"/>
  <c r="AH26" i="13"/>
  <c r="AE26" i="13"/>
  <c r="AB26" i="13"/>
  <c r="Y26" i="13"/>
  <c r="V26" i="13"/>
  <c r="S26" i="13"/>
  <c r="P26" i="13"/>
  <c r="M26" i="13"/>
  <c r="J26" i="13"/>
  <c r="G26" i="13"/>
  <c r="D26" i="13"/>
  <c r="AK25" i="13"/>
  <c r="AH25" i="13"/>
  <c r="AE25" i="13"/>
  <c r="AB25" i="13"/>
  <c r="Y25" i="13"/>
  <c r="V25" i="13"/>
  <c r="S25" i="13"/>
  <c r="P25" i="13"/>
  <c r="M25" i="13"/>
  <c r="J25" i="13"/>
  <c r="G25" i="13"/>
  <c r="D25" i="13"/>
  <c r="AK24" i="13"/>
  <c r="AH24" i="13"/>
  <c r="AE24" i="13"/>
  <c r="AB24" i="13"/>
  <c r="Y24" i="13"/>
  <c r="V24" i="13"/>
  <c r="S24" i="13"/>
  <c r="P24" i="13"/>
  <c r="M24" i="13"/>
  <c r="J24" i="13"/>
  <c r="G24" i="13"/>
  <c r="D24" i="13"/>
  <c r="AK23" i="13"/>
  <c r="AK35" i="13" s="1"/>
  <c r="AH23" i="13"/>
  <c r="AH35" i="13" s="1"/>
  <c r="AE23" i="13"/>
  <c r="AE35" i="13" s="1"/>
  <c r="AB23" i="13"/>
  <c r="AB35" i="13" s="1"/>
  <c r="Y23" i="13"/>
  <c r="Y35" i="13" s="1"/>
  <c r="V23" i="13"/>
  <c r="V35" i="13" s="1"/>
  <c r="S23" i="13"/>
  <c r="S35" i="13" s="1"/>
  <c r="P23" i="13"/>
  <c r="P35" i="13" s="1"/>
  <c r="M23" i="13"/>
  <c r="J23" i="13"/>
  <c r="G23" i="13"/>
  <c r="D23" i="13"/>
  <c r="AK18" i="13"/>
  <c r="AH18" i="13"/>
  <c r="AE18" i="13"/>
  <c r="AB18" i="13"/>
  <c r="Y18" i="13"/>
  <c r="V18" i="13"/>
  <c r="S18" i="13"/>
  <c r="M18" i="13"/>
  <c r="J18" i="13"/>
  <c r="G18" i="13"/>
  <c r="D18" i="13"/>
  <c r="AK17" i="13"/>
  <c r="AH17" i="13"/>
  <c r="AE17" i="13"/>
  <c r="AB17" i="13"/>
  <c r="Y17" i="13"/>
  <c r="V17" i="13"/>
  <c r="S17" i="13"/>
  <c r="P17" i="13"/>
  <c r="M17" i="13"/>
  <c r="J17" i="13"/>
  <c r="G17" i="13"/>
  <c r="D17" i="13"/>
  <c r="K49" i="14" l="1"/>
  <c r="O45" i="14"/>
  <c r="K45" i="14"/>
  <c r="D27" i="14"/>
  <c r="D46" i="14"/>
  <c r="J45" i="14"/>
  <c r="I27" i="14"/>
  <c r="K27" i="14"/>
  <c r="I49" i="14"/>
  <c r="M49" i="14"/>
  <c r="G45" i="14"/>
  <c r="G27" i="14"/>
  <c r="M35" i="13"/>
  <c r="F49" i="14"/>
  <c r="F27" i="14"/>
  <c r="J35" i="13"/>
  <c r="E27" i="14"/>
  <c r="D35" i="13"/>
  <c r="G35" i="13"/>
  <c r="D50" i="14"/>
  <c r="E49" i="14"/>
  <c r="M45" i="14"/>
  <c r="I45" i="14"/>
  <c r="E45" i="14"/>
  <c r="F45" i="14"/>
  <c r="N45" i="14"/>
  <c r="H45" i="14"/>
  <c r="L45" i="14"/>
  <c r="P18" i="13"/>
  <c r="AK54" i="12"/>
  <c r="AK53" i="12"/>
  <c r="AK52" i="12"/>
  <c r="AK51" i="12"/>
  <c r="AK50" i="12"/>
  <c r="AK49" i="12"/>
  <c r="AK48" i="12"/>
  <c r="AK47" i="12"/>
  <c r="AK46" i="12"/>
  <c r="AK45" i="12"/>
  <c r="AK44" i="12"/>
  <c r="AK43" i="12"/>
  <c r="AK42" i="12"/>
  <c r="AK41" i="12"/>
  <c r="AK40" i="12"/>
  <c r="AK39" i="12"/>
  <c r="AK38" i="12"/>
  <c r="AK37" i="12"/>
  <c r="AK36" i="12"/>
  <c r="AK35" i="12"/>
  <c r="AK34" i="12"/>
  <c r="AK33" i="12"/>
  <c r="AK32" i="12"/>
  <c r="AK31" i="12"/>
  <c r="AK30" i="12"/>
  <c r="AK29" i="12"/>
  <c r="AK28" i="12"/>
  <c r="AK27" i="12"/>
  <c r="AK26" i="12"/>
  <c r="AK25" i="12"/>
  <c r="AK24" i="12"/>
  <c r="AK23" i="12"/>
  <c r="AK22" i="12"/>
  <c r="AH54" i="12"/>
  <c r="AH53" i="12"/>
  <c r="AH52" i="12"/>
  <c r="AH51" i="12"/>
  <c r="AH50" i="12"/>
  <c r="AH49" i="12"/>
  <c r="AH48" i="12"/>
  <c r="AH47" i="12"/>
  <c r="AH46" i="12"/>
  <c r="AH45" i="12"/>
  <c r="AH44" i="12"/>
  <c r="AH43" i="12"/>
  <c r="AH42" i="12"/>
  <c r="AH41" i="12"/>
  <c r="AH40" i="12"/>
  <c r="AH39" i="12"/>
  <c r="AH38" i="12"/>
  <c r="AH37" i="12"/>
  <c r="AH36" i="12"/>
  <c r="AH35" i="12"/>
  <c r="AH34" i="12"/>
  <c r="AH33" i="12"/>
  <c r="AH32" i="12"/>
  <c r="AH31" i="12"/>
  <c r="AH30" i="12"/>
  <c r="AH29" i="12"/>
  <c r="AH28" i="12"/>
  <c r="AH27" i="12"/>
  <c r="AH26" i="12"/>
  <c r="AH25" i="12"/>
  <c r="AH24" i="12"/>
  <c r="AH23" i="12"/>
  <c r="AH22" i="12"/>
  <c r="AE54" i="12"/>
  <c r="AE53" i="12"/>
  <c r="AE52" i="12"/>
  <c r="AE51" i="12"/>
  <c r="AE50" i="12"/>
  <c r="AE49" i="12"/>
  <c r="AE48" i="12"/>
  <c r="AE47" i="12"/>
  <c r="AE46" i="12"/>
  <c r="AE45" i="12"/>
  <c r="AE44" i="12"/>
  <c r="AE43" i="12"/>
  <c r="AE42" i="12"/>
  <c r="AE41" i="12"/>
  <c r="AE40" i="12"/>
  <c r="AE39" i="12"/>
  <c r="AE38" i="12"/>
  <c r="AE37" i="12"/>
  <c r="AE36" i="12"/>
  <c r="AE35" i="12"/>
  <c r="AE34" i="12"/>
  <c r="AE33" i="12"/>
  <c r="AE32" i="12"/>
  <c r="AE31" i="12"/>
  <c r="AE30" i="12"/>
  <c r="AE29" i="12"/>
  <c r="AE28" i="12"/>
  <c r="AE27" i="12"/>
  <c r="AE26" i="12"/>
  <c r="AE25" i="12"/>
  <c r="AE24" i="12"/>
  <c r="AE23" i="12"/>
  <c r="AE22" i="12"/>
  <c r="AB54" i="12"/>
  <c r="AB53" i="12"/>
  <c r="AB52" i="12"/>
  <c r="AB51" i="12"/>
  <c r="AB50" i="12"/>
  <c r="AB49" i="12"/>
  <c r="AB48" i="12"/>
  <c r="AB47" i="12"/>
  <c r="AB46" i="12"/>
  <c r="AB45" i="12"/>
  <c r="AB44" i="12"/>
  <c r="AB43" i="12"/>
  <c r="AB42" i="12"/>
  <c r="AB41" i="12"/>
  <c r="AB40" i="12"/>
  <c r="AB39" i="12"/>
  <c r="AB38" i="12"/>
  <c r="AB37" i="12"/>
  <c r="AB36" i="12"/>
  <c r="AB35" i="12"/>
  <c r="AB34" i="12"/>
  <c r="AB33" i="12"/>
  <c r="AB32" i="12"/>
  <c r="AB31" i="12"/>
  <c r="AB30" i="12"/>
  <c r="AB29" i="12"/>
  <c r="AB28" i="12"/>
  <c r="AB27" i="12"/>
  <c r="AB26" i="12"/>
  <c r="AB25" i="12"/>
  <c r="AB24" i="12"/>
  <c r="AB23" i="12"/>
  <c r="AB22" i="12"/>
  <c r="Y54" i="12"/>
  <c r="Y53" i="12"/>
  <c r="Y52" i="12"/>
  <c r="Y51" i="12"/>
  <c r="Y50" i="12"/>
  <c r="Y49" i="12"/>
  <c r="Y48" i="12"/>
  <c r="Y47" i="12"/>
  <c r="Y46" i="12"/>
  <c r="Y45" i="12"/>
  <c r="Y44" i="12"/>
  <c r="Y43" i="12"/>
  <c r="Y42" i="12"/>
  <c r="Y41" i="12"/>
  <c r="Y40" i="12"/>
  <c r="Y39" i="12"/>
  <c r="Y38" i="12"/>
  <c r="Y37" i="12"/>
  <c r="Y36" i="12"/>
  <c r="Y35" i="12"/>
  <c r="Y34" i="12"/>
  <c r="Y33" i="12"/>
  <c r="Y32" i="12"/>
  <c r="Y31" i="12"/>
  <c r="Y30" i="12"/>
  <c r="Y29" i="12"/>
  <c r="Y28" i="12"/>
  <c r="Y27" i="12"/>
  <c r="Y26" i="12"/>
  <c r="Y25" i="12"/>
  <c r="Y24" i="12"/>
  <c r="Y23" i="12"/>
  <c r="Y22" i="12"/>
  <c r="V54" i="12"/>
  <c r="V53" i="12"/>
  <c r="V52" i="12"/>
  <c r="V51" i="12"/>
  <c r="V50" i="12"/>
  <c r="V49" i="12"/>
  <c r="V48" i="12"/>
  <c r="V47" i="12"/>
  <c r="V46" i="12"/>
  <c r="V45" i="12"/>
  <c r="V44" i="12"/>
  <c r="V43" i="12"/>
  <c r="V42" i="12"/>
  <c r="V41" i="12"/>
  <c r="V40" i="12"/>
  <c r="V39" i="12"/>
  <c r="V38" i="12"/>
  <c r="V37" i="12"/>
  <c r="V36" i="12"/>
  <c r="V35" i="12"/>
  <c r="V34" i="12"/>
  <c r="V33" i="12"/>
  <c r="V32" i="12"/>
  <c r="V31" i="12"/>
  <c r="V30" i="12"/>
  <c r="V29" i="12"/>
  <c r="V28" i="12"/>
  <c r="V27" i="12"/>
  <c r="V26" i="12"/>
  <c r="V25" i="12"/>
  <c r="V24" i="12"/>
  <c r="V23" i="12"/>
  <c r="V22" i="12"/>
  <c r="S54" i="12"/>
  <c r="S53" i="12"/>
  <c r="S52" i="12"/>
  <c r="S51" i="12"/>
  <c r="S50" i="12"/>
  <c r="S49" i="12"/>
  <c r="S48" i="12"/>
  <c r="S47" i="12"/>
  <c r="S46" i="12"/>
  <c r="S45" i="12"/>
  <c r="S44" i="12"/>
  <c r="S43" i="12"/>
  <c r="S42" i="12"/>
  <c r="S41" i="12"/>
  <c r="S40" i="12"/>
  <c r="S39" i="12"/>
  <c r="S38" i="12"/>
  <c r="S37" i="12"/>
  <c r="S36" i="12"/>
  <c r="S35" i="12"/>
  <c r="S34" i="12"/>
  <c r="S33" i="12"/>
  <c r="S32" i="12"/>
  <c r="S31" i="12"/>
  <c r="S30" i="12"/>
  <c r="S29" i="12"/>
  <c r="S28" i="12"/>
  <c r="S27" i="12"/>
  <c r="S26" i="12"/>
  <c r="S25" i="12"/>
  <c r="S24" i="12"/>
  <c r="S23" i="12"/>
  <c r="S22" i="12"/>
  <c r="P54" i="12"/>
  <c r="P53" i="12"/>
  <c r="P52" i="12"/>
  <c r="P51" i="12"/>
  <c r="P50" i="12"/>
  <c r="P49" i="12"/>
  <c r="P48" i="12"/>
  <c r="P47" i="12"/>
  <c r="P46" i="12"/>
  <c r="P45" i="12"/>
  <c r="P44" i="12"/>
  <c r="P43" i="12"/>
  <c r="P42" i="12"/>
  <c r="P41" i="12"/>
  <c r="P40" i="12"/>
  <c r="P39" i="12"/>
  <c r="P38" i="12"/>
  <c r="P37" i="12"/>
  <c r="P36" i="12"/>
  <c r="P35" i="12"/>
  <c r="P34" i="12"/>
  <c r="P33" i="12"/>
  <c r="P32" i="12"/>
  <c r="P31" i="12"/>
  <c r="P30" i="12"/>
  <c r="P29" i="12"/>
  <c r="P28" i="12"/>
  <c r="P27" i="12"/>
  <c r="P26" i="12"/>
  <c r="P25" i="12"/>
  <c r="P24" i="12"/>
  <c r="P23" i="12"/>
  <c r="P22" i="12"/>
  <c r="M54" i="12"/>
  <c r="M53" i="12"/>
  <c r="M52" i="12"/>
  <c r="M51" i="12"/>
  <c r="M50" i="12"/>
  <c r="M49" i="12"/>
  <c r="M48" i="12"/>
  <c r="M47" i="12"/>
  <c r="M46" i="12"/>
  <c r="M45" i="12"/>
  <c r="M44" i="12"/>
  <c r="M43" i="12"/>
  <c r="M42" i="12"/>
  <c r="M41" i="12"/>
  <c r="M40" i="12"/>
  <c r="M39" i="12"/>
  <c r="M38" i="12"/>
  <c r="M37" i="12"/>
  <c r="M36" i="12"/>
  <c r="M35" i="12"/>
  <c r="M34" i="12"/>
  <c r="M33" i="12"/>
  <c r="M32" i="12"/>
  <c r="M31" i="12"/>
  <c r="M30" i="12"/>
  <c r="M29" i="12"/>
  <c r="M28" i="12"/>
  <c r="M27" i="12"/>
  <c r="M26" i="12"/>
  <c r="M25" i="12"/>
  <c r="M24" i="12"/>
  <c r="M23" i="12"/>
  <c r="M22" i="12"/>
  <c r="AJ55" i="12"/>
  <c r="AI55" i="12"/>
  <c r="AK55" i="12" s="1"/>
  <c r="AG55" i="12"/>
  <c r="AF55" i="12"/>
  <c r="AH55" i="12" s="1"/>
  <c r="AD55" i="12"/>
  <c r="AC55" i="12"/>
  <c r="AE55" i="12" s="1"/>
  <c r="AA55" i="12"/>
  <c r="Z55" i="12"/>
  <c r="AB55" i="12" s="1"/>
  <c r="X55" i="12"/>
  <c r="W55" i="12"/>
  <c r="Y55" i="12" s="1"/>
  <c r="U55" i="12"/>
  <c r="T55" i="12"/>
  <c r="V55" i="12" s="1"/>
  <c r="R55" i="12"/>
  <c r="Q55" i="12"/>
  <c r="S55" i="12" s="1"/>
  <c r="O55" i="12"/>
  <c r="N55" i="12"/>
  <c r="P55" i="12" s="1"/>
  <c r="L55" i="12"/>
  <c r="K55" i="12"/>
  <c r="I55" i="12"/>
  <c r="H55" i="12"/>
  <c r="F55" i="12"/>
  <c r="E55" i="12"/>
  <c r="C55" i="12"/>
  <c r="B55" i="12"/>
  <c r="J54" i="12"/>
  <c r="G54" i="12"/>
  <c r="D54" i="12"/>
  <c r="J53" i="12"/>
  <c r="G53" i="12"/>
  <c r="D53" i="12"/>
  <c r="J52" i="12"/>
  <c r="G52" i="12"/>
  <c r="D52" i="12"/>
  <c r="J51" i="12"/>
  <c r="G51" i="12"/>
  <c r="D51" i="12"/>
  <c r="J50" i="12"/>
  <c r="G50" i="12"/>
  <c r="D50" i="12"/>
  <c r="J49" i="12"/>
  <c r="G49" i="12"/>
  <c r="D49" i="12"/>
  <c r="J48" i="12"/>
  <c r="G48" i="12"/>
  <c r="D48" i="12"/>
  <c r="J47" i="12"/>
  <c r="G47" i="12"/>
  <c r="D47" i="12"/>
  <c r="J46" i="12"/>
  <c r="G46" i="12"/>
  <c r="D46" i="12"/>
  <c r="J45" i="12"/>
  <c r="G45" i="12"/>
  <c r="D45" i="12"/>
  <c r="J44" i="12"/>
  <c r="G44" i="12"/>
  <c r="D44" i="12"/>
  <c r="J43" i="12"/>
  <c r="G43" i="12"/>
  <c r="D43" i="12"/>
  <c r="J42" i="12"/>
  <c r="G42" i="12"/>
  <c r="D42" i="12"/>
  <c r="J41" i="12"/>
  <c r="G41" i="12"/>
  <c r="D41" i="12"/>
  <c r="J40" i="12"/>
  <c r="G40" i="12"/>
  <c r="D40" i="12"/>
  <c r="J39" i="12"/>
  <c r="G39" i="12"/>
  <c r="D39" i="12"/>
  <c r="J38" i="12"/>
  <c r="G38" i="12"/>
  <c r="D38" i="12"/>
  <c r="J37" i="12"/>
  <c r="G37" i="12"/>
  <c r="D37" i="12"/>
  <c r="J36" i="12"/>
  <c r="G36" i="12"/>
  <c r="D36" i="12"/>
  <c r="J35" i="12"/>
  <c r="G35" i="12"/>
  <c r="D35" i="12"/>
  <c r="J34" i="12"/>
  <c r="G34" i="12"/>
  <c r="D34" i="12"/>
  <c r="J33" i="12"/>
  <c r="G33" i="12"/>
  <c r="D33" i="12"/>
  <c r="J32" i="12"/>
  <c r="G32" i="12"/>
  <c r="D32" i="12"/>
  <c r="J31" i="12"/>
  <c r="G31" i="12"/>
  <c r="D31" i="12"/>
  <c r="J30" i="12"/>
  <c r="G30" i="12"/>
  <c r="D30" i="12"/>
  <c r="J29" i="12"/>
  <c r="G29" i="12"/>
  <c r="D29" i="12"/>
  <c r="J28" i="12"/>
  <c r="G28" i="12"/>
  <c r="D28" i="12"/>
  <c r="J27" i="12"/>
  <c r="G27" i="12"/>
  <c r="D27" i="12"/>
  <c r="J26" i="12"/>
  <c r="G26" i="12"/>
  <c r="D26" i="12"/>
  <c r="J25" i="12"/>
  <c r="G25" i="12"/>
  <c r="D25" i="12"/>
  <c r="J24" i="12"/>
  <c r="G24" i="12"/>
  <c r="D24" i="12"/>
  <c r="J23" i="12"/>
  <c r="G23" i="12"/>
  <c r="D23" i="12"/>
  <c r="J22" i="12"/>
  <c r="G22" i="12"/>
  <c r="D22" i="12"/>
  <c r="AJ17" i="12"/>
  <c r="AI17" i="12"/>
  <c r="AG17" i="12"/>
  <c r="AF17" i="12"/>
  <c r="AH17" i="12" s="1"/>
  <c r="AD17" i="12"/>
  <c r="AC17" i="12"/>
  <c r="AE17" i="12" s="1"/>
  <c r="AA17" i="12"/>
  <c r="Z17" i="12"/>
  <c r="AB17" i="12" s="1"/>
  <c r="X17" i="12"/>
  <c r="W17" i="12"/>
  <c r="U17" i="12"/>
  <c r="T17" i="12"/>
  <c r="R17" i="12"/>
  <c r="S17" i="12" s="1"/>
  <c r="Q17" i="12"/>
  <c r="O17" i="12"/>
  <c r="P17" i="12" s="1"/>
  <c r="N17" i="12"/>
  <c r="L17" i="12"/>
  <c r="K17" i="12"/>
  <c r="I17" i="12"/>
  <c r="H17" i="12"/>
  <c r="AK16" i="12"/>
  <c r="AH16" i="12"/>
  <c r="AE16" i="12"/>
  <c r="AB16" i="12"/>
  <c r="Y16" i="12"/>
  <c r="V16" i="12"/>
  <c r="S16" i="12"/>
  <c r="P16" i="12"/>
  <c r="M16" i="12"/>
  <c r="J16" i="12"/>
  <c r="G16" i="12"/>
  <c r="D16" i="12"/>
  <c r="AK15" i="12"/>
  <c r="AH15" i="12"/>
  <c r="AE15" i="12"/>
  <c r="AB15" i="12"/>
  <c r="Y15" i="12"/>
  <c r="V15" i="12"/>
  <c r="S15" i="12"/>
  <c r="P15" i="12"/>
  <c r="M15" i="12"/>
  <c r="M17" i="12" s="1"/>
  <c r="J15" i="12"/>
  <c r="G15" i="12"/>
  <c r="D15" i="12"/>
  <c r="Y17" i="6"/>
  <c r="Y35" i="6"/>
  <c r="D45" i="14" l="1"/>
  <c r="G17" i="12"/>
  <c r="AK17" i="12"/>
  <c r="M55" i="12"/>
  <c r="J55" i="12"/>
  <c r="D49" i="14"/>
  <c r="D17" i="12"/>
  <c r="Y17" i="12"/>
  <c r="V17" i="12"/>
  <c r="J17" i="12"/>
  <c r="G55" i="12"/>
  <c r="D55" i="12"/>
  <c r="AJ55" i="4"/>
  <c r="M46" i="2" l="1"/>
  <c r="L46" i="2"/>
  <c r="K46" i="2"/>
  <c r="M44" i="2"/>
  <c r="L44" i="2"/>
  <c r="K44" i="2"/>
  <c r="M38" i="2"/>
  <c r="M50" i="2" s="1"/>
  <c r="L38" i="2"/>
  <c r="L50" i="2" s="1"/>
  <c r="K38" i="2"/>
  <c r="K50" i="2" s="1"/>
  <c r="M35" i="2"/>
  <c r="M48" i="2" s="1"/>
  <c r="L35" i="2"/>
  <c r="L48" i="2" s="1"/>
  <c r="K35" i="2"/>
  <c r="K48" i="2" s="1"/>
  <c r="M32" i="2"/>
  <c r="M47" i="2" s="1"/>
  <c r="L32" i="2"/>
  <c r="L47" i="2" s="1"/>
  <c r="K32" i="2"/>
  <c r="K47" i="2" s="1"/>
  <c r="M24" i="2"/>
  <c r="M21" i="2"/>
  <c r="L24" i="2"/>
  <c r="L21" i="2"/>
  <c r="K24" i="2"/>
  <c r="K21" i="2"/>
  <c r="AI55" i="4"/>
  <c r="AK54" i="4"/>
  <c r="AK53" i="4"/>
  <c r="AK52" i="4"/>
  <c r="AK51" i="4"/>
  <c r="AK50" i="4"/>
  <c r="AK49" i="4"/>
  <c r="AK48" i="4"/>
  <c r="AK47" i="4"/>
  <c r="AK46" i="4"/>
  <c r="AK45" i="4"/>
  <c r="AK44" i="4"/>
  <c r="AK43" i="4"/>
  <c r="AK42" i="4"/>
  <c r="AK41" i="4"/>
  <c r="AK40" i="4"/>
  <c r="AK39" i="4"/>
  <c r="AK38" i="4"/>
  <c r="AK37" i="4"/>
  <c r="AK36" i="4"/>
  <c r="AK35" i="4"/>
  <c r="AK34" i="4"/>
  <c r="AK33" i="4"/>
  <c r="AK32" i="4"/>
  <c r="AK31" i="4"/>
  <c r="AK30" i="4"/>
  <c r="AK29" i="4"/>
  <c r="AK28" i="4"/>
  <c r="AK27" i="4"/>
  <c r="AK26" i="4"/>
  <c r="AK25" i="4"/>
  <c r="AK24" i="4"/>
  <c r="AK23" i="4"/>
  <c r="AK22" i="4"/>
  <c r="AI20" i="4"/>
  <c r="AJ17" i="4"/>
  <c r="AI17" i="4"/>
  <c r="AK16" i="4"/>
  <c r="AK15" i="4"/>
  <c r="AJ34" i="7"/>
  <c r="AI34" i="7"/>
  <c r="AK33" i="7"/>
  <c r="AK32" i="7"/>
  <c r="AK31" i="7"/>
  <c r="AK30" i="7"/>
  <c r="AK29" i="7"/>
  <c r="AK28" i="7"/>
  <c r="AK27" i="7"/>
  <c r="AK26" i="7"/>
  <c r="AK25" i="7"/>
  <c r="AK24" i="7"/>
  <c r="AK23" i="7"/>
  <c r="AG34" i="7"/>
  <c r="AF34" i="7"/>
  <c r="AH33" i="7"/>
  <c r="AH32" i="7"/>
  <c r="AH31" i="7"/>
  <c r="AH30" i="7"/>
  <c r="AH29" i="7"/>
  <c r="AH28" i="7"/>
  <c r="AH27" i="7"/>
  <c r="AH26" i="7"/>
  <c r="AH25" i="7"/>
  <c r="AH24" i="7"/>
  <c r="AH23" i="7"/>
  <c r="AD34" i="7"/>
  <c r="AC34" i="7"/>
  <c r="AE33" i="7"/>
  <c r="AE32" i="7"/>
  <c r="AE31" i="7"/>
  <c r="AE30" i="7"/>
  <c r="AE29" i="7"/>
  <c r="AE28" i="7"/>
  <c r="AE27" i="7"/>
  <c r="AE26" i="7"/>
  <c r="AE25" i="7"/>
  <c r="AE24" i="7"/>
  <c r="AE23" i="7"/>
  <c r="AK18" i="7"/>
  <c r="AK17" i="7"/>
  <c r="AH18" i="7"/>
  <c r="AH17" i="7"/>
  <c r="AE18" i="7"/>
  <c r="AE17" i="7"/>
  <c r="K20" i="2" l="1"/>
  <c r="M20" i="2"/>
  <c r="L20" i="2"/>
  <c r="L45" i="2"/>
  <c r="M45" i="2"/>
  <c r="K45" i="2"/>
  <c r="AK17" i="4"/>
  <c r="K31" i="2"/>
  <c r="L31" i="2"/>
  <c r="M31" i="2"/>
  <c r="AK55" i="4"/>
  <c r="AK34" i="7"/>
  <c r="AH34" i="7"/>
  <c r="AE34" i="7"/>
  <c r="E68" i="10" l="1"/>
  <c r="F68" i="10"/>
  <c r="G68" i="10"/>
  <c r="H68" i="10"/>
  <c r="I68" i="10"/>
  <c r="J68" i="10"/>
  <c r="K68" i="10"/>
  <c r="L68" i="10"/>
  <c r="M68" i="10"/>
  <c r="N68" i="10"/>
  <c r="O68" i="10"/>
  <c r="Z38" i="6" l="1"/>
  <c r="Y38" i="6"/>
  <c r="Z12" i="6" s="1"/>
  <c r="X38" i="6"/>
  <c r="Y12" i="6" s="1"/>
  <c r="Z35" i="6"/>
  <c r="X35" i="6"/>
  <c r="Z32" i="6"/>
  <c r="Y32" i="6"/>
  <c r="X32" i="6"/>
  <c r="Z29" i="6"/>
  <c r="Y29" i="6"/>
  <c r="X29" i="6"/>
  <c r="Z26" i="6"/>
  <c r="Y26" i="6"/>
  <c r="X26" i="6"/>
  <c r="Z23" i="6"/>
  <c r="Y23" i="6"/>
  <c r="X23" i="6"/>
  <c r="Z19" i="6"/>
  <c r="Y19" i="6"/>
  <c r="X19" i="6"/>
  <c r="Z16" i="6"/>
  <c r="Y16" i="6"/>
  <c r="X16" i="6"/>
  <c r="Z13" i="6"/>
  <c r="Y13" i="6"/>
  <c r="X13" i="6"/>
  <c r="Z22" i="6" l="1"/>
  <c r="Y22" i="6"/>
  <c r="X22" i="6"/>
  <c r="M48" i="10"/>
  <c r="M47" i="10"/>
  <c r="M39" i="10"/>
  <c r="M38" i="10"/>
  <c r="AF20" i="4"/>
  <c r="AC20" i="4"/>
  <c r="AG55" i="4"/>
  <c r="AF55" i="4"/>
  <c r="AH55" i="4" s="1"/>
  <c r="AH54" i="4"/>
  <c r="AH53" i="4"/>
  <c r="AH52" i="4"/>
  <c r="AH51" i="4"/>
  <c r="AH50" i="4"/>
  <c r="AH49" i="4"/>
  <c r="AH48" i="4"/>
  <c r="AH47" i="4"/>
  <c r="AH46" i="4"/>
  <c r="AH45" i="4"/>
  <c r="AH44" i="4"/>
  <c r="AH43" i="4"/>
  <c r="AH42" i="4"/>
  <c r="AH41" i="4"/>
  <c r="AH40" i="4"/>
  <c r="AH39" i="4"/>
  <c r="AH38" i="4"/>
  <c r="AH37" i="4"/>
  <c r="AH36" i="4"/>
  <c r="AH35" i="4"/>
  <c r="AH34" i="4"/>
  <c r="AH33" i="4"/>
  <c r="AH32" i="4"/>
  <c r="AH31" i="4"/>
  <c r="AH30" i="4"/>
  <c r="AH29" i="4"/>
  <c r="AH28" i="4"/>
  <c r="AH27" i="4"/>
  <c r="AH26" i="4"/>
  <c r="AH25" i="4"/>
  <c r="AH24" i="4"/>
  <c r="AH23" i="4"/>
  <c r="AH22" i="4"/>
  <c r="AG17" i="4"/>
  <c r="AF17" i="4"/>
  <c r="AH16" i="4"/>
  <c r="AH15" i="4"/>
  <c r="AH17" i="4" l="1"/>
  <c r="L48" i="10" l="1"/>
  <c r="L47" i="10"/>
  <c r="L39" i="10"/>
  <c r="L38" i="10"/>
  <c r="AD55" i="4"/>
  <c r="AC55" i="4"/>
  <c r="AE54" i="4"/>
  <c r="AE53" i="4"/>
  <c r="AE52" i="4"/>
  <c r="AE51" i="4"/>
  <c r="AE50" i="4"/>
  <c r="AE49" i="4"/>
  <c r="AE48" i="4"/>
  <c r="AE47" i="4"/>
  <c r="AE46" i="4"/>
  <c r="AE45" i="4"/>
  <c r="AE44" i="4"/>
  <c r="AE43" i="4"/>
  <c r="AE42" i="4"/>
  <c r="AE41" i="4"/>
  <c r="AE40" i="4"/>
  <c r="AE39" i="4"/>
  <c r="AE38" i="4"/>
  <c r="AE37" i="4"/>
  <c r="AE36" i="4"/>
  <c r="AE35" i="4"/>
  <c r="AE34" i="4"/>
  <c r="AE33" i="4"/>
  <c r="AE32" i="4"/>
  <c r="AE31" i="4"/>
  <c r="AE30" i="4"/>
  <c r="AE29" i="4"/>
  <c r="AE28" i="4"/>
  <c r="AE27" i="4"/>
  <c r="AE26" i="4"/>
  <c r="AE25" i="4"/>
  <c r="AE24" i="4"/>
  <c r="AE23" i="4"/>
  <c r="AE22" i="4"/>
  <c r="AD17" i="4"/>
  <c r="AC17" i="4"/>
  <c r="AE16" i="4"/>
  <c r="AE15" i="4"/>
  <c r="AE55" i="4" l="1"/>
  <c r="AE17" i="4"/>
  <c r="AA34" i="7"/>
  <c r="Z34" i="7"/>
  <c r="AB33" i="7"/>
  <c r="AB32" i="7"/>
  <c r="AB31" i="7"/>
  <c r="AB30" i="7"/>
  <c r="AB29" i="7"/>
  <c r="AB28" i="7"/>
  <c r="AB27" i="7"/>
  <c r="AB26" i="7"/>
  <c r="AB25" i="7"/>
  <c r="AB24" i="7"/>
  <c r="AB23" i="7"/>
  <c r="AB18" i="7"/>
  <c r="AB17" i="7"/>
  <c r="AA55" i="4"/>
  <c r="Z55" i="4"/>
  <c r="AB54" i="4"/>
  <c r="AB53" i="4"/>
  <c r="AB52" i="4"/>
  <c r="AB51" i="4"/>
  <c r="AB50" i="4"/>
  <c r="AB49" i="4"/>
  <c r="AB48" i="4"/>
  <c r="AB47" i="4"/>
  <c r="AB46" i="4"/>
  <c r="AB45" i="4"/>
  <c r="AB44" i="4"/>
  <c r="AB43" i="4"/>
  <c r="AB42" i="4"/>
  <c r="AB41" i="4"/>
  <c r="AB40" i="4"/>
  <c r="AB39" i="4"/>
  <c r="AB38" i="4"/>
  <c r="AB37" i="4"/>
  <c r="AB36" i="4"/>
  <c r="AB35" i="4"/>
  <c r="AB34" i="4"/>
  <c r="AB33" i="4"/>
  <c r="AB32" i="4"/>
  <c r="AB31" i="4"/>
  <c r="AB30" i="4"/>
  <c r="AB29" i="4"/>
  <c r="AB28" i="4"/>
  <c r="AB27" i="4"/>
  <c r="AB26" i="4"/>
  <c r="AB25" i="4"/>
  <c r="AB24" i="4"/>
  <c r="AB23" i="4"/>
  <c r="AB22" i="4"/>
  <c r="AA17" i="4"/>
  <c r="Z17" i="4"/>
  <c r="AB16" i="4"/>
  <c r="AB15" i="4"/>
  <c r="W38" i="6"/>
  <c r="X12" i="6" s="1"/>
  <c r="V38" i="6"/>
  <c r="W12" i="6" s="1"/>
  <c r="W35" i="6"/>
  <c r="V35" i="6"/>
  <c r="W32" i="6"/>
  <c r="V32" i="6"/>
  <c r="W29" i="6"/>
  <c r="V29" i="6"/>
  <c r="W26" i="6"/>
  <c r="V26" i="6"/>
  <c r="W23" i="6"/>
  <c r="W22" i="6" s="1"/>
  <c r="V23" i="6"/>
  <c r="W19" i="6"/>
  <c r="V19" i="6"/>
  <c r="W16" i="6"/>
  <c r="V16" i="6"/>
  <c r="W13" i="6"/>
  <c r="V13" i="6"/>
  <c r="B50" i="2"/>
  <c r="C50" i="2"/>
  <c r="J46" i="2"/>
  <c r="I46" i="2"/>
  <c r="H46" i="2"/>
  <c r="J44" i="2"/>
  <c r="I44" i="2"/>
  <c r="H44" i="2"/>
  <c r="J24" i="2"/>
  <c r="I24" i="2"/>
  <c r="H24" i="2"/>
  <c r="J21" i="2"/>
  <c r="I21" i="2"/>
  <c r="H21" i="2"/>
  <c r="H32" i="2"/>
  <c r="H47" i="2" s="1"/>
  <c r="I32" i="2"/>
  <c r="I47" i="2" s="1"/>
  <c r="J32" i="2"/>
  <c r="J47" i="2" s="1"/>
  <c r="H35" i="2"/>
  <c r="H48" i="2" s="1"/>
  <c r="I35" i="2"/>
  <c r="I48" i="2" s="1"/>
  <c r="J35" i="2"/>
  <c r="J48" i="2" s="1"/>
  <c r="H38" i="2"/>
  <c r="H50" i="2" s="1"/>
  <c r="I38" i="2"/>
  <c r="I50" i="2" s="1"/>
  <c r="J38" i="2"/>
  <c r="J50" i="2" s="1"/>
  <c r="I31" i="2" l="1"/>
  <c r="H20" i="2"/>
  <c r="H31" i="2"/>
  <c r="AB17" i="4"/>
  <c r="J31" i="2"/>
  <c r="AB34" i="7"/>
  <c r="V22" i="6"/>
  <c r="AB55" i="4"/>
  <c r="J20" i="2"/>
  <c r="I45" i="2"/>
  <c r="J45" i="2"/>
  <c r="H45" i="2"/>
  <c r="I20" i="2"/>
  <c r="O28" i="10"/>
  <c r="N28" i="10"/>
  <c r="O31" i="10"/>
  <c r="N31" i="10"/>
  <c r="M31" i="10"/>
  <c r="L31" i="10"/>
  <c r="K31" i="10"/>
  <c r="J31" i="10"/>
  <c r="I31" i="10"/>
  <c r="H31" i="10"/>
  <c r="G31" i="10"/>
  <c r="F31" i="10"/>
  <c r="F27" i="10" s="1"/>
  <c r="E31" i="10"/>
  <c r="M28" i="10"/>
  <c r="L28" i="10"/>
  <c r="K28" i="10"/>
  <c r="K27" i="10" s="1"/>
  <c r="J28" i="10"/>
  <c r="I28" i="10"/>
  <c r="I27" i="10" s="1"/>
  <c r="H28" i="10"/>
  <c r="G28" i="10"/>
  <c r="F28" i="10"/>
  <c r="E28" i="10"/>
  <c r="E27" i="10"/>
  <c r="D31" i="10"/>
  <c r="D28" i="10"/>
  <c r="J27" i="10" l="1"/>
  <c r="O27" i="10"/>
  <c r="N27" i="10"/>
  <c r="M27" i="10"/>
  <c r="G27" i="10"/>
  <c r="H27" i="10"/>
  <c r="L27" i="10"/>
  <c r="O62" i="10" l="1"/>
  <c r="N62" i="10"/>
  <c r="M62" i="10"/>
  <c r="L62" i="10"/>
  <c r="K62" i="10"/>
  <c r="J62" i="10"/>
  <c r="I62" i="10"/>
  <c r="H62" i="10"/>
  <c r="G62" i="10"/>
  <c r="F62" i="10"/>
  <c r="E62" i="10"/>
  <c r="D62" i="10"/>
  <c r="O59" i="10"/>
  <c r="N59" i="10"/>
  <c r="M59" i="10"/>
  <c r="L59" i="10"/>
  <c r="K59" i="10"/>
  <c r="J59" i="10"/>
  <c r="I59" i="10"/>
  <c r="H59" i="10"/>
  <c r="G59" i="10"/>
  <c r="F59" i="10"/>
  <c r="E59" i="10"/>
  <c r="D59" i="10"/>
  <c r="E65" i="10"/>
  <c r="F65" i="10"/>
  <c r="G65" i="10"/>
  <c r="H65" i="10"/>
  <c r="I65" i="10"/>
  <c r="J65" i="10"/>
  <c r="K65" i="10"/>
  <c r="L65" i="10"/>
  <c r="M65" i="10"/>
  <c r="N65" i="10"/>
  <c r="O65" i="10"/>
  <c r="D65" i="10"/>
  <c r="D68" i="10"/>
  <c r="N37" i="10" l="1"/>
  <c r="O37" i="10"/>
  <c r="N46" i="10"/>
  <c r="O46" i="10"/>
  <c r="N54" i="10"/>
  <c r="N51" i="10" s="1"/>
  <c r="O54" i="10"/>
  <c r="O51" i="10" s="1"/>
  <c r="N55" i="10"/>
  <c r="N52" i="10" s="1"/>
  <c r="O55" i="10"/>
  <c r="O52" i="10" s="1"/>
  <c r="D27" i="10"/>
  <c r="O50" i="10" l="1"/>
  <c r="N50" i="10"/>
  <c r="N53" i="10"/>
  <c r="N45" i="10" s="1"/>
  <c r="O53" i="10"/>
  <c r="O45" i="10" s="1"/>
  <c r="I39" i="10"/>
  <c r="I38" i="10"/>
  <c r="H39" i="10"/>
  <c r="H38" i="10"/>
  <c r="G39" i="10"/>
  <c r="G38" i="10"/>
  <c r="K48" i="10"/>
  <c r="K47" i="10"/>
  <c r="J48" i="10"/>
  <c r="J47" i="10"/>
  <c r="I48" i="10"/>
  <c r="I47" i="10"/>
  <c r="H48" i="10"/>
  <c r="H47" i="10"/>
  <c r="G48" i="10"/>
  <c r="G47" i="10"/>
  <c r="N34" i="7"/>
  <c r="N49" i="10" l="1"/>
  <c r="O49" i="10"/>
  <c r="K38" i="10"/>
  <c r="K39" i="10"/>
  <c r="X34" i="7" l="1"/>
  <c r="W34" i="7"/>
  <c r="Y33" i="7"/>
  <c r="Y32" i="7"/>
  <c r="Y31" i="7"/>
  <c r="Y30" i="7"/>
  <c r="Y29" i="7"/>
  <c r="Y28" i="7"/>
  <c r="Y27" i="7"/>
  <c r="Y26" i="7"/>
  <c r="Y25" i="7"/>
  <c r="Y24" i="7"/>
  <c r="Y23" i="7"/>
  <c r="Y18" i="7"/>
  <c r="Y17" i="7"/>
  <c r="U34" i="7"/>
  <c r="T34" i="7"/>
  <c r="V33" i="7"/>
  <c r="V32" i="7"/>
  <c r="V31" i="7"/>
  <c r="V30" i="7"/>
  <c r="V29" i="7"/>
  <c r="V28" i="7"/>
  <c r="V27" i="7"/>
  <c r="V26" i="7"/>
  <c r="V25" i="7"/>
  <c r="V24" i="7"/>
  <c r="V23" i="7"/>
  <c r="V18" i="7"/>
  <c r="V17" i="7"/>
  <c r="Y34" i="7" l="1"/>
  <c r="V34" i="7"/>
  <c r="M37" i="10"/>
  <c r="L37" i="10"/>
  <c r="M46" i="10"/>
  <c r="L46" i="10"/>
  <c r="J46" i="10"/>
  <c r="K46" i="10"/>
  <c r="K37" i="10"/>
  <c r="J37" i="10"/>
  <c r="F46" i="10"/>
  <c r="E46" i="10"/>
  <c r="D46" i="10"/>
  <c r="E37" i="10"/>
  <c r="F37" i="10"/>
  <c r="D37" i="10"/>
  <c r="D54" i="4" l="1"/>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M15" i="4"/>
  <c r="P15" i="4"/>
  <c r="S15" i="4"/>
  <c r="V15" i="4"/>
  <c r="Y15" i="4"/>
  <c r="M16" i="4"/>
  <c r="M17" i="4" s="1"/>
  <c r="P16" i="4"/>
  <c r="S16" i="4"/>
  <c r="V16" i="4"/>
  <c r="Y16" i="4"/>
  <c r="K17" i="4"/>
  <c r="L17" i="4"/>
  <c r="N17" i="4"/>
  <c r="O17" i="4"/>
  <c r="P17" i="4"/>
  <c r="Q17" i="4"/>
  <c r="S17" i="4" s="1"/>
  <c r="R17" i="4"/>
  <c r="T17" i="4"/>
  <c r="U17" i="4"/>
  <c r="W17" i="4"/>
  <c r="X17" i="4"/>
  <c r="P22" i="4"/>
  <c r="S22" i="4"/>
  <c r="V22" i="4"/>
  <c r="Y22" i="4"/>
  <c r="P23" i="4"/>
  <c r="S23" i="4"/>
  <c r="V23" i="4"/>
  <c r="Y23" i="4"/>
  <c r="P24" i="4"/>
  <c r="S24" i="4"/>
  <c r="V24" i="4"/>
  <c r="Y24" i="4"/>
  <c r="P25" i="4"/>
  <c r="S25" i="4"/>
  <c r="V25" i="4"/>
  <c r="Y25" i="4"/>
  <c r="P26" i="4"/>
  <c r="S26" i="4"/>
  <c r="V26" i="4"/>
  <c r="Y26" i="4"/>
  <c r="P27" i="4"/>
  <c r="S27" i="4"/>
  <c r="V27" i="4"/>
  <c r="Y27" i="4"/>
  <c r="P28" i="4"/>
  <c r="S28" i="4"/>
  <c r="V28" i="4"/>
  <c r="Y28" i="4"/>
  <c r="P29" i="4"/>
  <c r="S29" i="4"/>
  <c r="V29" i="4"/>
  <c r="Y29" i="4"/>
  <c r="P30" i="4"/>
  <c r="S30" i="4"/>
  <c r="V30" i="4"/>
  <c r="Y30" i="4"/>
  <c r="P31" i="4"/>
  <c r="S31" i="4"/>
  <c r="V31" i="4"/>
  <c r="Y31" i="4"/>
  <c r="P32" i="4"/>
  <c r="S32" i="4"/>
  <c r="V32" i="4"/>
  <c r="Y32" i="4"/>
  <c r="P33" i="4"/>
  <c r="S33" i="4"/>
  <c r="V33" i="4"/>
  <c r="Y33" i="4"/>
  <c r="P34" i="4"/>
  <c r="S34" i="4"/>
  <c r="V34" i="4"/>
  <c r="Y34" i="4"/>
  <c r="P35" i="4"/>
  <c r="S35" i="4"/>
  <c r="V35" i="4"/>
  <c r="Y35" i="4"/>
  <c r="P36" i="4"/>
  <c r="S36" i="4"/>
  <c r="V36" i="4"/>
  <c r="Y36" i="4"/>
  <c r="P37" i="4"/>
  <c r="S37" i="4"/>
  <c r="V37" i="4"/>
  <c r="Y37" i="4"/>
  <c r="P38" i="4"/>
  <c r="S38" i="4"/>
  <c r="V38" i="4"/>
  <c r="Y38" i="4"/>
  <c r="P39" i="4"/>
  <c r="S39" i="4"/>
  <c r="V39" i="4"/>
  <c r="Y39" i="4"/>
  <c r="P40" i="4"/>
  <c r="S40" i="4"/>
  <c r="V40" i="4"/>
  <c r="Y40" i="4"/>
  <c r="P41" i="4"/>
  <c r="S41" i="4"/>
  <c r="V41" i="4"/>
  <c r="Y41" i="4"/>
  <c r="P42" i="4"/>
  <c r="S42" i="4"/>
  <c r="V42" i="4"/>
  <c r="Y42" i="4"/>
  <c r="P43" i="4"/>
  <c r="S43" i="4"/>
  <c r="V43" i="4"/>
  <c r="Y43" i="4"/>
  <c r="P44" i="4"/>
  <c r="S44" i="4"/>
  <c r="V44" i="4"/>
  <c r="Y44" i="4"/>
  <c r="P45" i="4"/>
  <c r="S45" i="4"/>
  <c r="V45" i="4"/>
  <c r="Y45" i="4"/>
  <c r="P46" i="4"/>
  <c r="S46" i="4"/>
  <c r="V46" i="4"/>
  <c r="Y46" i="4"/>
  <c r="P47" i="4"/>
  <c r="S47" i="4"/>
  <c r="V47" i="4"/>
  <c r="Y47" i="4"/>
  <c r="P48" i="4"/>
  <c r="S48" i="4"/>
  <c r="V48" i="4"/>
  <c r="Y48" i="4"/>
  <c r="P49" i="4"/>
  <c r="S49" i="4"/>
  <c r="V49" i="4"/>
  <c r="Y49" i="4"/>
  <c r="P50" i="4"/>
  <c r="S50" i="4"/>
  <c r="V50" i="4"/>
  <c r="Y50" i="4"/>
  <c r="P51" i="4"/>
  <c r="S51" i="4"/>
  <c r="V51" i="4"/>
  <c r="Y51" i="4"/>
  <c r="P52" i="4"/>
  <c r="S52" i="4"/>
  <c r="V52" i="4"/>
  <c r="Y52" i="4"/>
  <c r="P53" i="4"/>
  <c r="S53" i="4"/>
  <c r="V53" i="4"/>
  <c r="Y53" i="4"/>
  <c r="P54" i="4"/>
  <c r="S54" i="4"/>
  <c r="V54" i="4"/>
  <c r="Y54" i="4"/>
  <c r="K55" i="4"/>
  <c r="L55" i="4"/>
  <c r="M55" i="4"/>
  <c r="N55" i="4"/>
  <c r="O55" i="4"/>
  <c r="P55" i="4" s="1"/>
  <c r="Q55" i="4"/>
  <c r="S55" i="4" s="1"/>
  <c r="R55" i="4"/>
  <c r="T55" i="4"/>
  <c r="U55" i="4"/>
  <c r="W55" i="4"/>
  <c r="X55" i="4"/>
  <c r="V17" i="4" l="1"/>
  <c r="V55" i="4"/>
  <c r="Y17" i="4"/>
  <c r="Y55" i="4"/>
  <c r="U38" i="6" l="1"/>
  <c r="V12" i="6" s="1"/>
  <c r="U35" i="6"/>
  <c r="U32" i="6"/>
  <c r="U29" i="6"/>
  <c r="U26" i="6"/>
  <c r="U23" i="6"/>
  <c r="U19" i="6"/>
  <c r="U16" i="6"/>
  <c r="U13" i="6"/>
  <c r="U22" i="6" l="1"/>
  <c r="F55" i="10"/>
  <c r="F52" i="10" s="1"/>
  <c r="G55" i="10"/>
  <c r="G52" i="10" s="1"/>
  <c r="H55" i="10"/>
  <c r="H52" i="10" s="1"/>
  <c r="I55" i="10"/>
  <c r="I52" i="10" s="1"/>
  <c r="J55" i="10"/>
  <c r="J52" i="10" s="1"/>
  <c r="K55" i="10"/>
  <c r="K52" i="10" s="1"/>
  <c r="L55" i="10"/>
  <c r="L52" i="10" s="1"/>
  <c r="M55" i="10"/>
  <c r="M52" i="10" s="1"/>
  <c r="F54" i="10"/>
  <c r="F51" i="10" s="1"/>
  <c r="F50" i="10" s="1"/>
  <c r="G54" i="10"/>
  <c r="G51" i="10" s="1"/>
  <c r="G50" i="10" s="1"/>
  <c r="H54" i="10"/>
  <c r="I54" i="10"/>
  <c r="I51" i="10" s="1"/>
  <c r="J54" i="10"/>
  <c r="J51" i="10" s="1"/>
  <c r="J50" i="10" s="1"/>
  <c r="K54" i="10"/>
  <c r="K51" i="10" s="1"/>
  <c r="L54" i="10"/>
  <c r="L51" i="10" s="1"/>
  <c r="L50" i="10" s="1"/>
  <c r="M54" i="10"/>
  <c r="M51" i="10" s="1"/>
  <c r="E55" i="10"/>
  <c r="E52" i="10" s="1"/>
  <c r="E54" i="10"/>
  <c r="D55" i="10"/>
  <c r="D52" i="10" s="1"/>
  <c r="D54" i="10"/>
  <c r="D51" i="10" s="1"/>
  <c r="M50" i="10" l="1"/>
  <c r="L53" i="10"/>
  <c r="L49" i="10" s="1"/>
  <c r="D50" i="10"/>
  <c r="E53" i="10"/>
  <c r="E51" i="10"/>
  <c r="E50" i="10" s="1"/>
  <c r="H53" i="10"/>
  <c r="H51" i="10"/>
  <c r="H50" i="10" s="1"/>
  <c r="K50" i="10"/>
  <c r="I50" i="10"/>
  <c r="H37" i="10"/>
  <c r="D53" i="10"/>
  <c r="J53" i="10"/>
  <c r="J49" i="10" s="1"/>
  <c r="F53" i="10"/>
  <c r="F49" i="10" s="1"/>
  <c r="G46" i="10"/>
  <c r="G37" i="10"/>
  <c r="I46" i="10"/>
  <c r="M53" i="10"/>
  <c r="M49" i="10" s="1"/>
  <c r="I53" i="10"/>
  <c r="I37" i="10"/>
  <c r="H46" i="10"/>
  <c r="K53" i="10"/>
  <c r="G53" i="10"/>
  <c r="G49" i="10" s="1"/>
  <c r="AM34" i="9"/>
  <c r="AM33" i="9"/>
  <c r="AM32" i="9"/>
  <c r="AM22" i="9"/>
  <c r="AL18" i="9"/>
  <c r="AK18" i="9"/>
  <c r="AM17" i="9"/>
  <c r="AM16" i="9"/>
  <c r="AJ34" i="9"/>
  <c r="AG34" i="9"/>
  <c r="AJ33" i="9"/>
  <c r="AG33" i="9"/>
  <c r="AJ32" i="9"/>
  <c r="AG32" i="9"/>
  <c r="AJ22" i="9"/>
  <c r="AG22" i="9"/>
  <c r="AD22" i="9"/>
  <c r="AA22" i="9"/>
  <c r="X22" i="9"/>
  <c r="AI18" i="9"/>
  <c r="AH18" i="9"/>
  <c r="AJ17" i="9"/>
  <c r="AJ16" i="9"/>
  <c r="AF18" i="9"/>
  <c r="AE18" i="9"/>
  <c r="AG17" i="9"/>
  <c r="AG16" i="9"/>
  <c r="AG18" i="9" s="1"/>
  <c r="R22" i="9"/>
  <c r="O22" i="9"/>
  <c r="AC18" i="9"/>
  <c r="AB18" i="9"/>
  <c r="Z18" i="9"/>
  <c r="Y18" i="9"/>
  <c r="W18" i="9"/>
  <c r="V18" i="9"/>
  <c r="T18" i="9"/>
  <c r="S18" i="9"/>
  <c r="Q18" i="9"/>
  <c r="P18" i="9"/>
  <c r="N18" i="9"/>
  <c r="M18" i="9"/>
  <c r="K18" i="9"/>
  <c r="J18" i="9"/>
  <c r="H18" i="9"/>
  <c r="G18" i="9"/>
  <c r="E18" i="9"/>
  <c r="D18" i="9"/>
  <c r="R17" i="9"/>
  <c r="O17" i="9"/>
  <c r="L17" i="9"/>
  <c r="I17" i="9"/>
  <c r="F17" i="9"/>
  <c r="U17" i="9"/>
  <c r="AD17" i="9"/>
  <c r="AA17" i="9"/>
  <c r="X17" i="9"/>
  <c r="U22" i="9"/>
  <c r="L22" i="9"/>
  <c r="I22" i="9"/>
  <c r="F22" i="9"/>
  <c r="AD16" i="9"/>
  <c r="AA16" i="9"/>
  <c r="X16" i="9"/>
  <c r="U16" i="9"/>
  <c r="R16" i="9"/>
  <c r="O16" i="9"/>
  <c r="O18" i="9" s="1"/>
  <c r="L16" i="9"/>
  <c r="L18" i="9" s="1"/>
  <c r="I16" i="9"/>
  <c r="F16" i="9"/>
  <c r="R34" i="9"/>
  <c r="R33" i="9"/>
  <c r="R32" i="9"/>
  <c r="L34" i="9"/>
  <c r="L33" i="9"/>
  <c r="L32" i="9"/>
  <c r="AD34" i="9"/>
  <c r="AD33" i="9"/>
  <c r="AD32" i="9"/>
  <c r="AA34" i="9"/>
  <c r="AA33" i="9"/>
  <c r="AA32" i="9"/>
  <c r="X34" i="9"/>
  <c r="X33" i="9"/>
  <c r="X32" i="9"/>
  <c r="U34" i="9"/>
  <c r="U33" i="9"/>
  <c r="U32" i="9"/>
  <c r="O34" i="9"/>
  <c r="O33" i="9"/>
  <c r="O32" i="9"/>
  <c r="I34" i="9"/>
  <c r="I33" i="9"/>
  <c r="I32" i="9"/>
  <c r="F34" i="9"/>
  <c r="F33" i="9"/>
  <c r="F32" i="9"/>
  <c r="AJ18" i="9" l="1"/>
  <c r="I18" i="9"/>
  <c r="AM18" i="9"/>
  <c r="L45" i="10"/>
  <c r="D45" i="10"/>
  <c r="E49" i="10"/>
  <c r="I49" i="10"/>
  <c r="H49" i="10"/>
  <c r="G45" i="10"/>
  <c r="K49" i="10"/>
  <c r="D49" i="10"/>
  <c r="J45" i="10"/>
  <c r="K45" i="10"/>
  <c r="M45" i="10"/>
  <c r="F45" i="10"/>
  <c r="E45" i="10"/>
  <c r="H45" i="10"/>
  <c r="I45" i="10"/>
  <c r="F18" i="9"/>
  <c r="R18" i="9"/>
  <c r="U18" i="9"/>
  <c r="X18" i="9"/>
  <c r="AD18" i="9"/>
  <c r="AA18" i="9"/>
  <c r="F35" i="2"/>
  <c r="F48" i="2" s="1"/>
  <c r="C23" i="6" l="1"/>
  <c r="D23" i="6"/>
  <c r="E23" i="6"/>
  <c r="F23" i="6"/>
  <c r="G23" i="6"/>
  <c r="H23" i="6"/>
  <c r="I23" i="6"/>
  <c r="J23" i="6"/>
  <c r="K23" i="6"/>
  <c r="L23" i="6"/>
  <c r="M23" i="6"/>
  <c r="O23" i="6"/>
  <c r="P23" i="6"/>
  <c r="Q23" i="6"/>
  <c r="R23" i="6"/>
  <c r="S23" i="6"/>
  <c r="T23" i="6"/>
  <c r="C26" i="6"/>
  <c r="D26" i="6"/>
  <c r="E26" i="6"/>
  <c r="F26" i="6"/>
  <c r="G26" i="6"/>
  <c r="H26" i="6"/>
  <c r="I26" i="6"/>
  <c r="J26" i="6"/>
  <c r="K26" i="6"/>
  <c r="L26" i="6"/>
  <c r="M26" i="6"/>
  <c r="O26" i="6"/>
  <c r="P26" i="6"/>
  <c r="Q26" i="6"/>
  <c r="R26" i="6"/>
  <c r="S26" i="6"/>
  <c r="T26" i="6"/>
  <c r="C29" i="6"/>
  <c r="D29" i="6"/>
  <c r="E29" i="6"/>
  <c r="F29" i="6"/>
  <c r="G29" i="6"/>
  <c r="H29" i="6"/>
  <c r="I29" i="6"/>
  <c r="J29" i="6"/>
  <c r="K29" i="6"/>
  <c r="L29" i="6"/>
  <c r="M29" i="6"/>
  <c r="O29" i="6"/>
  <c r="P29" i="6"/>
  <c r="Q29" i="6"/>
  <c r="R29" i="6"/>
  <c r="S29" i="6"/>
  <c r="T29" i="6"/>
  <c r="C32" i="6"/>
  <c r="D32" i="6"/>
  <c r="E32" i="6"/>
  <c r="F32" i="6"/>
  <c r="G32" i="6"/>
  <c r="H32" i="6"/>
  <c r="I32" i="6"/>
  <c r="J32" i="6"/>
  <c r="K32" i="6"/>
  <c r="L32" i="6"/>
  <c r="M32" i="6"/>
  <c r="O32" i="6"/>
  <c r="P32" i="6"/>
  <c r="Q32" i="6"/>
  <c r="R32" i="6"/>
  <c r="S32" i="6"/>
  <c r="T32" i="6"/>
  <c r="C35" i="6"/>
  <c r="D35" i="6"/>
  <c r="E35" i="6"/>
  <c r="F35" i="6"/>
  <c r="G35" i="6"/>
  <c r="H35" i="6"/>
  <c r="I35" i="6"/>
  <c r="J35" i="6"/>
  <c r="K35" i="6"/>
  <c r="L35" i="6"/>
  <c r="M35" i="6"/>
  <c r="O35" i="6"/>
  <c r="P35" i="6"/>
  <c r="Q35" i="6"/>
  <c r="R35" i="6"/>
  <c r="S35" i="6"/>
  <c r="T35" i="6"/>
  <c r="B35" i="6"/>
  <c r="B32" i="6"/>
  <c r="B29" i="6"/>
  <c r="B26" i="6"/>
  <c r="B23" i="6"/>
  <c r="E22" i="6"/>
  <c r="I22" i="6"/>
  <c r="K22" i="6"/>
  <c r="M22" i="6"/>
  <c r="O22" i="6"/>
  <c r="P22" i="6"/>
  <c r="J22" i="6" l="1"/>
  <c r="R22" i="6"/>
  <c r="S22" i="6"/>
  <c r="L22" i="6"/>
  <c r="D22" i="6"/>
  <c r="F22" i="6"/>
  <c r="T22" i="6"/>
  <c r="G22" i="6"/>
  <c r="H22" i="6"/>
  <c r="Q22" i="6"/>
  <c r="Q34" i="7"/>
  <c r="R34" i="7"/>
  <c r="N18" i="7"/>
  <c r="O34" i="7"/>
  <c r="O18" i="7" s="1"/>
  <c r="K34" i="7"/>
  <c r="L34" i="7"/>
  <c r="H34" i="7"/>
  <c r="I34" i="7"/>
  <c r="E34" i="7"/>
  <c r="F34" i="7"/>
  <c r="C34" i="7"/>
  <c r="B34" i="7"/>
  <c r="S33" i="7"/>
  <c r="S32" i="7"/>
  <c r="S31" i="7"/>
  <c r="S30" i="7"/>
  <c r="S29" i="7"/>
  <c r="S28" i="7"/>
  <c r="S27" i="7"/>
  <c r="S26" i="7"/>
  <c r="S25" i="7"/>
  <c r="S24" i="7"/>
  <c r="S23" i="7"/>
  <c r="S17" i="7"/>
  <c r="S34" i="7" l="1"/>
  <c r="S18" i="7"/>
  <c r="P33" i="7" l="1"/>
  <c r="P32" i="7"/>
  <c r="P31" i="7"/>
  <c r="P30" i="7"/>
  <c r="P29" i="7"/>
  <c r="P28" i="7"/>
  <c r="P27" i="7"/>
  <c r="P26" i="7"/>
  <c r="P25" i="7"/>
  <c r="P24" i="7"/>
  <c r="P23" i="7"/>
  <c r="M18" i="7"/>
  <c r="M17" i="7"/>
  <c r="I55" i="4"/>
  <c r="H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I17" i="4"/>
  <c r="H17" i="4"/>
  <c r="J16" i="4"/>
  <c r="J15" i="4"/>
  <c r="S38" i="6"/>
  <c r="T12" i="6" s="1"/>
  <c r="S19" i="6"/>
  <c r="S16" i="6"/>
  <c r="S13" i="6"/>
  <c r="R38" i="6"/>
  <c r="S12" i="6" s="1"/>
  <c r="R19" i="6"/>
  <c r="R16" i="6"/>
  <c r="R13" i="6"/>
  <c r="P34" i="7" l="1"/>
  <c r="J55" i="4"/>
  <c r="J17" i="4"/>
  <c r="F30" i="2"/>
  <c r="F44" i="2" s="1"/>
  <c r="G30" i="2"/>
  <c r="G44" i="2" s="1"/>
  <c r="G46" i="2"/>
  <c r="G38" i="2"/>
  <c r="G50" i="2" s="1"/>
  <c r="G35" i="2"/>
  <c r="G48" i="2" s="1"/>
  <c r="G32" i="2"/>
  <c r="S28" i="2"/>
  <c r="G24" i="2"/>
  <c r="G21" i="2"/>
  <c r="F21" i="2"/>
  <c r="F46" i="2"/>
  <c r="F38" i="2"/>
  <c r="F50" i="2" s="1"/>
  <c r="F32" i="2"/>
  <c r="R28" i="2"/>
  <c r="F24" i="2"/>
  <c r="G47" i="2" l="1"/>
  <c r="G45" i="2" s="1"/>
  <c r="G31" i="2"/>
  <c r="F47" i="2"/>
  <c r="F45" i="2" s="1"/>
  <c r="F31" i="2"/>
  <c r="G20" i="2"/>
  <c r="F20" i="2"/>
  <c r="C19" i="6"/>
  <c r="G13" i="6"/>
  <c r="F13" i="6"/>
  <c r="E13" i="6"/>
  <c r="D13" i="6"/>
  <c r="C13" i="6"/>
  <c r="B13" i="6"/>
  <c r="B38" i="6"/>
  <c r="C12" i="6" s="1"/>
  <c r="H38" i="6"/>
  <c r="D16" i="6"/>
  <c r="J12" i="6"/>
  <c r="Q13" i="6"/>
  <c r="T13" i="6"/>
  <c r="H16" i="6"/>
  <c r="H12" i="6" s="1"/>
  <c r="I16" i="6"/>
  <c r="I12" i="6" s="1"/>
  <c r="K16" i="6"/>
  <c r="K12" i="6" s="1"/>
  <c r="L16" i="6"/>
  <c r="L12" i="6" s="1"/>
  <c r="M16" i="6"/>
  <c r="M12" i="6" s="1"/>
  <c r="O16" i="6"/>
  <c r="O12" i="6" s="1"/>
  <c r="P16" i="6"/>
  <c r="P12" i="6" s="1"/>
  <c r="Q16" i="6"/>
  <c r="T16" i="6"/>
  <c r="H19" i="6"/>
  <c r="I19" i="6"/>
  <c r="J19" i="6"/>
  <c r="K19" i="6"/>
  <c r="L19" i="6"/>
  <c r="M19" i="6"/>
  <c r="O19" i="6"/>
  <c r="P19" i="6"/>
  <c r="Q19" i="6"/>
  <c r="T19" i="6"/>
  <c r="I38" i="6"/>
  <c r="J38" i="6"/>
  <c r="K38" i="6"/>
  <c r="L38" i="6"/>
  <c r="M38" i="6"/>
  <c r="O38" i="6"/>
  <c r="Q38" i="6"/>
  <c r="T38" i="6"/>
  <c r="U12" i="6" s="1"/>
  <c r="M33" i="7"/>
  <c r="M32" i="7"/>
  <c r="M31" i="7"/>
  <c r="M30" i="7"/>
  <c r="M29" i="7"/>
  <c r="M28" i="7"/>
  <c r="M26" i="7"/>
  <c r="M25" i="7"/>
  <c r="M24" i="7"/>
  <c r="M27" i="7"/>
  <c r="M23" i="7"/>
  <c r="J33" i="7"/>
  <c r="J32" i="7"/>
  <c r="J31" i="7"/>
  <c r="J30" i="7"/>
  <c r="J29" i="7"/>
  <c r="J28" i="7"/>
  <c r="J26" i="7"/>
  <c r="J25" i="7"/>
  <c r="J24" i="7"/>
  <c r="J27" i="7"/>
  <c r="J23" i="7"/>
  <c r="G33" i="7"/>
  <c r="G32" i="7"/>
  <c r="G31" i="7"/>
  <c r="G30" i="7"/>
  <c r="G29" i="7"/>
  <c r="G28" i="7"/>
  <c r="G26" i="7"/>
  <c r="G25" i="7"/>
  <c r="G24" i="7"/>
  <c r="G27" i="7"/>
  <c r="G23" i="7"/>
  <c r="D27" i="7"/>
  <c r="D24" i="7"/>
  <c r="D25" i="7"/>
  <c r="D26" i="7"/>
  <c r="D28" i="7"/>
  <c r="D29" i="7"/>
  <c r="D30" i="7"/>
  <c r="D31" i="7"/>
  <c r="D32" i="7"/>
  <c r="D33" i="7"/>
  <c r="D23" i="7"/>
  <c r="J34" i="7" l="1"/>
  <c r="G34" i="7"/>
  <c r="D34" i="7"/>
  <c r="M34" i="7"/>
  <c r="P18" i="7"/>
  <c r="J18" i="7"/>
  <c r="G18" i="7"/>
  <c r="D18" i="7"/>
  <c r="P17" i="7"/>
  <c r="J17" i="7"/>
  <c r="G17" i="7"/>
  <c r="D17" i="7"/>
  <c r="G54" i="4" l="1"/>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16" i="4"/>
  <c r="F55" i="4"/>
  <c r="E55" i="4"/>
  <c r="D55" i="4"/>
  <c r="C55" i="4"/>
  <c r="B55" i="4"/>
  <c r="F17" i="4"/>
  <c r="E17" i="4"/>
  <c r="G15" i="4"/>
  <c r="E46" i="2"/>
  <c r="E21" i="2"/>
  <c r="E38" i="2"/>
  <c r="E50" i="2" s="1"/>
  <c r="E35" i="2"/>
  <c r="E48" i="2" s="1"/>
  <c r="E32" i="2"/>
  <c r="Q28" i="2"/>
  <c r="E24" i="2"/>
  <c r="E47" i="2" l="1"/>
  <c r="E45" i="2" s="1"/>
  <c r="E31" i="2"/>
  <c r="E20" i="2"/>
  <c r="G17" i="4"/>
  <c r="G55" i="4"/>
  <c r="G38" i="6"/>
  <c r="F38" i="6"/>
  <c r="G12" i="6" s="1"/>
  <c r="E38" i="6"/>
  <c r="F12" i="6" s="1"/>
  <c r="D38" i="6"/>
  <c r="C38" i="6"/>
  <c r="D12" i="6" s="1"/>
  <c r="B22" i="6"/>
  <c r="G19" i="6"/>
  <c r="F19" i="6"/>
  <c r="E19" i="6"/>
  <c r="D19" i="6"/>
  <c r="B19" i="6"/>
  <c r="G16" i="6"/>
  <c r="F16" i="6"/>
  <c r="E16" i="6"/>
  <c r="E12" i="6" s="1"/>
  <c r="C16" i="6"/>
  <c r="B16" i="6"/>
  <c r="C17" i="4" l="1"/>
  <c r="B17" i="4"/>
  <c r="D16" i="4"/>
  <c r="D15" i="4"/>
  <c r="D17" i="4" l="1"/>
  <c r="D38" i="2" l="1"/>
  <c r="D50" i="2" s="1"/>
  <c r="D35" i="2"/>
  <c r="D48" i="2" s="1"/>
  <c r="C35" i="2"/>
  <c r="C48" i="2" s="1"/>
  <c r="B35" i="2"/>
  <c r="B48" i="2" s="1"/>
  <c r="D32" i="2"/>
  <c r="C32" i="2"/>
  <c r="B32" i="2"/>
  <c r="P28" i="2"/>
  <c r="O28" i="2"/>
  <c r="D24" i="2"/>
  <c r="D20" i="2" s="1"/>
  <c r="B24" i="2"/>
  <c r="B21" i="2"/>
  <c r="C20" i="2"/>
  <c r="B47" i="2" l="1"/>
  <c r="B45" i="2" s="1"/>
  <c r="B31" i="2"/>
  <c r="D47" i="2"/>
  <c r="D45" i="2" s="1"/>
  <c r="D31" i="2"/>
  <c r="C47" i="2"/>
  <c r="C45" i="2" s="1"/>
  <c r="C31" i="2"/>
  <c r="B20" i="2"/>
</calcChain>
</file>

<file path=xl/sharedStrings.xml><?xml version="1.0" encoding="utf-8"?>
<sst xmlns="http://schemas.openxmlformats.org/spreadsheetml/2006/main" count="1519" uniqueCount="351">
  <si>
    <t>Propósito: Orden Ejecutiva 2021-013</t>
  </si>
  <si>
    <t>Subcomité de Estadísticas e Investigación del Comité PARE</t>
  </si>
  <si>
    <t>Recopilación de Datos de los Organismos gubernamentales</t>
  </si>
  <si>
    <t xml:space="preserve">Agencia: Departamento de Corrección y Rehabilitación </t>
  </si>
  <si>
    <t xml:space="preserve">Oficina Responsable: Programa de Servicios Antelación al Juicio del Negociado de Programas Especiales y de Rehabilitación </t>
  </si>
  <si>
    <t xml:space="preserve">Tema: Imputados evaluados y en seguimiento bajo el Programa de Servicios con Antelación al Juicio </t>
  </si>
  <si>
    <t xml:space="preserve"> Imputados evaluados y en seguimiento bajo el Programa de Servicios con Antelación al Juicio </t>
  </si>
  <si>
    <t>Enero 2020</t>
  </si>
  <si>
    <t>Febrero</t>
  </si>
  <si>
    <t>Marzo</t>
  </si>
  <si>
    <t>Abril</t>
  </si>
  <si>
    <t>Mayo</t>
  </si>
  <si>
    <t>Junio</t>
  </si>
  <si>
    <t>Julio</t>
  </si>
  <si>
    <t>Agosto</t>
  </si>
  <si>
    <t>Septiembre</t>
  </si>
  <si>
    <t>Octubre</t>
  </si>
  <si>
    <t>Noviembre</t>
  </si>
  <si>
    <t>Diciembre</t>
  </si>
  <si>
    <t>Enero 2021</t>
  </si>
  <si>
    <r>
      <t>Total de Casos</t>
    </r>
    <r>
      <rPr>
        <sz val="11"/>
        <color theme="1"/>
        <rFont val="Calibri"/>
        <family val="2"/>
        <scheme val="minor"/>
      </rPr>
      <t xml:space="preserve"> </t>
    </r>
    <r>
      <rPr>
        <b/>
        <u/>
        <sz val="11"/>
        <color theme="1"/>
        <rFont val="Calibri"/>
        <family val="2"/>
        <scheme val="minor"/>
      </rPr>
      <t>Evaluados</t>
    </r>
    <r>
      <rPr>
        <sz val="11"/>
        <color theme="1"/>
        <rFont val="Calibri"/>
        <family val="2"/>
        <scheme val="minor"/>
      </rPr>
      <t xml:space="preserve"> </t>
    </r>
    <r>
      <rPr>
        <b/>
        <sz val="11"/>
        <color theme="1"/>
        <rFont val="Calibri"/>
        <family val="2"/>
        <scheme val="minor"/>
      </rPr>
      <t>de Violencia Doméstica</t>
    </r>
  </si>
  <si>
    <r>
      <t xml:space="preserve">GPS Violencia Doméstica </t>
    </r>
    <r>
      <rPr>
        <b/>
        <u/>
        <sz val="11"/>
        <color theme="1"/>
        <rFont val="Calibri"/>
        <family val="2"/>
        <scheme val="minor"/>
      </rPr>
      <t xml:space="preserve">Favorables </t>
    </r>
    <r>
      <rPr>
        <b/>
        <sz val="11"/>
        <color theme="1"/>
        <rFont val="Calibri"/>
        <family val="2"/>
        <scheme val="minor"/>
      </rPr>
      <t>y Liberados durante el mes</t>
    </r>
  </si>
  <si>
    <t>Hombre</t>
  </si>
  <si>
    <t>Mujer</t>
  </si>
  <si>
    <r>
      <t xml:space="preserve">GPS Violencia Doméstica </t>
    </r>
    <r>
      <rPr>
        <u/>
        <sz val="11"/>
        <color theme="1"/>
        <rFont val="Calibri"/>
        <family val="2"/>
        <scheme val="minor"/>
      </rPr>
      <t xml:space="preserve">No recomendados </t>
    </r>
    <r>
      <rPr>
        <b/>
        <sz val="11"/>
        <color theme="1"/>
        <rFont val="Calibri"/>
        <family val="2"/>
        <scheme val="minor"/>
      </rPr>
      <t xml:space="preserve">Favorables y Liberados por el Tribunal </t>
    </r>
  </si>
  <si>
    <t>Total de Casos Evaluados</t>
  </si>
  <si>
    <t>Volumen de Casos en el mes</t>
  </si>
  <si>
    <t>GPS- Violencia Doméstica</t>
  </si>
  <si>
    <t>Contactos periódicos Violencia Doméstica</t>
  </si>
  <si>
    <t>Evadidos No arrestado de Violencia Doméstica</t>
  </si>
  <si>
    <t>Total al finalizar el mes</t>
  </si>
  <si>
    <t>Evadido No Arrestado Violencia Doméstica</t>
  </si>
  <si>
    <t>Contactos Periódicos Violencia Doméstica</t>
  </si>
  <si>
    <r>
      <rPr>
        <b/>
        <sz val="11"/>
        <color theme="1"/>
        <rFont val="Calibri"/>
        <family val="2"/>
        <scheme val="minor"/>
      </rPr>
      <t>Metodologia</t>
    </r>
    <r>
      <rPr>
        <sz val="11"/>
        <color theme="1"/>
        <rFont val="Calibri"/>
        <family val="2"/>
        <scheme val="minor"/>
      </rPr>
      <t xml:space="preserve">
El análisis estadístico presentado recoge datos de los Informes Estadísticos Mensuales del Programa de Servicios con Antelación al Juicios, preparados por cada Centro Regional de Servicio.  Para la entrada de datos se diseñó un formulario en MS Excel para compilar la información obtenida.  Los objetivos generales de este informe son:                                                                                
 -  Brindar información sobre la cantidad de imputados evaluados e integrados por categorías en el sistema correccional del país.
 - Ofrecer información sobre la cantidad de imputados egresados del programa por razón de egreso.</t>
    </r>
  </si>
  <si>
    <t>Subcomité de Estadísticas e Investigación del Comíte PARE</t>
  </si>
  <si>
    <t>Oficina Responsable: Negociado de Instituciones de Custodia</t>
  </si>
  <si>
    <t>Tema: Servicios Terapéuticos Ofrecidos a Convictos por Ley 54</t>
  </si>
  <si>
    <t>Población de referencia: Sentenciados</t>
  </si>
  <si>
    <t>Convictos que Completaron los servicios Terapéuticos por Ley 54</t>
  </si>
  <si>
    <t>Aprendiendo a Vivir sin Violencia (AVSV) (Instituciones)</t>
  </si>
  <si>
    <r>
      <rPr>
        <b/>
        <sz val="12"/>
        <color rgb="FF000000"/>
        <rFont val="Arial"/>
        <family val="2"/>
      </rPr>
      <t>Metodología:</t>
    </r>
    <r>
      <rPr>
        <sz val="12"/>
        <color rgb="FF000000"/>
        <rFont val="Arial"/>
        <family val="2"/>
      </rPr>
      <t xml:space="preserve">
Los datos presentados recogen la cantidad de confinados sentenciados en instituciones y en programas alternos al confinamiento en casos de violencia doméstica, que completaron los programas antes descritos.  Los datos son sometidos por Programa de Evaluación y Asesoramiento, adscrito al Negociado de Instituciones de Custodia y comprenden los años naturales de 2011al 2021.  Se diseñó un formulario en MS Excel para compilar la información.
</t>
    </r>
  </si>
  <si>
    <r>
      <rPr>
        <b/>
        <sz val="12"/>
        <color rgb="FF000000"/>
        <rFont val="Arial"/>
        <family val="2"/>
      </rPr>
      <t>Programas Alternos al Confinamiento</t>
    </r>
    <r>
      <rPr>
        <sz val="12"/>
        <color rgb="FF000000"/>
        <rFont val="Arial"/>
        <family val="2"/>
      </rPr>
      <t xml:space="preserve">: 
1. Centro de Detención con Libertad para Trabajar (CDLT): El programa se crea con el objetivo de albergar confinados con delitos menos graves no violentos, la Ley para el Sustento de Menores y por infracción a la Ley de Tránsito.  Es una institución o sección de una institución cerrada que aloja a estos participantes y se les provee la alternativa de salir a trabajar sin custodia.  En este Centro el confinado se mantiene ocupado generando ingresos y continúa como proveedor para con sus dependientes legales y familiares inmediatos. 
2. Centro de Tratamiento Residencial (CTR): El Centro es una alternativa para confinados usuarios de sustancias controladas y/o alcohol.  Es un programa de tratamiento especializado fundamentado en los principios básicos de riesgo, necesidad y responsividad. Se enmarca en los modelos psicológicos de aprendizaje social y cognoscitivo-conductual.
3. Drug Court: Es una unidad especializada de investigación y supervisión en casos de sustancias controladas, Ley 54 y delitos relacionados.  Es un programa para atender los casos de usuarios de sustancias controladas, cuyos delitos son no violentos bajo un programa de supervisión intensa y con un tratamiento dual contra la adicción y modificación de conducta fuera de la institución correccional.  Se concede el privilegio con la condición especial de monitoreo electrónico. 
4. Fianza Apelación: Confinado (a) que solicita una revisión de la sentencia dictada al Tribunal Supremo y le conceden salir en fianza en apelación.
5. Hogar Intermedio para Mujeres (HIM): Es un proyecto innovador de servicio biopsicosociales a mujeres confinadas, entre ellas, embarazadas o con hijos menores de tres años que no cuentan con recursos familiares para su cuido.  Los niños residen con ellas en el Hogar.
6. Hogares CREA: Alternativa de tratamiento libre de drogas para la población adicta, dirigido a proveerle aquellos servicios que propendan a la rehabilitación y reeducación tomando en consideración los aspectos biopsicosocial y académico.  El residente-confinado pasa por un proceso evaluativo continuo y dinámico. Desarrolla programas educativos, vocacionales, técnicos y académicos que le faciliten el proceso de integración a la comunidad.  
7. Hogares Religiosos: La modalidad de tratamiento en los hogares religiosos tiene como base las Sagradas Escrituras, cumplimentando las mismas con la ayuda de diversas empresas públicas y privadas. Su finalidad es promover la rehabilitación, resocialización y reintegración a la comunidad.
8. Ley 212 (Pensiones Alimentarias): Dispone que el Tribunal al momento de ordenar el ingreso a la cárcel de una persona debido a deudas alimentarias, podrá ordenar el arresto domiciliario de éste siempre y cuando esté dispuesto a trabajar en las labores que le asigne el Departamento de Corrección y Rehabilitación, acepte la paga que se le fije y cumpla con todas las condiciones que el tribunal tuviere a bien imponer.   La paga que reciba el confinado estará sujeta a retención y abono de la deuda acumulada. El Departamento de Corrección y Rehabilitación estará facultado para monitorear al confinado mediante el uso de medios electrónicos.
9. Libertad a Prueba: Es un proceso mediante el cual se intenta lograr la reeducación de la persona que entra en conflicto con la ley en la comunidad.  Este beneficio se le concede una vez la persona es convicta de delito y cumple con los requisitos establecidos por la ley para cualificar para sentencia suspendida, lo que permite proteger a los nuevos ofensores de los efectos negativos del confinamiento. Se concede el privilegio con la condición especial de monitoreo electrónico. 
10. Libertad a Prueba con Pacto Interestatal: Consiste en la suspensión de los efectos de la sentencia de reclusión para que el convicto se someta al régimen que se dispone en la Ley de Sentencias Suspendidas.  Acuerdo que regula el traslado y la supervisión de los probandos entre Puerto Rico y los diferentes estados de la Unión Americana, Distrito de Columbia e Islas Vírgenes. 
11. Libertad Bajo Palabra: Es una libertad condicionada que se les concede a las personas convictas luego de un periodo de encarcelación en una institución correccional. La persona debe haber cumplido la mitad de la sentencia determinada. La Junta de Libertad Bajo Palabra es el organismo que otorga el privilegio. Se concede el privilegio con la condición especial de monitoreo electrónico. 
12. Libertad Bajo Palabra con Pacto Interestatal: El confinado o confinada que cualifique para libertad bajo palabra puede solicitar el privilegio de pacto interestatal.  Este acuerdo regula el traslado y la supervisión de liberados entre Puerto Rico y los diferentes estados de la Unión Americana, Distrito de Columbia e Islas Vírgenes.
13. Pase Extendido: Programa establecido para que los miembros en custodia mínima que le resten dieciocho (18) meses o menos para extinguir su sentencia, se puedan beneficiar de pase sin custodia en su hogar. 
14. Pase Extendido con Monitoreo Electrónico: Programa establecido para que los miembros en custodia mínima que le resten de tres (3) años mínimo a seis (6) años máximos para extinguir su sentencia, puedan permanecer en su hogar mientras utiliza un transmisor electrónico.
15. Pase Extendido por Condición de Salud (Ley 25): Esta oportunidad se brinda a aquellos confinados (as) que confrontan problemas de salud con prognosis de vida corta y condiciones fisiológicas limitantes, para que reciban servicios médicos en la libre comunidad mientras residen en sus hogares, centros de tratamiento o albergues; según sea el caso.
16. Centro de Estudio y Trabajo, Capacitación Agrícola y Empresarial (CETCE): Programa que consiste en la capacitación empresarial para que los participantes puedan crear su propio negocio o empresa en este caso dirigida a la siembra de café, orquídeas y la crianza de cerdos, todos dirigidos a que puedan establecer su propio negocio una vez estén en la libre comunidad. 
17. Programas de Desvío y Comunitarios: Son programas de tratamientos establecidos para que las personas convictas cumplan parte de su sentencia fuera de la institución penal.  Su finalidad es promover que los convictos que estén capacitados para reintegrarse a la sociedad puedan hacerlo como parte de su rehabilitación moral y social.
18. Restricción Domiciliaria: Consiste en la restricción de libertad por el término de la sentencia, para ser cumplida en el domicilio de la persona o en otra residencia determinada por el tribunal bajo las condiciones que propicien la rehabilitación social del convicto y no ponga en riesgo la seguridad de la comunidad.  Se concede el privilegio con la condición especial de monitoreo electrónico. 
19. Restricción Terapéutica: Consiste en la restricción de la libertad por el término de tiempo y en el lugar que se fije en la sentencia para que el convicto se someta a un régimen de restricción y tratamiento, de manera que pueda obtener la intervención terapéutica, el tratamiento rehabilitador y la supervisión necesaria para su cumplimiento.  Se concede el privilegio con la condición especial de monitoreo electrónico. 
20. Servicios Comunitarios: Consiste en la prestación de servicios en la comunidad por el tiempo y lugar que determine el tribunal, conforme al delito por el que resultó convicta la persona.  Cada día que imponga el tribunal equivale a ocho (8) horas de servicios.
21. Indulto Condicionado (Clemencia Ejecutiva): Es una libertad condicionada que se les concede a las personas convictas donde se libera al convicto del delito y se eliminan sus antecedentes penales bajo unas condiciones. El Incumplimiento de éstas puede conllevar la revocación del privilegio. La Junta de Libertad Bajo Palabra es el organismo que otorga el privilegio. 
22. Centro Rehabilitación y Nuevas Oportunidades (CRNO): este es un programa de transición a la libre comunidad donde se le provee un espacio de convivencia en la libre comunidad a confinados que cumplen la última etapa de su sentencia. Los participantes podrán salir a trabajar o estudiar mientras devengan un salario mínimo establecido y serán monitoreados mediante supervisión electrónica. Además, podrán visitar y pernoctar en las residencias de sus familiares en los fines de semana.
</t>
    </r>
  </si>
  <si>
    <t>Tema: Confinados ingresados en las instituciones</t>
  </si>
  <si>
    <t>Población de referencia: Sumariados y Sentenciados</t>
  </si>
  <si>
    <t>Confinados ingresados por Violencia Doméstica</t>
  </si>
  <si>
    <t>Abril 2021</t>
  </si>
  <si>
    <t>Confinados Ingresados por Violencia Doméstica</t>
  </si>
  <si>
    <t>Hombres</t>
  </si>
  <si>
    <t>Mujeres</t>
  </si>
  <si>
    <t>Total</t>
  </si>
  <si>
    <t>Sentenciados</t>
  </si>
  <si>
    <t>Sumariados</t>
  </si>
  <si>
    <t>Instituciones (Sentenciados y Sumariados)</t>
  </si>
  <si>
    <t>Campamento Zarzal</t>
  </si>
  <si>
    <t>Hogar Intermedio para Mujeres, San Juan</t>
  </si>
  <si>
    <t xml:space="preserve">Centro Médico Correccional, Bayamón </t>
  </si>
  <si>
    <t xml:space="preserve">Complejo Rehabilitación Mujeres, Bayamón </t>
  </si>
  <si>
    <t>Centro de Ingresos Metropolitano, Bayamón 705</t>
  </si>
  <si>
    <t>Institución Correccional de Bayamón 308/448</t>
  </si>
  <si>
    <t>Anexo Seguridad Máxima, Bayamón 292</t>
  </si>
  <si>
    <t>Centro Detención Bayamón 1072</t>
  </si>
  <si>
    <t>Institución Correccional Bayamón 501</t>
  </si>
  <si>
    <t>Institución Correccional Guerrero, Aguadilla</t>
  </si>
  <si>
    <t xml:space="preserve">Centro de Rehabilitación y Nuevas Oportunidades, Arecibo </t>
  </si>
  <si>
    <t>Centro Tratamiento Residencial de Usuarios S.C. Arecibo</t>
  </si>
  <si>
    <t>Institución Correccional Sabana Hoyos 216</t>
  </si>
  <si>
    <t>Institución Correccional Sabana Hoyos 728</t>
  </si>
  <si>
    <t>Anexo Sabana Hoyos 384</t>
  </si>
  <si>
    <t>Anexo 296 Guayama</t>
  </si>
  <si>
    <t>Institución Guayama 945</t>
  </si>
  <si>
    <t>Anexo Guayama 500</t>
  </si>
  <si>
    <t>Institución Correccional Máxima Seguridad Guayama 1000</t>
  </si>
  <si>
    <t>Institución Correccional Ponce</t>
  </si>
  <si>
    <t>Centro De Ingresos Del Sur - Ponce 676</t>
  </si>
  <si>
    <t>Centro Clasificación Fase III, Ponce</t>
  </si>
  <si>
    <t>Anexo Custodia Mínima, Ponce</t>
  </si>
  <si>
    <t>Institución Adultos Ponce 224</t>
  </si>
  <si>
    <t>Institución Anexo Ponce 246</t>
  </si>
  <si>
    <t>Institución Jóvenes Adultos Ponce 304</t>
  </si>
  <si>
    <t>Centro con Libertad para Trabajar, Ponce</t>
  </si>
  <si>
    <t>Institución Máxima, Ponce</t>
  </si>
  <si>
    <t>Institución Adultos Ponce 1000</t>
  </si>
  <si>
    <t>Institución Correccional Ponce 500</t>
  </si>
  <si>
    <t>Programa Agrícola de La Montana - La Pica, Jayuya</t>
  </si>
  <si>
    <t>Centro Detención del Oeste, Mayagüez</t>
  </si>
  <si>
    <t xml:space="preserve">Centro de Detención de Salinas </t>
  </si>
  <si>
    <t>Oficina Responsable: Sección de Servicios de Aviso a Víctimas sobre el Estatus de Reclusos (SAVER)</t>
  </si>
  <si>
    <t xml:space="preserve">Tema: Referidos para notificación a víctimas de los Casos de Violencia Domestica (Ley 54) </t>
  </si>
  <si>
    <t>Población de referencia:  Imputados y Sumariados</t>
  </si>
  <si>
    <t xml:space="preserve">Abril </t>
  </si>
  <si>
    <t>Casos de comunidad (Imputados)</t>
  </si>
  <si>
    <t>Casos de instituciones (Sumariados)</t>
  </si>
  <si>
    <r>
      <rPr>
        <b/>
        <sz val="11"/>
        <color theme="1"/>
        <rFont val="Calibri"/>
        <family val="2"/>
        <scheme val="minor"/>
      </rPr>
      <t xml:space="preserve">Base Legal: </t>
    </r>
    <r>
      <rPr>
        <sz val="11"/>
        <color theme="1"/>
        <rFont val="Calibri"/>
        <family val="2"/>
        <scheme val="minor"/>
      </rPr>
      <t xml:space="preserve">Ley 22 del 22 de abril de 1988 (1) "Carta de Derechos de las Víctimas" y sus enmiendas Ley 163 del 12 agosto de 2000 (2) Ley 14 del 18 febrero de 2011 (3) disponen que: 
1. A las víctimas de delitos se le tienen que notificar del desarrollo de la investigación cuando la víctima o testigo lo solicite. 
2. Impone a la Administración de Corrección a notificar y establecer los Oficiales de enlaces en las instituciones.
3. Impone el tiempo que la Administración de Corrección debe hacer la notificación.  </t>
    </r>
  </si>
  <si>
    <t xml:space="preserve">Oficina Responsable: Programa de Supervisión Electrónica del Negociado de Programas Especiales y de Rehabilitación </t>
  </si>
  <si>
    <t>Tema: Sentenciados integrados al Programa de Supervisión Electrónica por incurrir en delitos de violencia doméstica.</t>
  </si>
  <si>
    <t>Julio 2020</t>
  </si>
  <si>
    <t>Casos activos al finalizar el mes anterior</t>
  </si>
  <si>
    <t>Ingresos en el Mensual (Ingresos Nuevos)</t>
  </si>
  <si>
    <t>Volumen de Casos en el Mes</t>
  </si>
  <si>
    <t>Bajas en el Mes</t>
  </si>
  <si>
    <t>Causas de las Bajas</t>
  </si>
  <si>
    <t>Cumplio</t>
  </si>
  <si>
    <t>Nuevos Delitos</t>
  </si>
  <si>
    <t>Orden Del Tribunal</t>
  </si>
  <si>
    <t>Violación de Condiciones</t>
  </si>
  <si>
    <t>Fallecido</t>
  </si>
  <si>
    <t>Recopilación de Datos de los Organismos Gubernamentales</t>
  </si>
  <si>
    <t>Población de referencia: Imputados de delito</t>
  </si>
  <si>
    <t>Habeas Corpus Violencia Doméstica</t>
  </si>
  <si>
    <r>
      <rPr>
        <b/>
        <sz val="11"/>
        <color theme="1"/>
        <rFont val="Calibri"/>
        <family val="2"/>
        <scheme val="minor"/>
      </rPr>
      <t>Base Legal:</t>
    </r>
    <r>
      <rPr>
        <sz val="11"/>
        <color theme="1"/>
        <rFont val="Calibri"/>
        <family val="2"/>
        <scheme val="minor"/>
      </rPr>
      <t xml:space="preserve">
La Ley Núm. 151 de 6 de septiembre de 2014, enmendó el Plan de Reorganización Núm. 2 de 2011, conocido por el Plan de Reorganización del Departamento de Corrección y Rehabilitación de 2011, consolidando en este las funciones de la Oficina de Servicios con Antelación al Juicio y la Corporación de Empresas y Adiestramiento y Trabajo, mediante el establecimiento del programa de Servicios con Antelación al Juicio y el Programa de Adiestramiento y Trabajo, respectivamente. También forman parte de la base legal el Reglamento Núm. 5991 sobre Reglamento Sobre Procedimientos Uniformes para la Evaluación, Recomendación de la Libertad Provisional, Supervisión y Seguimiento de Imputados de Delito del 6 de julio 1999, y el Reglamento Núm. 6635, Reglamento de la Unidad Especializada de Investigaciones y Arrestos, de 13 de junio de 2003.</t>
    </r>
  </si>
  <si>
    <r>
      <rPr>
        <b/>
        <sz val="11"/>
        <color theme="1"/>
        <rFont val="Calibri"/>
        <family val="2"/>
        <scheme val="minor"/>
      </rPr>
      <t>Base Legal:</t>
    </r>
    <r>
      <rPr>
        <sz val="11"/>
        <color theme="1"/>
        <rFont val="Calibri"/>
        <family val="2"/>
        <scheme val="minor"/>
      </rPr>
      <t xml:space="preserve">
El 21 de noviembre de 2011 se aprobó el Plan de Reorganización Núm. 2 del Departamento de Corrección y Rehabilitación, a los fines de consolidar en el Departamento de Corrección y Rehabilitación, la Administración de Corrección y la Administración de Instituciones Juveniles, la Oficina de Servicios con Antelación al Juicio y la Corporación de Empresas de Adiestramiento y Trabajo, mediante el establecimiento del Programa de Servicios con Antelación al Juicio y el Programa de Empresas de Adiestramiento y Trabajo.   El citado Plan ordena al Secretario las siguientes funciones, facultades y deberes:
Establecer los mecanismos para recopilar y mantener información y datos sobre incidencia de la criminalidad en sus diversas modalidades; términos de sentencias impuestas y períodos cumplidos; casos en libertad bajo palabra; información sobre el desarrollo y resultado del tratamiento; reincidencia; y cualquier otro aspecto del sistema correccional o de la justicia criminal, relacionado con las funciones y deberes de la agencia, que sea útil dentro del marco de las investigaciones criminológicas para formular directrices efectivas tanto para el tratamiento correccional, como para la política pública de todo el sistema de justicia criminal.
Establecer y evaluar periódicamente la efectividad y alcance de los distintos modelos para la rehabilitación.
Adoptar, en consulta con el Instituto de Ciencias Forenses, la reglamentación necesaria con el propósito de establecer el procedimiento de pruebas para detección de sustancias controladas a todos los liberados.
Estructurar la política pública correccional de acuerdo con el Plan y establecer directrices programáticas y normas para el régimen institucional.
En adición, el monitoreo electrónico se rige de conformidad al Protocolo para el Manejo de Casos del Programa de Monitoreo Electrónico, 4 de marzo de 2009.</t>
    </r>
  </si>
  <si>
    <t>Convivencia sin Violencia en la Comunidad (CSVC)</t>
  </si>
  <si>
    <t>Total de miembros de la población correccional que completaron el programa</t>
  </si>
  <si>
    <t>Población de referencia: miembros de la población correccional</t>
  </si>
  <si>
    <r>
      <t xml:space="preserve">Metodología:  </t>
    </r>
    <r>
      <rPr>
        <sz val="11"/>
        <color theme="1"/>
        <rFont val="Calibri"/>
        <family val="2"/>
        <scheme val="minor"/>
      </rPr>
      <t>Formulario de entrada de datos MS Excel para recopilar la información mediante un proceso administrativo.</t>
    </r>
  </si>
  <si>
    <r>
      <rPr>
        <b/>
        <sz val="11"/>
        <color theme="1"/>
        <rFont val="Calibri"/>
        <family val="2"/>
        <scheme val="minor"/>
      </rPr>
      <t xml:space="preserve">Programa: </t>
    </r>
    <r>
      <rPr>
        <sz val="11"/>
        <color theme="1"/>
        <rFont val="Calibri"/>
        <family val="2"/>
        <scheme val="minor"/>
      </rPr>
      <t>El Departamento de Corrección y Rehabilitación (DCR) tiene la responsabilidad de proveer a los confinados los servicios, alternativas y herramientas para su rehabilitación, así como para su reinserción a la comunidad. Por tal razón, el DCR creó el Programa de Monitoreo Electrónico como alternativa al confinamiento. El programa permite que la persona convicta cumpla la sentencia en su hogar con un transmisor electrónico, brindándole la oportunidad de trabajar para el sustento propio y el de su familia.
El Programa de Monitoreo Electrónico cuenta con la Unidad Especializada de Monitoreo Electrónico (Unidad) compuesta por Oficiales Correccionales, la cual tiene la responsabilidad de supervisar y monitorear a los participantes pertenecientes al programa. Esta supervisión conlleva el verificar y atender las alertas que se activan a través del sistema de transmisión electrónica, activar el protocolo, solicitar apoyo interagencial, avisar a la víctima y administrar pruebas toxicológicas, entre otras.</t>
    </r>
  </si>
  <si>
    <r>
      <rPr>
        <b/>
        <sz val="11"/>
        <color theme="1"/>
        <rFont val="Calibri"/>
        <family val="2"/>
        <scheme val="minor"/>
      </rPr>
      <t>Programa:</t>
    </r>
    <r>
      <rPr>
        <sz val="11"/>
        <color theme="1"/>
        <rFont val="Calibri"/>
        <family val="2"/>
        <scheme val="minor"/>
      </rPr>
      <t xml:space="preserve"> El</t>
    </r>
    <r>
      <rPr>
        <b/>
        <sz val="11"/>
        <color theme="1"/>
        <rFont val="Calibri"/>
        <family val="2"/>
        <scheme val="minor"/>
      </rPr>
      <t xml:space="preserve"> Programa de Servicios con Antelación al Juicio (PSAJ)</t>
    </r>
    <r>
      <rPr>
        <sz val="11"/>
        <color theme="1"/>
        <rFont val="Calibri"/>
        <family val="2"/>
        <scheme val="minor"/>
      </rPr>
      <t xml:space="preserve"> del Departamento de Corrección y Rehabilitación, es responsable de investigar y evaluar a todo imputado de ciertos delitos que conlleven la imposición de una fianza, con el objetivo de ofrecer sus recomendaciones a los Tribunales en cuanto a la posibilidad de decretar la libertad provisional al imputado, y la fijación de los términos y condiciones de la fianza correspondiente con el fin de garantizar la presencia del imputado en las diversas etapas del proceso judicial. El mismo brinda sus servicios en cada una de las regiones judiciales de la jurisdicción de Puerto Rico.</t>
    </r>
  </si>
  <si>
    <r>
      <rPr>
        <b/>
        <sz val="11"/>
        <color theme="1"/>
        <rFont val="Calibri"/>
        <family val="2"/>
        <scheme val="minor"/>
      </rPr>
      <t>Definiciones:</t>
    </r>
    <r>
      <rPr>
        <sz val="11"/>
        <color theme="1"/>
        <rFont val="Calibri"/>
        <family val="2"/>
        <scheme val="minor"/>
      </rPr>
      <t xml:space="preserve">
1. Las notificaciones se refieren a toda acción de informarle a la víctima y/o testigo todos los cambios de custodia del ofensor, ya sea por su estatus legal bajo el Programa de Servicios con Antelación al Juicio, sumariados o sentenciados.   Se realizan por medio de llamadas, cartas, correo electrónico y/o colaboración de los agentes de la Policía de PR.
2. Los cambios de custodias que se refieren las instituciones correccionales son: traslados de una institución a otra, pases y/o privilegios, Junta de Libertad Bajo Palabra, cumplimiento de sentencia, fuga o muertes, entre otras.  
</t>
    </r>
  </si>
  <si>
    <t>Mayo 2021</t>
  </si>
  <si>
    <t xml:space="preserve">Oficinas  </t>
  </si>
  <si>
    <t>Municipios</t>
  </si>
  <si>
    <t>Aguadilla</t>
  </si>
  <si>
    <t>Aguadilla, Aguada, Moca, San Sebastián, Rincón, Isabela, Mayagüez, Las Marías, Maricao, San German, Añasco, Lajas, hormigueros, Cabo Rojo, Sabana Grande, Guanica,  Arecibo, Camuy, Florida, Hatillo, Morovis, Adjuntas, Barceloneta, Vega Baja, Ciales, Manatí, Utuado, Jayuya, Quebradillas y Lares</t>
  </si>
  <si>
    <t>Bayamón</t>
  </si>
  <si>
    <t>Bayamón, Cataño, Dorado, Toa Baja, Toa Alta, Vega Alta y Guaynabo.</t>
  </si>
  <si>
    <t>Caguas</t>
  </si>
  <si>
    <t>Aibonito, Orocovis, Barranquitas, Coamo, Comerío, Naranjito, Corozal, Humacao, Fajardo, Naguabo, Las Piedras, Juncos, Ceiba, Luquillo, Yabucoa, Maunabo, Vieques, Culebra, Rio Grande. Guayama, Salinas, Arroyo, Patillas, Cayey, Caguas, Agua s Buenas, Cidra, Gurabo y San Lorenzo.</t>
  </si>
  <si>
    <t>Carolina/San Juan</t>
  </si>
  <si>
    <t>Carolina, San Juan, Loíza, Trujillo Alto y Canóvanas.</t>
  </si>
  <si>
    <t>Ponce</t>
  </si>
  <si>
    <t>Ponce, Guayanilla, Yauco, Juana Díaz, Peñuelas, Villalba y Santa Isabel.</t>
  </si>
  <si>
    <t>Oficina Responsable: Negociado de Programas Especiales y de Rehabilitación</t>
  </si>
  <si>
    <t>Tema: Sentenciados Integrados a los Programas de Comunidad</t>
  </si>
  <si>
    <t xml:space="preserve">Casos en Investigación y Supervisión de Ley 54 en Programas Alternos al Confinamiento (Prog. De  Comunidad) </t>
  </si>
  <si>
    <t>Enero</t>
  </si>
  <si>
    <t>Programa de Comunidad</t>
  </si>
  <si>
    <t xml:space="preserve">Realiza las investigaciones para Libertad a Prueba (Pre sentencia), Libertad Bajo Palabra, Clemencias Ejecutivas, Supervisión Electrónica, Pases Extendido, Pases Iniciales, Ley 27, Informe Atenuantes y agravantes, Pacto de Reciprocidad, Drug Court y Reglas 241 (Insanidad Mental). </t>
  </si>
  <si>
    <t xml:space="preserve">El Departamento de Corrección cuentan con 10 Oficinas a Nivel Isla. Los casos son atendidos según el pueblo de residencia del sentenciado.  </t>
  </si>
  <si>
    <r>
      <t>1.</t>
    </r>
    <r>
      <rPr>
        <sz val="7"/>
        <color rgb="FF000000"/>
        <rFont val="Times New Roman"/>
        <family val="1"/>
      </rPr>
      <t xml:space="preserve">       </t>
    </r>
    <r>
      <rPr>
        <sz val="11"/>
        <color rgb="FF000000"/>
        <rFont val="Calibri"/>
        <family val="2"/>
        <scheme val="minor"/>
      </rPr>
      <t>Programa Comunidad Aguadilla – Aguadilla, Aguada, Moca, San Sebastián, Rincón y Isabela</t>
    </r>
  </si>
  <si>
    <r>
      <t>2.</t>
    </r>
    <r>
      <rPr>
        <sz val="7"/>
        <color rgb="FF000000"/>
        <rFont val="Times New Roman"/>
        <family val="1"/>
      </rPr>
      <t xml:space="preserve">       </t>
    </r>
    <r>
      <rPr>
        <sz val="11"/>
        <color rgb="FF000000"/>
        <rFont val="Calibri"/>
        <family val="2"/>
        <scheme val="minor"/>
      </rPr>
      <t>Programa Comunidad Aibonito – Aibonito, Orocovis, Barranquitas, Coamo, Comerío, Naranjito y Corozal</t>
    </r>
  </si>
  <si>
    <r>
      <t>3.</t>
    </r>
    <r>
      <rPr>
        <sz val="7"/>
        <color rgb="FF000000"/>
        <rFont val="Times New Roman"/>
        <family val="1"/>
      </rPr>
      <t xml:space="preserve">       </t>
    </r>
    <r>
      <rPr>
        <sz val="11"/>
        <color rgb="FF000000"/>
        <rFont val="Calibri"/>
        <family val="2"/>
        <scheme val="minor"/>
      </rPr>
      <t>Programa Comunidad Bayamón – Bayamón, Cataño, Dorado, Toa Baja, Toa Alta, Vega Alta y Guaynabo</t>
    </r>
  </si>
  <si>
    <r>
      <t>4.</t>
    </r>
    <r>
      <rPr>
        <sz val="7"/>
        <color rgb="FF000000"/>
        <rFont val="Times New Roman"/>
        <family val="1"/>
      </rPr>
      <t xml:space="preserve">       </t>
    </r>
    <r>
      <rPr>
        <sz val="11"/>
        <color rgb="FF000000"/>
        <rFont val="Calibri"/>
        <family val="2"/>
        <scheme val="minor"/>
      </rPr>
      <t>Programa Comunidad Caguas – Caguas, Aguas Buenas, Cidra, Gurabo y San Lorenzo</t>
    </r>
  </si>
  <si>
    <r>
      <t>5.</t>
    </r>
    <r>
      <rPr>
        <sz val="7"/>
        <color rgb="FF000000"/>
        <rFont val="Times New Roman"/>
        <family val="1"/>
      </rPr>
      <t xml:space="preserve">       </t>
    </r>
    <r>
      <rPr>
        <sz val="11"/>
        <color rgb="FF000000"/>
        <rFont val="Calibri"/>
        <family val="2"/>
        <scheme val="minor"/>
      </rPr>
      <t>Programa Comunidad Guayama – Guayama, Salinas, Arroyo, Patillas y Cayey</t>
    </r>
  </si>
  <si>
    <r>
      <t>6.</t>
    </r>
    <r>
      <rPr>
        <sz val="7"/>
        <color rgb="FF000000"/>
        <rFont val="Times New Roman"/>
        <family val="1"/>
      </rPr>
      <t xml:space="preserve">       </t>
    </r>
    <r>
      <rPr>
        <sz val="11"/>
        <color rgb="FF000000"/>
        <rFont val="Calibri"/>
        <family val="2"/>
        <scheme val="minor"/>
      </rPr>
      <t xml:space="preserve">Programa Comunidad Humacao – Humacao, Fajardo, Naguabo, Las Piedras, Juncos, Ceiba, Luquillo, Yabucoa, Maunabo, Vieques, Culebra y Rio Grande. </t>
    </r>
  </si>
  <si>
    <r>
      <t>7.</t>
    </r>
    <r>
      <rPr>
        <sz val="7"/>
        <color rgb="FF000000"/>
        <rFont val="Times New Roman"/>
        <family val="1"/>
      </rPr>
      <t xml:space="preserve">       </t>
    </r>
    <r>
      <rPr>
        <sz val="11"/>
        <color rgb="FF000000"/>
        <rFont val="Calibri"/>
        <family val="2"/>
        <scheme val="minor"/>
      </rPr>
      <t>Programa Comunidad Mayagüez – Mayagüez, Las Marías, Maricao, San German, Añasco, Lajas, hormigueros, Cabo Rojo, Sabana Grande y Guanica</t>
    </r>
  </si>
  <si>
    <r>
      <t>8.</t>
    </r>
    <r>
      <rPr>
        <sz val="7"/>
        <color rgb="FF000000"/>
        <rFont val="Times New Roman"/>
        <family val="1"/>
      </rPr>
      <t xml:space="preserve">       </t>
    </r>
    <r>
      <rPr>
        <sz val="11"/>
        <color rgb="FF000000"/>
        <rFont val="Calibri"/>
        <family val="2"/>
        <scheme val="minor"/>
      </rPr>
      <t>Programa Comunidad Metropolitano – Carolina, San Juan, Loíza, Trujillo Alto y Canovanas</t>
    </r>
  </si>
  <si>
    <r>
      <t>9.</t>
    </r>
    <r>
      <rPr>
        <sz val="7"/>
        <color rgb="FF000000"/>
        <rFont val="Times New Roman"/>
        <family val="1"/>
      </rPr>
      <t xml:space="preserve">       </t>
    </r>
    <r>
      <rPr>
        <sz val="11"/>
        <color rgb="FF000000"/>
        <rFont val="Calibri"/>
        <family val="2"/>
        <scheme val="minor"/>
      </rPr>
      <t>Programa Comunidad Norte Central – Arecibo, Camuy, Florida, Hatillo, Morovis, Adjuntas, Barceloneta, Vega Baja, Ciales, Manatí, Utuado, Jayuya, Quebradillas y Lares</t>
    </r>
  </si>
  <si>
    <r>
      <t>10.</t>
    </r>
    <r>
      <rPr>
        <sz val="7"/>
        <color rgb="FF000000"/>
        <rFont val="Times New Roman"/>
        <family val="1"/>
      </rPr>
      <t xml:space="preserve">   </t>
    </r>
    <r>
      <rPr>
        <sz val="11"/>
        <color rgb="FF000000"/>
        <rFont val="Calibri"/>
        <family val="2"/>
        <scheme val="minor"/>
      </rPr>
      <t>Programa Comunidad Ponce – Ponce, Guayanilla, Yauco, Juana Díaz, Peñuelas, Villalba y Santa Isabel</t>
    </r>
  </si>
  <si>
    <r>
      <rPr>
        <b/>
        <sz val="11"/>
        <color theme="1"/>
        <rFont val="Calibri"/>
        <family val="2"/>
        <scheme val="minor"/>
      </rPr>
      <t>Sección de Servicios de Aviso a Víctimas sobre el Estatus de Reclusos (SAVER)</t>
    </r>
    <r>
      <rPr>
        <sz val="11"/>
        <color theme="1"/>
        <rFont val="Calibri"/>
        <family val="2"/>
        <scheme val="minor"/>
      </rPr>
      <t xml:space="preserve">: Es un Servicio de Aviso a Víctimas sobre el Estatus de Reclusos del Departamento de Corrección y Rehabilitación (DCR) de Puerto Rico.  Es un servicio innovador que proporciona notificación a las víctimas relacionada con el estado de custodia del ofensor tales como: excarcelación, traslado de institución, integración a programas de desvíos, muerte o fuga de un confinado de las Instituciones Correccionales del Departamento de Corrección y Rehabilitación.
Las Instituciones Penales de Puerto Rico refieren al Proyecto SAVER ocho meses antes de que el ofensor cumpla el mínimo de su sentencia, ya que cuando cumple el mínimo, el ofensor está apto para ser considerado para un programa de desvío y/o ser referido a la Junta de Libertad Bajo Palabra todos los casos que tengan víctimas y en la comisión del delito o posterior haya habido  amenaza, intimidación y/o violencia. Una vez recibido el referido, los oficiales de notificación a víctimas del proyecto SAVER comienzan la búsqueda de la información de las víctimas y testigos de delitos con el propósito de abrir un expediente electrónico y manual para cumplir con el proceso de notificación y mantener comunicación con la víctima de delito cuantas veces sea necesario.
</t>
    </r>
  </si>
  <si>
    <t>Libertad a Prueba en Reciprocidad</t>
  </si>
  <si>
    <t>Libertad Bajo Palabra en Reciprocidad</t>
  </si>
  <si>
    <t>Pase Extendido</t>
  </si>
  <si>
    <t>Pase Extendido con Monitoreo Electrónico</t>
  </si>
  <si>
    <t>Pase Extendido por Condición de Salud (Ley 25)</t>
  </si>
  <si>
    <t>Restricción Domiciliaria</t>
  </si>
  <si>
    <t>Restricción Terapéutica</t>
  </si>
  <si>
    <t>Indulto Condicionado (Clemencia Ejecutiva)</t>
  </si>
  <si>
    <t>Programas</t>
  </si>
  <si>
    <t>Supervisados por Programas de Comunidad (Sentenciados - Ley 54)</t>
  </si>
  <si>
    <t xml:space="preserve">Centros Regionales de Servicios </t>
  </si>
  <si>
    <t>1.      Aguadilla</t>
  </si>
  <si>
    <t>Aguada, Aguadilla, Isabela, Moca, Rincón y San Sebastián.</t>
  </si>
  <si>
    <t xml:space="preserve">2.      Aibonito </t>
  </si>
  <si>
    <t>Aibonito, Barranquitas, Coamo, Comerío y Orocovis.</t>
  </si>
  <si>
    <t>3.       Arecibo</t>
  </si>
  <si>
    <t>Arecibo, Barceloneta, Camuy, Ciales, Florida, Hatillo, Manatí, Morovis y Quebradillas.</t>
  </si>
  <si>
    <t>4.      Bayamón</t>
  </si>
  <si>
    <t>Bayamón, Cataño, Corozal, Dorado, Guaynabo, Naranjito, Toa Alta, Toa Baja, Vega Alta y Vega Baja.</t>
  </si>
  <si>
    <t>5.      Caguas</t>
  </si>
  <si>
    <r>
      <t> </t>
    </r>
    <r>
      <rPr>
        <sz val="11"/>
        <color rgb="FF333333"/>
        <rFont val="Calibri"/>
        <family val="2"/>
      </rPr>
      <t>Aguas Buenas, Caguas, Cayey, Cidra, Gurabo, Juncos y San Lorenzo.</t>
    </r>
  </si>
  <si>
    <t>6.      Carolina</t>
  </si>
  <si>
    <r>
      <t> </t>
    </r>
    <r>
      <rPr>
        <sz val="11"/>
        <color rgb="FF333333"/>
        <rFont val="Calibri"/>
        <family val="2"/>
      </rPr>
      <t>Carolina, Canóvanas, Loíza y Trujillo Alto.</t>
    </r>
  </si>
  <si>
    <t>7.      Fajardo</t>
  </si>
  <si>
    <t>Ceiba, Culebra, Fajardo, Luquillo, Río Grande y Vieques.</t>
  </si>
  <si>
    <t>8.      Guayama</t>
  </si>
  <si>
    <r>
      <t> </t>
    </r>
    <r>
      <rPr>
        <sz val="11"/>
        <color rgb="FF333333"/>
        <rFont val="Calibri"/>
        <family val="2"/>
      </rPr>
      <t>Arroyo, Guayama, Patillas y Salinas.</t>
    </r>
  </si>
  <si>
    <t>9.      Humacao</t>
  </si>
  <si>
    <r>
      <t> </t>
    </r>
    <r>
      <rPr>
        <sz val="11"/>
        <color rgb="FF333333"/>
        <rFont val="Calibri"/>
        <family val="2"/>
      </rPr>
      <t>Humacao, Las Piedras, Maunabo, Naguabo y Yabucoa.</t>
    </r>
  </si>
  <si>
    <t>10.  Mayagüez</t>
  </si>
  <si>
    <t>Añasco, Cabo Rojo, Hormigueros, Lajas, Las Marías, Maricao, Mayagüez, Sabana Grande y San Germán.</t>
  </si>
  <si>
    <t>11.  Ponce</t>
  </si>
  <si>
    <t>Juana Díaz, Guánica, Guayanilla, Peñuelas, Ponce, Santa Isabel, Villalba y Yauco.</t>
  </si>
  <si>
    <t xml:space="preserve">12.  San Juan </t>
  </si>
  <si>
    <t>San Juan</t>
  </si>
  <si>
    <t>13.  Utuado</t>
  </si>
  <si>
    <t>Adjuntas, Jayuya, Lares y Utuado</t>
  </si>
  <si>
    <t>Investigaciones realizadas (Referidas por el Tribunal )</t>
  </si>
  <si>
    <t>Total de Casos en Supervisión en Comunidad (Sentenciados)</t>
  </si>
  <si>
    <t>Salas Especializadas de Drogas (Drug Court)</t>
  </si>
  <si>
    <t>Libertad a Prueba (LAP)</t>
  </si>
  <si>
    <t>Libertad Bajo Palabra (LBP)</t>
  </si>
  <si>
    <r>
      <rPr>
        <b/>
        <sz val="11"/>
        <color theme="1"/>
        <rFont val="Calibri"/>
        <family val="2"/>
        <scheme val="minor"/>
      </rPr>
      <t>Base Legal:</t>
    </r>
    <r>
      <rPr>
        <sz val="11"/>
        <color theme="1"/>
        <rFont val="Calibri"/>
        <family val="2"/>
        <scheme val="minor"/>
      </rPr>
      <t xml:space="preserve"> • Ley 116 de 22 julio de 1974, que crea la administración de Corrección
• Plan de Reorganización Núm. 3 de 1993, que establece las facultades del Departamento de Corrección y Rehabilitación. 
• La Ley Núm. 151 de 6 de septiembre de 2014, enmendó el Plan de Reorganización Núm. 2 de 2011, conocido por el Plan de Reorganización del Departamento de Corrección y Rehabilitación de 2011, consolidando en este las funciones de la Oficina de Servicios con Antelación al Juicio y la Corporación de Empresas y Adiestramiento y Trabajo, mediante el establecimiento del programa de Servicios con Antelación al Juicio y el Programa de Adiestramiento y Trabajo, respectivamente.  
• Ley 118 del 22 julio de 1974, según enmendada, conocida como la Ley Orgánica de la Junta de Libertad Bajo Palabra, en cumplimiento de la Junta de Libertad Bajo Palabra, y en cumplimiento con los dispuesto en la Ley 
   Núm. 38 de 30 junio de 2017, enmendada, mejor conocida como “Ley de Procedimiento Administrativo Uniforme del Gobierno de PR”.
• Ley Núm. 47 de 22 abril de 2014, para añadir un sub incido 5 al (a) del Articulo 3 de la Ley 118 de 22 julio de 1974, Ley de la Junta de Libertad Bajo Palabra. 
• Ley Núm. 125 del año 2012, Ley de Sentencia Suspendida y Libertad a Prueba Ley que faculta a los Oficiales correccionales a gestionar, por si o en coordinación con funcionarios del Orden público, el arresto inmediato de aquellos probandos que violenten las condiciones impuestas para la libertad a prueba. La Ley Núm. 151 de 6 de septiembre de 2014, enmendó el Plan de Reorganización Núm. 2 de 2011, conocido por el Plan de Reorganización del Departamento de Corrección y Rehabilitación de 2011, consolidando en este las funciones de la Oficina de Servicios con Antelación al Juicio y la Corporación de Empresas y Adiestramiento y Trabajo, mediante el establecimiento del programa de Servicios con Antelación al Juicio y el Programa de Adiestramiento y Trabajo, respectivamente. También forman parte de la base legal el Reglamento Núm. 5991 sobre Reglamento Sobre Procedimientos Uniformes para la Evaluación, Recomendación de la Libertad Provisional, Supervisión y Seguimiento de Imputados de Delito del 6 de julio 1999, y el Reglamento Núm. 6635, Reglamento de la Unidad Especializada de Investigaciones y Arrestos, de 13 de junio de 2003.</t>
    </r>
  </si>
  <si>
    <r>
      <rPr>
        <b/>
        <sz val="11"/>
        <color theme="1"/>
        <rFont val="Calibri"/>
        <family val="2"/>
        <scheme val="minor"/>
      </rPr>
      <t>Programa:</t>
    </r>
    <r>
      <rPr>
        <sz val="11"/>
        <color theme="1"/>
        <rFont val="Calibri"/>
        <family val="2"/>
        <scheme val="minor"/>
      </rPr>
      <t xml:space="preserve"> La División de Programas Comunitarios y la División de Programas Bajo Condiciones de Monitoreo Electrónico, adscritas al Negociado de Programas Especiales y de Rehabilitación, son los componentes responsables de la investigación y supervisión de todos los casos referidos de los Tribunales, por la Junta de LibertadBajo Palabra y el propio Departamento de Corrección y Rehabilitación.  
</t>
    </r>
  </si>
  <si>
    <t>El Negociado de Programas Especiales y de Rehabilitación  es el componente responsable de la investigación y supervisión de todos los casos referidos por los Tribunales, La Junta de Libertad Bajo Palabra y de los Programas de Desvío del Departamento de Corrección.</t>
  </si>
  <si>
    <t xml:space="preserve">El Departamento de Corrección y Rehabilitación es la entidad establecida en proveer custodia y rehabilitación a las personas que ha entrado en conflictos con la ley. Entre sus funciones primarias es promover la rehabilitación mediante tratamiento psicosocial dirigiendo cambios positivos en la conducta de la clientela bajo su responsabilidad y que genera a su vez una mayor protección a la sociedad.   
La Sección de Programa de Evaluación y Asesoramiento, está adscrita al Negociado de Instituciones de Custodia.  Tiene como objetivo ayudar a la clientela en el reconocimiento y modificación de patrones de pensamientos, emociones y conductas que promueven actos violentos y el abuso de drogas y alcohol.  Se enfatiza en establecer la relación entre conductas y consecuencias, y la importancia de asumir responsabilidad por los actos delictivos y sus resultados.  En esta Sección se ofrecen dos (2) programas: Aprendiendo a vivir sin violencia y Convivencia Sin Violencia.
            1. Aprendiendo a Vivir sin Violencia: este programa se ofrece en las instituciones correccionales para proveer servicios de tratamiento a confinados que cumplen delitos de maltrato físico, sexual, asesinato, homicidio y otros delitos violentos, y además presentan historial de adición a alcohol o drogas.  Tiene como meta facilitar el que ofensor acepte que confronta problemas, asuma responsabilidad y acepte trabajar para lograr cambios en sus patrones de pensamiento y comportamiento.  
          2. Convivencia Sin Violencia: Este programa se ofrece en las oficinas del Negociado de Programas Especiales y de Rehabilitación en la comunidad, para proveer servicios de tratamiento a sentenciados en programas alternos al confinamiento que se encuentran en la comunidad.  </t>
  </si>
  <si>
    <r>
      <rPr>
        <b/>
        <sz val="11"/>
        <color theme="1"/>
        <rFont val="Arial"/>
        <family val="2"/>
      </rPr>
      <t>Para registrarse o solicitar información puede llamar al</t>
    </r>
    <r>
      <rPr>
        <b/>
        <sz val="11"/>
        <color rgb="FF666666"/>
        <rFont val="Arial"/>
        <family val="2"/>
      </rPr>
      <t> </t>
    </r>
    <r>
      <rPr>
        <b/>
        <sz val="11"/>
        <color rgb="FFFF0000"/>
        <rFont val="Arial"/>
        <family val="2"/>
      </rPr>
      <t>787-281-1360</t>
    </r>
    <r>
      <rPr>
        <b/>
        <sz val="11"/>
        <color rgb="FF666666"/>
        <rFont val="Arial"/>
        <family val="2"/>
      </rPr>
      <t> </t>
    </r>
    <r>
      <rPr>
        <b/>
        <sz val="11"/>
        <color theme="1"/>
        <rFont val="Arial"/>
        <family val="2"/>
      </rPr>
      <t>o escribir un e-mail a</t>
    </r>
    <r>
      <rPr>
        <b/>
        <sz val="11"/>
        <color rgb="FF666666"/>
        <rFont val="Arial"/>
        <family val="2"/>
      </rPr>
      <t> </t>
    </r>
    <r>
      <rPr>
        <b/>
        <sz val="11"/>
        <color rgb="FFFF0000"/>
        <rFont val="Arial"/>
        <family val="2"/>
      </rPr>
      <t>SAVER@dcr.pr.gv</t>
    </r>
  </si>
  <si>
    <t xml:space="preserve">Notificados de los Casos de Violencia Doméstica (Ley 54) </t>
  </si>
  <si>
    <t xml:space="preserve">Junio </t>
  </si>
  <si>
    <t xml:space="preserve">Enero </t>
  </si>
  <si>
    <t xml:space="preserve">Mayo </t>
  </si>
  <si>
    <t>Sentenciados integrados al Programa de Supervisión Electrónica por incurrir en delitos de violencia doméstica.</t>
  </si>
  <si>
    <t>Junio 2021</t>
  </si>
  <si>
    <t xml:space="preserve">Imputados evaluados y en seguimiento bajo el Programa de Servicios con Antelación al Juicio </t>
  </si>
  <si>
    <t>Sentenciados integrados al Programa de Supervisión Electrónica por incurrir en delitos de violencia doméstica</t>
  </si>
  <si>
    <t>Registros - Reportes Datos Ley 54 en DCR</t>
  </si>
  <si>
    <t>Programa de Servicios Antelación al Juicio del Negociado de Programas Especiales y de Rehabilitación</t>
  </si>
  <si>
    <t>Oficina Responsible</t>
  </si>
  <si>
    <t xml:space="preserve">Población de Referencia </t>
  </si>
  <si>
    <t>Imputados de Delitos</t>
  </si>
  <si>
    <t xml:space="preserve">Programa de Supervisión Electrónica del Negociado de Programas Especiales y de Rehabilitación </t>
  </si>
  <si>
    <t>Confinados ingresados (Sumariados/Sentenciados)</t>
  </si>
  <si>
    <t>Negociado de Programas Especiales y de Rehabilitación</t>
  </si>
  <si>
    <t>Sentenciados Integrados a los Programas de Comunidad; Casos en Investigación y Supervisión de Ley 54</t>
  </si>
  <si>
    <t xml:space="preserve">Sentenciados </t>
  </si>
  <si>
    <t>Servicios Terapéuticos Ofrecidos a Convictos por Ley 54</t>
  </si>
  <si>
    <t>Miembros de la población correccional</t>
  </si>
  <si>
    <t>Referidos para notificación a víctimas de violencia doméstica</t>
  </si>
  <si>
    <t>Sección de Servicios de Aviso a Víctimas sobre el Estatus de Reclusos (SAVER)</t>
  </si>
  <si>
    <t xml:space="preserve">Referidos para notificación a víctimas de los Casos de Violencia Domestica (Ley 54) </t>
  </si>
  <si>
    <t>Imputados y Sumariados</t>
  </si>
  <si>
    <t>Tema</t>
  </si>
  <si>
    <t>Sentenciados Integrados a los Programas de Comunidad</t>
  </si>
  <si>
    <t xml:space="preserve">Tema: Imputados, Sumariados  y Sentenciados bajo servicios del DCR </t>
  </si>
  <si>
    <t xml:space="preserve">Marzo </t>
  </si>
  <si>
    <r>
      <rPr>
        <b/>
        <sz val="11"/>
        <color theme="1"/>
        <rFont val="Calibri"/>
        <family val="2"/>
        <scheme val="minor"/>
      </rPr>
      <t>Sentenciados</t>
    </r>
    <r>
      <rPr>
        <sz val="11"/>
        <color theme="1"/>
        <rFont val="Calibri"/>
        <family val="2"/>
        <scheme val="minor"/>
      </rPr>
      <t xml:space="preserve"> en Programas Alterno en Comunidad</t>
    </r>
  </si>
  <si>
    <t>Observación</t>
  </si>
  <si>
    <r>
      <rPr>
        <b/>
        <sz val="11"/>
        <color theme="1"/>
        <rFont val="Calibri"/>
        <family val="2"/>
        <scheme val="minor"/>
      </rPr>
      <t>Setenciadas y sumariadas</t>
    </r>
    <r>
      <rPr>
        <sz val="11"/>
        <color theme="1"/>
        <rFont val="Calibri"/>
        <family val="2"/>
        <scheme val="minor"/>
      </rPr>
      <t xml:space="preserve"> por violencia Doméstica (Ingresados en Instituciones)</t>
    </r>
  </si>
  <si>
    <r>
      <t>El DCR no cuenta con sistema mecanizado con la información de los confinados en las instituciones.   No obstante, desde</t>
    </r>
    <r>
      <rPr>
        <b/>
        <sz val="9"/>
        <color theme="1"/>
        <rFont val="Calibri"/>
        <family val="2"/>
        <scheme val="minor"/>
      </rPr>
      <t xml:space="preserve"> abril 2021 </t>
    </r>
    <r>
      <rPr>
        <sz val="9"/>
        <color theme="1"/>
        <rFont val="Calibri"/>
        <family val="2"/>
        <scheme val="minor"/>
      </rPr>
      <t>se comenzó a recopilar los datos.</t>
    </r>
  </si>
  <si>
    <t>Total personas setenciadas y sumariadas</t>
  </si>
  <si>
    <t>Sentenciadas bajo supervisión electrónica por violencia doméstica</t>
  </si>
  <si>
    <t>Sentenciados en Programas Alterno en comunidad</t>
  </si>
  <si>
    <t>Actualizado al 30  Junio 2021</t>
  </si>
  <si>
    <t>Total de personas setenciadas y sumariadas por violencia Doméstica</t>
  </si>
  <si>
    <t>Total de Personas sentenciadas bajo supervisión electrónica por violencia doméstica</t>
  </si>
  <si>
    <t>Resumen por Clasificación</t>
  </si>
  <si>
    <t>Sumariados - Ingresados en Instituciones Carcelarias</t>
  </si>
  <si>
    <t>Sentenciados - Ingregados en Instituciones Carcelarias</t>
  </si>
  <si>
    <t xml:space="preserve">Oficinas Responsables: Secretaría Auxiliar de Programas y Servicios; Negociado de Programas Especiales y de Rehabilitación y el Negociado de Instituciones de Custodia. </t>
  </si>
  <si>
    <r>
      <t xml:space="preserve">Definiciones: 
</t>
    </r>
    <r>
      <rPr>
        <sz val="11"/>
        <color rgb="FF000000"/>
        <rFont val="Calibri"/>
        <family val="2"/>
        <scheme val="minor"/>
      </rPr>
      <t>1. Evadido -  se fuga o abandona una institución o programa
2. Habeas Corpus - recurso para cuestionar la legalidad de una detención. Por estar implicada la libertad de una persona, se le da la más alta prioridad y debe atenderse sin ninguna dilación.
         a. Habeas corpus ad prosequendum: recurso para remover a un recluso que se encuentra en otra jurisdicción, por ejemplo, la federal, con el propósito de procesarlo en la jurisdicción que promueve el recurso.
         b. Habeas corpus ad testificandum: recurso utilizado para traer a testificar ante el tribunal a una persona que está recluida en una cárcel o prisión.
3. Imputado – toda persona sujeta a responder previa la determinación de causa probable para el arresto o para acusar por delito que conlleve la fijación de una fianza, a tenor de las disposiciones de la Reglas de Procedimiento Criminal, espera que se concluya el proceso criminal iniciado en su contra mientras está supervisado por el DCR en la comunidad.
4. Liberado - Persona sometida a la Jurisdicción del Programa
5. Libertad Provisional – Cualquier medida disponible para aquellos liberados bajo la jurisdicción del Programa.  Consiste en la libertad de un imputado de delito después de comparecer ante el tribunal, decretada por autoridad judicial, durante el transcurso de una acción penal.
6. Orden del Tribunal - Razón de ingreso o de egreso, cuando la acción obedece la orden expresa de un tribunal
7. Resolución - Es la resolución del Tribunal ordenando la libertad provisional del imputado.
8. Sentenciado - se refiere a un individuo que ha sido convicto de delito y sentenciado por un tribunal o que ha sido encarcelado por desacato civil.  
9. Sumariado - confinado recluido en una institución en virtud de orden judicial en espera de que se concluya el proceso criminal iniciado en su contra.
10. Terminado - Casos en los que cese la jurisdicción del Programa de Servicios con Antelación al Juicio por haber concluido la acción penal concluido la acción penal</t>
    </r>
    <r>
      <rPr>
        <b/>
        <sz val="11"/>
        <color rgb="FF000000"/>
        <rFont val="Calibri"/>
        <family val="2"/>
        <scheme val="minor"/>
      </rPr>
      <t xml:space="preserve">
</t>
    </r>
  </si>
  <si>
    <r>
      <rPr>
        <b/>
        <sz val="11"/>
        <color theme="1"/>
        <rFont val="Calibri"/>
        <family val="2"/>
        <scheme val="minor"/>
      </rPr>
      <t>Definiciones:</t>
    </r>
    <r>
      <rPr>
        <sz val="11"/>
        <color theme="1"/>
        <rFont val="Calibri"/>
        <family val="2"/>
        <scheme val="minor"/>
      </rPr>
      <t xml:space="preserve">
1. Monitoreo Electrónico: Proceso mediante el cual se supervisan electrónicamente    las actividades del participante.
2. Participante: Persona convicta que se encuentra bajo la supervisión de cualquiera de los Programas de Comunidad mientras cumple sentencia, en este caso, Monitoreo Electrónico.                                                                                                                                                                                                                                                             3.  Sentenciado: se refiere a un individuo que ha sido convicto de delito y sentenciadopor un tribunal o que ha sido encarcelado por desacato civil. 
4. Transmisor (Brazalete Electrónico): Equipo electrónico que se instala al participante, emite señal a la unidad receptora (Home Guard) o una señal de posición global (GPS), donde define la ubicación del participante dentro de un radio de acción o excluye al participante de un radio de acción, a través del cual se lleva a cabo el monitoreo electrónico. 
5. Unidad Especializada en Monitoreo Electrónico: Oficiales Correccionales adscritos a la Unidad Especializada de Monitoreo Electrónico que supervisan por medios electrónicos a los participantes.       
</t>
    </r>
  </si>
  <si>
    <r>
      <rPr>
        <b/>
        <sz val="12"/>
        <color theme="1"/>
        <rFont val="Calibri"/>
        <family val="2"/>
        <scheme val="minor"/>
      </rPr>
      <t>Definiciones</t>
    </r>
    <r>
      <rPr>
        <sz val="12"/>
        <color theme="1"/>
        <rFont val="Calibri"/>
        <family val="2"/>
        <scheme val="minor"/>
      </rPr>
      <t xml:space="preserve"> -                                                                                                                                                                                                                                                                                                                                                                              1. Imputado: toda persona sujeta a responder previa la determinación de causa probable para el arresto o para acusar por delito que conlleve la fijación de una fianza, a tenor de las disposiciones de la Reglas de Procedimiento Criminal, espera que se concluya el proceso criminal iniciado en su contra mientras está supervisado por el DCR en la comunidad.
2. Sumariado: es un confinado recluido en una institución en virtud de orden judicial en espera de que se concluya el proceso criminal iniciado en su contra. 
3. Sentenciado: se refiere a un individuo que ha sido convicto de delito y sentenciado por un tribunal o que ha sido encarcelado por desacato civil.  
4. Menor transgresor:  todo menor a quien se le ha declarado incurso en la comisión de una falta.
</t>
    </r>
  </si>
  <si>
    <t xml:space="preserve">Definiciones:                                                                                                                                                                                                                                                                                                                                                                                                                                                                                               1. Imputado: toda persona sujeta a responder previa la determinación de causa probable para el arresto o para acusar por delito que conlleve la fijación de una fianza, a tenor de las disposiciones de la Reglas de Procedimiento Criminal, espera que se concluya el proceso criminal iniciado en su contra mientras está supervisado por el DCR en la comunidad.
2. Liberado: persona sometida a la jurisdicción del programa.
3. Libertad condicional: incluye los beneficios de libertad a prueba, bajo palabra, pase extendido, supervisión electrónica y otros programas similares que permiten a un convicto residir en la libre comunidad bajo ciertas condiciones. 
4. Miembro de la población correccional: incluye sumariados y sentenciados, cumpliendo pena de cárcel o en programas de desvío.
5. Sentenciado: se refiere a un individuo que ha sido convicto de delito y sentenciado por un tribunal o que ha sido encarcelado por desacato civil.
6. Sumariado: es un confinado recluido en una institución en virtud de orden judicial en espera de que se concluya el proceso criminal iniciado en su contra. </t>
  </si>
  <si>
    <r>
      <rPr>
        <b/>
        <sz val="12"/>
        <color rgb="FF000000"/>
        <rFont val="Arial"/>
        <family val="2"/>
      </rPr>
      <t>Definiciones</t>
    </r>
    <r>
      <rPr>
        <sz val="12"/>
        <color rgb="FF000000"/>
        <rFont val="Arial"/>
        <family val="2"/>
      </rPr>
      <t>:
1. Ingreso: cuando entra a una institución, sea en condición de sumariado o sentenciado como nuevo ingreso o por razón de traslado o tránsito de otra institución
2. Egreso: cuando sale de la institución por diversas razones.
3. Cumplir sentencia: razón de egreso cuando el confinado ha extinguido el término de su sentencia y es excarcelado a la libre comunidad.
4. Orden del Tribunal: Razón de ingreso o de egreso, cuando la acción obedece la orden expresa de un tribunal.
5. Salir para un programa: confinado sale a un programa alterno de rehabilitación, en otro tipo de institución o programa de desvío en la libre comunidad.
6. Sumariado: es un confinado recluido en una institución en virtud de orden judicial en espera de que se concluya el proceso criminal iniciado en su contra. 
7. Sentenciado: se refiere a un individuo que ha sido convicto de delito y sentenciado por un tribunal o que ha sido encarcelado por desacato civil.</t>
    </r>
  </si>
  <si>
    <t>Ingresos y egresos de violencia doméstica por matrícula y estatus del caso</t>
  </si>
  <si>
    <r>
      <t>·</t>
    </r>
    <r>
      <rPr>
        <sz val="7"/>
        <color theme="1"/>
        <rFont val="Times New Roman"/>
        <family val="1"/>
      </rPr>
      <t xml:space="preserve">         </t>
    </r>
    <r>
      <rPr>
        <sz val="12"/>
        <color theme="1"/>
        <rFont val="Arial"/>
        <family val="2"/>
      </rPr>
      <t xml:space="preserve">Imputados </t>
    </r>
  </si>
  <si>
    <r>
      <t>·</t>
    </r>
    <r>
      <rPr>
        <sz val="7"/>
        <color theme="1"/>
        <rFont val="Times New Roman"/>
        <family val="1"/>
      </rPr>
      <t xml:space="preserve">         </t>
    </r>
    <r>
      <rPr>
        <sz val="12"/>
        <color theme="1"/>
        <rFont val="Arial"/>
        <family val="2"/>
      </rPr>
      <t>Sentenciados</t>
    </r>
  </si>
  <si>
    <t>Imputados</t>
  </si>
  <si>
    <t xml:space="preserve">con grillete </t>
  </si>
  <si>
    <t>sin grillete</t>
  </si>
  <si>
    <t>Total  en Instituciones</t>
  </si>
  <si>
    <t>En Instituciones</t>
  </si>
  <si>
    <t>Julio 2021</t>
  </si>
  <si>
    <t xml:space="preserve">Julio </t>
  </si>
  <si>
    <t>Programas Alternos al Confinamiento (Sentenciados - Programas en Comunidad)</t>
  </si>
  <si>
    <t>Actualizados</t>
  </si>
  <si>
    <t>Datos Pendientes</t>
  </si>
  <si>
    <t>Agosto 2021</t>
  </si>
  <si>
    <t>Febrero 2021</t>
  </si>
  <si>
    <t>Marzo 2021</t>
  </si>
  <si>
    <r>
      <t>o</t>
    </r>
    <r>
      <rPr>
        <sz val="7"/>
        <color theme="1"/>
        <rFont val="Times New Roman"/>
        <family val="1"/>
      </rPr>
      <t xml:space="preserve">   </t>
    </r>
    <r>
      <rPr>
        <sz val="12"/>
        <color theme="1"/>
        <rFont val="Arial"/>
        <family val="2"/>
      </rPr>
      <t>sin grillete</t>
    </r>
  </si>
  <si>
    <r>
      <t>o</t>
    </r>
    <r>
      <rPr>
        <sz val="7"/>
        <color theme="1"/>
        <rFont val="Times New Roman"/>
        <family val="1"/>
      </rPr>
      <t xml:space="preserve">   </t>
    </r>
    <r>
      <rPr>
        <sz val="12"/>
        <color theme="1"/>
        <rFont val="Arial"/>
        <family val="2"/>
      </rPr>
      <t>con grillete</t>
    </r>
  </si>
  <si>
    <r>
      <t>·</t>
    </r>
    <r>
      <rPr>
        <sz val="7"/>
        <color theme="1"/>
        <rFont val="Times New Roman"/>
        <family val="1"/>
      </rPr>
      <t xml:space="preserve">         </t>
    </r>
    <r>
      <rPr>
        <sz val="12"/>
        <color theme="1"/>
        <rFont val="Arial"/>
        <family val="2"/>
      </rPr>
      <t>Sumariados</t>
    </r>
  </si>
  <si>
    <r>
      <t>o</t>
    </r>
    <r>
      <rPr>
        <sz val="7"/>
        <color theme="1"/>
        <rFont val="Times New Roman"/>
        <family val="1"/>
      </rPr>
      <t xml:space="preserve">   </t>
    </r>
    <r>
      <rPr>
        <sz val="12"/>
        <color theme="1"/>
        <rFont val="Arial"/>
        <family val="2"/>
      </rPr>
      <t>en institución</t>
    </r>
  </si>
  <si>
    <r>
      <t>o</t>
    </r>
    <r>
      <rPr>
        <sz val="7"/>
        <color theme="1"/>
        <rFont val="Times New Roman"/>
        <family val="1"/>
      </rPr>
      <t xml:space="preserve">   </t>
    </r>
    <r>
      <rPr>
        <sz val="12"/>
        <color theme="1"/>
        <rFont val="Arial"/>
        <family val="2"/>
      </rPr>
      <t>en comunidad sin grillete</t>
    </r>
  </si>
  <si>
    <r>
      <t>o</t>
    </r>
    <r>
      <rPr>
        <sz val="7"/>
        <color theme="1"/>
        <rFont val="Times New Roman"/>
        <family val="1"/>
      </rPr>
      <t xml:space="preserve">   </t>
    </r>
    <r>
      <rPr>
        <sz val="12"/>
        <color theme="1"/>
        <rFont val="Arial"/>
        <family val="2"/>
      </rPr>
      <t>en comunidad con grillete</t>
    </r>
  </si>
  <si>
    <r>
      <t>·</t>
    </r>
    <r>
      <rPr>
        <sz val="7"/>
        <color theme="1"/>
        <rFont val="Times New Roman"/>
        <family val="1"/>
      </rPr>
      <t xml:space="preserve">         </t>
    </r>
    <r>
      <rPr>
        <sz val="12"/>
        <color theme="1"/>
        <rFont val="Arial"/>
        <family val="2"/>
      </rPr>
      <t>Menores</t>
    </r>
  </si>
  <si>
    <t>En Comunidad</t>
  </si>
  <si>
    <t xml:space="preserve">     Comunidad sin grillete</t>
  </si>
  <si>
    <t xml:space="preserve">     Comunidad con grillete</t>
  </si>
  <si>
    <t xml:space="preserve">Indicadores - DCR </t>
  </si>
  <si>
    <t>Oficina Desarrollo Programatico</t>
  </si>
  <si>
    <t>Imputados y Sentenciados</t>
  </si>
  <si>
    <t>Violencia Doméstica</t>
  </si>
  <si>
    <t>Aprehensión</t>
  </si>
  <si>
    <t>Detención</t>
  </si>
  <si>
    <t>Medida Dispositiva</t>
  </si>
  <si>
    <t>MENORES INGRESADOS FALTAS - VD</t>
  </si>
  <si>
    <t>Entregados en Custodia  con Medida Dispositiva</t>
  </si>
  <si>
    <t>Oficina Responsable: División de Evaluación y Clasificación</t>
  </si>
  <si>
    <t>Tema: Menores Ingresados en Instituciones</t>
  </si>
  <si>
    <t>Población de referencia: Aprehensión, detención, Custodia y Sumariados</t>
  </si>
  <si>
    <t>Menores Ingresados - Instituciones Juveniles por Faltas a la Ley 54</t>
  </si>
  <si>
    <t>Menores Ingresados en Instituciones Juveniles por faltas a la Ley 54</t>
  </si>
  <si>
    <t>Aprehensión, detención, Custodia y Sumariados</t>
  </si>
  <si>
    <r>
      <t>Imputado:</t>
    </r>
    <r>
      <rPr>
        <sz val="12"/>
        <color theme="1"/>
        <rFont val="Arial"/>
        <family val="2"/>
      </rPr>
      <t xml:space="preserve"> toda persona sujeta a responder previa la determinación de causa probable para el arresto o para acusar por delito que conlleve la fijación de una fianza, a tenor de las disposiciones de la Reglas de Procedimiento Criminal, espera que se concluya el proceso criminal iniciado en su contra mientras está supervisado por el DCR en la comunidad.</t>
    </r>
  </si>
  <si>
    <r>
      <t xml:space="preserve">Sumariado: </t>
    </r>
    <r>
      <rPr>
        <sz val="12"/>
        <color theme="1"/>
        <rFont val="Arial"/>
        <family val="2"/>
      </rPr>
      <t xml:space="preserve">es un confinado recluido en una institución en virtud de orden judicial en espera de que se concluya el proceso criminal iniciado en su contra. </t>
    </r>
  </si>
  <si>
    <r>
      <t xml:space="preserve">Sentenciado: </t>
    </r>
    <r>
      <rPr>
        <sz val="12"/>
        <color theme="1"/>
        <rFont val="Arial"/>
        <family val="2"/>
      </rPr>
      <t xml:space="preserve">se refiere a un individuo que ha sido convicto de delito y sentenciado por un tribunal o que ha sido encarcelado por desacato civil.  </t>
    </r>
  </si>
  <si>
    <r>
      <t>Menor transgresor:</t>
    </r>
    <r>
      <rPr>
        <sz val="12"/>
        <color theme="1"/>
        <rFont val="Arial"/>
        <family val="2"/>
      </rPr>
      <t>  todo menor a quien se le ha declarado incurso en la comisión de una falta.</t>
    </r>
  </si>
  <si>
    <t>Definiciones:</t>
  </si>
  <si>
    <t>Septiembre 2021</t>
  </si>
  <si>
    <t>Octubre 2021</t>
  </si>
  <si>
    <t>Noviembre 2021</t>
  </si>
  <si>
    <t>Diciembre 2021</t>
  </si>
  <si>
    <t>DATOS -  ENERO A DICIEMBRE 2021</t>
  </si>
  <si>
    <t>Enero 2022</t>
  </si>
  <si>
    <t>Centro Clasificación Fase III, Ponce (cerrada)</t>
  </si>
  <si>
    <t>Institución Guayama 945 (Cerrada)</t>
  </si>
  <si>
    <t>Institución Anexo Ponce 246 (Cerrada)</t>
  </si>
  <si>
    <t>Programa Agrícola de La Montana - La Pica, Jayuya (Cerrada)</t>
  </si>
  <si>
    <t>Act. 15 febrero 2022</t>
  </si>
  <si>
    <t xml:space="preserve">Febrero </t>
  </si>
  <si>
    <t>Drug Court</t>
  </si>
  <si>
    <t>Servicios Comunitarios</t>
  </si>
  <si>
    <t>Hogar Intermedio para Mujeres, San Juan (Trasladadas Bay. 15 feb.22)</t>
  </si>
  <si>
    <t>Imputados - PSAJ</t>
  </si>
  <si>
    <t>Actualizado (Pendiente a recibir los datos)</t>
  </si>
  <si>
    <t>Volumen de Casos en el mes (Supervisión)</t>
  </si>
  <si>
    <r>
      <t xml:space="preserve">Violencia Doméstica </t>
    </r>
    <r>
      <rPr>
        <b/>
        <u/>
        <sz val="11"/>
        <color theme="1"/>
        <rFont val="Calibri"/>
        <family val="2"/>
        <scheme val="minor"/>
      </rPr>
      <t xml:space="preserve">Favorables </t>
    </r>
    <r>
      <rPr>
        <b/>
        <sz val="11"/>
        <color theme="1"/>
        <rFont val="Calibri"/>
        <family val="2"/>
        <scheme val="minor"/>
      </rPr>
      <t>y Liberados durante el mes</t>
    </r>
  </si>
  <si>
    <r>
      <t xml:space="preserve">Violencia Doméstica </t>
    </r>
    <r>
      <rPr>
        <u/>
        <sz val="11"/>
        <color theme="1"/>
        <rFont val="Calibri"/>
        <family val="2"/>
        <scheme val="minor"/>
      </rPr>
      <t xml:space="preserve">No recomendados </t>
    </r>
    <r>
      <rPr>
        <b/>
        <sz val="11"/>
        <color theme="1"/>
        <rFont val="Calibri"/>
        <family val="2"/>
        <scheme val="minor"/>
      </rPr>
      <t xml:space="preserve">Favorables y Liberados por el Tribunal </t>
    </r>
  </si>
  <si>
    <t>Supervisión Electrónica - Violencia Doméstica</t>
  </si>
  <si>
    <t>Supervisión Contactos periódicos Violencia Doméstica</t>
  </si>
  <si>
    <t>Supervisión Contactos Periódicos Violencia Doméstica</t>
  </si>
  <si>
    <t>VD -Determinación  del Tribunal (No causa, prestó fianza entre otros)  No reciben servicios del PSAJ</t>
  </si>
  <si>
    <t>Evaluados - PSAJ</t>
  </si>
  <si>
    <t xml:space="preserve"> Imputados evaluados y en seguimiento (Supervisión) bajo el Programa de Servicios con Antelación al Juicio</t>
  </si>
  <si>
    <t>Casos Liberados por Mes   (Nuevos casos activos)</t>
  </si>
  <si>
    <t>Supervisión Electrónica</t>
  </si>
  <si>
    <t>Supervisión - Contactos periódicos</t>
  </si>
  <si>
    <t xml:space="preserve">Supervisión - Contactos periódicos </t>
  </si>
  <si>
    <t>Supervisión - Contactos periódicos (sin grillete)</t>
  </si>
  <si>
    <t>Supervisión Electrónica         (con Grillete)</t>
  </si>
  <si>
    <r>
      <t>Total de Casos</t>
    </r>
    <r>
      <rPr>
        <sz val="11"/>
        <color theme="1"/>
        <rFont val="Calibri"/>
        <family val="2"/>
        <scheme val="minor"/>
      </rPr>
      <t xml:space="preserve"> </t>
    </r>
    <r>
      <rPr>
        <b/>
        <u/>
        <sz val="11"/>
        <color theme="1"/>
        <rFont val="Calibri"/>
        <family val="2"/>
        <scheme val="minor"/>
      </rPr>
      <t>Evaluados</t>
    </r>
    <r>
      <rPr>
        <sz val="11"/>
        <color theme="1"/>
        <rFont val="Calibri"/>
        <family val="2"/>
        <scheme val="minor"/>
      </rPr>
      <t xml:space="preserve"> </t>
    </r>
    <r>
      <rPr>
        <b/>
        <sz val="11"/>
        <color theme="1"/>
        <rFont val="Calibri"/>
        <family val="2"/>
        <scheme val="minor"/>
      </rPr>
      <t>de Violencia Doméstica (Liberados)</t>
    </r>
  </si>
  <si>
    <t>(Promedio) Volumen de Casos Supervisión por Mes</t>
  </si>
  <si>
    <t>Total al finalizar el mes (Promedio)</t>
  </si>
  <si>
    <t>Actualizado Año Natural (Enero a Diciembre) 2021</t>
  </si>
  <si>
    <t>Volumen de Casos en el mes (Liberados)</t>
  </si>
  <si>
    <t>Actualizado  Año Natural 2020 (Enero a Diciembre)</t>
  </si>
  <si>
    <t>Actualizado Año Natural 2020 (Enero a Diciembre)</t>
  </si>
  <si>
    <t>Actualizado  Año Natural 2021 (Enero a Diciembre)</t>
  </si>
  <si>
    <t>Actualizado Año Natual 2021 (enero a diciembre)</t>
  </si>
  <si>
    <t xml:space="preserve">Investigaciones realizadas </t>
  </si>
  <si>
    <t>Negociado de Instituciones de Custodia - Sección de Record y documentos</t>
  </si>
  <si>
    <t xml:space="preserve">Negociado de Instituciones de Custodia  - Sección de Programa de Evaluación y Asesoramiento </t>
  </si>
  <si>
    <t>Negociado de Instituciones de Custodia - Sección de Clasificación y Evaluación (DEC)</t>
  </si>
  <si>
    <t>Indicadores Departamento de Corrección y Rehabilitación DCR - Matrícula y Estatus de Casos</t>
  </si>
  <si>
    <t>Institución Adultos Ponce 224 (Cerrada)</t>
  </si>
  <si>
    <t>Institución Jóvenes Adultos Ponce 304 (Cerrada)</t>
  </si>
  <si>
    <t>Anexo Sabana Hoyos 384 (Cerrada)</t>
  </si>
  <si>
    <t>Centro con Libertad para Trabajar, Ponce (Cerrada)</t>
  </si>
  <si>
    <t>Confinados ingresados por Violencia Doméstica 2023</t>
  </si>
  <si>
    <t xml:space="preserve">Casos en Supervisión de Ley 54 en Programas Alternos al Confinamiento (Programa de Comunidad) </t>
  </si>
  <si>
    <t>DATOS -  Actualizado : Febrero 2023</t>
  </si>
  <si>
    <t>PROGRAMAS PSICOEDUCATIVOS</t>
  </si>
  <si>
    <t>2021*</t>
  </si>
  <si>
    <t>*Información recopilada de Septiembre a Diciembre 2021</t>
  </si>
  <si>
    <r>
      <rPr>
        <b/>
        <sz val="12"/>
        <color rgb="FF000000"/>
        <rFont val="Arial"/>
        <family val="2"/>
      </rPr>
      <t>Base Legal</t>
    </r>
    <r>
      <rPr>
        <sz val="12"/>
        <color rgb="FF000000"/>
        <rFont val="Arial"/>
        <family val="2"/>
      </rPr>
      <t xml:space="preserve">:   
• La Sección 19 del Artículo VI de la Constitución del Estado Libre Asociado de Puerto Rico, en su parte pertinente, dispone política pública del Estado Libre Asociado reglamentar las instituciones penales para que sirvan a sus propósitos en forma efectiva y propender, dentro de los recursos disponibles, al tratamiento adecuado de los delincuentes para hacer posible su rehabilitación moral y social.
• Plan de Reorganización Núm. 2 de 2011, conocido por el Plan de Reorganización del Departamento de Corrección y Rehabilitación de 2011. </t>
    </r>
  </si>
  <si>
    <t>Institución Correccional Ponce Principal</t>
  </si>
  <si>
    <t>Institución Correccional Sabana Hoyos 728*</t>
  </si>
  <si>
    <t>Anexo Custodia Mínima, Ponce (Cerrada)**</t>
  </si>
  <si>
    <t xml:space="preserve">** La institución Anexo Custodia Mínima en Ponce cerró el 27 enero 2023. </t>
  </si>
  <si>
    <t>*NOTAS: La institución Correccional Sabana Hoyos 728 abrió en febrero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</si>
</sst>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42"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Arial"/>
      <family val="2"/>
    </font>
    <font>
      <b/>
      <u/>
      <sz val="11"/>
      <color theme="1"/>
      <name val="Calibri"/>
      <family val="2"/>
      <scheme val="minor"/>
    </font>
    <font>
      <u/>
      <sz val="11"/>
      <color theme="1"/>
      <name val="Calibri"/>
      <family val="2"/>
      <scheme val="minor"/>
    </font>
    <font>
      <b/>
      <sz val="11"/>
      <color rgb="FF000000"/>
      <name val="Calibri"/>
      <family val="2"/>
      <scheme val="minor"/>
    </font>
    <font>
      <sz val="11"/>
      <color rgb="FF000000"/>
      <name val="Calibri"/>
      <family val="2"/>
      <scheme val="minor"/>
    </font>
    <font>
      <sz val="12"/>
      <color rgb="FF000000"/>
      <name val="Arial"/>
      <family val="2"/>
    </font>
    <font>
      <b/>
      <sz val="12"/>
      <color rgb="FF000000"/>
      <name val="Arial"/>
      <family val="2"/>
    </font>
    <font>
      <b/>
      <sz val="12"/>
      <name val="Calibri"/>
      <family val="2"/>
      <scheme val="minor"/>
    </font>
    <font>
      <sz val="12"/>
      <name val="Calibri"/>
      <family val="2"/>
      <scheme val="minor"/>
    </font>
    <font>
      <b/>
      <sz val="14"/>
      <color theme="1"/>
      <name val="Calibri"/>
      <family val="2"/>
      <scheme val="minor"/>
    </font>
    <font>
      <sz val="10"/>
      <color rgb="FF000000"/>
      <name val="Arial"/>
      <family val="2"/>
    </font>
    <font>
      <b/>
      <sz val="10"/>
      <color rgb="FF000000"/>
      <name val="Arial"/>
      <family val="2"/>
    </font>
    <font>
      <b/>
      <sz val="12"/>
      <color theme="1"/>
      <name val="Calibri"/>
      <family val="2"/>
      <scheme val="minor"/>
    </font>
    <font>
      <b/>
      <sz val="11"/>
      <name val="Calibri"/>
      <family val="2"/>
      <scheme val="minor"/>
    </font>
    <font>
      <sz val="11"/>
      <name val="Calibri"/>
      <family val="2"/>
      <scheme val="minor"/>
    </font>
    <font>
      <sz val="7"/>
      <color rgb="FF000000"/>
      <name val="Times New Roman"/>
      <family val="1"/>
    </font>
    <font>
      <b/>
      <sz val="11"/>
      <color rgb="FFFF0000"/>
      <name val="Arial"/>
      <family val="2"/>
    </font>
    <font>
      <b/>
      <sz val="11"/>
      <color rgb="FF666666"/>
      <name val="Arial"/>
      <family val="2"/>
    </font>
    <font>
      <sz val="11"/>
      <color rgb="FF000000"/>
      <name val="Calibri"/>
      <family val="2"/>
    </font>
    <font>
      <sz val="11"/>
      <color rgb="FF333333"/>
      <name val="Calibri"/>
      <family val="2"/>
    </font>
    <font>
      <b/>
      <sz val="11"/>
      <color theme="1"/>
      <name val="Arial"/>
      <family val="2"/>
    </font>
    <font>
      <b/>
      <sz val="11"/>
      <color rgb="FFFF0000"/>
      <name val="Calibri"/>
      <family val="2"/>
      <scheme val="minor"/>
    </font>
    <font>
      <sz val="11"/>
      <color rgb="FFFF0000"/>
      <name val="Calibri"/>
      <family val="2"/>
      <scheme val="minor"/>
    </font>
    <font>
      <b/>
      <sz val="16"/>
      <color theme="1"/>
      <name val="Calibri"/>
      <family val="2"/>
      <scheme val="minor"/>
    </font>
    <font>
      <sz val="9"/>
      <color theme="1"/>
      <name val="Calibri"/>
      <family val="2"/>
      <scheme val="minor"/>
    </font>
    <font>
      <b/>
      <sz val="9"/>
      <color theme="1"/>
      <name val="Calibri"/>
      <family val="2"/>
      <scheme val="minor"/>
    </font>
    <font>
      <sz val="12"/>
      <color theme="1"/>
      <name val="Arial"/>
      <family val="2"/>
    </font>
    <font>
      <sz val="12"/>
      <color theme="1"/>
      <name val="Calibri"/>
      <family val="2"/>
      <scheme val="minor"/>
    </font>
    <font>
      <u/>
      <sz val="12"/>
      <color theme="1"/>
      <name val="Arial"/>
      <family val="2"/>
    </font>
    <font>
      <sz val="12"/>
      <color theme="1"/>
      <name val="Symbol"/>
      <family val="1"/>
      <charset val="2"/>
    </font>
    <font>
      <sz val="7"/>
      <color theme="1"/>
      <name val="Times New Roman"/>
      <family val="1"/>
    </font>
    <font>
      <sz val="12"/>
      <color theme="1"/>
      <name val="Courier New"/>
      <family val="3"/>
    </font>
    <font>
      <b/>
      <sz val="18"/>
      <color theme="1"/>
      <name val="Calibri"/>
      <family val="2"/>
      <scheme val="minor"/>
    </font>
    <font>
      <b/>
      <sz val="11"/>
      <color rgb="FF000000"/>
      <name val="Calibri"/>
      <family val="2"/>
    </font>
    <font>
      <sz val="11"/>
      <color rgb="FF1F497D"/>
      <name val="Calibri"/>
      <family val="2"/>
    </font>
    <font>
      <b/>
      <u/>
      <sz val="16"/>
      <color theme="1"/>
      <name val="Arial"/>
      <family val="2"/>
    </font>
    <font>
      <sz val="11"/>
      <color theme="8" tint="-0.499984740745262"/>
      <name val="Calibri"/>
      <family val="2"/>
    </font>
    <font>
      <sz val="11"/>
      <color theme="8" tint="-0.499984740745262"/>
      <name val="Calibri"/>
      <family val="2"/>
      <scheme val="minor"/>
    </font>
    <font>
      <b/>
      <sz val="10"/>
      <color theme="1"/>
      <name val="Calibri"/>
      <family val="2"/>
      <scheme val="minor"/>
    </font>
  </fonts>
  <fills count="17">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rgb="FFBDD6EE"/>
        <bgColor indexed="64"/>
      </patternFill>
    </fill>
    <fill>
      <patternFill patternType="solid">
        <fgColor theme="2" tint="-0.249977111117893"/>
        <bgColor indexed="64"/>
      </patternFill>
    </fill>
    <fill>
      <patternFill patternType="solid">
        <fgColor theme="2"/>
        <bgColor indexed="64"/>
      </patternFill>
    </fill>
    <fill>
      <patternFill patternType="solid">
        <fgColor theme="4" tint="0.59999389629810485"/>
        <bgColor indexed="64"/>
      </patternFill>
    </fill>
    <fill>
      <patternFill patternType="solid">
        <fgColor rgb="FFDDEBF7"/>
        <bgColor indexed="64"/>
      </patternFill>
    </fill>
    <fill>
      <patternFill patternType="solid">
        <fgColor theme="1"/>
        <bgColor indexed="64"/>
      </patternFill>
    </fill>
    <fill>
      <patternFill patternType="solid">
        <fgColor theme="2" tint="-9.9978637043366805E-2"/>
        <bgColor indexed="64"/>
      </patternFill>
    </fill>
    <fill>
      <patternFill patternType="solid">
        <fgColor theme="0" tint="-0.249977111117893"/>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style="thin">
        <color indexed="64"/>
      </top>
      <bottom/>
      <diagonal/>
    </border>
    <border>
      <left/>
      <right style="medium">
        <color indexed="64"/>
      </right>
      <top/>
      <bottom/>
      <diagonal/>
    </border>
    <border>
      <left style="thin">
        <color indexed="64"/>
      </left>
      <right style="thin">
        <color indexed="64"/>
      </right>
      <top/>
      <bottom style="medium">
        <color rgb="FFFFFF00"/>
      </bottom>
      <diagonal/>
    </border>
    <border>
      <left style="thin">
        <color indexed="64"/>
      </left>
      <right/>
      <top/>
      <bottom style="medium">
        <color rgb="FFFFFF00"/>
      </bottom>
      <diagonal/>
    </border>
    <border>
      <left style="thin">
        <color indexed="64"/>
      </left>
      <right style="medium">
        <color rgb="FFFFFF00"/>
      </right>
      <top/>
      <bottom style="medium">
        <color rgb="FFFFFF00"/>
      </bottom>
      <diagonal/>
    </border>
    <border>
      <left style="thin">
        <color indexed="64"/>
      </left>
      <right style="thin">
        <color indexed="64"/>
      </right>
      <top style="medium">
        <color rgb="FFFFFF00"/>
      </top>
      <bottom style="medium">
        <color rgb="FFFFFF00"/>
      </bottom>
      <diagonal/>
    </border>
    <border>
      <left style="thin">
        <color indexed="64"/>
      </left>
      <right/>
      <top style="medium">
        <color rgb="FFFFFF00"/>
      </top>
      <bottom style="medium">
        <color rgb="FFFFFF00"/>
      </bottom>
      <diagonal/>
    </border>
    <border>
      <left style="thin">
        <color indexed="64"/>
      </left>
      <right style="medium">
        <color rgb="FFFFFF00"/>
      </right>
      <top style="medium">
        <color rgb="FFFFFF00"/>
      </top>
      <bottom style="medium">
        <color rgb="FFFFFF00"/>
      </bottom>
      <diagonal/>
    </border>
    <border>
      <left style="thin">
        <color indexed="64"/>
      </left>
      <right style="thin">
        <color indexed="64"/>
      </right>
      <top style="thin">
        <color indexed="64"/>
      </top>
      <bottom style="medium">
        <color rgb="FFFFFF00"/>
      </bottom>
      <diagonal/>
    </border>
    <border>
      <left style="medium">
        <color rgb="FFFFFF00"/>
      </left>
      <right style="thin">
        <color indexed="64"/>
      </right>
      <top style="medium">
        <color rgb="FFFFFF00"/>
      </top>
      <bottom style="medium">
        <color rgb="FFFFFF00"/>
      </bottom>
      <diagonal/>
    </border>
    <border>
      <left/>
      <right style="thin">
        <color indexed="64"/>
      </right>
      <top style="medium">
        <color rgb="FFFFFF00"/>
      </top>
      <bottom style="medium">
        <color rgb="FFFFFF00"/>
      </bottom>
      <diagonal/>
    </border>
    <border>
      <left style="medium">
        <color rgb="FFFFFF00"/>
      </left>
      <right style="thin">
        <color indexed="64"/>
      </right>
      <top/>
      <bottom style="medium">
        <color rgb="FFFFFF00"/>
      </bottom>
      <diagonal/>
    </border>
    <border>
      <left style="thin">
        <color indexed="64"/>
      </left>
      <right style="thin">
        <color indexed="64"/>
      </right>
      <top style="medium">
        <color rgb="FFFFFF00"/>
      </top>
      <bottom style="thin">
        <color indexed="64"/>
      </bottom>
      <diagonal/>
    </border>
    <border>
      <left style="medium">
        <color indexed="64"/>
      </left>
      <right style="medium">
        <color indexed="64"/>
      </right>
      <top/>
      <bottom/>
      <diagonal/>
    </border>
  </borders>
  <cellStyleXfs count="3">
    <xf numFmtId="0" fontId="0" fillId="0" borderId="0"/>
    <xf numFmtId="43" fontId="1" fillId="0" borderId="0" applyFont="0" applyFill="0" applyBorder="0" applyAlignment="0" applyProtection="0"/>
    <xf numFmtId="0" fontId="1" fillId="0" borderId="0"/>
  </cellStyleXfs>
  <cellXfs count="340">
    <xf numFmtId="0" fontId="0" fillId="0" borderId="0" xfId="0"/>
    <xf numFmtId="0" fontId="0" fillId="0" borderId="0" xfId="0" applyAlignment="1">
      <alignment horizontal="center"/>
    </xf>
    <xf numFmtId="0" fontId="0" fillId="0" borderId="0" xfId="0" applyAlignment="1">
      <alignment wrapText="1"/>
    </xf>
    <xf numFmtId="0" fontId="2" fillId="2" borderId="1" xfId="0" applyFont="1" applyFill="1" applyBorder="1" applyAlignment="1">
      <alignment horizontal="center"/>
    </xf>
    <xf numFmtId="0" fontId="2" fillId="3" borderId="1" xfId="0" applyFont="1" applyFill="1" applyBorder="1" applyAlignment="1">
      <alignment vertical="center" wrapText="1"/>
    </xf>
    <xf numFmtId="0" fontId="2" fillId="4" borderId="1" xfId="0" applyFont="1" applyFill="1" applyBorder="1" applyAlignment="1">
      <alignment horizontal="center" vertical="center"/>
    </xf>
    <xf numFmtId="0" fontId="2" fillId="0" borderId="1" xfId="0" applyFont="1" applyBorder="1" applyAlignment="1">
      <alignment horizontal="left" wrapText="1"/>
    </xf>
    <xf numFmtId="0" fontId="2" fillId="0" borderId="1" xfId="0" applyFont="1" applyBorder="1" applyAlignment="1">
      <alignment horizontal="center"/>
    </xf>
    <xf numFmtId="0" fontId="0" fillId="0" borderId="1" xfId="0" applyBorder="1" applyAlignment="1">
      <alignment horizontal="center"/>
    </xf>
    <xf numFmtId="0" fontId="2" fillId="3" borderId="1" xfId="0" applyFont="1" applyFill="1" applyBorder="1" applyAlignment="1">
      <alignment horizontal="left" wrapText="1"/>
    </xf>
    <xf numFmtId="0" fontId="0" fillId="0" borderId="0" xfId="0" applyAlignment="1">
      <alignment horizontal="right" wrapText="1"/>
    </xf>
    <xf numFmtId="0" fontId="2" fillId="0" borderId="0" xfId="0" applyFont="1"/>
    <xf numFmtId="0" fontId="2" fillId="0" borderId="1" xfId="0" applyFont="1" applyBorder="1" applyAlignment="1">
      <alignment wrapText="1"/>
    </xf>
    <xf numFmtId="0" fontId="2" fillId="5" borderId="1" xfId="0" applyFont="1" applyFill="1" applyBorder="1" applyAlignment="1">
      <alignment horizontal="center"/>
    </xf>
    <xf numFmtId="0" fontId="0" fillId="0" borderId="1" xfId="0" applyBorder="1" applyAlignment="1">
      <alignment horizontal="left" wrapText="1" indent="2"/>
    </xf>
    <xf numFmtId="0" fontId="0" fillId="5" borderId="1" xfId="0" applyFill="1" applyBorder="1" applyAlignment="1">
      <alignment horizontal="center"/>
    </xf>
    <xf numFmtId="0" fontId="2" fillId="3" borderId="1" xfId="0" applyFont="1" applyFill="1" applyBorder="1" applyAlignment="1">
      <alignment wrapText="1"/>
    </xf>
    <xf numFmtId="0" fontId="0" fillId="4" borderId="1" xfId="0" applyFill="1" applyBorder="1" applyAlignment="1">
      <alignment horizontal="center"/>
    </xf>
    <xf numFmtId="0" fontId="0" fillId="0" borderId="1" xfId="0" applyBorder="1" applyAlignment="1">
      <alignment wrapText="1"/>
    </xf>
    <xf numFmtId="0" fontId="2" fillId="5" borderId="2" xfId="0" applyFont="1" applyFill="1" applyBorder="1" applyAlignment="1">
      <alignment horizontal="center"/>
    </xf>
    <xf numFmtId="0" fontId="2" fillId="0" borderId="0" xfId="0" applyFont="1" applyAlignment="1">
      <alignment horizontal="center"/>
    </xf>
    <xf numFmtId="0" fontId="0" fillId="0" borderId="0" xfId="0" applyAlignment="1">
      <alignment horizontal="left"/>
    </xf>
    <xf numFmtId="0" fontId="11" fillId="0" borderId="3" xfId="1" applyNumberFormat="1" applyFont="1" applyFill="1" applyBorder="1" applyAlignment="1" applyProtection="1">
      <alignment horizontal="left"/>
    </xf>
    <xf numFmtId="0" fontId="11" fillId="0" borderId="3" xfId="1" applyNumberFormat="1" applyFont="1" applyFill="1" applyBorder="1" applyAlignment="1" applyProtection="1">
      <alignment horizontal="left" wrapText="1"/>
    </xf>
    <xf numFmtId="0" fontId="11" fillId="0" borderId="3" xfId="1" applyNumberFormat="1" applyFont="1" applyFill="1" applyBorder="1" applyProtection="1"/>
    <xf numFmtId="0" fontId="11" fillId="0" borderId="1" xfId="1" applyNumberFormat="1" applyFont="1" applyFill="1" applyBorder="1" applyProtection="1"/>
    <xf numFmtId="0" fontId="2" fillId="3" borderId="1" xfId="0" applyFont="1" applyFill="1" applyBorder="1"/>
    <xf numFmtId="0" fontId="2" fillId="3" borderId="1" xfId="0" applyFont="1" applyFill="1" applyBorder="1" applyAlignment="1">
      <alignment horizontal="center"/>
    </xf>
    <xf numFmtId="0" fontId="2" fillId="0" borderId="1" xfId="0" applyFont="1" applyBorder="1"/>
    <xf numFmtId="0" fontId="0" fillId="0" borderId="0" xfId="0" applyAlignment="1">
      <alignment horizontal="right"/>
    </xf>
    <xf numFmtId="0" fontId="2" fillId="0" borderId="0" xfId="0" applyFont="1" applyAlignment="1">
      <alignment horizontal="left"/>
    </xf>
    <xf numFmtId="0" fontId="2" fillId="0" borderId="0" xfId="0" applyFont="1" applyAlignment="1">
      <alignment horizontal="left" wrapText="1"/>
    </xf>
    <xf numFmtId="0" fontId="0" fillId="0" borderId="1" xfId="0" applyBorder="1" applyAlignment="1">
      <alignment horizontal="left" indent="2"/>
    </xf>
    <xf numFmtId="0" fontId="0" fillId="0" borderId="1" xfId="0" applyBorder="1"/>
    <xf numFmtId="0" fontId="0" fillId="0" borderId="0" xfId="0" applyAlignment="1">
      <alignment horizontal="left" vertical="top" wrapText="1"/>
    </xf>
    <xf numFmtId="0" fontId="3" fillId="0" borderId="0" xfId="0" applyFont="1"/>
    <xf numFmtId="0" fontId="0" fillId="5" borderId="1" xfId="0" applyFill="1" applyBorder="1"/>
    <xf numFmtId="0" fontId="0" fillId="5" borderId="1" xfId="0" applyFill="1" applyBorder="1" applyAlignment="1">
      <alignment horizontal="left"/>
    </xf>
    <xf numFmtId="0" fontId="0" fillId="0" borderId="1" xfId="0" applyBorder="1" applyAlignment="1">
      <alignment horizontal="left"/>
    </xf>
    <xf numFmtId="0" fontId="2" fillId="3" borderId="1" xfId="0" applyFont="1" applyFill="1" applyBorder="1" applyAlignment="1">
      <alignment horizontal="left"/>
    </xf>
    <xf numFmtId="0" fontId="10" fillId="3" borderId="3" xfId="1" applyNumberFormat="1" applyFont="1" applyFill="1" applyBorder="1" applyAlignment="1" applyProtection="1">
      <alignment horizontal="left" vertical="center"/>
    </xf>
    <xf numFmtId="0" fontId="2" fillId="6" borderId="1" xfId="0" applyFont="1" applyFill="1" applyBorder="1" applyAlignment="1">
      <alignment wrapText="1"/>
    </xf>
    <xf numFmtId="0" fontId="2" fillId="6" borderId="1" xfId="0" applyFont="1" applyFill="1" applyBorder="1" applyAlignment="1">
      <alignment horizontal="left"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9" xfId="0" applyFont="1" applyBorder="1" applyAlignment="1">
      <alignment vertical="center" wrapText="1"/>
    </xf>
    <xf numFmtId="0" fontId="2" fillId="5" borderId="0" xfId="0" applyFont="1" applyFill="1" applyAlignment="1">
      <alignment horizontal="center" vertical="center"/>
    </xf>
    <xf numFmtId="0" fontId="2" fillId="3" borderId="10" xfId="0" applyFont="1" applyFill="1" applyBorder="1" applyAlignment="1">
      <alignment horizontal="center"/>
    </xf>
    <xf numFmtId="0" fontId="2" fillId="5" borderId="1" xfId="0" applyFont="1" applyFill="1" applyBorder="1"/>
    <xf numFmtId="0" fontId="0" fillId="3" borderId="1" xfId="0" applyFill="1" applyBorder="1" applyAlignment="1">
      <alignment horizontal="center"/>
    </xf>
    <xf numFmtId="0" fontId="16" fillId="5" borderId="1" xfId="0" applyFont="1" applyFill="1" applyBorder="1"/>
    <xf numFmtId="0" fontId="17" fillId="5" borderId="1" xfId="0" applyFont="1" applyFill="1" applyBorder="1" applyAlignment="1">
      <alignment horizontal="center"/>
    </xf>
    <xf numFmtId="0" fontId="0" fillId="5" borderId="0" xfId="0" applyFill="1"/>
    <xf numFmtId="0" fontId="7" fillId="0" borderId="0" xfId="0" applyFont="1" applyAlignment="1">
      <alignment vertical="center"/>
    </xf>
    <xf numFmtId="0" fontId="7" fillId="0" borderId="0" xfId="0" applyFont="1" applyAlignment="1">
      <alignment horizontal="left" vertical="center" indent="7"/>
    </xf>
    <xf numFmtId="0" fontId="0" fillId="0" borderId="0" xfId="0" applyAlignment="1">
      <alignment vertical="center"/>
    </xf>
    <xf numFmtId="0" fontId="20" fillId="0" borderId="0" xfId="0" applyFont="1" applyAlignment="1">
      <alignment horizontal="left"/>
    </xf>
    <xf numFmtId="0" fontId="16" fillId="7" borderId="11" xfId="1" applyNumberFormat="1" applyFont="1" applyFill="1" applyBorder="1" applyAlignment="1" applyProtection="1">
      <alignment horizontal="center" vertical="center" wrapText="1"/>
    </xf>
    <xf numFmtId="0" fontId="0" fillId="7" borderId="1" xfId="0" applyFill="1" applyBorder="1" applyAlignment="1">
      <alignment horizontal="center" vertical="center" wrapText="1"/>
    </xf>
    <xf numFmtId="0" fontId="0" fillId="5" borderId="12" xfId="2" applyFont="1" applyFill="1" applyBorder="1" applyAlignment="1">
      <alignment horizontal="left" wrapText="1"/>
    </xf>
    <xf numFmtId="0" fontId="0" fillId="5" borderId="5" xfId="0" applyFill="1" applyBorder="1" applyAlignment="1" applyProtection="1">
      <alignment horizontal="center" wrapText="1"/>
      <protection locked="0"/>
    </xf>
    <xf numFmtId="0" fontId="0" fillId="3" borderId="1" xfId="0" applyFill="1" applyBorder="1" applyAlignment="1">
      <alignment horizontal="center" wrapText="1"/>
    </xf>
    <xf numFmtId="0" fontId="0" fillId="0" borderId="12" xfId="2" applyFont="1" applyBorder="1" applyAlignment="1">
      <alignment horizontal="left" wrapText="1"/>
    </xf>
    <xf numFmtId="0" fontId="17" fillId="0" borderId="13" xfId="1" applyNumberFormat="1" applyFont="1" applyFill="1" applyBorder="1" applyAlignment="1" applyProtection="1">
      <alignment wrapText="1"/>
    </xf>
    <xf numFmtId="0" fontId="0" fillId="5" borderId="15" xfId="0" applyFill="1" applyBorder="1" applyAlignment="1">
      <alignment horizontal="center"/>
    </xf>
    <xf numFmtId="0" fontId="0" fillId="5" borderId="16" xfId="0"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3" xfId="0" applyBorder="1" applyAlignment="1">
      <alignment horizontal="left" indent="2"/>
    </xf>
    <xf numFmtId="0" fontId="21" fillId="9" borderId="6" xfId="0" applyFont="1" applyFill="1" applyBorder="1" applyAlignment="1">
      <alignment vertical="center" wrapText="1"/>
    </xf>
    <xf numFmtId="0" fontId="21" fillId="9" borderId="7" xfId="0" applyFont="1" applyFill="1" applyBorder="1" applyAlignment="1">
      <alignment horizontal="center" vertical="center"/>
    </xf>
    <xf numFmtId="0" fontId="22" fillId="0" borderId="9" xfId="0" applyFont="1" applyBorder="1" applyAlignment="1">
      <alignment vertical="center"/>
    </xf>
    <xf numFmtId="0" fontId="21" fillId="0" borderId="8" xfId="0" applyFont="1" applyBorder="1" applyAlignment="1">
      <alignment horizontal="left" vertical="center" indent="2"/>
    </xf>
    <xf numFmtId="0" fontId="0" fillId="7" borderId="16" xfId="0" applyFill="1" applyBorder="1" applyAlignment="1">
      <alignment horizontal="center" vertical="center" wrapText="1"/>
    </xf>
    <xf numFmtId="0" fontId="0" fillId="5" borderId="15" xfId="0" applyFill="1" applyBorder="1" applyAlignment="1" applyProtection="1">
      <alignment horizontal="center" wrapText="1"/>
      <protection locked="0"/>
    </xf>
    <xf numFmtId="0" fontId="0" fillId="3" borderId="16" xfId="0" applyFill="1" applyBorder="1" applyAlignment="1">
      <alignment horizontal="center" wrapText="1"/>
    </xf>
    <xf numFmtId="0" fontId="0" fillId="3" borderId="23" xfId="0" applyFill="1" applyBorder="1" applyAlignment="1">
      <alignment horizontal="center" wrapText="1"/>
    </xf>
    <xf numFmtId="0" fontId="2" fillId="3" borderId="25"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24" xfId="0" applyFont="1" applyFill="1" applyBorder="1" applyAlignment="1">
      <alignment horizontal="center"/>
    </xf>
    <xf numFmtId="0" fontId="2" fillId="3" borderId="26" xfId="0" applyFont="1" applyFill="1" applyBorder="1" applyAlignment="1">
      <alignment horizontal="center"/>
    </xf>
    <xf numFmtId="0" fontId="0" fillId="3" borderId="25" xfId="0" applyFill="1" applyBorder="1"/>
    <xf numFmtId="0" fontId="11" fillId="5" borderId="3" xfId="1" applyNumberFormat="1" applyFont="1" applyFill="1" applyBorder="1" applyAlignment="1" applyProtection="1">
      <alignment horizontal="left"/>
    </xf>
    <xf numFmtId="0" fontId="24" fillId="0" borderId="0" xfId="0" applyFont="1" applyAlignment="1">
      <alignment wrapText="1"/>
    </xf>
    <xf numFmtId="0" fontId="24" fillId="0" borderId="0" xfId="0" applyFont="1" applyAlignment="1">
      <alignment horizontal="left"/>
    </xf>
    <xf numFmtId="0" fontId="25" fillId="0" borderId="0" xfId="0" applyFont="1"/>
    <xf numFmtId="0" fontId="24" fillId="0" borderId="0" xfId="0" applyFont="1"/>
    <xf numFmtId="0" fontId="26" fillId="0" borderId="0" xfId="0" applyFont="1" applyAlignment="1">
      <alignment horizontal="center"/>
    </xf>
    <xf numFmtId="0" fontId="2"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indent="1"/>
    </xf>
    <xf numFmtId="0" fontId="0" fillId="0" borderId="1" xfId="0" applyBorder="1" applyAlignment="1">
      <alignment horizontal="left" vertical="center" wrapText="1"/>
    </xf>
    <xf numFmtId="0" fontId="2" fillId="0" borderId="1" xfId="0" applyFont="1" applyBorder="1" applyAlignment="1">
      <alignment horizontal="center" vertical="center" wrapText="1"/>
    </xf>
    <xf numFmtId="0" fontId="0" fillId="5" borderId="3" xfId="0" applyFill="1" applyBorder="1" applyAlignment="1">
      <alignment horizontal="left" indent="3"/>
    </xf>
    <xf numFmtId="0" fontId="2" fillId="10" borderId="3" xfId="0" applyFont="1" applyFill="1" applyBorder="1" applyAlignment="1">
      <alignment horizontal="left" vertical="center" wrapText="1"/>
    </xf>
    <xf numFmtId="0" fontId="2" fillId="10" borderId="15" xfId="0" applyFont="1" applyFill="1" applyBorder="1" applyAlignment="1">
      <alignment horizontal="center" vertical="center"/>
    </xf>
    <xf numFmtId="0" fontId="2" fillId="10" borderId="1" xfId="0" applyFont="1" applyFill="1" applyBorder="1" applyAlignment="1">
      <alignment horizontal="center" vertical="center"/>
    </xf>
    <xf numFmtId="0" fontId="2" fillId="10" borderId="3" xfId="0" applyFont="1" applyFill="1" applyBorder="1"/>
    <xf numFmtId="0" fontId="2" fillId="10" borderId="17" xfId="0" applyFont="1" applyFill="1" applyBorder="1" applyAlignment="1">
      <alignment horizontal="center"/>
    </xf>
    <xf numFmtId="0" fontId="2" fillId="10" borderId="2" xfId="0" applyFont="1" applyFill="1" applyBorder="1" applyAlignment="1">
      <alignment horizontal="center"/>
    </xf>
    <xf numFmtId="0" fontId="2" fillId="10" borderId="18" xfId="0" applyFont="1" applyFill="1" applyBorder="1" applyAlignment="1">
      <alignment horizontal="center"/>
    </xf>
    <xf numFmtId="0" fontId="2" fillId="10" borderId="14" xfId="0" applyFont="1" applyFill="1" applyBorder="1" applyAlignment="1">
      <alignment horizontal="center"/>
    </xf>
    <xf numFmtId="0" fontId="2" fillId="10" borderId="14" xfId="0" applyFont="1" applyFill="1" applyBorder="1" applyAlignment="1">
      <alignment horizontal="left" vertical="center" wrapText="1"/>
    </xf>
    <xf numFmtId="0" fontId="2" fillId="10" borderId="1" xfId="0" applyFont="1" applyFill="1" applyBorder="1" applyAlignment="1">
      <alignment horizontal="center"/>
    </xf>
    <xf numFmtId="0" fontId="2" fillId="10" borderId="3" xfId="0" applyFont="1" applyFill="1" applyBorder="1" applyAlignment="1">
      <alignment horizontal="left"/>
    </xf>
    <xf numFmtId="0" fontId="2" fillId="10" borderId="15" xfId="0" applyFont="1" applyFill="1" applyBorder="1" applyAlignment="1">
      <alignment horizontal="center"/>
    </xf>
    <xf numFmtId="0" fontId="2" fillId="10" borderId="16" xfId="0" applyFont="1" applyFill="1" applyBorder="1" applyAlignment="1">
      <alignment horizontal="center"/>
    </xf>
    <xf numFmtId="0" fontId="2" fillId="10" borderId="3" xfId="0" applyFont="1" applyFill="1" applyBorder="1" applyAlignment="1">
      <alignment wrapText="1"/>
    </xf>
    <xf numFmtId="0" fontId="2" fillId="11" borderId="3" xfId="0" applyFont="1" applyFill="1" applyBorder="1" applyAlignment="1">
      <alignment horizontal="left" indent="2"/>
    </xf>
    <xf numFmtId="0" fontId="0" fillId="11" borderId="15" xfId="0" applyFill="1" applyBorder="1" applyAlignment="1">
      <alignment horizontal="center"/>
    </xf>
    <xf numFmtId="0" fontId="0" fillId="11" borderId="1" xfId="0" applyFill="1" applyBorder="1" applyAlignment="1">
      <alignment horizontal="center"/>
    </xf>
    <xf numFmtId="0" fontId="2" fillId="11" borderId="3" xfId="0" applyFont="1" applyFill="1" applyBorder="1" applyAlignment="1">
      <alignment horizontal="left" vertical="center" indent="2"/>
    </xf>
    <xf numFmtId="0" fontId="0" fillId="0" borderId="3" xfId="0" applyBorder="1"/>
    <xf numFmtId="0" fontId="2" fillId="3" borderId="1" xfId="0" applyFont="1" applyFill="1" applyBorder="1" applyAlignment="1">
      <alignment horizontal="center" vertical="center"/>
    </xf>
    <xf numFmtId="0" fontId="1" fillId="0" borderId="0" xfId="2"/>
    <xf numFmtId="0" fontId="0" fillId="10" borderId="1" xfId="0" applyFill="1" applyBorder="1" applyAlignment="1">
      <alignment horizontal="center"/>
    </xf>
    <xf numFmtId="0" fontId="27" fillId="0" borderId="1" xfId="0" applyFont="1" applyBorder="1" applyAlignment="1">
      <alignment wrapText="1"/>
    </xf>
    <xf numFmtId="0" fontId="0" fillId="0" borderId="1" xfId="0" applyBorder="1" applyAlignment="1">
      <alignment vertical="center"/>
    </xf>
    <xf numFmtId="0" fontId="2" fillId="3" borderId="1" xfId="0" applyFont="1" applyFill="1" applyBorder="1" applyAlignment="1">
      <alignment horizontal="center" vertical="center" wrapText="1"/>
    </xf>
    <xf numFmtId="0" fontId="31" fillId="0" borderId="0" xfId="0" applyFont="1" applyAlignment="1">
      <alignment vertical="center"/>
    </xf>
    <xf numFmtId="0" fontId="29" fillId="0" borderId="0" xfId="0" applyFont="1" applyAlignment="1">
      <alignment vertical="center"/>
    </xf>
    <xf numFmtId="0" fontId="32" fillId="0" borderId="0" xfId="0" applyFont="1" applyAlignment="1">
      <alignment horizontal="left" vertical="center" indent="5"/>
    </xf>
    <xf numFmtId="0" fontId="34" fillId="0" borderId="0" xfId="0" applyFont="1" applyAlignment="1">
      <alignment horizontal="left" vertical="center" indent="10"/>
    </xf>
    <xf numFmtId="0" fontId="0" fillId="0" borderId="1" xfId="0" applyBorder="1" applyAlignment="1">
      <alignment horizontal="left" wrapText="1" indent="6"/>
    </xf>
    <xf numFmtId="0" fontId="0" fillId="0" borderId="1" xfId="0" applyBorder="1" applyAlignment="1">
      <alignment horizontal="center" wrapText="1"/>
    </xf>
    <xf numFmtId="0" fontId="0" fillId="0" borderId="3" xfId="0" applyBorder="1" applyAlignment="1">
      <alignment horizontal="left" wrapText="1" indent="6"/>
    </xf>
    <xf numFmtId="0" fontId="0" fillId="0" borderId="0" xfId="0" applyAlignment="1">
      <alignment horizontal="left" wrapText="1" indent="6"/>
    </xf>
    <xf numFmtId="0" fontId="0" fillId="0" borderId="1" xfId="0" applyBorder="1" applyAlignment="1">
      <alignment horizontal="left" indent="1"/>
    </xf>
    <xf numFmtId="0" fontId="2" fillId="12" borderId="1" xfId="0" applyFont="1" applyFill="1" applyBorder="1"/>
    <xf numFmtId="0" fontId="2" fillId="12" borderId="1" xfId="0" applyFont="1" applyFill="1" applyBorder="1" applyAlignment="1">
      <alignment horizontal="center"/>
    </xf>
    <xf numFmtId="0" fontId="2" fillId="8" borderId="1" xfId="0" applyFont="1" applyFill="1" applyBorder="1" applyAlignment="1">
      <alignment horizontal="center"/>
    </xf>
    <xf numFmtId="0" fontId="0" fillId="8" borderId="1" xfId="0" applyFill="1" applyBorder="1" applyAlignment="1">
      <alignment horizontal="center"/>
    </xf>
    <xf numFmtId="0" fontId="25" fillId="10" borderId="0" xfId="0" applyFont="1" applyFill="1"/>
    <xf numFmtId="0" fontId="0" fillId="8" borderId="3" xfId="0" applyFill="1" applyBorder="1"/>
    <xf numFmtId="0" fontId="0" fillId="8" borderId="5" xfId="0" applyFill="1" applyBorder="1"/>
    <xf numFmtId="0" fontId="25" fillId="10" borderId="3" xfId="0" applyFont="1" applyFill="1" applyBorder="1"/>
    <xf numFmtId="0" fontId="0" fillId="10" borderId="5" xfId="0" applyFill="1" applyBorder="1"/>
    <xf numFmtId="0" fontId="0" fillId="0" borderId="2" xfId="0" applyBorder="1" applyAlignment="1">
      <alignment horizontal="center"/>
    </xf>
    <xf numFmtId="0" fontId="2" fillId="2" borderId="10" xfId="0" applyFont="1" applyFill="1" applyBorder="1" applyAlignment="1">
      <alignment horizontal="center"/>
    </xf>
    <xf numFmtId="0" fontId="2" fillId="2" borderId="33"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15" fillId="3" borderId="10" xfId="0" applyFont="1" applyFill="1" applyBorder="1" applyAlignment="1">
      <alignment horizontal="center" textRotation="90"/>
    </xf>
    <xf numFmtId="0" fontId="0" fillId="5" borderId="1" xfId="0" applyFill="1" applyBorder="1" applyAlignment="1">
      <alignment horizontal="left" indent="1"/>
    </xf>
    <xf numFmtId="0" fontId="0" fillId="5" borderId="1" xfId="0" applyFill="1" applyBorder="1" applyAlignment="1">
      <alignment horizontal="left" wrapText="1" indent="6"/>
    </xf>
    <xf numFmtId="0" fontId="0" fillId="12" borderId="1" xfId="0" applyFill="1" applyBorder="1" applyAlignment="1">
      <alignment horizontal="center"/>
    </xf>
    <xf numFmtId="0" fontId="2" fillId="3" borderId="1" xfId="0" applyFont="1" applyFill="1" applyBorder="1" applyAlignment="1">
      <alignment horizontal="left" indent="1"/>
    </xf>
    <xf numFmtId="0" fontId="36" fillId="13" borderId="9" xfId="0" applyFont="1" applyFill="1" applyBorder="1" applyAlignment="1">
      <alignment horizontal="center" vertical="center"/>
    </xf>
    <xf numFmtId="0" fontId="36" fillId="0" borderId="8" xfId="0" applyFont="1" applyBorder="1" applyAlignment="1">
      <alignment vertical="center" wrapText="1"/>
    </xf>
    <xf numFmtId="0" fontId="37" fillId="0" borderId="9" xfId="0" applyFont="1" applyBorder="1" applyAlignment="1">
      <alignment horizontal="center" vertical="center"/>
    </xf>
    <xf numFmtId="0" fontId="21" fillId="0" borderId="9" xfId="0" applyFont="1" applyBorder="1" applyAlignment="1">
      <alignment horizontal="center" vertical="center"/>
    </xf>
    <xf numFmtId="0" fontId="36" fillId="0" borderId="1" xfId="0" applyFont="1" applyBorder="1" applyAlignment="1">
      <alignment vertical="center" wrapText="1"/>
    </xf>
    <xf numFmtId="0" fontId="2" fillId="3" borderId="1" xfId="0" applyFont="1" applyFill="1" applyBorder="1" applyAlignment="1">
      <alignment horizontal="center" wrapText="1"/>
    </xf>
    <xf numFmtId="0" fontId="2" fillId="5" borderId="1" xfId="0" applyFont="1" applyFill="1" applyBorder="1" applyAlignment="1">
      <alignment horizontal="left" wrapText="1"/>
    </xf>
    <xf numFmtId="0" fontId="0" fillId="5" borderId="1" xfId="0" applyFill="1" applyBorder="1" applyAlignment="1" applyProtection="1">
      <alignment horizontal="center"/>
      <protection locked="0"/>
    </xf>
    <xf numFmtId="0" fontId="2" fillId="7" borderId="6" xfId="0" applyFont="1" applyFill="1" applyBorder="1" applyAlignment="1">
      <alignment horizontal="center" wrapText="1"/>
    </xf>
    <xf numFmtId="0" fontId="15" fillId="3" borderId="1" xfId="0" applyFont="1" applyFill="1" applyBorder="1" applyAlignment="1">
      <alignment horizontal="center" vertical="center"/>
    </xf>
    <xf numFmtId="0" fontId="2" fillId="8" borderId="32" xfId="0" applyFont="1" applyFill="1" applyBorder="1" applyAlignment="1">
      <alignment horizontal="center"/>
    </xf>
    <xf numFmtId="0" fontId="0" fillId="5" borderId="3" xfId="0" applyFill="1" applyBorder="1" applyAlignment="1">
      <alignment horizontal="center"/>
    </xf>
    <xf numFmtId="0" fontId="2" fillId="10" borderId="3" xfId="0" applyFont="1" applyFill="1" applyBorder="1" applyAlignment="1">
      <alignment horizontal="center"/>
    </xf>
    <xf numFmtId="0" fontId="2" fillId="10" borderId="3" xfId="0" applyFont="1" applyFill="1" applyBorder="1" applyAlignment="1">
      <alignment horizontal="center" vertical="center"/>
    </xf>
    <xf numFmtId="0" fontId="0" fillId="11" borderId="34" xfId="0" applyFill="1" applyBorder="1" applyAlignment="1">
      <alignment horizontal="center"/>
    </xf>
    <xf numFmtId="0" fontId="0" fillId="11" borderId="3" xfId="0" applyFill="1" applyBorder="1" applyAlignment="1">
      <alignment horizontal="center"/>
    </xf>
    <xf numFmtId="0" fontId="0" fillId="0" borderId="3" xfId="0" applyBorder="1" applyAlignment="1">
      <alignment horizontal="center"/>
    </xf>
    <xf numFmtId="0" fontId="0" fillId="0" borderId="35" xfId="0" applyBorder="1" applyAlignment="1">
      <alignment horizontal="center"/>
    </xf>
    <xf numFmtId="0" fontId="2" fillId="10" borderId="16" xfId="0" applyFont="1" applyFill="1" applyBorder="1" applyAlignment="1">
      <alignment horizontal="center" vertical="center"/>
    </xf>
    <xf numFmtId="0" fontId="0" fillId="11" borderId="12" xfId="0" applyFill="1" applyBorder="1" applyAlignment="1">
      <alignment horizontal="center"/>
    </xf>
    <xf numFmtId="0" fontId="0" fillId="11" borderId="16" xfId="0" applyFill="1" applyBorder="1" applyAlignment="1">
      <alignment horizontal="center"/>
    </xf>
    <xf numFmtId="0" fontId="2" fillId="14" borderId="24" xfId="0" applyFont="1" applyFill="1" applyBorder="1" applyAlignment="1">
      <alignment horizontal="center" vertical="center" wrapText="1"/>
    </xf>
    <xf numFmtId="0" fontId="2" fillId="14" borderId="36" xfId="0" applyFont="1" applyFill="1" applyBorder="1" applyAlignment="1">
      <alignment horizontal="center"/>
    </xf>
    <xf numFmtId="0" fontId="0" fillId="14" borderId="4" xfId="0" applyFill="1" applyBorder="1" applyAlignment="1">
      <alignment horizontal="center"/>
    </xf>
    <xf numFmtId="0" fontId="2" fillId="14" borderId="4" xfId="0" applyFont="1" applyFill="1" applyBorder="1" applyAlignment="1">
      <alignment horizontal="center"/>
    </xf>
    <xf numFmtId="0" fontId="2" fillId="14" borderId="4" xfId="0" applyFont="1" applyFill="1" applyBorder="1" applyAlignment="1">
      <alignment horizontal="center" vertical="center"/>
    </xf>
    <xf numFmtId="0" fontId="0" fillId="14" borderId="34" xfId="0" applyFill="1" applyBorder="1" applyAlignment="1">
      <alignment horizontal="center"/>
    </xf>
    <xf numFmtId="0" fontId="0" fillId="14" borderId="37" xfId="0" applyFill="1" applyBorder="1" applyAlignment="1">
      <alignment horizontal="center"/>
    </xf>
    <xf numFmtId="0" fontId="2" fillId="10" borderId="38" xfId="0" applyFont="1" applyFill="1" applyBorder="1" applyAlignment="1">
      <alignment horizontal="center"/>
    </xf>
    <xf numFmtId="0" fontId="2" fillId="10" borderId="29" xfId="0" applyFont="1" applyFill="1" applyBorder="1" applyAlignment="1">
      <alignment horizontal="center"/>
    </xf>
    <xf numFmtId="0" fontId="2" fillId="10" borderId="39" xfId="0" applyFont="1" applyFill="1" applyBorder="1" applyAlignment="1">
      <alignment horizontal="center"/>
    </xf>
    <xf numFmtId="0" fontId="2" fillId="10" borderId="40" xfId="0" applyFont="1" applyFill="1" applyBorder="1" applyAlignment="1">
      <alignment horizontal="center"/>
    </xf>
    <xf numFmtId="0" fontId="2" fillId="2" borderId="44" xfId="0" applyFont="1" applyFill="1" applyBorder="1" applyAlignment="1">
      <alignment horizontal="center" vertical="center" wrapText="1"/>
    </xf>
    <xf numFmtId="0" fontId="2" fillId="2" borderId="45" xfId="0" applyFont="1" applyFill="1" applyBorder="1" applyAlignment="1">
      <alignment horizontal="center" vertical="center" wrapText="1"/>
    </xf>
    <xf numFmtId="0" fontId="2" fillId="2" borderId="46" xfId="0" applyFont="1" applyFill="1" applyBorder="1" applyAlignment="1">
      <alignment horizontal="center" vertical="center" wrapText="1"/>
    </xf>
    <xf numFmtId="0" fontId="0" fillId="6" borderId="1" xfId="0" applyFill="1" applyBorder="1" applyAlignment="1">
      <alignment horizontal="center"/>
    </xf>
    <xf numFmtId="0" fontId="2" fillId="2" borderId="1" xfId="0" applyFont="1" applyFill="1" applyBorder="1" applyAlignment="1">
      <alignment horizontal="center" vertical="center" wrapText="1"/>
    </xf>
    <xf numFmtId="0" fontId="0" fillId="5" borderId="0" xfId="0" applyFill="1" applyAlignment="1" applyProtection="1">
      <alignment horizontal="center" wrapText="1"/>
      <protection locked="0"/>
    </xf>
    <xf numFmtId="0" fontId="0" fillId="5" borderId="49" xfId="2" applyFont="1" applyFill="1" applyBorder="1" applyAlignment="1">
      <alignment horizontal="left" wrapText="1"/>
    </xf>
    <xf numFmtId="0" fontId="0" fillId="5" borderId="30" xfId="0" applyFill="1" applyBorder="1" applyAlignment="1" applyProtection="1">
      <alignment horizontal="center" wrapText="1"/>
      <protection locked="0"/>
    </xf>
    <xf numFmtId="0" fontId="0" fillId="3" borderId="2" xfId="0" applyFill="1" applyBorder="1" applyAlignment="1">
      <alignment horizontal="center" wrapText="1"/>
    </xf>
    <xf numFmtId="0" fontId="0" fillId="5" borderId="1" xfId="0" applyFill="1" applyBorder="1" applyAlignment="1">
      <alignment horizontal="center" wrapText="1"/>
    </xf>
    <xf numFmtId="0" fontId="0" fillId="0" borderId="0" xfId="0" applyAlignment="1">
      <alignment horizontal="left" wrapText="1" indent="2"/>
    </xf>
    <xf numFmtId="0" fontId="2" fillId="8" borderId="1" xfId="0" applyFont="1" applyFill="1" applyBorder="1" applyAlignment="1">
      <alignment wrapText="1"/>
    </xf>
    <xf numFmtId="0" fontId="2" fillId="8" borderId="1" xfId="0" applyFont="1" applyFill="1" applyBorder="1" applyAlignment="1">
      <alignment horizontal="left" wrapText="1"/>
    </xf>
    <xf numFmtId="0" fontId="0" fillId="0" borderId="1" xfId="0" applyBorder="1" applyAlignment="1" applyProtection="1">
      <alignment horizontal="left" wrapText="1" indent="2"/>
      <protection locked="0"/>
    </xf>
    <xf numFmtId="0" fontId="2" fillId="3" borderId="1" xfId="0" applyFont="1" applyFill="1" applyBorder="1" applyAlignment="1" applyProtection="1">
      <alignment horizontal="left" wrapText="1"/>
      <protection locked="0"/>
    </xf>
    <xf numFmtId="0" fontId="2" fillId="3" borderId="1" xfId="0" applyFont="1" applyFill="1" applyBorder="1" applyAlignment="1" applyProtection="1">
      <alignment horizontal="center"/>
      <protection hidden="1"/>
    </xf>
    <xf numFmtId="0" fontId="2" fillId="11" borderId="1" xfId="0" applyFont="1" applyFill="1" applyBorder="1" applyAlignment="1">
      <alignment horizontal="left" vertical="center" wrapText="1" indent="24"/>
    </xf>
    <xf numFmtId="0" fontId="2" fillId="11" borderId="1" xfId="0" applyFont="1" applyFill="1" applyBorder="1" applyAlignment="1">
      <alignment horizontal="center" vertical="center"/>
    </xf>
    <xf numFmtId="0" fontId="2" fillId="15" borderId="1" xfId="0" applyFont="1" applyFill="1" applyBorder="1" applyAlignment="1">
      <alignment vertical="center" wrapText="1"/>
    </xf>
    <xf numFmtId="0" fontId="0" fillId="0" borderId="0" xfId="0" applyProtection="1">
      <protection locked="0"/>
    </xf>
    <xf numFmtId="0" fontId="2" fillId="8" borderId="1" xfId="0" applyFont="1" applyFill="1" applyBorder="1" applyAlignment="1" applyProtection="1">
      <alignment horizontal="left" wrapText="1" indent="2"/>
      <protection locked="0"/>
    </xf>
    <xf numFmtId="0" fontId="2" fillId="8" borderId="1" xfId="0" applyFont="1" applyFill="1" applyBorder="1" applyAlignment="1" applyProtection="1">
      <alignment horizontal="center"/>
      <protection hidden="1"/>
    </xf>
    <xf numFmtId="0" fontId="0" fillId="0" borderId="1" xfId="0" applyBorder="1" applyAlignment="1" applyProtection="1">
      <alignment horizontal="left" wrapText="1" indent="4"/>
      <protection locked="0"/>
    </xf>
    <xf numFmtId="0" fontId="2" fillId="8" borderId="1" xfId="0" applyFont="1" applyFill="1" applyBorder="1" applyAlignment="1" applyProtection="1">
      <alignment wrapText="1"/>
      <protection locked="0"/>
    </xf>
    <xf numFmtId="0" fontId="2" fillId="5" borderId="1" xfId="0" applyFont="1" applyFill="1" applyBorder="1" applyAlignment="1" applyProtection="1">
      <alignment wrapText="1"/>
      <protection locked="0"/>
    </xf>
    <xf numFmtId="0" fontId="3" fillId="0" borderId="0" xfId="0" applyFont="1" applyAlignment="1">
      <alignment wrapText="1"/>
    </xf>
    <xf numFmtId="0" fontId="2" fillId="3" borderId="10" xfId="0" applyFont="1" applyFill="1" applyBorder="1" applyAlignment="1">
      <alignment horizontal="center" textRotation="90"/>
    </xf>
    <xf numFmtId="0" fontId="1" fillId="7" borderId="1" xfId="0" applyFont="1" applyFill="1" applyBorder="1" applyAlignment="1">
      <alignment horizontal="center" vertical="center" wrapText="1"/>
    </xf>
    <xf numFmtId="0" fontId="1" fillId="0" borderId="0" xfId="0" applyFont="1"/>
    <xf numFmtId="0" fontId="0" fillId="5" borderId="2" xfId="0" applyFill="1" applyBorder="1" applyAlignment="1">
      <alignment horizontal="center"/>
    </xf>
    <xf numFmtId="0" fontId="0" fillId="5" borderId="14" xfId="0" applyFill="1" applyBorder="1" applyAlignment="1">
      <alignment horizontal="center"/>
    </xf>
    <xf numFmtId="0" fontId="2" fillId="10" borderId="10" xfId="0" applyFont="1" applyFill="1" applyBorder="1" applyAlignment="1">
      <alignment horizontal="center"/>
    </xf>
    <xf numFmtId="0" fontId="2" fillId="10" borderId="25" xfId="0" applyFont="1" applyFill="1" applyBorder="1" applyAlignment="1">
      <alignment horizontal="center"/>
    </xf>
    <xf numFmtId="0" fontId="0" fillId="5" borderId="51" xfId="0" applyFill="1" applyBorder="1" applyAlignment="1">
      <alignment horizontal="center"/>
    </xf>
    <xf numFmtId="0" fontId="0" fillId="5" borderId="52" xfId="0" applyFill="1" applyBorder="1" applyAlignment="1">
      <alignment horizontal="center"/>
    </xf>
    <xf numFmtId="0" fontId="0" fillId="5" borderId="53" xfId="0" applyFill="1" applyBorder="1" applyAlignment="1">
      <alignment horizontal="center"/>
    </xf>
    <xf numFmtId="0" fontId="2" fillId="10" borderId="54" xfId="0" applyFont="1" applyFill="1" applyBorder="1" applyAlignment="1">
      <alignment horizontal="center"/>
    </xf>
    <xf numFmtId="0" fontId="2" fillId="10" borderId="55" xfId="0" applyFont="1" applyFill="1" applyBorder="1" applyAlignment="1">
      <alignment horizontal="center"/>
    </xf>
    <xf numFmtId="0" fontId="2" fillId="10" borderId="56" xfId="0" applyFont="1" applyFill="1" applyBorder="1" applyAlignment="1">
      <alignment horizontal="center"/>
    </xf>
    <xf numFmtId="0" fontId="0" fillId="5" borderId="54" xfId="0" applyFill="1" applyBorder="1" applyAlignment="1">
      <alignment horizontal="center"/>
    </xf>
    <xf numFmtId="0" fontId="0" fillId="5" borderId="55" xfId="0" applyFill="1" applyBorder="1" applyAlignment="1">
      <alignment horizontal="center"/>
    </xf>
    <xf numFmtId="0" fontId="0" fillId="5" borderId="56" xfId="0" applyFill="1" applyBorder="1" applyAlignment="1">
      <alignment horizontal="center"/>
    </xf>
    <xf numFmtId="0" fontId="2" fillId="0" borderId="5" xfId="0" applyFont="1" applyBorder="1" applyAlignment="1">
      <alignment horizontal="center"/>
    </xf>
    <xf numFmtId="0" fontId="0" fillId="0" borderId="10" xfId="0" applyBorder="1" applyAlignment="1">
      <alignment horizontal="left" wrapText="1" indent="6"/>
    </xf>
    <xf numFmtId="0" fontId="0" fillId="5" borderId="1" xfId="0" applyFill="1" applyBorder="1" applyAlignment="1">
      <alignment horizontal="left" indent="3"/>
    </xf>
    <xf numFmtId="0" fontId="0" fillId="5" borderId="57" xfId="0" applyFill="1" applyBorder="1" applyAlignment="1">
      <alignment horizontal="left" indent="3"/>
    </xf>
    <xf numFmtId="0" fontId="2" fillId="10" borderId="59" xfId="0" applyFont="1" applyFill="1" applyBorder="1" applyAlignment="1">
      <alignment horizontal="center"/>
    </xf>
    <xf numFmtId="0" fontId="2" fillId="6" borderId="58" xfId="0" applyFont="1" applyFill="1" applyBorder="1" applyAlignment="1">
      <alignment horizontal="left"/>
    </xf>
    <xf numFmtId="0" fontId="2" fillId="10" borderId="26" xfId="0" applyFont="1" applyFill="1" applyBorder="1" applyAlignment="1">
      <alignment horizontal="center"/>
    </xf>
    <xf numFmtId="0" fontId="0" fillId="5" borderId="58" xfId="0" applyFill="1" applyBorder="1" applyAlignment="1">
      <alignment horizontal="left" indent="3"/>
    </xf>
    <xf numFmtId="0" fontId="0" fillId="5" borderId="60" xfId="0" applyFill="1" applyBorder="1" applyAlignment="1">
      <alignment horizontal="left" indent="3"/>
    </xf>
    <xf numFmtId="0" fontId="2" fillId="10" borderId="10" xfId="0" applyFont="1" applyFill="1" applyBorder="1" applyAlignment="1">
      <alignment horizontal="left"/>
    </xf>
    <xf numFmtId="0" fontId="2" fillId="10" borderId="61" xfId="0" applyFont="1" applyFill="1" applyBorder="1" applyAlignment="1">
      <alignment horizontal="center"/>
    </xf>
    <xf numFmtId="0" fontId="2" fillId="10" borderId="1" xfId="0" applyFont="1" applyFill="1" applyBorder="1" applyAlignment="1">
      <alignment horizontal="left" vertical="center" wrapText="1"/>
    </xf>
    <xf numFmtId="0" fontId="2" fillId="11" borderId="1" xfId="0" applyFont="1" applyFill="1" applyBorder="1" applyAlignment="1">
      <alignment horizontal="left" indent="2"/>
    </xf>
    <xf numFmtId="0" fontId="2" fillId="11" borderId="1" xfId="0" applyFont="1" applyFill="1" applyBorder="1" applyAlignment="1">
      <alignment horizontal="left" vertical="center" indent="2"/>
    </xf>
    <xf numFmtId="0" fontId="2" fillId="10" borderId="1" xfId="0" applyFont="1" applyFill="1" applyBorder="1" applyAlignment="1">
      <alignment wrapText="1"/>
    </xf>
    <xf numFmtId="0" fontId="1" fillId="7" borderId="3" xfId="0" applyFont="1" applyFill="1" applyBorder="1" applyAlignment="1">
      <alignment horizontal="center" vertical="center" wrapText="1"/>
    </xf>
    <xf numFmtId="0" fontId="0" fillId="3" borderId="3" xfId="0" applyFill="1" applyBorder="1" applyAlignment="1">
      <alignment horizontal="center" wrapText="1"/>
    </xf>
    <xf numFmtId="0" fontId="0" fillId="3" borderId="14" xfId="0" applyFill="1" applyBorder="1" applyAlignment="1">
      <alignment horizontal="center" wrapText="1"/>
    </xf>
    <xf numFmtId="0" fontId="2" fillId="3" borderId="1" xfId="0" applyFont="1" applyFill="1" applyBorder="1" applyAlignment="1">
      <alignment horizontal="center" textRotation="90"/>
    </xf>
    <xf numFmtId="0" fontId="0" fillId="5" borderId="1" xfId="0" applyFill="1" applyBorder="1" applyAlignment="1" applyProtection="1">
      <alignment horizontal="center" wrapText="1"/>
      <protection locked="0"/>
    </xf>
    <xf numFmtId="0" fontId="2" fillId="3" borderId="26" xfId="0" applyFont="1" applyFill="1" applyBorder="1" applyAlignment="1">
      <alignment horizontal="center" textRotation="90"/>
    </xf>
    <xf numFmtId="0" fontId="0" fillId="3" borderId="5" xfId="0" applyFill="1" applyBorder="1" applyAlignment="1">
      <alignment horizontal="center" wrapText="1"/>
    </xf>
    <xf numFmtId="0" fontId="0" fillId="0" borderId="62" xfId="0" applyBorder="1"/>
    <xf numFmtId="0" fontId="0" fillId="0" borderId="1" xfId="0" applyBorder="1" applyAlignment="1" applyProtection="1">
      <alignment horizontal="center"/>
      <protection locked="0"/>
    </xf>
    <xf numFmtId="0" fontId="37" fillId="0" borderId="0" xfId="0" applyFont="1" applyAlignment="1">
      <alignment horizontal="center" vertical="center"/>
    </xf>
    <xf numFmtId="0" fontId="0" fillId="5" borderId="5" xfId="0" applyFill="1" applyBorder="1" applyAlignment="1">
      <alignment horizontal="center"/>
    </xf>
    <xf numFmtId="0" fontId="39" fillId="0" borderId="9" xfId="0" applyFont="1" applyBorder="1" applyAlignment="1">
      <alignment horizontal="center" vertical="center"/>
    </xf>
    <xf numFmtId="0" fontId="39" fillId="0" borderId="50" xfId="0" applyFont="1" applyBorder="1" applyAlignment="1">
      <alignment horizontal="center" vertical="center"/>
    </xf>
    <xf numFmtId="0" fontId="40" fillId="0" borderId="0" xfId="0" applyFont="1"/>
    <xf numFmtId="0" fontId="39" fillId="0" borderId="1" xfId="0" applyFont="1" applyBorder="1" applyAlignment="1">
      <alignment horizontal="center" vertical="center"/>
    </xf>
    <xf numFmtId="0" fontId="0" fillId="5" borderId="0" xfId="2" applyFont="1" applyFill="1" applyAlignment="1">
      <alignment horizontal="left"/>
    </xf>
    <xf numFmtId="0" fontId="2" fillId="4" borderId="1" xfId="0" applyFont="1" applyFill="1" applyBorder="1" applyAlignment="1" applyProtection="1">
      <alignment horizontal="center" vertical="center"/>
      <protection locked="0"/>
    </xf>
    <xf numFmtId="0" fontId="29" fillId="0" borderId="0" xfId="0" applyFont="1"/>
    <xf numFmtId="0" fontId="41" fillId="0" borderId="0" xfId="0" applyFont="1"/>
    <xf numFmtId="0" fontId="11" fillId="16" borderId="3" xfId="1" applyNumberFormat="1" applyFont="1" applyFill="1" applyBorder="1" applyProtection="1"/>
    <xf numFmtId="0" fontId="0" fillId="16" borderId="1" xfId="0" applyFill="1" applyBorder="1" applyAlignment="1">
      <alignment horizontal="center"/>
    </xf>
    <xf numFmtId="0" fontId="17" fillId="16" borderId="1" xfId="0" applyFont="1" applyFill="1" applyBorder="1" applyAlignment="1">
      <alignment horizontal="center"/>
    </xf>
    <xf numFmtId="0" fontId="2" fillId="0" borderId="0" xfId="0" applyFont="1" applyAlignment="1">
      <alignment horizontal="left" wrapText="1"/>
    </xf>
    <xf numFmtId="0" fontId="2" fillId="6" borderId="1" xfId="0" applyFont="1" applyFill="1" applyBorder="1" applyAlignment="1">
      <alignment horizontal="center"/>
    </xf>
    <xf numFmtId="0" fontId="38" fillId="0" borderId="0" xfId="0" applyFont="1" applyAlignment="1">
      <alignment horizontal="center" vertical="center"/>
    </xf>
    <xf numFmtId="0" fontId="2" fillId="0" borderId="1" xfId="0" applyFont="1" applyBorder="1" applyAlignment="1">
      <alignment horizontal="center"/>
    </xf>
    <xf numFmtId="0" fontId="0" fillId="8" borderId="1" xfId="0"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9" xfId="0" applyFont="1" applyFill="1" applyBorder="1" applyAlignment="1">
      <alignment horizontal="center" vertical="center"/>
    </xf>
    <xf numFmtId="0" fontId="0" fillId="0" borderId="30" xfId="0" applyBorder="1" applyAlignment="1">
      <alignment horizontal="right"/>
    </xf>
    <xf numFmtId="0" fontId="2" fillId="3" borderId="2"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0" borderId="0" xfId="0" applyFont="1" applyAlignment="1">
      <alignment horizontal="left"/>
    </xf>
    <xf numFmtId="0" fontId="0" fillId="0" borderId="0" xfId="0" applyAlignment="1">
      <alignment horizontal="left"/>
    </xf>
    <xf numFmtId="0" fontId="6" fillId="0" borderId="0" xfId="0" applyFont="1" applyAlignment="1">
      <alignment horizontal="left" vertical="center" wrapText="1"/>
    </xf>
    <xf numFmtId="0" fontId="3" fillId="0" borderId="0" xfId="0" applyFont="1" applyAlignment="1">
      <alignment horizontal="center" wrapText="1"/>
    </xf>
    <xf numFmtId="0" fontId="0" fillId="0" borderId="0" xfId="0" applyAlignment="1">
      <alignment horizontal="left" vertical="top" wrapText="1"/>
    </xf>
    <xf numFmtId="0" fontId="6" fillId="0" borderId="0" xfId="0" applyFont="1" applyAlignment="1">
      <alignment horizontal="left" vertical="top" wrapText="1"/>
    </xf>
    <xf numFmtId="0" fontId="6" fillId="0" borderId="0" xfId="0" applyFont="1" applyAlignment="1">
      <alignment horizontal="left" vertical="center"/>
    </xf>
    <xf numFmtId="0" fontId="7" fillId="0" borderId="0" xfId="0" applyFont="1" applyAlignment="1">
      <alignment horizontal="left" vertical="center" wrapText="1"/>
    </xf>
    <xf numFmtId="0" fontId="2" fillId="3" borderId="1" xfId="0" applyFont="1" applyFill="1" applyBorder="1" applyAlignment="1" applyProtection="1">
      <alignment horizontal="center" vertical="center" wrapText="1"/>
      <protection locked="0"/>
    </xf>
    <xf numFmtId="0" fontId="2" fillId="3" borderId="1" xfId="0" applyFont="1" applyFill="1" applyBorder="1" applyAlignment="1">
      <alignment horizontal="center" vertical="center" wrapText="1"/>
    </xf>
    <xf numFmtId="0" fontId="21" fillId="0" borderId="22" xfId="0" applyFont="1" applyBorder="1" applyAlignment="1">
      <alignment horizontal="left" vertical="center" indent="2"/>
    </xf>
    <xf numFmtId="0" fontId="21" fillId="0" borderId="8" xfId="0" applyFont="1" applyBorder="1" applyAlignment="1">
      <alignment horizontal="left" vertical="center" indent="2"/>
    </xf>
    <xf numFmtId="0" fontId="22" fillId="0" borderId="22" xfId="0" applyFont="1" applyBorder="1" applyAlignment="1">
      <alignment horizontal="left" vertical="center"/>
    </xf>
    <xf numFmtId="0" fontId="22" fillId="0" borderId="8" xfId="0" applyFont="1" applyBorder="1" applyAlignment="1">
      <alignment horizontal="left" vertical="center"/>
    </xf>
    <xf numFmtId="0" fontId="21" fillId="0" borderId="22" xfId="0" applyFont="1" applyBorder="1" applyAlignment="1">
      <alignment horizontal="left" vertical="center"/>
    </xf>
    <xf numFmtId="0" fontId="21" fillId="0" borderId="8" xfId="0" applyFont="1" applyBorder="1" applyAlignment="1">
      <alignment horizontal="left" vertical="center"/>
    </xf>
    <xf numFmtId="0" fontId="2" fillId="5" borderId="1" xfId="0" applyFont="1" applyFill="1" applyBorder="1" applyAlignment="1">
      <alignment horizontal="center"/>
    </xf>
    <xf numFmtId="0" fontId="2" fillId="8" borderId="3"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0" fillId="0" borderId="0" xfId="0" applyAlignment="1">
      <alignment horizontal="left" wrapText="1"/>
    </xf>
    <xf numFmtId="0" fontId="2" fillId="0" borderId="0" xfId="0" applyFont="1" applyAlignment="1">
      <alignment horizontal="center"/>
    </xf>
    <xf numFmtId="0" fontId="2" fillId="8" borderId="1" xfId="0" applyFont="1" applyFill="1" applyBorder="1" applyAlignment="1">
      <alignment horizontal="center"/>
    </xf>
    <xf numFmtId="0" fontId="2" fillId="8" borderId="41" xfId="0" applyFont="1" applyFill="1" applyBorder="1" applyAlignment="1">
      <alignment horizontal="center"/>
    </xf>
    <xf numFmtId="0" fontId="2" fillId="8" borderId="42" xfId="0" applyFont="1" applyFill="1" applyBorder="1" applyAlignment="1">
      <alignment horizontal="center"/>
    </xf>
    <xf numFmtId="0" fontId="2" fillId="8" borderId="43" xfId="0" applyFont="1" applyFill="1" applyBorder="1" applyAlignment="1">
      <alignment horizontal="center"/>
    </xf>
    <xf numFmtId="0" fontId="2" fillId="0" borderId="47" xfId="0" applyFont="1" applyBorder="1" applyAlignment="1">
      <alignment horizontal="center"/>
    </xf>
    <xf numFmtId="0" fontId="2" fillId="8" borderId="31" xfId="0" applyFont="1" applyFill="1" applyBorder="1" applyAlignment="1">
      <alignment horizontal="center"/>
    </xf>
    <xf numFmtId="0" fontId="2" fillId="8" borderId="32" xfId="0" applyFont="1" applyFill="1" applyBorder="1" applyAlignment="1">
      <alignment horizontal="center"/>
    </xf>
    <xf numFmtId="0" fontId="2" fillId="8" borderId="7" xfId="0" applyFont="1" applyFill="1" applyBorder="1" applyAlignment="1">
      <alignment horizontal="center"/>
    </xf>
    <xf numFmtId="0" fontId="12" fillId="0" borderId="0" xfId="0" applyFont="1" applyAlignment="1">
      <alignment horizontal="center"/>
    </xf>
    <xf numFmtId="0" fontId="30" fillId="0" borderId="0" xfId="0" applyFont="1" applyAlignment="1">
      <alignment horizontal="left" wrapText="1"/>
    </xf>
    <xf numFmtId="0" fontId="12" fillId="5" borderId="0" xfId="0" applyFont="1" applyFill="1" applyAlignment="1">
      <alignment horizontal="center" vertical="center"/>
    </xf>
    <xf numFmtId="0" fontId="26" fillId="8" borderId="1" xfId="0" applyFont="1" applyFill="1" applyBorder="1" applyAlignment="1">
      <alignment horizontal="center" vertical="center"/>
    </xf>
    <xf numFmtId="0" fontId="26" fillId="8" borderId="1" xfId="0" applyFont="1" applyFill="1" applyBorder="1" applyAlignment="1">
      <alignment horizontal="center"/>
    </xf>
    <xf numFmtId="0" fontId="2" fillId="5" borderId="0" xfId="0" applyFont="1" applyFill="1" applyAlignment="1">
      <alignment horizontal="left"/>
    </xf>
    <xf numFmtId="0" fontId="7" fillId="0" borderId="0" xfId="0" applyFont="1" applyAlignment="1">
      <alignment horizontal="left" vertical="top" wrapText="1"/>
    </xf>
    <xf numFmtId="0" fontId="2" fillId="0" borderId="1" xfId="0" applyFont="1" applyBorder="1" applyAlignment="1">
      <alignment horizontal="center" wrapText="1"/>
    </xf>
    <xf numFmtId="0" fontId="2" fillId="0" borderId="24" xfId="0" applyFont="1" applyBorder="1" applyAlignment="1">
      <alignment horizontal="center" wrapText="1"/>
    </xf>
    <xf numFmtId="0" fontId="2" fillId="0" borderId="26" xfId="0" applyFont="1" applyBorder="1" applyAlignment="1">
      <alignment horizontal="center" wrapText="1"/>
    </xf>
    <xf numFmtId="0" fontId="2" fillId="0" borderId="25" xfId="0" applyFont="1" applyBorder="1" applyAlignment="1">
      <alignment horizontal="center" wrapText="1"/>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2" fillId="0" borderId="28" xfId="0" applyFont="1" applyBorder="1" applyAlignment="1">
      <alignment horizontal="center" wrapText="1"/>
    </xf>
    <xf numFmtId="0" fontId="2" fillId="0" borderId="27" xfId="0" applyFont="1" applyBorder="1" applyAlignment="1">
      <alignment horizont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2" fillId="6" borderId="3" xfId="0" applyFont="1" applyFill="1" applyBorder="1" applyAlignment="1">
      <alignment horizontal="center"/>
    </xf>
    <xf numFmtId="0" fontId="2" fillId="6" borderId="4" xfId="0" applyFont="1" applyFill="1" applyBorder="1" applyAlignment="1">
      <alignment horizontal="center"/>
    </xf>
    <xf numFmtId="0" fontId="2" fillId="6" borderId="5" xfId="0" applyFont="1" applyFill="1" applyBorder="1" applyAlignment="1">
      <alignment horizontal="center"/>
    </xf>
    <xf numFmtId="0" fontId="36" fillId="13" borderId="22" xfId="0" applyFont="1" applyFill="1" applyBorder="1" applyAlignment="1">
      <alignment horizontal="center" vertical="center" wrapText="1"/>
    </xf>
    <xf numFmtId="0" fontId="36" fillId="13" borderId="8" xfId="0" applyFont="1" applyFill="1" applyBorder="1" applyAlignment="1">
      <alignment horizontal="center" vertical="center" wrapText="1"/>
    </xf>
    <xf numFmtId="0" fontId="36" fillId="13" borderId="48" xfId="0" applyFont="1" applyFill="1" applyBorder="1" applyAlignment="1">
      <alignment horizontal="center" vertical="center"/>
    </xf>
    <xf numFmtId="0" fontId="36" fillId="13" borderId="47" xfId="0" applyFont="1" applyFill="1" applyBorder="1" applyAlignment="1">
      <alignment horizontal="center" vertical="center"/>
    </xf>
    <xf numFmtId="0" fontId="36" fillId="13" borderId="9" xfId="0" applyFont="1" applyFill="1" applyBorder="1" applyAlignment="1">
      <alignment horizontal="center" vertical="center"/>
    </xf>
    <xf numFmtId="0" fontId="2" fillId="0" borderId="0" xfId="0" applyFont="1" applyAlignment="1">
      <alignment horizontal="center" vertical="center"/>
    </xf>
    <xf numFmtId="0" fontId="35" fillId="6" borderId="31" xfId="0" applyFont="1" applyFill="1" applyBorder="1" applyAlignment="1">
      <alignment horizontal="center"/>
    </xf>
    <xf numFmtId="0" fontId="35" fillId="6" borderId="32" xfId="0" applyFont="1" applyFill="1" applyBorder="1" applyAlignment="1">
      <alignment horizontal="center"/>
    </xf>
    <xf numFmtId="0" fontId="35" fillId="6" borderId="7" xfId="0" applyFont="1" applyFill="1" applyBorder="1" applyAlignment="1">
      <alignment horizontal="center"/>
    </xf>
    <xf numFmtId="0" fontId="8" fillId="0" borderId="0" xfId="0" applyFont="1" applyAlignment="1">
      <alignment horizontal="left" vertical="center" wrapText="1"/>
    </xf>
    <xf numFmtId="0" fontId="3" fillId="0" borderId="0" xfId="0" applyFont="1" applyAlignment="1">
      <alignment horizontal="center"/>
    </xf>
    <xf numFmtId="0" fontId="8" fillId="0" borderId="0" xfId="0" applyFont="1" applyAlignment="1">
      <alignment horizontal="left" vertical="top" wrapText="1"/>
    </xf>
  </cellXfs>
  <cellStyles count="3">
    <cellStyle name="Comma" xfId="1" builtinId="3"/>
    <cellStyle name="Normal" xfId="0" builtinId="0"/>
    <cellStyle name="Normal 2" xfId="2" xr:uid="{00000000-0005-0000-0000-000002000000}"/>
  </cellStyles>
  <dxfs count="0"/>
  <tableStyles count="1" defaultTableStyle="TableStyleMedium2" defaultPivotStyle="PivotStyleLight16">
    <tableStyle name="Invisible" pivot="0" table="0" count="0" xr9:uid="{A3B46069-2126-42B0-B1EA-0F0DB4223FE3}"/>
  </tableStyles>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g"/></Relationships>
</file>

<file path=xl/drawings/_rels/drawing1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g"/></Relationships>
</file>

<file path=xl/drawings/_rels/drawing1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13</xdr:col>
      <xdr:colOff>208913</xdr:colOff>
      <xdr:row>2</xdr:row>
      <xdr:rowOff>28576</xdr:rowOff>
    </xdr:from>
    <xdr:to>
      <xdr:col>14</xdr:col>
      <xdr:colOff>666749</xdr:colOff>
      <xdr:row>6</xdr:row>
      <xdr:rowOff>104775</xdr:rowOff>
    </xdr:to>
    <xdr:pic>
      <xdr:nvPicPr>
        <xdr:cNvPr id="2" name="Picture 1">
          <a:extLst>
            <a:ext uri="{FF2B5EF4-FFF2-40B4-BE49-F238E27FC236}">
              <a16:creationId xmlns:a16="http://schemas.microsoft.com/office/drawing/2014/main" id="{C7F31C45-F80F-4788-8C35-68D5BEE4E2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286488" y="409576"/>
          <a:ext cx="1210311" cy="120967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33</xdr:col>
      <xdr:colOff>529442</xdr:colOff>
      <xdr:row>0</xdr:row>
      <xdr:rowOff>154255</xdr:rowOff>
    </xdr:from>
    <xdr:to>
      <xdr:col>36</xdr:col>
      <xdr:colOff>153942</xdr:colOff>
      <xdr:row>8</xdr:row>
      <xdr:rowOff>72184</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554215" y="154255"/>
          <a:ext cx="1442909" cy="1441929"/>
        </a:xfrm>
        <a:prstGeom prst="rect">
          <a:avLst/>
        </a:prstGeom>
      </xdr:spPr>
    </xdr:pic>
    <xdr:clientData/>
  </xdr:twoCellAnchor>
  <xdr:twoCellAnchor editAs="oneCell">
    <xdr:from>
      <xdr:col>0</xdr:col>
      <xdr:colOff>530678</xdr:colOff>
      <xdr:row>58</xdr:row>
      <xdr:rowOff>136070</xdr:rowOff>
    </xdr:from>
    <xdr:to>
      <xdr:col>10</xdr:col>
      <xdr:colOff>333186</xdr:colOff>
      <xdr:row>98</xdr:row>
      <xdr:rowOff>108858</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rotWithShape="1">
        <a:blip xmlns:r="http://schemas.openxmlformats.org/officeDocument/2006/relationships" r:embed="rId2"/>
        <a:srcRect l="22636" t="25678" r="35937" b="17701"/>
        <a:stretch/>
      </xdr:blipFill>
      <xdr:spPr>
        <a:xfrm>
          <a:off x="530678" y="11770177"/>
          <a:ext cx="9899008" cy="759278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49</xdr:row>
      <xdr:rowOff>165265</xdr:rowOff>
    </xdr:from>
    <xdr:to>
      <xdr:col>18</xdr:col>
      <xdr:colOff>249785</xdr:colOff>
      <xdr:row>88</xdr:row>
      <xdr:rowOff>46326</xdr:rowOff>
    </xdr:to>
    <xdr:pic>
      <xdr:nvPicPr>
        <xdr:cNvPr id="2" name="Picture 1">
          <a:extLst>
            <a:ext uri="{FF2B5EF4-FFF2-40B4-BE49-F238E27FC236}">
              <a16:creationId xmlns:a16="http://schemas.microsoft.com/office/drawing/2014/main" id="{1ACCF240-5A76-4820-82FC-06B2C126BF12}"/>
            </a:ext>
          </a:extLst>
        </xdr:cNvPr>
        <xdr:cNvPicPr/>
      </xdr:nvPicPr>
      <xdr:blipFill rotWithShape="1">
        <a:blip xmlns:r="http://schemas.openxmlformats.org/officeDocument/2006/relationships" r:embed="rId1"/>
        <a:srcRect l="5598" t="31944" r="61893" b="23544"/>
        <a:stretch/>
      </xdr:blipFill>
      <xdr:spPr bwMode="auto">
        <a:xfrm>
          <a:off x="0" y="16614940"/>
          <a:ext cx="12285303" cy="7310561"/>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34</xdr:col>
      <xdr:colOff>402610</xdr:colOff>
      <xdr:row>0</xdr:row>
      <xdr:rowOff>80842</xdr:rowOff>
    </xdr:from>
    <xdr:to>
      <xdr:col>37</xdr:col>
      <xdr:colOff>285710</xdr:colOff>
      <xdr:row>6</xdr:row>
      <xdr:rowOff>94981</xdr:rowOff>
    </xdr:to>
    <xdr:pic>
      <xdr:nvPicPr>
        <xdr:cNvPr id="3" name="Picture 2">
          <a:extLst>
            <a:ext uri="{FF2B5EF4-FFF2-40B4-BE49-F238E27FC236}">
              <a16:creationId xmlns:a16="http://schemas.microsoft.com/office/drawing/2014/main" id="{419088C4-A37C-40CC-9141-C70E6802D0A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309860" y="80842"/>
          <a:ext cx="1163752" cy="115713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48</xdr:row>
      <xdr:rowOff>165265</xdr:rowOff>
    </xdr:from>
    <xdr:to>
      <xdr:col>20</xdr:col>
      <xdr:colOff>45678</xdr:colOff>
      <xdr:row>87</xdr:row>
      <xdr:rowOff>46326</xdr:rowOff>
    </xdr:to>
    <xdr:pic>
      <xdr:nvPicPr>
        <xdr:cNvPr id="2" name="Picture 1">
          <a:extLst>
            <a:ext uri="{FF2B5EF4-FFF2-40B4-BE49-F238E27FC236}">
              <a16:creationId xmlns:a16="http://schemas.microsoft.com/office/drawing/2014/main" id="{00000000-0008-0000-0600-000002000000}"/>
            </a:ext>
          </a:extLst>
        </xdr:cNvPr>
        <xdr:cNvPicPr/>
      </xdr:nvPicPr>
      <xdr:blipFill rotWithShape="1">
        <a:blip xmlns:r="http://schemas.openxmlformats.org/officeDocument/2006/relationships" r:embed="rId1"/>
        <a:srcRect l="5598" t="31944" r="61893" b="23544"/>
        <a:stretch/>
      </xdr:blipFill>
      <xdr:spPr bwMode="auto">
        <a:xfrm>
          <a:off x="0" y="17977015"/>
          <a:ext cx="12345114" cy="7305798"/>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34</xdr:col>
      <xdr:colOff>402610</xdr:colOff>
      <xdr:row>0</xdr:row>
      <xdr:rowOff>80842</xdr:rowOff>
    </xdr:from>
    <xdr:to>
      <xdr:col>36</xdr:col>
      <xdr:colOff>347162</xdr:colOff>
      <xdr:row>6</xdr:row>
      <xdr:rowOff>94981</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459539" y="80842"/>
          <a:ext cx="1169194" cy="115713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35</xdr:col>
      <xdr:colOff>420461</xdr:colOff>
      <xdr:row>0</xdr:row>
      <xdr:rowOff>12247</xdr:rowOff>
    </xdr:from>
    <xdr:to>
      <xdr:col>37</xdr:col>
      <xdr:colOff>466724</xdr:colOff>
      <xdr:row>6</xdr:row>
      <xdr:rowOff>139578</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035782" y="12247"/>
          <a:ext cx="1270906" cy="127033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13</xdr:col>
      <xdr:colOff>470807</xdr:colOff>
      <xdr:row>0</xdr:row>
      <xdr:rowOff>28575</xdr:rowOff>
    </xdr:from>
    <xdr:to>
      <xdr:col>14</xdr:col>
      <xdr:colOff>592091</xdr:colOff>
      <xdr:row>6</xdr:row>
      <xdr:rowOff>42714</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357271" y="28575"/>
          <a:ext cx="1155427" cy="115713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217715</xdr:colOff>
      <xdr:row>0</xdr:row>
      <xdr:rowOff>40823</xdr:rowOff>
    </xdr:from>
    <xdr:to>
      <xdr:col>11</xdr:col>
      <xdr:colOff>707573</xdr:colOff>
      <xdr:row>6</xdr:row>
      <xdr:rowOff>168154</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055929" y="40823"/>
          <a:ext cx="1265464" cy="1270331"/>
        </a:xfrm>
        <a:prstGeom prst="rect">
          <a:avLst/>
        </a:prstGeom>
      </xdr:spPr>
    </xdr:pic>
    <xdr:clientData/>
  </xdr:twoCellAnchor>
  <xdr:twoCellAnchor editAs="oneCell">
    <xdr:from>
      <xdr:col>0</xdr:col>
      <xdr:colOff>1469571</xdr:colOff>
      <xdr:row>42</xdr:row>
      <xdr:rowOff>54428</xdr:rowOff>
    </xdr:from>
    <xdr:to>
      <xdr:col>11</xdr:col>
      <xdr:colOff>526143</xdr:colOff>
      <xdr:row>73</xdr:row>
      <xdr:rowOff>122465</xdr:rowOff>
    </xdr:to>
    <xdr:pic>
      <xdr:nvPicPr>
        <xdr:cNvPr id="6" name="Picture 5">
          <a:extLst>
            <a:ext uri="{FF2B5EF4-FFF2-40B4-BE49-F238E27FC236}">
              <a16:creationId xmlns:a16="http://schemas.microsoft.com/office/drawing/2014/main" id="{00000000-0008-0000-0700-000006000000}"/>
            </a:ext>
          </a:extLst>
        </xdr:cNvPr>
        <xdr:cNvPicPr/>
      </xdr:nvPicPr>
      <xdr:blipFill rotWithShape="1">
        <a:blip xmlns:r="http://schemas.openxmlformats.org/officeDocument/2006/relationships" r:embed="rId2"/>
        <a:srcRect l="34830" t="20513" r="14316" b="14910"/>
        <a:stretch/>
      </xdr:blipFill>
      <xdr:spPr bwMode="auto">
        <a:xfrm>
          <a:off x="1469571" y="27717749"/>
          <a:ext cx="11783785" cy="7905751"/>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294638</xdr:colOff>
      <xdr:row>1</xdr:row>
      <xdr:rowOff>19051</xdr:rowOff>
    </xdr:from>
    <xdr:to>
      <xdr:col>14</xdr:col>
      <xdr:colOff>752474</xdr:colOff>
      <xdr:row>5</xdr:row>
      <xdr:rowOff>95250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72213" y="209551"/>
          <a:ext cx="1210311" cy="12096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433916</xdr:colOff>
      <xdr:row>0</xdr:row>
      <xdr:rowOff>78441</xdr:rowOff>
    </xdr:from>
    <xdr:to>
      <xdr:col>12</xdr:col>
      <xdr:colOff>156004</xdr:colOff>
      <xdr:row>6</xdr:row>
      <xdr:rowOff>92580</xdr:rowOff>
    </xdr:to>
    <xdr:pic>
      <xdr:nvPicPr>
        <xdr:cNvPr id="2" name="Picture 1">
          <a:extLst>
            <a:ext uri="{FF2B5EF4-FFF2-40B4-BE49-F238E27FC236}">
              <a16:creationId xmlns:a16="http://schemas.microsoft.com/office/drawing/2014/main" id="{B939D67A-00A6-4CA0-BADD-3800630077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36504" y="78441"/>
          <a:ext cx="1156441" cy="1157139"/>
        </a:xfrm>
        <a:prstGeom prst="rect">
          <a:avLst/>
        </a:prstGeom>
      </xdr:spPr>
    </xdr:pic>
    <xdr:clientData/>
  </xdr:twoCellAnchor>
  <xdr:twoCellAnchor editAs="oneCell">
    <xdr:from>
      <xdr:col>0</xdr:col>
      <xdr:colOff>2644588</xdr:colOff>
      <xdr:row>70</xdr:row>
      <xdr:rowOff>224118</xdr:rowOff>
    </xdr:from>
    <xdr:to>
      <xdr:col>17</xdr:col>
      <xdr:colOff>224118</xdr:colOff>
      <xdr:row>114</xdr:row>
      <xdr:rowOff>94999</xdr:rowOff>
    </xdr:to>
    <xdr:pic>
      <xdr:nvPicPr>
        <xdr:cNvPr id="3" name="Picture 2">
          <a:extLst>
            <a:ext uri="{FF2B5EF4-FFF2-40B4-BE49-F238E27FC236}">
              <a16:creationId xmlns:a16="http://schemas.microsoft.com/office/drawing/2014/main" id="{19435010-ECB3-498B-A55A-FCF2B5E32DB4}"/>
            </a:ext>
          </a:extLst>
        </xdr:cNvPr>
        <xdr:cNvPicPr>
          <a:picLocks noChangeAspect="1"/>
        </xdr:cNvPicPr>
      </xdr:nvPicPr>
      <xdr:blipFill rotWithShape="1">
        <a:blip xmlns:r="http://schemas.openxmlformats.org/officeDocument/2006/relationships" r:embed="rId2"/>
        <a:srcRect l="20029" t="21759" r="33380" b="13214"/>
        <a:stretch/>
      </xdr:blipFill>
      <xdr:spPr>
        <a:xfrm>
          <a:off x="2644588" y="15473643"/>
          <a:ext cx="11624422" cy="91672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669239</xdr:colOff>
      <xdr:row>0</xdr:row>
      <xdr:rowOff>0</xdr:rowOff>
    </xdr:from>
    <xdr:to>
      <xdr:col>9</xdr:col>
      <xdr:colOff>391327</xdr:colOff>
      <xdr:row>6</xdr:row>
      <xdr:rowOff>14139</xdr:rowOff>
    </xdr:to>
    <xdr:pic>
      <xdr:nvPicPr>
        <xdr:cNvPr id="2" name="Picture 1">
          <a:extLst>
            <a:ext uri="{FF2B5EF4-FFF2-40B4-BE49-F238E27FC236}">
              <a16:creationId xmlns:a16="http://schemas.microsoft.com/office/drawing/2014/main" id="{CAE5DB13-6B61-48D2-BAD4-9829672055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03489" y="0"/>
          <a:ext cx="1150838" cy="1157139"/>
        </a:xfrm>
        <a:prstGeom prst="rect">
          <a:avLst/>
        </a:prstGeom>
      </xdr:spPr>
    </xdr:pic>
    <xdr:clientData/>
  </xdr:twoCellAnchor>
  <xdr:twoCellAnchor editAs="oneCell">
    <xdr:from>
      <xdr:col>0</xdr:col>
      <xdr:colOff>2644588</xdr:colOff>
      <xdr:row>61</xdr:row>
      <xdr:rowOff>224118</xdr:rowOff>
    </xdr:from>
    <xdr:to>
      <xdr:col>17</xdr:col>
      <xdr:colOff>224118</xdr:colOff>
      <xdr:row>105</xdr:row>
      <xdr:rowOff>94999</xdr:rowOff>
    </xdr:to>
    <xdr:pic>
      <xdr:nvPicPr>
        <xdr:cNvPr id="3" name="Picture 2">
          <a:extLst>
            <a:ext uri="{FF2B5EF4-FFF2-40B4-BE49-F238E27FC236}">
              <a16:creationId xmlns:a16="http://schemas.microsoft.com/office/drawing/2014/main" id="{F2F42919-B252-4A08-8CE9-D08B27DE77BB}"/>
            </a:ext>
          </a:extLst>
        </xdr:cNvPr>
        <xdr:cNvPicPr>
          <a:picLocks noChangeAspect="1"/>
        </xdr:cNvPicPr>
      </xdr:nvPicPr>
      <xdr:blipFill rotWithShape="1">
        <a:blip xmlns:r="http://schemas.openxmlformats.org/officeDocument/2006/relationships" r:embed="rId2"/>
        <a:srcRect l="20029" t="21759" r="33380" b="13214"/>
        <a:stretch/>
      </xdr:blipFill>
      <xdr:spPr>
        <a:xfrm>
          <a:off x="2644588" y="19255068"/>
          <a:ext cx="11638430" cy="91672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23</xdr:col>
      <xdr:colOff>131357</xdr:colOff>
      <xdr:row>0</xdr:row>
      <xdr:rowOff>73458</xdr:rowOff>
    </xdr:from>
    <xdr:to>
      <xdr:col>24</xdr:col>
      <xdr:colOff>447357</xdr:colOff>
      <xdr:row>6</xdr:row>
      <xdr:rowOff>87597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69298" y="73458"/>
          <a:ext cx="1156441" cy="1157139"/>
        </a:xfrm>
        <a:prstGeom prst="rect">
          <a:avLst/>
        </a:prstGeom>
      </xdr:spPr>
    </xdr:pic>
    <xdr:clientData/>
  </xdr:twoCellAnchor>
  <xdr:twoCellAnchor editAs="oneCell">
    <xdr:from>
      <xdr:col>0</xdr:col>
      <xdr:colOff>2644588</xdr:colOff>
      <xdr:row>59</xdr:row>
      <xdr:rowOff>224118</xdr:rowOff>
    </xdr:from>
    <xdr:to>
      <xdr:col>16</xdr:col>
      <xdr:colOff>67235</xdr:colOff>
      <xdr:row>103</xdr:row>
      <xdr:rowOff>95000</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rotWithShape="1">
        <a:blip xmlns:r="http://schemas.openxmlformats.org/officeDocument/2006/relationships" r:embed="rId2"/>
        <a:srcRect l="20029" t="21759" r="33380" b="13214"/>
        <a:stretch/>
      </xdr:blipFill>
      <xdr:spPr>
        <a:xfrm>
          <a:off x="2644588" y="15284824"/>
          <a:ext cx="11654118" cy="914935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254622</xdr:colOff>
      <xdr:row>0</xdr:row>
      <xdr:rowOff>185517</xdr:rowOff>
    </xdr:from>
    <xdr:to>
      <xdr:col>11</xdr:col>
      <xdr:colOff>693886</xdr:colOff>
      <xdr:row>7</xdr:row>
      <xdr:rowOff>9156</xdr:rowOff>
    </xdr:to>
    <xdr:pic>
      <xdr:nvPicPr>
        <xdr:cNvPr id="2" name="Picture 1">
          <a:extLst>
            <a:ext uri="{FF2B5EF4-FFF2-40B4-BE49-F238E27FC236}">
              <a16:creationId xmlns:a16="http://schemas.microsoft.com/office/drawing/2014/main" id="{6BF0F62A-401C-40AF-92D9-7E1370D891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757210" y="185517"/>
          <a:ext cx="1156441" cy="1157139"/>
        </a:xfrm>
        <a:prstGeom prst="rect">
          <a:avLst/>
        </a:prstGeom>
      </xdr:spPr>
    </xdr:pic>
    <xdr:clientData/>
  </xdr:twoCellAnchor>
  <xdr:twoCellAnchor editAs="oneCell">
    <xdr:from>
      <xdr:col>0</xdr:col>
      <xdr:colOff>2644588</xdr:colOff>
      <xdr:row>59</xdr:row>
      <xdr:rowOff>224118</xdr:rowOff>
    </xdr:from>
    <xdr:to>
      <xdr:col>17</xdr:col>
      <xdr:colOff>224118</xdr:colOff>
      <xdr:row>103</xdr:row>
      <xdr:rowOff>94999</xdr:rowOff>
    </xdr:to>
    <xdr:pic>
      <xdr:nvPicPr>
        <xdr:cNvPr id="3" name="Picture 2">
          <a:extLst>
            <a:ext uri="{FF2B5EF4-FFF2-40B4-BE49-F238E27FC236}">
              <a16:creationId xmlns:a16="http://schemas.microsoft.com/office/drawing/2014/main" id="{40562FD0-70C4-4FF2-AACF-D8E88AE77BF2}"/>
            </a:ext>
          </a:extLst>
        </xdr:cNvPr>
        <xdr:cNvPicPr>
          <a:picLocks noChangeAspect="1"/>
        </xdr:cNvPicPr>
      </xdr:nvPicPr>
      <xdr:blipFill rotWithShape="1">
        <a:blip xmlns:r="http://schemas.openxmlformats.org/officeDocument/2006/relationships" r:embed="rId2"/>
        <a:srcRect l="20029" t="21759" r="33380" b="13214"/>
        <a:stretch/>
      </xdr:blipFill>
      <xdr:spPr>
        <a:xfrm>
          <a:off x="2644588" y="17750118"/>
          <a:ext cx="11624422" cy="916728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520514</xdr:colOff>
      <xdr:row>0</xdr:row>
      <xdr:rowOff>76118</xdr:rowOff>
    </xdr:from>
    <xdr:to>
      <xdr:col>12</xdr:col>
      <xdr:colOff>796015</xdr:colOff>
      <xdr:row>6</xdr:row>
      <xdr:rowOff>90256</xdr:rowOff>
    </xdr:to>
    <xdr:pic>
      <xdr:nvPicPr>
        <xdr:cNvPr id="2" name="Picture 1">
          <a:extLst>
            <a:ext uri="{FF2B5EF4-FFF2-40B4-BE49-F238E27FC236}">
              <a16:creationId xmlns:a16="http://schemas.microsoft.com/office/drawing/2014/main" id="{2851CC82-43A7-4EFF-9084-10668CE0B8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216295" y="76118"/>
          <a:ext cx="1168470" cy="114523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24</xdr:col>
      <xdr:colOff>520514</xdr:colOff>
      <xdr:row>1</xdr:row>
      <xdr:rowOff>66196</xdr:rowOff>
    </xdr:from>
    <xdr:to>
      <xdr:col>25</xdr:col>
      <xdr:colOff>726562</xdr:colOff>
      <xdr:row>7</xdr:row>
      <xdr:rowOff>80335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359728" y="256696"/>
          <a:ext cx="1172155" cy="115713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33</xdr:col>
      <xdr:colOff>529442</xdr:colOff>
      <xdr:row>0</xdr:row>
      <xdr:rowOff>154255</xdr:rowOff>
    </xdr:from>
    <xdr:to>
      <xdr:col>36</xdr:col>
      <xdr:colOff>153942</xdr:colOff>
      <xdr:row>8</xdr:row>
      <xdr:rowOff>72184</xdr:rowOff>
    </xdr:to>
    <xdr:pic>
      <xdr:nvPicPr>
        <xdr:cNvPr id="2" name="Picture 1">
          <a:extLst>
            <a:ext uri="{FF2B5EF4-FFF2-40B4-BE49-F238E27FC236}">
              <a16:creationId xmlns:a16="http://schemas.microsoft.com/office/drawing/2014/main" id="{A6F2D60A-6D37-4D72-B984-B40B2A0CEE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570667" y="154255"/>
          <a:ext cx="1453300" cy="1441929"/>
        </a:xfrm>
        <a:prstGeom prst="rect">
          <a:avLst/>
        </a:prstGeom>
      </xdr:spPr>
    </xdr:pic>
    <xdr:clientData/>
  </xdr:twoCellAnchor>
  <xdr:twoCellAnchor editAs="oneCell">
    <xdr:from>
      <xdr:col>0</xdr:col>
      <xdr:colOff>357497</xdr:colOff>
      <xdr:row>58</xdr:row>
      <xdr:rowOff>85907</xdr:rowOff>
    </xdr:from>
    <xdr:to>
      <xdr:col>8</xdr:col>
      <xdr:colOff>575642</xdr:colOff>
      <xdr:row>98</xdr:row>
      <xdr:rowOff>58695</xdr:rowOff>
    </xdr:to>
    <xdr:pic>
      <xdr:nvPicPr>
        <xdr:cNvPr id="3" name="Picture 2">
          <a:extLst>
            <a:ext uri="{FF2B5EF4-FFF2-40B4-BE49-F238E27FC236}">
              <a16:creationId xmlns:a16="http://schemas.microsoft.com/office/drawing/2014/main" id="{AC9C4EA9-95C1-4A8A-98E4-50AB0917A497}"/>
            </a:ext>
          </a:extLst>
        </xdr:cNvPr>
        <xdr:cNvPicPr>
          <a:picLocks noChangeAspect="1"/>
        </xdr:cNvPicPr>
      </xdr:nvPicPr>
      <xdr:blipFill rotWithShape="1">
        <a:blip xmlns:r="http://schemas.openxmlformats.org/officeDocument/2006/relationships" r:embed="rId2"/>
        <a:srcRect l="22636" t="25678" r="35937" b="17701"/>
        <a:stretch/>
      </xdr:blipFill>
      <xdr:spPr>
        <a:xfrm>
          <a:off x="357497" y="11373579"/>
          <a:ext cx="9951162" cy="74176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pageSetUpPr fitToPage="1"/>
  </sheetPr>
  <dimension ref="A1:O70"/>
  <sheetViews>
    <sheetView showGridLines="0" tabSelected="1" topLeftCell="A7" zoomScaleNormal="100" workbookViewId="0">
      <selection activeCell="B8" sqref="B8"/>
    </sheetView>
  </sheetViews>
  <sheetFormatPr defaultRowHeight="15" x14ac:dyDescent="0.25"/>
  <cols>
    <col min="2" max="2" width="15.85546875" customWidth="1"/>
    <col min="3" max="3" width="28.28515625" customWidth="1"/>
    <col min="4" max="6" width="11.28515625" style="1" customWidth="1"/>
    <col min="7" max="21" width="11.28515625" customWidth="1"/>
  </cols>
  <sheetData>
    <row r="1" spans="1:15" x14ac:dyDescent="0.25">
      <c r="A1" s="21" t="s">
        <v>0</v>
      </c>
      <c r="D1"/>
      <c r="E1"/>
      <c r="F1"/>
    </row>
    <row r="2" spans="1:15" x14ac:dyDescent="0.25">
      <c r="A2" s="21" t="s">
        <v>34</v>
      </c>
      <c r="D2"/>
      <c r="E2"/>
      <c r="F2"/>
    </row>
    <row r="3" spans="1:15" x14ac:dyDescent="0.25">
      <c r="A3" s="21" t="s">
        <v>106</v>
      </c>
      <c r="D3"/>
      <c r="E3"/>
      <c r="F3"/>
    </row>
    <row r="4" spans="1:15" x14ac:dyDescent="0.25">
      <c r="A4" s="30" t="s">
        <v>3</v>
      </c>
      <c r="D4"/>
      <c r="E4"/>
      <c r="F4"/>
    </row>
    <row r="5" spans="1:15" ht="44.25" customHeight="1" x14ac:dyDescent="0.25">
      <c r="A5" s="263" t="s">
        <v>237</v>
      </c>
      <c r="B5" s="263"/>
      <c r="C5" s="263"/>
      <c r="D5"/>
      <c r="E5"/>
      <c r="F5"/>
    </row>
    <row r="6" spans="1:15" x14ac:dyDescent="0.25">
      <c r="A6" s="30" t="s">
        <v>222</v>
      </c>
      <c r="D6"/>
      <c r="E6"/>
      <c r="F6"/>
    </row>
    <row r="7" spans="1:15" x14ac:dyDescent="0.25">
      <c r="A7" s="21" t="s">
        <v>43</v>
      </c>
      <c r="D7"/>
      <c r="E7"/>
      <c r="F7"/>
    </row>
    <row r="8" spans="1:15" x14ac:dyDescent="0.25">
      <c r="A8" s="88" t="s">
        <v>341</v>
      </c>
      <c r="D8"/>
      <c r="E8"/>
      <c r="F8"/>
    </row>
    <row r="12" spans="1:15" ht="20.25" x14ac:dyDescent="0.25">
      <c r="B12" s="265" t="s">
        <v>334</v>
      </c>
      <c r="C12" s="265"/>
      <c r="D12" s="265"/>
      <c r="E12" s="265"/>
      <c r="F12" s="265"/>
      <c r="G12" s="265"/>
      <c r="H12" s="265"/>
      <c r="I12" s="265"/>
      <c r="J12" s="265"/>
      <c r="K12" s="265"/>
      <c r="L12" s="265"/>
      <c r="M12" s="265"/>
      <c r="N12" s="265"/>
      <c r="O12" s="265"/>
    </row>
    <row r="13" spans="1:15" x14ac:dyDescent="0.25">
      <c r="B13" s="125"/>
    </row>
    <row r="14" spans="1:15" ht="21.75" customHeight="1" x14ac:dyDescent="0.25">
      <c r="B14" s="126" t="s">
        <v>244</v>
      </c>
    </row>
    <row r="15" spans="1:15" ht="15.75" x14ac:dyDescent="0.25">
      <c r="B15" s="127" t="s">
        <v>259</v>
      </c>
    </row>
    <row r="16" spans="1:15" ht="15.75" x14ac:dyDescent="0.25">
      <c r="B16" s="127" t="s">
        <v>260</v>
      </c>
    </row>
    <row r="17" spans="2:15" ht="15.75" x14ac:dyDescent="0.25">
      <c r="B17" s="126" t="s">
        <v>261</v>
      </c>
    </row>
    <row r="18" spans="2:15" ht="15.75" x14ac:dyDescent="0.25">
      <c r="B18" s="126" t="s">
        <v>245</v>
      </c>
    </row>
    <row r="19" spans="2:15" ht="15.75" x14ac:dyDescent="0.25">
      <c r="B19" s="127" t="s">
        <v>262</v>
      </c>
    </row>
    <row r="20" spans="2:15" ht="15.75" x14ac:dyDescent="0.25">
      <c r="B20" s="127" t="s">
        <v>263</v>
      </c>
    </row>
    <row r="21" spans="2:15" ht="15.75" x14ac:dyDescent="0.25">
      <c r="B21" s="127" t="s">
        <v>264</v>
      </c>
    </row>
    <row r="22" spans="2:15" ht="15.75" x14ac:dyDescent="0.25">
      <c r="B22" s="126" t="s">
        <v>265</v>
      </c>
    </row>
    <row r="25" spans="2:15" x14ac:dyDescent="0.25">
      <c r="D25" s="264">
        <v>2023</v>
      </c>
      <c r="E25" s="264"/>
      <c r="F25" s="264"/>
      <c r="G25" s="264"/>
      <c r="H25" s="264"/>
      <c r="I25" s="264"/>
      <c r="J25" s="264"/>
      <c r="K25" s="264"/>
      <c r="L25" s="264"/>
      <c r="M25" s="264"/>
      <c r="N25" s="264"/>
      <c r="O25" s="264"/>
    </row>
    <row r="26" spans="2:15" ht="30" x14ac:dyDescent="0.25">
      <c r="D26" s="129" t="s">
        <v>134</v>
      </c>
      <c r="E26" s="129" t="s">
        <v>8</v>
      </c>
      <c r="F26" s="129" t="s">
        <v>9</v>
      </c>
      <c r="G26" s="129" t="s">
        <v>10</v>
      </c>
      <c r="H26" s="129" t="s">
        <v>11</v>
      </c>
      <c r="I26" s="129" t="s">
        <v>12</v>
      </c>
      <c r="J26" s="129" t="s">
        <v>13</v>
      </c>
      <c r="K26" s="129" t="s">
        <v>14</v>
      </c>
      <c r="L26" s="129" t="s">
        <v>15</v>
      </c>
      <c r="M26" s="129" t="s">
        <v>16</v>
      </c>
      <c r="N26" s="129" t="s">
        <v>17</v>
      </c>
      <c r="O26" s="129" t="s">
        <v>18</v>
      </c>
    </row>
    <row r="27" spans="2:15" ht="23.25" customHeight="1" x14ac:dyDescent="0.25">
      <c r="C27" s="133" t="s">
        <v>304</v>
      </c>
      <c r="D27" s="134">
        <f t="shared" ref="D27:O27" si="0">D28+D31</f>
        <v>542</v>
      </c>
      <c r="E27" s="134">
        <f t="shared" si="0"/>
        <v>610</v>
      </c>
      <c r="F27" s="134">
        <f t="shared" si="0"/>
        <v>0</v>
      </c>
      <c r="G27" s="134">
        <f t="shared" si="0"/>
        <v>0</v>
      </c>
      <c r="H27" s="134">
        <f t="shared" si="0"/>
        <v>0</v>
      </c>
      <c r="I27" s="134">
        <f t="shared" si="0"/>
        <v>0</v>
      </c>
      <c r="J27" s="134">
        <f t="shared" si="0"/>
        <v>0</v>
      </c>
      <c r="K27" s="134">
        <f t="shared" si="0"/>
        <v>0</v>
      </c>
      <c r="L27" s="134">
        <f t="shared" si="0"/>
        <v>0</v>
      </c>
      <c r="M27" s="134">
        <f t="shared" si="0"/>
        <v>0</v>
      </c>
      <c r="N27" s="134">
        <f t="shared" si="0"/>
        <v>0</v>
      </c>
      <c r="O27" s="134">
        <f t="shared" si="0"/>
        <v>0</v>
      </c>
    </row>
    <row r="28" spans="2:15" ht="32.25" customHeight="1" x14ac:dyDescent="0.25">
      <c r="C28" s="208" t="s">
        <v>320</v>
      </c>
      <c r="D28" s="7">
        <f>D29+D30</f>
        <v>405</v>
      </c>
      <c r="E28" s="7">
        <f t="shared" ref="E28:O28" si="1">E29+E30</f>
        <v>457</v>
      </c>
      <c r="F28" s="7">
        <f t="shared" si="1"/>
        <v>0</v>
      </c>
      <c r="G28" s="7">
        <f t="shared" si="1"/>
        <v>0</v>
      </c>
      <c r="H28" s="7">
        <f t="shared" si="1"/>
        <v>0</v>
      </c>
      <c r="I28" s="7">
        <f t="shared" si="1"/>
        <v>0</v>
      </c>
      <c r="J28" s="7">
        <f t="shared" si="1"/>
        <v>0</v>
      </c>
      <c r="K28" s="7">
        <f t="shared" si="1"/>
        <v>0</v>
      </c>
      <c r="L28" s="7">
        <f t="shared" si="1"/>
        <v>0</v>
      </c>
      <c r="M28" s="13">
        <f t="shared" si="1"/>
        <v>0</v>
      </c>
      <c r="N28" s="13">
        <f t="shared" si="1"/>
        <v>0</v>
      </c>
      <c r="O28" s="13">
        <f t="shared" si="1"/>
        <v>0</v>
      </c>
    </row>
    <row r="29" spans="2:15" x14ac:dyDescent="0.25">
      <c r="C29" s="128" t="s">
        <v>22</v>
      </c>
      <c r="D29" s="8">
        <f>'1 Modificado Imputados '!B15</f>
        <v>369</v>
      </c>
      <c r="E29" s="8">
        <f>'1 Modificado Imputados '!C15</f>
        <v>419</v>
      </c>
      <c r="F29" s="8">
        <f>'1 Modificado Imputados '!D15</f>
        <v>0</v>
      </c>
      <c r="G29" s="8">
        <f>'1 Modificado Imputados '!E15</f>
        <v>0</v>
      </c>
      <c r="H29" s="8">
        <f>'1 Modificado Imputados '!F15</f>
        <v>0</v>
      </c>
      <c r="I29" s="8">
        <f>'1 Modificado Imputados '!G15</f>
        <v>0</v>
      </c>
      <c r="J29" s="8">
        <f>'1 Modificado Imputados '!H15</f>
        <v>0</v>
      </c>
      <c r="K29" s="8">
        <f>'1 Modificado Imputados '!I15</f>
        <v>0</v>
      </c>
      <c r="L29" s="8">
        <f>'1 Modificado Imputados '!J15</f>
        <v>0</v>
      </c>
      <c r="M29" s="8">
        <f>'1 Modificado Imputados '!K15</f>
        <v>0</v>
      </c>
      <c r="N29" s="8">
        <f>'1 Modificado Imputados '!L15</f>
        <v>0</v>
      </c>
      <c r="O29" s="8">
        <f>'1 Modificado Imputados '!M15</f>
        <v>0</v>
      </c>
    </row>
    <row r="30" spans="2:15" x14ac:dyDescent="0.25">
      <c r="C30" s="128" t="s">
        <v>23</v>
      </c>
      <c r="D30" s="8">
        <f>'1 Modificado Imputados '!B16</f>
        <v>36</v>
      </c>
      <c r="E30" s="8">
        <f>'1 Modificado Imputados '!C16</f>
        <v>38</v>
      </c>
      <c r="F30" s="8">
        <f>'1 Modificado Imputados '!D16</f>
        <v>0</v>
      </c>
      <c r="G30" s="8">
        <f>'1 Modificado Imputados '!E16</f>
        <v>0</v>
      </c>
      <c r="H30" s="8">
        <f>'1 Modificado Imputados '!F16</f>
        <v>0</v>
      </c>
      <c r="I30" s="8">
        <f>'1 Modificado Imputados '!G16</f>
        <v>0</v>
      </c>
      <c r="J30" s="8">
        <f>'1 Modificado Imputados '!H16</f>
        <v>0</v>
      </c>
      <c r="K30" s="8">
        <f>'1 Modificado Imputados '!I16</f>
        <v>0</v>
      </c>
      <c r="L30" s="8">
        <f>'1 Modificado Imputados '!J16</f>
        <v>0</v>
      </c>
      <c r="M30" s="8">
        <f>'1 Modificado Imputados '!K16</f>
        <v>0</v>
      </c>
      <c r="N30" s="8">
        <f>'1 Modificado Imputados '!L16</f>
        <v>0</v>
      </c>
      <c r="O30" s="8">
        <f>'1 Modificado Imputados '!M16</f>
        <v>0</v>
      </c>
    </row>
    <row r="31" spans="2:15" ht="30" x14ac:dyDescent="0.25">
      <c r="C31" s="208" t="s">
        <v>319</v>
      </c>
      <c r="D31" s="7">
        <f>D32+D33</f>
        <v>137</v>
      </c>
      <c r="E31" s="7">
        <f t="shared" ref="E31:O31" si="2">E32+E33</f>
        <v>153</v>
      </c>
      <c r="F31" s="7">
        <f t="shared" si="2"/>
        <v>0</v>
      </c>
      <c r="G31" s="7">
        <f t="shared" si="2"/>
        <v>0</v>
      </c>
      <c r="H31" s="7">
        <f t="shared" si="2"/>
        <v>0</v>
      </c>
      <c r="I31" s="7">
        <f t="shared" si="2"/>
        <v>0</v>
      </c>
      <c r="J31" s="7">
        <f t="shared" si="2"/>
        <v>0</v>
      </c>
      <c r="K31" s="7">
        <f t="shared" si="2"/>
        <v>0</v>
      </c>
      <c r="L31" s="7">
        <f t="shared" si="2"/>
        <v>0</v>
      </c>
      <c r="M31" s="13">
        <f t="shared" si="2"/>
        <v>0</v>
      </c>
      <c r="N31" s="13">
        <f t="shared" si="2"/>
        <v>0</v>
      </c>
      <c r="O31" s="13">
        <f t="shared" si="2"/>
        <v>0</v>
      </c>
    </row>
    <row r="32" spans="2:15" x14ac:dyDescent="0.25">
      <c r="C32" s="128" t="s">
        <v>22</v>
      </c>
      <c r="D32" s="8">
        <f>'1 Modificado Imputados '!B18</f>
        <v>113</v>
      </c>
      <c r="E32" s="8">
        <f>'1 Modificado Imputados '!C18</f>
        <v>125</v>
      </c>
      <c r="F32" s="8">
        <f>'1 Modificado Imputados '!D18</f>
        <v>0</v>
      </c>
      <c r="G32" s="8">
        <f>'1 Modificado Imputados '!E18</f>
        <v>0</v>
      </c>
      <c r="H32" s="8">
        <f>'1 Modificado Imputados '!F18</f>
        <v>0</v>
      </c>
      <c r="I32" s="8">
        <f>'1 Modificado Imputados '!G18</f>
        <v>0</v>
      </c>
      <c r="J32" s="8">
        <f>'1 Modificado Imputados '!H18</f>
        <v>0</v>
      </c>
      <c r="K32" s="8">
        <f>'1 Modificado Imputados '!I18</f>
        <v>0</v>
      </c>
      <c r="L32" s="8">
        <f>'1 Modificado Imputados '!J18</f>
        <v>0</v>
      </c>
      <c r="M32" s="8">
        <f>'1 Modificado Imputados '!K18</f>
        <v>0</v>
      </c>
      <c r="N32" s="8">
        <f>'1 Modificado Imputados '!L18</f>
        <v>0</v>
      </c>
      <c r="O32" s="8">
        <f>'1 Modificado Imputados '!M18</f>
        <v>0</v>
      </c>
    </row>
    <row r="33" spans="3:15" x14ac:dyDescent="0.25">
      <c r="C33" s="128" t="s">
        <v>23</v>
      </c>
      <c r="D33" s="8">
        <f>'1 Modificado Imputados '!B19</f>
        <v>24</v>
      </c>
      <c r="E33" s="8">
        <f>'1 Modificado Imputados '!C19</f>
        <v>28</v>
      </c>
      <c r="F33" s="8">
        <f>'1 Modificado Imputados '!D19</f>
        <v>0</v>
      </c>
      <c r="G33" s="8">
        <f>'1 Modificado Imputados '!E19</f>
        <v>0</v>
      </c>
      <c r="H33" s="8">
        <f>'1 Modificado Imputados '!F19</f>
        <v>0</v>
      </c>
      <c r="I33" s="8">
        <f>'1 Modificado Imputados '!G19</f>
        <v>0</v>
      </c>
      <c r="J33" s="8">
        <f>'1 Modificado Imputados '!H19</f>
        <v>0</v>
      </c>
      <c r="K33" s="8">
        <f>'1 Modificado Imputados '!I19</f>
        <v>0</v>
      </c>
      <c r="L33" s="8">
        <f>'1 Modificado Imputados '!J19</f>
        <v>0</v>
      </c>
      <c r="M33" s="8">
        <f>'1 Modificado Imputados '!K19</f>
        <v>0</v>
      </c>
      <c r="N33" s="8">
        <f>'1 Modificado Imputados '!L19</f>
        <v>0</v>
      </c>
      <c r="O33" s="8">
        <f>'1 Modificado Imputados '!M19</f>
        <v>0</v>
      </c>
    </row>
    <row r="36" spans="3:15" ht="30" x14ac:dyDescent="0.25">
      <c r="C36" s="133" t="s">
        <v>51</v>
      </c>
      <c r="D36" s="129" t="str">
        <f>D26</f>
        <v>Enero</v>
      </c>
      <c r="E36" s="129" t="s">
        <v>8</v>
      </c>
      <c r="F36" s="129" t="s">
        <v>9</v>
      </c>
      <c r="G36" s="129" t="s">
        <v>10</v>
      </c>
      <c r="H36" s="129" t="s">
        <v>11</v>
      </c>
      <c r="I36" s="129" t="s">
        <v>12</v>
      </c>
      <c r="J36" s="129" t="s">
        <v>13</v>
      </c>
      <c r="K36" s="129" t="s">
        <v>14</v>
      </c>
      <c r="L36" s="129" t="s">
        <v>15</v>
      </c>
      <c r="M36" s="129" t="s">
        <v>16</v>
      </c>
      <c r="N36" s="129" t="s">
        <v>17</v>
      </c>
      <c r="O36" s="129" t="s">
        <v>18</v>
      </c>
    </row>
    <row r="37" spans="3:15" x14ac:dyDescent="0.25">
      <c r="C37" s="26" t="s">
        <v>249</v>
      </c>
      <c r="D37" s="27">
        <f>D38+D39</f>
        <v>269</v>
      </c>
      <c r="E37" s="27">
        <f t="shared" ref="E37:F37" si="3">E38+E39</f>
        <v>305</v>
      </c>
      <c r="F37" s="27">
        <f t="shared" si="3"/>
        <v>0</v>
      </c>
      <c r="G37" s="27">
        <f>G38+G39</f>
        <v>0</v>
      </c>
      <c r="H37" s="27">
        <f>H38+H39</f>
        <v>0</v>
      </c>
      <c r="I37" s="27">
        <f t="shared" ref="I37" si="4">I38+I39</f>
        <v>0</v>
      </c>
      <c r="J37" s="27">
        <f>J38+J39</f>
        <v>0</v>
      </c>
      <c r="K37" s="27">
        <f>K38+K39</f>
        <v>0</v>
      </c>
      <c r="L37" s="27">
        <f t="shared" ref="L37:O37" si="5">L38+L39</f>
        <v>0</v>
      </c>
      <c r="M37" s="27">
        <f t="shared" si="5"/>
        <v>0</v>
      </c>
      <c r="N37" s="27">
        <f t="shared" si="5"/>
        <v>0</v>
      </c>
      <c r="O37" s="27">
        <f t="shared" si="5"/>
        <v>0</v>
      </c>
    </row>
    <row r="38" spans="3:15" x14ac:dyDescent="0.25">
      <c r="C38" s="128" t="s">
        <v>22</v>
      </c>
      <c r="D38" s="8">
        <f>'3 Instituciones '!B16</f>
        <v>254</v>
      </c>
      <c r="E38" s="8">
        <f>'3 Instituciones '!E16</f>
        <v>285</v>
      </c>
      <c r="F38" s="8">
        <f>'3 Instituciones '!H16</f>
        <v>0</v>
      </c>
      <c r="G38" s="8">
        <f>'3 Instituciones '!K16</f>
        <v>0</v>
      </c>
      <c r="H38" s="8">
        <v>0</v>
      </c>
      <c r="I38" s="8">
        <v>0</v>
      </c>
      <c r="J38" s="8">
        <v>0</v>
      </c>
      <c r="K38" s="8">
        <v>0</v>
      </c>
      <c r="L38" s="8">
        <v>0</v>
      </c>
      <c r="M38" s="8">
        <v>0</v>
      </c>
      <c r="N38" s="8">
        <v>0</v>
      </c>
      <c r="O38" s="8">
        <v>0</v>
      </c>
    </row>
    <row r="39" spans="3:15" x14ac:dyDescent="0.25">
      <c r="C39" s="128" t="s">
        <v>23</v>
      </c>
      <c r="D39" s="8">
        <f>'3 Instituciones '!C16</f>
        <v>15</v>
      </c>
      <c r="E39" s="8">
        <f>'3 Instituciones '!F16</f>
        <v>20</v>
      </c>
      <c r="F39" s="8">
        <f>'3 Instituciones '!I16</f>
        <v>0</v>
      </c>
      <c r="G39" s="8">
        <f>'3 Instituciones '!L16</f>
        <v>0</v>
      </c>
      <c r="H39" s="8">
        <v>0</v>
      </c>
      <c r="I39" s="8">
        <v>0</v>
      </c>
      <c r="J39" s="8">
        <v>0</v>
      </c>
      <c r="K39" s="8">
        <v>0</v>
      </c>
      <c r="L39" s="8">
        <v>0</v>
      </c>
      <c r="M39" s="8">
        <v>0</v>
      </c>
      <c r="N39" s="8">
        <v>0</v>
      </c>
      <c r="O39" s="8">
        <v>0</v>
      </c>
    </row>
    <row r="43" spans="3:15" ht="21" customHeight="1" x14ac:dyDescent="0.25">
      <c r="D43" s="264">
        <f>D25</f>
        <v>2023</v>
      </c>
      <c r="E43" s="264"/>
      <c r="F43" s="264"/>
      <c r="G43" s="264"/>
      <c r="H43" s="264"/>
      <c r="I43" s="264"/>
      <c r="J43" s="264"/>
      <c r="K43" s="264"/>
      <c r="L43" s="264"/>
      <c r="M43" s="264"/>
      <c r="N43" s="264"/>
      <c r="O43" s="264"/>
    </row>
    <row r="44" spans="3:15" ht="30" x14ac:dyDescent="0.25">
      <c r="D44" s="129" t="str">
        <f>D26</f>
        <v>Enero</v>
      </c>
      <c r="E44" s="129" t="s">
        <v>8</v>
      </c>
      <c r="F44" s="129" t="s">
        <v>9</v>
      </c>
      <c r="G44" s="129" t="s">
        <v>10</v>
      </c>
      <c r="H44" s="129" t="s">
        <v>11</v>
      </c>
      <c r="I44" s="129" t="s">
        <v>12</v>
      </c>
      <c r="J44" s="129" t="s">
        <v>13</v>
      </c>
      <c r="K44" s="129" t="s">
        <v>14</v>
      </c>
      <c r="L44" s="129" t="s">
        <v>15</v>
      </c>
      <c r="M44" s="129" t="s">
        <v>16</v>
      </c>
      <c r="N44" s="129" t="s">
        <v>17</v>
      </c>
      <c r="O44" s="129" t="s">
        <v>18</v>
      </c>
    </row>
    <row r="45" spans="3:15" ht="30" customHeight="1" x14ac:dyDescent="0.25">
      <c r="C45" s="133" t="s">
        <v>50</v>
      </c>
      <c r="D45" s="150">
        <f>D46+D50+D53</f>
        <v>1579</v>
      </c>
      <c r="E45" s="150">
        <f t="shared" ref="E45:O45" si="6">E46+E50+E53</f>
        <v>1618</v>
      </c>
      <c r="F45" s="150">
        <f t="shared" si="6"/>
        <v>0</v>
      </c>
      <c r="G45" s="150">
        <f t="shared" si="6"/>
        <v>0</v>
      </c>
      <c r="H45" s="150">
        <f t="shared" si="6"/>
        <v>0</v>
      </c>
      <c r="I45" s="150">
        <f t="shared" si="6"/>
        <v>0</v>
      </c>
      <c r="J45" s="150">
        <f t="shared" si="6"/>
        <v>0</v>
      </c>
      <c r="K45" s="150">
        <f t="shared" si="6"/>
        <v>0</v>
      </c>
      <c r="L45" s="150">
        <f t="shared" si="6"/>
        <v>0</v>
      </c>
      <c r="M45" s="150">
        <f t="shared" si="6"/>
        <v>0</v>
      </c>
      <c r="N45" s="150">
        <f t="shared" si="6"/>
        <v>0</v>
      </c>
      <c r="O45" s="150">
        <f t="shared" si="6"/>
        <v>0</v>
      </c>
    </row>
    <row r="46" spans="3:15" ht="19.5" customHeight="1" x14ac:dyDescent="0.25">
      <c r="C46" s="151" t="s">
        <v>250</v>
      </c>
      <c r="D46" s="27">
        <f t="shared" ref="D46:F46" si="7">D47+D48</f>
        <v>72</v>
      </c>
      <c r="E46" s="27">
        <f t="shared" si="7"/>
        <v>57</v>
      </c>
      <c r="F46" s="27">
        <f t="shared" si="7"/>
        <v>0</v>
      </c>
      <c r="G46" s="27">
        <f>G47+G48</f>
        <v>0</v>
      </c>
      <c r="H46" s="27">
        <f t="shared" ref="H46:O46" si="8">H47+H48</f>
        <v>0</v>
      </c>
      <c r="I46" s="27">
        <f t="shared" si="8"/>
        <v>0</v>
      </c>
      <c r="J46" s="27">
        <f t="shared" si="8"/>
        <v>0</v>
      </c>
      <c r="K46" s="27">
        <f t="shared" si="8"/>
        <v>0</v>
      </c>
      <c r="L46" s="27">
        <f t="shared" si="8"/>
        <v>0</v>
      </c>
      <c r="M46" s="27">
        <f t="shared" si="8"/>
        <v>0</v>
      </c>
      <c r="N46" s="27">
        <f t="shared" si="8"/>
        <v>0</v>
      </c>
      <c r="O46" s="27">
        <f t="shared" si="8"/>
        <v>0</v>
      </c>
    </row>
    <row r="47" spans="3:15" x14ac:dyDescent="0.25">
      <c r="C47" s="128" t="s">
        <v>22</v>
      </c>
      <c r="D47" s="8">
        <f>'3 Instituciones '!B15</f>
        <v>70</v>
      </c>
      <c r="E47" s="8">
        <f>'3 Instituciones '!E15</f>
        <v>52</v>
      </c>
      <c r="F47" s="8">
        <f>'3 Instituciones '!H15</f>
        <v>0</v>
      </c>
      <c r="G47" s="8">
        <f>'3 Instituciones '!K15</f>
        <v>0</v>
      </c>
      <c r="H47" s="8">
        <f>'3 Instituciones '!L15</f>
        <v>0</v>
      </c>
      <c r="I47" s="8">
        <f>'3 Instituciones '!M15</f>
        <v>0</v>
      </c>
      <c r="J47" s="8">
        <f>'3 Instituciones '!N15</f>
        <v>0</v>
      </c>
      <c r="K47" s="8">
        <f>'3 Instituciones '!O15</f>
        <v>0</v>
      </c>
      <c r="L47" s="8">
        <f>'3 Instituciones '!P15</f>
        <v>0</v>
      </c>
      <c r="M47" s="8">
        <f>'3 Instituciones '!Q15</f>
        <v>0</v>
      </c>
      <c r="N47" s="8">
        <f>'3 Instituciones '!R15</f>
        <v>0</v>
      </c>
      <c r="O47" s="8">
        <f>'3 Instituciones '!S15</f>
        <v>0</v>
      </c>
    </row>
    <row r="48" spans="3:15" x14ac:dyDescent="0.25">
      <c r="C48" s="128" t="s">
        <v>23</v>
      </c>
      <c r="D48" s="8">
        <f>'3 Instituciones '!C15</f>
        <v>2</v>
      </c>
      <c r="E48" s="8">
        <f>'3 Instituciones '!F15</f>
        <v>5</v>
      </c>
      <c r="F48" s="8">
        <f>'3 Instituciones '!I15</f>
        <v>0</v>
      </c>
      <c r="G48" s="8">
        <f>'3 Instituciones '!L15</f>
        <v>0</v>
      </c>
      <c r="H48" s="8">
        <f>'3 Instituciones '!M15</f>
        <v>0</v>
      </c>
      <c r="I48" s="8">
        <f>'3 Instituciones '!N15</f>
        <v>0</v>
      </c>
      <c r="J48" s="8">
        <f>'3 Instituciones '!O15</f>
        <v>0</v>
      </c>
      <c r="K48" s="8">
        <f>'3 Instituciones '!P15</f>
        <v>0</v>
      </c>
      <c r="L48" s="8">
        <f>'3 Instituciones '!Q15</f>
        <v>0</v>
      </c>
      <c r="M48" s="8">
        <f>'3 Instituciones '!R15</f>
        <v>0</v>
      </c>
      <c r="N48" s="8">
        <f>'3 Instituciones '!S15</f>
        <v>0</v>
      </c>
      <c r="O48" s="8">
        <f>'3 Instituciones '!T15</f>
        <v>0</v>
      </c>
    </row>
    <row r="49" spans="3:15" ht="21.75" customHeight="1" x14ac:dyDescent="0.25">
      <c r="C49" s="151" t="s">
        <v>266</v>
      </c>
      <c r="D49" s="50">
        <f>D50+D53</f>
        <v>1507</v>
      </c>
      <c r="E49" s="50">
        <f t="shared" ref="E49:O49" si="9">E50+E53</f>
        <v>1561</v>
      </c>
      <c r="F49" s="50">
        <f t="shared" si="9"/>
        <v>0</v>
      </c>
      <c r="G49" s="50">
        <f t="shared" si="9"/>
        <v>0</v>
      </c>
      <c r="H49" s="50">
        <f t="shared" si="9"/>
        <v>0</v>
      </c>
      <c r="I49" s="50">
        <f t="shared" si="9"/>
        <v>0</v>
      </c>
      <c r="J49" s="50">
        <f t="shared" si="9"/>
        <v>0</v>
      </c>
      <c r="K49" s="50">
        <f t="shared" si="9"/>
        <v>0</v>
      </c>
      <c r="L49" s="50">
        <f t="shared" si="9"/>
        <v>0</v>
      </c>
      <c r="M49" s="50">
        <f t="shared" si="9"/>
        <v>0</v>
      </c>
      <c r="N49" s="50">
        <f t="shared" si="9"/>
        <v>0</v>
      </c>
      <c r="O49" s="50">
        <f t="shared" si="9"/>
        <v>0</v>
      </c>
    </row>
    <row r="50" spans="3:15" ht="15" customHeight="1" x14ac:dyDescent="0.25">
      <c r="C50" s="148" t="s">
        <v>267</v>
      </c>
      <c r="D50" s="8">
        <f>D51+D52</f>
        <v>1395</v>
      </c>
      <c r="E50" s="8">
        <f t="shared" ref="E50:O50" si="10">E51+E52</f>
        <v>1410</v>
      </c>
      <c r="F50" s="8">
        <f t="shared" si="10"/>
        <v>0</v>
      </c>
      <c r="G50" s="8">
        <f t="shared" si="10"/>
        <v>0</v>
      </c>
      <c r="H50" s="8">
        <f t="shared" si="10"/>
        <v>0</v>
      </c>
      <c r="I50" s="8">
        <f t="shared" si="10"/>
        <v>0</v>
      </c>
      <c r="J50" s="8">
        <f t="shared" si="10"/>
        <v>0</v>
      </c>
      <c r="K50" s="8">
        <f t="shared" si="10"/>
        <v>0</v>
      </c>
      <c r="L50" s="8">
        <f t="shared" si="10"/>
        <v>0</v>
      </c>
      <c r="M50" s="8">
        <f t="shared" si="10"/>
        <v>0</v>
      </c>
      <c r="N50" s="15">
        <f t="shared" si="10"/>
        <v>0</v>
      </c>
      <c r="O50" s="15">
        <f t="shared" si="10"/>
        <v>0</v>
      </c>
    </row>
    <row r="51" spans="3:15" x14ac:dyDescent="0.25">
      <c r="C51" s="149" t="s">
        <v>22</v>
      </c>
      <c r="D51" s="8">
        <f>'4 Prog Comunidad Sentenciados'!B18-'Indicadores - DCR '!D54</f>
        <v>1307</v>
      </c>
      <c r="E51" s="8">
        <f>'4 Prog Comunidad Sentenciados'!E18-'Indicadores - DCR '!E54</f>
        <v>1316</v>
      </c>
      <c r="F51" s="8">
        <f>'4 Prog Comunidad Sentenciados'!H18-'Indicadores - DCR '!F54</f>
        <v>0</v>
      </c>
      <c r="G51" s="8">
        <f>'4 Prog Comunidad Sentenciados'!K18-' 2 Supervisión Electrónica '!E17</f>
        <v>0</v>
      </c>
      <c r="H51" s="8">
        <f>'4 Prog Comunidad Sentenciados'!L18-' 2 Supervisión Electrónica '!F17</f>
        <v>0</v>
      </c>
      <c r="I51" s="8">
        <f>'4 Prog Comunidad Sentenciados'!M18-' 2 Supervisión Electrónica '!G17</f>
        <v>0</v>
      </c>
      <c r="J51" s="8">
        <f>'4 Prog Comunidad Sentenciados'!N18-' 2 Supervisión Electrónica '!H17</f>
        <v>0</v>
      </c>
      <c r="K51" s="8">
        <f>'4 Prog Comunidad Sentenciados'!O18-' 2 Supervisión Electrónica '!I17</f>
        <v>0</v>
      </c>
      <c r="L51" s="8">
        <f>'4 Prog Comunidad Sentenciados'!P18-' 2 Supervisión Electrónica '!J17</f>
        <v>0</v>
      </c>
      <c r="M51" s="8">
        <f>'4 Prog Comunidad Sentenciados'!Q18-' 2 Supervisión Electrónica '!K17</f>
        <v>0</v>
      </c>
      <c r="N51" s="8">
        <f>'4 Prog Comunidad Sentenciados'!R18-' 2 Supervisión Electrónica '!L17</f>
        <v>0</v>
      </c>
      <c r="O51" s="8">
        <f>'4 Prog Comunidad Sentenciados'!S18-' 2 Supervisión Electrónica '!M17</f>
        <v>0</v>
      </c>
    </row>
    <row r="52" spans="3:15" x14ac:dyDescent="0.25">
      <c r="C52" s="149" t="s">
        <v>23</v>
      </c>
      <c r="D52" s="8">
        <f>'4 Prog Comunidad Sentenciados'!C18-'Indicadores - DCR '!D55</f>
        <v>88</v>
      </c>
      <c r="E52" s="8">
        <f>'4 Prog Comunidad Sentenciados'!F18-'Indicadores - DCR '!E55</f>
        <v>94</v>
      </c>
      <c r="F52" s="8">
        <f>'4 Prog Comunidad Sentenciados'!I18-'Indicadores - DCR '!F55</f>
        <v>0</v>
      </c>
      <c r="G52" s="8">
        <f>'4 Prog Comunidad Sentenciados'!L18-' 2 Supervisión Electrónica '!E18</f>
        <v>0</v>
      </c>
      <c r="H52" s="8">
        <f>'4 Prog Comunidad Sentenciados'!M18-' 2 Supervisión Electrónica '!F18</f>
        <v>0</v>
      </c>
      <c r="I52" s="8">
        <f>'4 Prog Comunidad Sentenciados'!N18-' 2 Supervisión Electrónica '!G18</f>
        <v>0</v>
      </c>
      <c r="J52" s="8">
        <f>'4 Prog Comunidad Sentenciados'!O18-' 2 Supervisión Electrónica '!H18</f>
        <v>0</v>
      </c>
      <c r="K52" s="8">
        <f>'4 Prog Comunidad Sentenciados'!P18-' 2 Supervisión Electrónica '!I18</f>
        <v>0</v>
      </c>
      <c r="L52" s="8">
        <f>'4 Prog Comunidad Sentenciados'!Q18-' 2 Supervisión Electrónica '!J18</f>
        <v>0</v>
      </c>
      <c r="M52" s="8">
        <f>'4 Prog Comunidad Sentenciados'!R18-' 2 Supervisión Electrónica '!K18</f>
        <v>0</v>
      </c>
      <c r="N52" s="8">
        <f>'4 Prog Comunidad Sentenciados'!S18-' 2 Supervisión Electrónica '!L18</f>
        <v>0</v>
      </c>
      <c r="O52" s="8">
        <f>'4 Prog Comunidad Sentenciados'!T18-' 2 Supervisión Electrónica '!M18</f>
        <v>0</v>
      </c>
    </row>
    <row r="53" spans="3:15" x14ac:dyDescent="0.25">
      <c r="C53" s="132" t="s">
        <v>268</v>
      </c>
      <c r="D53" s="8">
        <f>D54+D55</f>
        <v>112</v>
      </c>
      <c r="E53" s="8">
        <f t="shared" ref="E53:O53" si="11">E54+E55</f>
        <v>151</v>
      </c>
      <c r="F53" s="8">
        <f t="shared" si="11"/>
        <v>0</v>
      </c>
      <c r="G53" s="8">
        <f t="shared" si="11"/>
        <v>0</v>
      </c>
      <c r="H53" s="8">
        <f t="shared" si="11"/>
        <v>0</v>
      </c>
      <c r="I53" s="8">
        <f t="shared" si="11"/>
        <v>0</v>
      </c>
      <c r="J53" s="8">
        <f t="shared" si="11"/>
        <v>0</v>
      </c>
      <c r="K53" s="8">
        <f t="shared" si="11"/>
        <v>0</v>
      </c>
      <c r="L53" s="8">
        <f t="shared" si="11"/>
        <v>0</v>
      </c>
      <c r="M53" s="8">
        <f t="shared" si="11"/>
        <v>0</v>
      </c>
      <c r="N53" s="15">
        <f t="shared" si="11"/>
        <v>0</v>
      </c>
      <c r="O53" s="15">
        <f t="shared" si="11"/>
        <v>0</v>
      </c>
    </row>
    <row r="54" spans="3:15" x14ac:dyDescent="0.25">
      <c r="C54" s="130" t="s">
        <v>22</v>
      </c>
      <c r="D54" s="8">
        <v>108</v>
      </c>
      <c r="E54" s="8">
        <f>' 2 Supervisión Electrónica '!C17</f>
        <v>145</v>
      </c>
      <c r="F54" s="8">
        <f>' 2 Supervisión Electrónica '!D17</f>
        <v>0</v>
      </c>
      <c r="G54" s="8">
        <f>' 2 Supervisión Electrónica '!E17</f>
        <v>0</v>
      </c>
      <c r="H54" s="8">
        <f>' 2 Supervisión Electrónica '!F17</f>
        <v>0</v>
      </c>
      <c r="I54" s="8">
        <f>' 2 Supervisión Electrónica '!G17</f>
        <v>0</v>
      </c>
      <c r="J54" s="8">
        <f>' 2 Supervisión Electrónica '!H17</f>
        <v>0</v>
      </c>
      <c r="K54" s="8">
        <f>' 2 Supervisión Electrónica '!I17</f>
        <v>0</v>
      </c>
      <c r="L54" s="8">
        <f>' 2 Supervisión Electrónica '!J17</f>
        <v>0</v>
      </c>
      <c r="M54" s="8">
        <f>' 2 Supervisión Electrónica '!K17</f>
        <v>0</v>
      </c>
      <c r="N54" s="8">
        <f>' 2 Supervisión Electrónica '!L17</f>
        <v>0</v>
      </c>
      <c r="O54" s="8">
        <f>' 2 Supervisión Electrónica '!M17</f>
        <v>0</v>
      </c>
    </row>
    <row r="55" spans="3:15" x14ac:dyDescent="0.25">
      <c r="C55" s="130" t="s">
        <v>23</v>
      </c>
      <c r="D55" s="8">
        <v>4</v>
      </c>
      <c r="E55" s="8">
        <f>' 2 Supervisión Electrónica '!C18</f>
        <v>6</v>
      </c>
      <c r="F55" s="8">
        <f>' 2 Supervisión Electrónica '!D18</f>
        <v>0</v>
      </c>
      <c r="G55" s="8">
        <f>' 2 Supervisión Electrónica '!E18</f>
        <v>0</v>
      </c>
      <c r="H55" s="8">
        <f>' 2 Supervisión Electrónica '!F18</f>
        <v>0</v>
      </c>
      <c r="I55" s="8">
        <f>' 2 Supervisión Electrónica '!G18</f>
        <v>0</v>
      </c>
      <c r="J55" s="8">
        <f>' 2 Supervisión Electrónica '!H18</f>
        <v>0</v>
      </c>
      <c r="K55" s="8">
        <f>' 2 Supervisión Electrónica '!I18</f>
        <v>0</v>
      </c>
      <c r="L55" s="8">
        <f>' 2 Supervisión Electrónica '!J18</f>
        <v>0</v>
      </c>
      <c r="M55" s="8">
        <f>' 2 Supervisión Electrónica '!K18</f>
        <v>0</v>
      </c>
      <c r="N55" s="8">
        <f>' 2 Supervisión Electrónica '!L18</f>
        <v>0</v>
      </c>
      <c r="O55" s="8">
        <f>' 2 Supervisión Electrónica '!M18</f>
        <v>0</v>
      </c>
    </row>
    <row r="56" spans="3:15" x14ac:dyDescent="0.25">
      <c r="C56" s="131"/>
      <c r="G56" s="1"/>
      <c r="H56" s="1"/>
      <c r="I56" s="1"/>
      <c r="J56" s="1"/>
      <c r="K56" s="1"/>
      <c r="L56" s="1"/>
      <c r="M56" s="1"/>
      <c r="N56" s="1"/>
      <c r="O56" s="21"/>
    </row>
    <row r="57" spans="3:15" ht="23.25" customHeight="1" x14ac:dyDescent="0.25">
      <c r="D57" s="264">
        <f>D25</f>
        <v>2023</v>
      </c>
      <c r="E57" s="264"/>
      <c r="F57" s="264"/>
      <c r="G57" s="264"/>
      <c r="H57" s="264"/>
      <c r="I57" s="264"/>
      <c r="J57" s="264"/>
      <c r="K57" s="264"/>
      <c r="L57" s="264"/>
      <c r="M57" s="264"/>
      <c r="N57" s="264"/>
      <c r="O57" s="264"/>
    </row>
    <row r="58" spans="3:15" ht="30" x14ac:dyDescent="0.25">
      <c r="C58" s="157" t="s">
        <v>276</v>
      </c>
      <c r="D58" s="129" t="str">
        <f>D26</f>
        <v>Enero</v>
      </c>
      <c r="E58" s="129" t="s">
        <v>8</v>
      </c>
      <c r="F58" s="129" t="s">
        <v>9</v>
      </c>
      <c r="G58" s="129" t="s">
        <v>10</v>
      </c>
      <c r="H58" s="193" t="s">
        <v>11</v>
      </c>
      <c r="I58" s="193" t="s">
        <v>12</v>
      </c>
      <c r="J58" s="193" t="s">
        <v>13</v>
      </c>
      <c r="K58" s="193" t="s">
        <v>14</v>
      </c>
      <c r="L58" s="193" t="s">
        <v>15</v>
      </c>
      <c r="M58" s="193" t="s">
        <v>16</v>
      </c>
      <c r="N58" s="193" t="s">
        <v>17</v>
      </c>
      <c r="O58" s="193" t="s">
        <v>18</v>
      </c>
    </row>
    <row r="59" spans="3:15" ht="23.25" customHeight="1" x14ac:dyDescent="0.25">
      <c r="C59" s="156" t="s">
        <v>273</v>
      </c>
      <c r="D59" s="7">
        <f t="shared" ref="D59:O59" si="12">D60+D61</f>
        <v>0</v>
      </c>
      <c r="E59" s="7">
        <f t="shared" si="12"/>
        <v>0</v>
      </c>
      <c r="F59" s="7">
        <f t="shared" si="12"/>
        <v>0</v>
      </c>
      <c r="G59" s="7">
        <f t="shared" si="12"/>
        <v>0</v>
      </c>
      <c r="H59" s="7">
        <f t="shared" si="12"/>
        <v>0</v>
      </c>
      <c r="I59" s="7">
        <f t="shared" si="12"/>
        <v>0</v>
      </c>
      <c r="J59" s="7">
        <f t="shared" si="12"/>
        <v>0</v>
      </c>
      <c r="K59" s="7">
        <f t="shared" si="12"/>
        <v>0</v>
      </c>
      <c r="L59" s="7">
        <f t="shared" si="12"/>
        <v>0</v>
      </c>
      <c r="M59" s="7">
        <f t="shared" si="12"/>
        <v>0</v>
      </c>
      <c r="N59" s="7">
        <f t="shared" si="12"/>
        <v>0</v>
      </c>
      <c r="O59" s="7">
        <f t="shared" si="12"/>
        <v>0</v>
      </c>
    </row>
    <row r="60" spans="3:15" x14ac:dyDescent="0.25">
      <c r="C60" s="128" t="s">
        <v>22</v>
      </c>
      <c r="D60" s="129">
        <f>'5 MENORES '!C15</f>
        <v>0</v>
      </c>
      <c r="E60" s="129">
        <f>'5 MENORES '!F15</f>
        <v>0</v>
      </c>
      <c r="F60" s="129">
        <f>'5 MENORES '!I15</f>
        <v>0</v>
      </c>
      <c r="G60" s="129">
        <f>'5 MENORES '!L15</f>
        <v>0</v>
      </c>
      <c r="H60" s="8">
        <f>'5 MENORES '!O15</f>
        <v>0</v>
      </c>
      <c r="I60" s="129">
        <f>'5 MENORES '!R15</f>
        <v>0</v>
      </c>
      <c r="J60" s="8">
        <f>'5 MENORES '!U15</f>
        <v>0</v>
      </c>
      <c r="K60" s="8">
        <f>'5 MENORES '!X15</f>
        <v>0</v>
      </c>
      <c r="L60" s="8">
        <f>'5 MENORES '!AA15</f>
        <v>0</v>
      </c>
      <c r="M60" s="129">
        <f>'5 MENORES '!AD15</f>
        <v>0</v>
      </c>
      <c r="N60" s="129">
        <f>'5 MENORES '!AG15</f>
        <v>0</v>
      </c>
      <c r="O60" s="129">
        <f>'5 MENORES '!AJ15</f>
        <v>0</v>
      </c>
    </row>
    <row r="61" spans="3:15" x14ac:dyDescent="0.25">
      <c r="C61" s="128" t="s">
        <v>23</v>
      </c>
      <c r="D61" s="129">
        <f>'5 MENORES '!D15</f>
        <v>0</v>
      </c>
      <c r="E61" s="129">
        <f>'5 MENORES '!G15</f>
        <v>0</v>
      </c>
      <c r="F61" s="129">
        <f>'5 MENORES '!J15</f>
        <v>0</v>
      </c>
      <c r="G61" s="129">
        <f>'5 MENORES '!M15</f>
        <v>0</v>
      </c>
      <c r="H61" s="8">
        <f>'5 MENORES '!P15</f>
        <v>0</v>
      </c>
      <c r="I61" s="129">
        <f>'5 MENORES '!S15</f>
        <v>0</v>
      </c>
      <c r="J61" s="8">
        <f>'5 MENORES '!V15</f>
        <v>0</v>
      </c>
      <c r="K61" s="8">
        <f>'5 MENORES '!Y15</f>
        <v>0</v>
      </c>
      <c r="L61" s="8">
        <f>'5 MENORES '!AB15</f>
        <v>0</v>
      </c>
      <c r="M61" s="129">
        <f>'5 MENORES '!AE15</f>
        <v>0</v>
      </c>
      <c r="N61" s="129">
        <f>'5 MENORES '!AH15</f>
        <v>0</v>
      </c>
      <c r="O61" s="129">
        <f>'5 MENORES '!AK15</f>
        <v>0</v>
      </c>
    </row>
    <row r="62" spans="3:15" ht="18.75" customHeight="1" x14ac:dyDescent="0.25">
      <c r="C62" s="156" t="s">
        <v>274</v>
      </c>
      <c r="D62" s="226">
        <f t="shared" ref="D62:O62" si="13">D63+D64</f>
        <v>0</v>
      </c>
      <c r="E62" s="7">
        <f t="shared" si="13"/>
        <v>1</v>
      </c>
      <c r="F62" s="7">
        <f t="shared" si="13"/>
        <v>0</v>
      </c>
      <c r="G62" s="7">
        <f t="shared" si="13"/>
        <v>0</v>
      </c>
      <c r="H62" s="7">
        <f t="shared" si="13"/>
        <v>0</v>
      </c>
      <c r="I62" s="7">
        <f t="shared" si="13"/>
        <v>0</v>
      </c>
      <c r="J62" s="7">
        <f t="shared" si="13"/>
        <v>0</v>
      </c>
      <c r="K62" s="7">
        <f t="shared" si="13"/>
        <v>0</v>
      </c>
      <c r="L62" s="7">
        <f t="shared" si="13"/>
        <v>0</v>
      </c>
      <c r="M62" s="7">
        <f t="shared" si="13"/>
        <v>0</v>
      </c>
      <c r="N62" s="7">
        <f t="shared" si="13"/>
        <v>0</v>
      </c>
      <c r="O62" s="7">
        <f t="shared" si="13"/>
        <v>0</v>
      </c>
    </row>
    <row r="63" spans="3:15" x14ac:dyDescent="0.25">
      <c r="C63" s="227" t="s">
        <v>22</v>
      </c>
      <c r="D63" s="129">
        <f>'5 MENORES '!C16</f>
        <v>0</v>
      </c>
      <c r="E63" s="129">
        <f>'5 MENORES '!F16</f>
        <v>1</v>
      </c>
      <c r="F63" s="129">
        <f>'5 MENORES '!I16</f>
        <v>0</v>
      </c>
      <c r="G63" s="129">
        <f>'5 MENORES '!L16</f>
        <v>0</v>
      </c>
      <c r="H63" s="8">
        <f>'5 MENORES '!O16</f>
        <v>0</v>
      </c>
      <c r="I63" s="129">
        <f>'5 MENORES '!R16</f>
        <v>0</v>
      </c>
      <c r="J63" s="8">
        <f>'5 MENORES '!U16</f>
        <v>0</v>
      </c>
      <c r="K63" s="8">
        <f>'5 MENORES '!X16</f>
        <v>0</v>
      </c>
      <c r="L63" s="8">
        <f>'5 MENORES '!AA16</f>
        <v>0</v>
      </c>
      <c r="M63" s="129">
        <f>'5 MENORES '!AD16</f>
        <v>0</v>
      </c>
      <c r="N63" s="129">
        <f>'5 MENORES '!AG16</f>
        <v>0</v>
      </c>
      <c r="O63" s="129">
        <f>'5 MENORES '!AJ16</f>
        <v>0</v>
      </c>
    </row>
    <row r="64" spans="3:15" x14ac:dyDescent="0.25">
      <c r="C64" s="128" t="s">
        <v>23</v>
      </c>
      <c r="D64" s="129">
        <f>'5 MENORES '!D16</f>
        <v>0</v>
      </c>
      <c r="E64" s="129">
        <f>'5 MENORES '!G16</f>
        <v>0</v>
      </c>
      <c r="F64" s="129">
        <f>'5 MENORES '!J16</f>
        <v>0</v>
      </c>
      <c r="G64" s="129">
        <f>'5 MENORES '!M16</f>
        <v>0</v>
      </c>
      <c r="H64" s="8">
        <f>'5 MENORES '!P16</f>
        <v>0</v>
      </c>
      <c r="I64" s="129">
        <f>'5 MENORES '!S16</f>
        <v>0</v>
      </c>
      <c r="J64" s="8">
        <f>'5 MENORES '!V16</f>
        <v>0</v>
      </c>
      <c r="K64" s="8">
        <f>'5 MENORES '!Y16</f>
        <v>0</v>
      </c>
      <c r="L64" s="8">
        <f>'5 MENORES '!AB16</f>
        <v>0</v>
      </c>
      <c r="M64" s="129">
        <f>'5 MENORES '!AE16</f>
        <v>0</v>
      </c>
      <c r="N64" s="129">
        <f>'5 MENORES '!AH16</f>
        <v>0</v>
      </c>
      <c r="O64" s="129">
        <f>'5 MENORES '!AK16</f>
        <v>0</v>
      </c>
    </row>
    <row r="65" spans="3:15" ht="30" x14ac:dyDescent="0.25">
      <c r="C65" s="158" t="s">
        <v>277</v>
      </c>
      <c r="D65" s="7">
        <f>D66+D67</f>
        <v>0</v>
      </c>
      <c r="E65" s="7">
        <f t="shared" ref="E65:O65" si="14">E66+E67</f>
        <v>0</v>
      </c>
      <c r="F65" s="7">
        <f t="shared" si="14"/>
        <v>0</v>
      </c>
      <c r="G65" s="7">
        <f t="shared" si="14"/>
        <v>0</v>
      </c>
      <c r="H65" s="7">
        <f t="shared" si="14"/>
        <v>0</v>
      </c>
      <c r="I65" s="7">
        <f t="shared" si="14"/>
        <v>0</v>
      </c>
      <c r="J65" s="7">
        <f t="shared" si="14"/>
        <v>0</v>
      </c>
      <c r="K65" s="7">
        <f t="shared" si="14"/>
        <v>0</v>
      </c>
      <c r="L65" s="7">
        <f t="shared" si="14"/>
        <v>0</v>
      </c>
      <c r="M65" s="7">
        <f t="shared" si="14"/>
        <v>0</v>
      </c>
      <c r="N65" s="7">
        <f t="shared" si="14"/>
        <v>0</v>
      </c>
      <c r="O65" s="7">
        <f t="shared" si="14"/>
        <v>0</v>
      </c>
    </row>
    <row r="66" spans="3:15" x14ac:dyDescent="0.25">
      <c r="C66" s="128" t="s">
        <v>22</v>
      </c>
      <c r="D66" s="8">
        <f>'5 MENORES '!C17</f>
        <v>0</v>
      </c>
      <c r="E66" s="8">
        <f>'5 MENORES '!F17</f>
        <v>0</v>
      </c>
      <c r="F66" s="8">
        <f>'5 MENORES '!I17</f>
        <v>0</v>
      </c>
      <c r="G66" s="8">
        <f>'5 MENORES '!L17</f>
        <v>0</v>
      </c>
      <c r="H66" s="8">
        <f>'5 MENORES '!O17</f>
        <v>0</v>
      </c>
      <c r="I66" s="8">
        <f>'5 MENORES '!R17</f>
        <v>0</v>
      </c>
      <c r="J66" s="8">
        <f>'5 MENORES '!U17</f>
        <v>0</v>
      </c>
      <c r="K66" s="8">
        <f>'5 MENORES '!X17</f>
        <v>0</v>
      </c>
      <c r="L66" s="8">
        <f>'5 MENORES '!AA17</f>
        <v>0</v>
      </c>
      <c r="M66" s="8">
        <f>'5 MENORES '!AD17</f>
        <v>0</v>
      </c>
      <c r="N66" s="8">
        <f>'5 MENORES '!AG17</f>
        <v>0</v>
      </c>
      <c r="O66" s="8">
        <f>'5 MENORES '!AJ17</f>
        <v>0</v>
      </c>
    </row>
    <row r="67" spans="3:15" x14ac:dyDescent="0.25">
      <c r="C67" s="128" t="s">
        <v>23</v>
      </c>
      <c r="D67" s="8">
        <f>'5 MENORES '!D17</f>
        <v>0</v>
      </c>
      <c r="E67" s="8">
        <f>'5 MENORES '!G17</f>
        <v>0</v>
      </c>
      <c r="F67" s="8">
        <f>'5 MENORES '!J17</f>
        <v>0</v>
      </c>
      <c r="G67" s="8">
        <f>'5 MENORES '!M17</f>
        <v>0</v>
      </c>
      <c r="H67" s="8">
        <f>'5 MENORES '!P17</f>
        <v>0</v>
      </c>
      <c r="I67" s="8">
        <f>'5 MENORES '!S17</f>
        <v>0</v>
      </c>
      <c r="J67" s="8">
        <f>'5 MENORES '!V17</f>
        <v>0</v>
      </c>
      <c r="K67" s="8">
        <f>'5 MENORES '!Y17</f>
        <v>0</v>
      </c>
      <c r="L67" s="8">
        <f>'5 MENORES '!AB17</f>
        <v>0</v>
      </c>
      <c r="M67" s="8">
        <f>'5 MENORES '!AE17</f>
        <v>0</v>
      </c>
      <c r="N67" s="8">
        <f>'5 MENORES '!AH17</f>
        <v>0</v>
      </c>
      <c r="O67" s="8">
        <f>'5 MENORES '!AK17</f>
        <v>0</v>
      </c>
    </row>
    <row r="68" spans="3:15" x14ac:dyDescent="0.25">
      <c r="C68" s="28" t="s">
        <v>51</v>
      </c>
      <c r="D68" s="7">
        <f>D69+D70</f>
        <v>0</v>
      </c>
      <c r="E68" s="7">
        <f t="shared" ref="E68:O68" si="15">E69+E70</f>
        <v>0</v>
      </c>
      <c r="F68" s="7">
        <f t="shared" si="15"/>
        <v>0</v>
      </c>
      <c r="G68" s="7">
        <f t="shared" si="15"/>
        <v>0</v>
      </c>
      <c r="H68" s="7">
        <f t="shared" si="15"/>
        <v>0</v>
      </c>
      <c r="I68" s="7">
        <f t="shared" si="15"/>
        <v>0</v>
      </c>
      <c r="J68" s="7">
        <f t="shared" si="15"/>
        <v>0</v>
      </c>
      <c r="K68" s="7">
        <f t="shared" si="15"/>
        <v>0</v>
      </c>
      <c r="L68" s="7">
        <f t="shared" si="15"/>
        <v>0</v>
      </c>
      <c r="M68" s="7">
        <f t="shared" si="15"/>
        <v>0</v>
      </c>
      <c r="N68" s="7">
        <f t="shared" si="15"/>
        <v>0</v>
      </c>
      <c r="O68" s="7">
        <f t="shared" si="15"/>
        <v>0</v>
      </c>
    </row>
    <row r="69" spans="3:15" x14ac:dyDescent="0.25">
      <c r="C69" s="128" t="s">
        <v>22</v>
      </c>
      <c r="D69" s="8">
        <f>'5 MENORES '!C18</f>
        <v>0</v>
      </c>
      <c r="E69" s="8">
        <f>'5 MENORES '!F18</f>
        <v>0</v>
      </c>
      <c r="F69" s="8">
        <f>'5 MENORES '!I18</f>
        <v>0</v>
      </c>
      <c r="G69" s="8">
        <f>'5 MENORES '!L18</f>
        <v>0</v>
      </c>
      <c r="H69" s="8">
        <f>'5 MENORES '!O18</f>
        <v>0</v>
      </c>
      <c r="I69" s="8">
        <f>'5 MENORES '!R18</f>
        <v>0</v>
      </c>
      <c r="J69" s="8">
        <f>'5 MENORES '!U18</f>
        <v>0</v>
      </c>
      <c r="K69" s="8">
        <f>'5 MENORES '!X18</f>
        <v>0</v>
      </c>
      <c r="L69" s="8">
        <f>'5 MENORES '!AA18</f>
        <v>0</v>
      </c>
      <c r="M69" s="8">
        <f>'5 MENORES '!AD18</f>
        <v>0</v>
      </c>
      <c r="N69" s="8">
        <f>'5 MENORES '!AG18</f>
        <v>0</v>
      </c>
      <c r="O69" s="8">
        <f>'5 MENORES '!AJ18</f>
        <v>0</v>
      </c>
    </row>
    <row r="70" spans="3:15" x14ac:dyDescent="0.25">
      <c r="C70" s="128" t="s">
        <v>23</v>
      </c>
      <c r="D70" s="8">
        <f>'5 MENORES '!D18</f>
        <v>0</v>
      </c>
      <c r="E70" s="8">
        <f>'5 MENORES '!G18</f>
        <v>0</v>
      </c>
      <c r="F70" s="8">
        <f>'5 MENORES '!J18</f>
        <v>0</v>
      </c>
      <c r="G70" s="8">
        <f>'5 MENORES '!M18</f>
        <v>0</v>
      </c>
      <c r="H70" s="8">
        <f>'5 MENORES '!P18</f>
        <v>0</v>
      </c>
      <c r="I70" s="8">
        <f>'5 MENORES '!S18</f>
        <v>0</v>
      </c>
      <c r="J70" s="8">
        <f>'5 MENORES '!V18</f>
        <v>0</v>
      </c>
      <c r="K70" s="8">
        <f>'5 MENORES '!Y18</f>
        <v>0</v>
      </c>
      <c r="L70" s="8">
        <f>'5 MENORES '!AB18</f>
        <v>0</v>
      </c>
      <c r="M70" s="8">
        <f>'5 MENORES '!AE18</f>
        <v>0</v>
      </c>
      <c r="N70" s="8">
        <f>'5 MENORES '!AH18</f>
        <v>0</v>
      </c>
      <c r="O70" s="8">
        <f>'5 MENORES '!AK18</f>
        <v>0</v>
      </c>
    </row>
  </sheetData>
  <mergeCells count="5">
    <mergeCell ref="A5:C5"/>
    <mergeCell ref="D25:O25"/>
    <mergeCell ref="D57:O57"/>
    <mergeCell ref="D43:O43"/>
    <mergeCell ref="B12:O12"/>
  </mergeCells>
  <pageMargins left="0" right="0" top="0.75" bottom="0.75" header="0.3" footer="0.3"/>
  <pageSetup paperSize="5" scale="41"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100"/>
  <sheetViews>
    <sheetView topLeftCell="A4" zoomScale="70" zoomScaleNormal="70" workbookViewId="0">
      <selection activeCell="A43" sqref="A43:J43"/>
    </sheetView>
  </sheetViews>
  <sheetFormatPr defaultRowHeight="15" x14ac:dyDescent="0.25"/>
  <cols>
    <col min="1" max="1" width="39.140625" customWidth="1"/>
    <col min="2" max="10" width="11.85546875" style="1" customWidth="1"/>
    <col min="11" max="11" width="11.85546875" customWidth="1"/>
    <col min="12" max="12" width="13.42578125" customWidth="1"/>
    <col min="13" max="13" width="13.7109375" customWidth="1"/>
    <col min="14" max="14" width="2.5703125" customWidth="1"/>
    <col min="15" max="18" width="11" customWidth="1"/>
    <col min="19" max="22" width="9.140625" customWidth="1"/>
    <col min="23" max="23" width="14.85546875" customWidth="1"/>
    <col min="24" max="26" width="14.42578125" customWidth="1"/>
  </cols>
  <sheetData>
    <row r="1" spans="1:27" x14ac:dyDescent="0.25">
      <c r="A1" s="278" t="s">
        <v>0</v>
      </c>
      <c r="B1" s="278"/>
      <c r="C1" s="278"/>
      <c r="D1" s="278"/>
      <c r="E1" s="278"/>
      <c r="F1" s="278"/>
      <c r="G1" s="278"/>
      <c r="H1" s="278"/>
      <c r="I1" s="278"/>
    </row>
    <row r="2" spans="1:27" x14ac:dyDescent="0.25">
      <c r="A2" s="278" t="s">
        <v>34</v>
      </c>
      <c r="B2" s="278"/>
      <c r="C2" s="278"/>
      <c r="D2" s="278"/>
      <c r="E2" s="278"/>
      <c r="F2" s="278"/>
      <c r="G2" s="278"/>
      <c r="H2" s="278"/>
      <c r="I2" s="278"/>
    </row>
    <row r="3" spans="1:27" x14ac:dyDescent="0.25">
      <c r="A3" s="278" t="s">
        <v>2</v>
      </c>
      <c r="B3" s="278"/>
      <c r="C3" s="278"/>
      <c r="D3" s="278"/>
      <c r="E3" s="278"/>
      <c r="F3" s="278"/>
      <c r="G3" s="278"/>
      <c r="H3" s="278"/>
      <c r="I3" s="278"/>
    </row>
    <row r="4" spans="1:27" s="11" customFormat="1" x14ac:dyDescent="0.25">
      <c r="A4" s="277" t="s">
        <v>3</v>
      </c>
      <c r="B4" s="277"/>
      <c r="C4" s="277"/>
      <c r="D4" s="277"/>
      <c r="E4" s="277"/>
      <c r="F4" s="277"/>
      <c r="G4" s="277"/>
      <c r="H4" s="277"/>
      <c r="I4" s="277"/>
      <c r="J4" s="20"/>
    </row>
    <row r="5" spans="1:27" x14ac:dyDescent="0.25">
      <c r="A5" s="263" t="s">
        <v>93</v>
      </c>
      <c r="B5" s="263"/>
      <c r="C5" s="263"/>
      <c r="D5" s="263"/>
      <c r="E5" s="263"/>
      <c r="F5" s="263"/>
      <c r="G5" s="263"/>
      <c r="H5" s="263"/>
      <c r="I5" s="263"/>
    </row>
    <row r="6" spans="1:27" x14ac:dyDescent="0.25">
      <c r="A6" s="277" t="s">
        <v>94</v>
      </c>
      <c r="B6" s="277"/>
      <c r="C6" s="277"/>
      <c r="D6" s="277"/>
      <c r="E6" s="277"/>
      <c r="F6" s="277"/>
      <c r="G6" s="277"/>
      <c r="H6" s="277"/>
      <c r="I6" s="277"/>
    </row>
    <row r="7" spans="1:27" x14ac:dyDescent="0.25">
      <c r="A7" s="278" t="s">
        <v>37</v>
      </c>
      <c r="B7" s="278"/>
      <c r="C7" s="278"/>
      <c r="D7" s="278"/>
      <c r="E7" s="278"/>
      <c r="F7" s="278"/>
      <c r="G7" s="278"/>
      <c r="H7" s="278"/>
      <c r="I7" s="278"/>
    </row>
    <row r="8" spans="1:27" ht="30" x14ac:dyDescent="0.25">
      <c r="A8" s="87" t="s">
        <v>327</v>
      </c>
      <c r="B8" s="21"/>
      <c r="C8" s="21"/>
      <c r="D8" s="21"/>
      <c r="E8" s="21"/>
      <c r="F8" s="21"/>
      <c r="G8" s="21"/>
      <c r="H8" s="21"/>
      <c r="I8" s="21"/>
    </row>
    <row r="9" spans="1:27" ht="20.25" customHeight="1" thickBot="1" x14ac:dyDescent="0.3">
      <c r="A9" s="21"/>
      <c r="B9" s="303" t="s">
        <v>200</v>
      </c>
      <c r="C9" s="303"/>
      <c r="D9" s="303"/>
      <c r="E9" s="303"/>
      <c r="F9" s="303"/>
      <c r="G9" s="303"/>
      <c r="H9" s="303"/>
      <c r="I9" s="303"/>
      <c r="J9" s="303"/>
      <c r="K9" s="303"/>
      <c r="L9" s="303"/>
      <c r="M9" s="303"/>
      <c r="N9" s="303"/>
      <c r="O9" s="303"/>
      <c r="P9" s="303"/>
      <c r="Q9" s="303"/>
      <c r="R9" s="303"/>
      <c r="S9" s="303"/>
      <c r="T9" s="303"/>
      <c r="U9" s="303"/>
      <c r="V9" s="303"/>
      <c r="W9" s="303"/>
      <c r="X9" s="303"/>
      <c r="Y9" s="303"/>
      <c r="Z9" s="303"/>
    </row>
    <row r="10" spans="1:27" ht="30" customHeight="1" thickBot="1" x14ac:dyDescent="0.3">
      <c r="B10" s="304">
        <v>2020</v>
      </c>
      <c r="C10" s="305"/>
      <c r="D10" s="305"/>
      <c r="E10" s="305"/>
      <c r="F10" s="305"/>
      <c r="G10" s="305"/>
      <c r="H10" s="305"/>
      <c r="I10" s="305"/>
      <c r="J10" s="305"/>
      <c r="K10" s="305"/>
      <c r="L10" s="305"/>
      <c r="M10" s="306"/>
      <c r="N10" s="162"/>
      <c r="O10" s="300">
        <v>2021</v>
      </c>
      <c r="P10" s="301"/>
      <c r="Q10" s="301"/>
      <c r="R10" s="301"/>
      <c r="S10" s="301"/>
      <c r="T10" s="301"/>
      <c r="U10" s="301"/>
      <c r="V10" s="301"/>
      <c r="W10" s="301"/>
      <c r="X10" s="301"/>
      <c r="Y10" s="301"/>
      <c r="Z10" s="302"/>
    </row>
    <row r="11" spans="1:27" ht="27.75" customHeight="1" thickBot="1" x14ac:dyDescent="0.3">
      <c r="B11" s="144" t="s">
        <v>7</v>
      </c>
      <c r="C11" s="145" t="s">
        <v>8</v>
      </c>
      <c r="D11" s="145" t="s">
        <v>9</v>
      </c>
      <c r="E11" s="145" t="s">
        <v>10</v>
      </c>
      <c r="F11" s="145" t="s">
        <v>11</v>
      </c>
      <c r="G11" s="145" t="s">
        <v>12</v>
      </c>
      <c r="H11" s="145" t="s">
        <v>95</v>
      </c>
      <c r="I11" s="145" t="s">
        <v>14</v>
      </c>
      <c r="J11" s="145" t="s">
        <v>15</v>
      </c>
      <c r="K11" s="145" t="s">
        <v>16</v>
      </c>
      <c r="L11" s="145" t="s">
        <v>17</v>
      </c>
      <c r="M11" s="146" t="s">
        <v>18</v>
      </c>
      <c r="N11" s="173"/>
      <c r="O11" s="184" t="s">
        <v>198</v>
      </c>
      <c r="P11" s="185" t="s">
        <v>8</v>
      </c>
      <c r="Q11" s="185" t="s">
        <v>9</v>
      </c>
      <c r="R11" s="185" t="s">
        <v>10</v>
      </c>
      <c r="S11" s="185" t="s">
        <v>199</v>
      </c>
      <c r="T11" s="185" t="s">
        <v>197</v>
      </c>
      <c r="U11" s="185" t="s">
        <v>252</v>
      </c>
      <c r="V11" s="185" t="s">
        <v>14</v>
      </c>
      <c r="W11" s="186" t="s">
        <v>15</v>
      </c>
      <c r="X11" s="186" t="s">
        <v>16</v>
      </c>
      <c r="Y11" s="186" t="s">
        <v>17</v>
      </c>
      <c r="Z11" s="186" t="s">
        <v>18</v>
      </c>
    </row>
    <row r="12" spans="1:27" ht="20.25" customHeight="1" x14ac:dyDescent="0.25">
      <c r="A12" s="102" t="s">
        <v>96</v>
      </c>
      <c r="B12" s="103">
        <v>80</v>
      </c>
      <c r="C12" s="104">
        <f>B38</f>
        <v>85</v>
      </c>
      <c r="D12" s="104">
        <f>C38</f>
        <v>90</v>
      </c>
      <c r="E12" s="104">
        <f t="shared" ref="E12" si="0">SUM(E16-E13)</f>
        <v>86</v>
      </c>
      <c r="F12" s="104">
        <f>E38</f>
        <v>85</v>
      </c>
      <c r="G12" s="104">
        <f>F38</f>
        <v>81</v>
      </c>
      <c r="H12" s="104">
        <f>SUM(H16-H13)</f>
        <v>86</v>
      </c>
      <c r="I12" s="104">
        <f t="shared" ref="I12:P12" si="1">SUM(I16-I13)</f>
        <v>88</v>
      </c>
      <c r="J12" s="104">
        <f t="shared" si="1"/>
        <v>92</v>
      </c>
      <c r="K12" s="104">
        <f t="shared" si="1"/>
        <v>84</v>
      </c>
      <c r="L12" s="104">
        <f t="shared" si="1"/>
        <v>83</v>
      </c>
      <c r="M12" s="106">
        <f t="shared" si="1"/>
        <v>86</v>
      </c>
      <c r="N12" s="174"/>
      <c r="O12" s="180">
        <f t="shared" si="1"/>
        <v>86</v>
      </c>
      <c r="P12" s="181">
        <f t="shared" si="1"/>
        <v>80</v>
      </c>
      <c r="Q12" s="181">
        <v>75</v>
      </c>
      <c r="R12" s="182">
        <v>75</v>
      </c>
      <c r="S12" s="183">
        <f>R38</f>
        <v>77</v>
      </c>
      <c r="T12" s="182">
        <f>S38</f>
        <v>82</v>
      </c>
      <c r="U12" s="182">
        <f>T38</f>
        <v>79</v>
      </c>
      <c r="V12" s="182">
        <f t="shared" ref="V12:W12" si="2">U38</f>
        <v>84</v>
      </c>
      <c r="W12" s="182">
        <f t="shared" si="2"/>
        <v>88</v>
      </c>
      <c r="X12" s="182">
        <f t="shared" ref="X12" si="3">W38</f>
        <v>94</v>
      </c>
      <c r="Y12" s="182">
        <f t="shared" ref="Y12" si="4">X38</f>
        <v>95</v>
      </c>
      <c r="Z12" s="182">
        <f t="shared" ref="Z12" si="5">Y38</f>
        <v>101</v>
      </c>
    </row>
    <row r="13" spans="1:27" s="1" customFormat="1" ht="24.75" customHeight="1" x14ac:dyDescent="0.25">
      <c r="A13" s="107" t="s">
        <v>97</v>
      </c>
      <c r="B13" s="108">
        <f t="shared" ref="B13:G13" si="6">B14+B15</f>
        <v>5</v>
      </c>
      <c r="C13" s="108">
        <f t="shared" si="6"/>
        <v>8</v>
      </c>
      <c r="D13" s="108">
        <f t="shared" si="6"/>
        <v>3</v>
      </c>
      <c r="E13" s="108">
        <f t="shared" si="6"/>
        <v>4</v>
      </c>
      <c r="F13" s="108">
        <f t="shared" si="6"/>
        <v>2</v>
      </c>
      <c r="G13" s="108">
        <f t="shared" si="6"/>
        <v>7</v>
      </c>
      <c r="H13" s="104">
        <v>7</v>
      </c>
      <c r="I13" s="104">
        <v>7</v>
      </c>
      <c r="J13" s="104">
        <v>5</v>
      </c>
      <c r="K13" s="104">
        <v>8</v>
      </c>
      <c r="L13" s="104">
        <v>6</v>
      </c>
      <c r="M13" s="106">
        <v>5</v>
      </c>
      <c r="N13" s="174"/>
      <c r="O13" s="103">
        <v>5</v>
      </c>
      <c r="P13" s="104">
        <v>5</v>
      </c>
      <c r="Q13" s="104">
        <f>Q14+Q15</f>
        <v>12</v>
      </c>
      <c r="R13" s="105">
        <f>R14+R15</f>
        <v>7</v>
      </c>
      <c r="S13" s="105">
        <f>S14+S15</f>
        <v>8</v>
      </c>
      <c r="T13" s="105">
        <f>T14+T15</f>
        <v>5</v>
      </c>
      <c r="U13" s="105">
        <f>U14+U15</f>
        <v>7</v>
      </c>
      <c r="V13" s="105">
        <f t="shared" ref="V13:W13" si="7">V14+V15</f>
        <v>11</v>
      </c>
      <c r="W13" s="105">
        <f t="shared" si="7"/>
        <v>13</v>
      </c>
      <c r="X13" s="105">
        <f t="shared" ref="X13:Z13" si="8">X14+X15</f>
        <v>10</v>
      </c>
      <c r="Y13" s="105">
        <f t="shared" si="8"/>
        <v>15</v>
      </c>
      <c r="Z13" s="105">
        <f t="shared" si="8"/>
        <v>14</v>
      </c>
      <c r="AA13"/>
    </row>
    <row r="14" spans="1:27" s="1" customFormat="1" ht="15" customHeight="1" x14ac:dyDescent="0.25">
      <c r="A14" s="98" t="s">
        <v>22</v>
      </c>
      <c r="B14" s="65">
        <v>5</v>
      </c>
      <c r="C14" s="15">
        <v>6</v>
      </c>
      <c r="D14" s="15">
        <v>2</v>
      </c>
      <c r="E14" s="15">
        <v>4</v>
      </c>
      <c r="F14" s="15">
        <v>2</v>
      </c>
      <c r="G14" s="15">
        <v>7</v>
      </c>
      <c r="H14" s="15">
        <v>7</v>
      </c>
      <c r="I14" s="15">
        <v>7</v>
      </c>
      <c r="J14" s="15">
        <v>5</v>
      </c>
      <c r="K14" s="15">
        <v>8</v>
      </c>
      <c r="L14" s="15">
        <v>6</v>
      </c>
      <c r="M14" s="163">
        <v>5</v>
      </c>
      <c r="N14" s="175"/>
      <c r="O14" s="65">
        <v>5</v>
      </c>
      <c r="P14" s="15">
        <v>5</v>
      </c>
      <c r="Q14" s="15">
        <v>12</v>
      </c>
      <c r="R14" s="66">
        <v>7</v>
      </c>
      <c r="S14" s="66">
        <v>8</v>
      </c>
      <c r="T14" s="66">
        <v>5</v>
      </c>
      <c r="U14" s="66">
        <v>7</v>
      </c>
      <c r="V14" s="66">
        <v>9</v>
      </c>
      <c r="W14" s="66">
        <v>12</v>
      </c>
      <c r="X14" s="66">
        <v>10</v>
      </c>
      <c r="Y14" s="66">
        <v>15</v>
      </c>
      <c r="Z14" s="66">
        <v>13</v>
      </c>
      <c r="AA14"/>
    </row>
    <row r="15" spans="1:27" s="1" customFormat="1" ht="15" customHeight="1" x14ac:dyDescent="0.25">
      <c r="A15" s="98" t="s">
        <v>48</v>
      </c>
      <c r="B15" s="65">
        <v>0</v>
      </c>
      <c r="C15" s="15">
        <v>2</v>
      </c>
      <c r="D15" s="15">
        <v>1</v>
      </c>
      <c r="E15" s="15">
        <v>0</v>
      </c>
      <c r="F15" s="15">
        <v>0</v>
      </c>
      <c r="G15" s="15">
        <v>0</v>
      </c>
      <c r="H15" s="15">
        <v>0</v>
      </c>
      <c r="I15" s="15">
        <v>0</v>
      </c>
      <c r="J15" s="15">
        <v>0</v>
      </c>
      <c r="K15" s="15">
        <v>0</v>
      </c>
      <c r="L15" s="15">
        <v>0</v>
      </c>
      <c r="M15" s="163">
        <v>0</v>
      </c>
      <c r="N15" s="175"/>
      <c r="O15" s="65">
        <v>0</v>
      </c>
      <c r="P15" s="15">
        <v>0</v>
      </c>
      <c r="Q15" s="15">
        <v>0</v>
      </c>
      <c r="R15" s="66">
        <v>0</v>
      </c>
      <c r="S15" s="66">
        <v>0</v>
      </c>
      <c r="T15" s="66">
        <v>0</v>
      </c>
      <c r="U15" s="66">
        <v>0</v>
      </c>
      <c r="V15" s="66">
        <v>2</v>
      </c>
      <c r="W15" s="66">
        <v>1</v>
      </c>
      <c r="X15" s="66">
        <v>0</v>
      </c>
      <c r="Y15" s="66">
        <v>0</v>
      </c>
      <c r="Z15" s="66">
        <v>1</v>
      </c>
      <c r="AA15"/>
    </row>
    <row r="16" spans="1:27" s="1" customFormat="1" ht="20.25" customHeight="1" x14ac:dyDescent="0.25">
      <c r="A16" s="109" t="s">
        <v>98</v>
      </c>
      <c r="B16" s="110">
        <f>B17+B18</f>
        <v>85</v>
      </c>
      <c r="C16" s="108">
        <f>C17+C18</f>
        <v>93</v>
      </c>
      <c r="D16" s="108">
        <f>D17+D18</f>
        <v>93</v>
      </c>
      <c r="E16" s="108">
        <f t="shared" ref="E16:G16" si="9">E17+E18</f>
        <v>90</v>
      </c>
      <c r="F16" s="108">
        <f t="shared" si="9"/>
        <v>87</v>
      </c>
      <c r="G16" s="108">
        <f t="shared" si="9"/>
        <v>88</v>
      </c>
      <c r="H16" s="108">
        <f>H17+H18</f>
        <v>93</v>
      </c>
      <c r="I16" s="108">
        <f>I17+I18</f>
        <v>95</v>
      </c>
      <c r="J16" s="108">
        <v>97</v>
      </c>
      <c r="K16" s="108">
        <f t="shared" ref="K16:T16" si="10">K17+K18</f>
        <v>92</v>
      </c>
      <c r="L16" s="108">
        <f t="shared" si="10"/>
        <v>89</v>
      </c>
      <c r="M16" s="164">
        <f t="shared" si="10"/>
        <v>91</v>
      </c>
      <c r="N16" s="176"/>
      <c r="O16" s="110">
        <f t="shared" si="10"/>
        <v>91</v>
      </c>
      <c r="P16" s="108">
        <f t="shared" si="10"/>
        <v>85</v>
      </c>
      <c r="Q16" s="108">
        <f t="shared" si="10"/>
        <v>87</v>
      </c>
      <c r="R16" s="111">
        <f t="shared" ref="R16:S16" si="11">R17+R18</f>
        <v>82</v>
      </c>
      <c r="S16" s="111">
        <f t="shared" si="11"/>
        <v>85</v>
      </c>
      <c r="T16" s="111">
        <f t="shared" si="10"/>
        <v>87</v>
      </c>
      <c r="U16" s="111">
        <f t="shared" ref="U16:W16" si="12">U17+U18</f>
        <v>86</v>
      </c>
      <c r="V16" s="111">
        <f t="shared" si="12"/>
        <v>95</v>
      </c>
      <c r="W16" s="111">
        <f t="shared" si="12"/>
        <v>101</v>
      </c>
      <c r="X16" s="111">
        <f t="shared" ref="X16:Z16" si="13">X17+X18</f>
        <v>104</v>
      </c>
      <c r="Y16" s="111">
        <f t="shared" si="13"/>
        <v>110</v>
      </c>
      <c r="Z16" s="111">
        <f t="shared" si="13"/>
        <v>115</v>
      </c>
      <c r="AA16"/>
    </row>
    <row r="17" spans="1:26" s="1" customFormat="1" ht="15" customHeight="1" x14ac:dyDescent="0.25">
      <c r="A17" s="98" t="s">
        <v>22</v>
      </c>
      <c r="B17" s="65">
        <v>84</v>
      </c>
      <c r="C17" s="15">
        <v>90</v>
      </c>
      <c r="D17" s="15">
        <v>89</v>
      </c>
      <c r="E17" s="15">
        <v>87</v>
      </c>
      <c r="F17" s="15">
        <v>84</v>
      </c>
      <c r="G17" s="15">
        <v>85</v>
      </c>
      <c r="H17" s="15">
        <v>90</v>
      </c>
      <c r="I17" s="15">
        <v>92</v>
      </c>
      <c r="J17" s="15">
        <v>94</v>
      </c>
      <c r="K17" s="15">
        <v>89</v>
      </c>
      <c r="L17" s="15">
        <v>86</v>
      </c>
      <c r="M17" s="163">
        <v>88</v>
      </c>
      <c r="N17" s="175"/>
      <c r="O17" s="65">
        <v>88</v>
      </c>
      <c r="P17" s="15">
        <v>83</v>
      </c>
      <c r="Q17" s="15">
        <v>85</v>
      </c>
      <c r="R17" s="66">
        <v>81</v>
      </c>
      <c r="S17" s="66">
        <v>85</v>
      </c>
      <c r="T17" s="66">
        <v>87</v>
      </c>
      <c r="U17" s="66">
        <v>86</v>
      </c>
      <c r="V17" s="66">
        <v>93</v>
      </c>
      <c r="W17" s="66">
        <v>98</v>
      </c>
      <c r="X17" s="66">
        <v>101</v>
      </c>
      <c r="Y17" s="66">
        <f>92+15</f>
        <v>107</v>
      </c>
      <c r="Z17" s="66">
        <v>111</v>
      </c>
    </row>
    <row r="18" spans="1:26" s="1" customFormat="1" ht="15" customHeight="1" x14ac:dyDescent="0.25">
      <c r="A18" s="98" t="s">
        <v>23</v>
      </c>
      <c r="B18" s="65">
        <v>1</v>
      </c>
      <c r="C18" s="15">
        <v>3</v>
      </c>
      <c r="D18" s="15">
        <v>4</v>
      </c>
      <c r="E18" s="15">
        <v>3</v>
      </c>
      <c r="F18" s="15">
        <v>3</v>
      </c>
      <c r="G18" s="15">
        <v>3</v>
      </c>
      <c r="H18" s="15">
        <v>3</v>
      </c>
      <c r="I18" s="15">
        <v>3</v>
      </c>
      <c r="J18" s="15">
        <v>3</v>
      </c>
      <c r="K18" s="15">
        <v>3</v>
      </c>
      <c r="L18" s="15">
        <v>3</v>
      </c>
      <c r="M18" s="163">
        <v>3</v>
      </c>
      <c r="N18" s="175"/>
      <c r="O18" s="65">
        <v>3</v>
      </c>
      <c r="P18" s="15">
        <v>2</v>
      </c>
      <c r="Q18" s="15">
        <v>2</v>
      </c>
      <c r="R18" s="66">
        <v>1</v>
      </c>
      <c r="S18" s="66">
        <v>0</v>
      </c>
      <c r="T18" s="66">
        <v>0</v>
      </c>
      <c r="U18" s="66">
        <v>0</v>
      </c>
      <c r="V18" s="66">
        <v>2</v>
      </c>
      <c r="W18" s="66">
        <v>3</v>
      </c>
      <c r="X18" s="66">
        <v>3</v>
      </c>
      <c r="Y18" s="66">
        <v>3</v>
      </c>
      <c r="Z18" s="66">
        <v>4</v>
      </c>
    </row>
    <row r="19" spans="1:26" s="1" customFormat="1" ht="20.25" customHeight="1" x14ac:dyDescent="0.25">
      <c r="A19" s="109" t="s">
        <v>99</v>
      </c>
      <c r="B19" s="110">
        <f t="shared" ref="B19:G19" si="14">B20+B21</f>
        <v>0</v>
      </c>
      <c r="C19" s="110">
        <f t="shared" si="14"/>
        <v>3</v>
      </c>
      <c r="D19" s="108">
        <f t="shared" si="14"/>
        <v>7</v>
      </c>
      <c r="E19" s="108">
        <f t="shared" si="14"/>
        <v>5</v>
      </c>
      <c r="F19" s="108">
        <f t="shared" si="14"/>
        <v>6</v>
      </c>
      <c r="G19" s="108">
        <f t="shared" si="14"/>
        <v>2</v>
      </c>
      <c r="H19" s="108">
        <f t="shared" ref="H19:P19" si="15">H20+H21</f>
        <v>5</v>
      </c>
      <c r="I19" s="108">
        <f t="shared" si="15"/>
        <v>3</v>
      </c>
      <c r="J19" s="108">
        <f t="shared" si="15"/>
        <v>13</v>
      </c>
      <c r="K19" s="108">
        <f t="shared" si="15"/>
        <v>9</v>
      </c>
      <c r="L19" s="108">
        <f t="shared" si="15"/>
        <v>3</v>
      </c>
      <c r="M19" s="164">
        <f t="shared" si="15"/>
        <v>5</v>
      </c>
      <c r="N19" s="176"/>
      <c r="O19" s="110">
        <f t="shared" si="15"/>
        <v>11</v>
      </c>
      <c r="P19" s="108">
        <f t="shared" si="15"/>
        <v>10</v>
      </c>
      <c r="Q19" s="108">
        <f>Q20+Q21</f>
        <v>12</v>
      </c>
      <c r="R19" s="111">
        <f>R20+R21</f>
        <v>5</v>
      </c>
      <c r="S19" s="111">
        <f>S20+S21</f>
        <v>3</v>
      </c>
      <c r="T19" s="111">
        <f>T20+T21</f>
        <v>8</v>
      </c>
      <c r="U19" s="111">
        <f>U20+U21</f>
        <v>2</v>
      </c>
      <c r="V19" s="111">
        <f t="shared" ref="V19:W19" si="16">V20+V21</f>
        <v>7</v>
      </c>
      <c r="W19" s="111">
        <f t="shared" si="16"/>
        <v>7</v>
      </c>
      <c r="X19" s="111">
        <f t="shared" ref="X19:Z19" si="17">X20+X21</f>
        <v>9</v>
      </c>
      <c r="Y19" s="111">
        <f t="shared" si="17"/>
        <v>9</v>
      </c>
      <c r="Z19" s="111">
        <f t="shared" si="17"/>
        <v>9</v>
      </c>
    </row>
    <row r="20" spans="1:26" s="1" customFormat="1" ht="15" customHeight="1" x14ac:dyDescent="0.25">
      <c r="A20" s="98" t="s">
        <v>22</v>
      </c>
      <c r="B20" s="65">
        <v>0</v>
      </c>
      <c r="C20" s="15">
        <v>3</v>
      </c>
      <c r="D20" s="15">
        <v>6</v>
      </c>
      <c r="E20" s="15">
        <v>5</v>
      </c>
      <c r="F20" s="15">
        <v>6</v>
      </c>
      <c r="G20" s="15">
        <v>2</v>
      </c>
      <c r="H20" s="15">
        <v>5</v>
      </c>
      <c r="I20" s="15">
        <v>3</v>
      </c>
      <c r="J20" s="15">
        <v>13</v>
      </c>
      <c r="K20" s="15">
        <v>9</v>
      </c>
      <c r="L20" s="15">
        <v>3</v>
      </c>
      <c r="M20" s="163">
        <v>5</v>
      </c>
      <c r="N20" s="175"/>
      <c r="O20" s="65">
        <v>10</v>
      </c>
      <c r="P20" s="15">
        <v>10</v>
      </c>
      <c r="Q20" s="15">
        <v>11</v>
      </c>
      <c r="R20" s="66">
        <v>4</v>
      </c>
      <c r="S20" s="66">
        <v>3</v>
      </c>
      <c r="T20" s="66">
        <v>8</v>
      </c>
      <c r="U20" s="66">
        <v>2</v>
      </c>
      <c r="V20" s="66">
        <v>7</v>
      </c>
      <c r="W20" s="66">
        <v>7</v>
      </c>
      <c r="X20" s="66">
        <v>9</v>
      </c>
      <c r="Y20" s="66">
        <v>9</v>
      </c>
      <c r="Z20" s="66">
        <v>9</v>
      </c>
    </row>
    <row r="21" spans="1:26" s="1" customFormat="1" ht="15" customHeight="1" x14ac:dyDescent="0.25">
      <c r="A21" s="98" t="s">
        <v>23</v>
      </c>
      <c r="B21" s="65">
        <v>0</v>
      </c>
      <c r="C21" s="15">
        <v>0</v>
      </c>
      <c r="D21" s="15">
        <v>1</v>
      </c>
      <c r="E21" s="15">
        <v>0</v>
      </c>
      <c r="F21" s="15">
        <v>0</v>
      </c>
      <c r="G21" s="15">
        <v>0</v>
      </c>
      <c r="H21" s="15">
        <v>0</v>
      </c>
      <c r="I21" s="15">
        <v>0</v>
      </c>
      <c r="J21" s="15">
        <v>0</v>
      </c>
      <c r="K21" s="15">
        <v>0</v>
      </c>
      <c r="L21" s="15">
        <v>0</v>
      </c>
      <c r="M21" s="163">
        <v>0</v>
      </c>
      <c r="N21" s="175"/>
      <c r="O21" s="65">
        <v>1</v>
      </c>
      <c r="P21" s="15">
        <v>0</v>
      </c>
      <c r="Q21" s="15">
        <v>1</v>
      </c>
      <c r="R21" s="66">
        <v>1</v>
      </c>
      <c r="S21" s="66">
        <v>0</v>
      </c>
      <c r="T21" s="66">
        <v>0</v>
      </c>
      <c r="U21" s="66">
        <v>0</v>
      </c>
      <c r="V21" s="66">
        <v>0</v>
      </c>
      <c r="W21" s="66">
        <v>0</v>
      </c>
      <c r="X21" s="66">
        <v>0</v>
      </c>
      <c r="Y21" s="66">
        <v>0</v>
      </c>
      <c r="Z21" s="66">
        <v>0</v>
      </c>
    </row>
    <row r="22" spans="1:26" s="1" customFormat="1" ht="20.25" customHeight="1" x14ac:dyDescent="0.25">
      <c r="A22" s="99" t="s">
        <v>100</v>
      </c>
      <c r="B22" s="100">
        <f>SUM(B23:B35)</f>
        <v>0</v>
      </c>
      <c r="C22" s="101">
        <v>3</v>
      </c>
      <c r="D22" s="101">
        <f>D23+D26+D29+D32+D35</f>
        <v>7</v>
      </c>
      <c r="E22" s="101">
        <f t="shared" ref="E22:T22" si="18">E23+E26+E29+E32+E35</f>
        <v>5</v>
      </c>
      <c r="F22" s="101">
        <f t="shared" si="18"/>
        <v>6</v>
      </c>
      <c r="G22" s="101">
        <f t="shared" si="18"/>
        <v>2</v>
      </c>
      <c r="H22" s="101">
        <f t="shared" si="18"/>
        <v>5</v>
      </c>
      <c r="I22" s="101">
        <f t="shared" si="18"/>
        <v>3</v>
      </c>
      <c r="J22" s="101">
        <f t="shared" si="18"/>
        <v>13</v>
      </c>
      <c r="K22" s="101">
        <f t="shared" si="18"/>
        <v>9</v>
      </c>
      <c r="L22" s="101">
        <f t="shared" si="18"/>
        <v>3</v>
      </c>
      <c r="M22" s="165">
        <f t="shared" si="18"/>
        <v>5</v>
      </c>
      <c r="N22" s="177"/>
      <c r="O22" s="100">
        <f t="shared" si="18"/>
        <v>11</v>
      </c>
      <c r="P22" s="101">
        <f t="shared" si="18"/>
        <v>10</v>
      </c>
      <c r="Q22" s="101">
        <f t="shared" si="18"/>
        <v>12</v>
      </c>
      <c r="R22" s="101">
        <f t="shared" si="18"/>
        <v>5</v>
      </c>
      <c r="S22" s="101">
        <f t="shared" si="18"/>
        <v>3</v>
      </c>
      <c r="T22" s="101">
        <f t="shared" si="18"/>
        <v>8</v>
      </c>
      <c r="U22" s="101">
        <f t="shared" ref="U22:W22" si="19">U23+U26+U29+U32+U35</f>
        <v>2</v>
      </c>
      <c r="V22" s="101">
        <f t="shared" si="19"/>
        <v>7</v>
      </c>
      <c r="W22" s="170">
        <f t="shared" si="19"/>
        <v>7</v>
      </c>
      <c r="X22" s="170">
        <f t="shared" ref="X22" si="20">X23+X26+X29+X32+X35</f>
        <v>9</v>
      </c>
      <c r="Y22" s="170">
        <f>Y23+Y26+Y29+Y32+Y35</f>
        <v>9</v>
      </c>
      <c r="Z22" s="170">
        <f>Z23+Z26+Z29+Z32+Z35</f>
        <v>9</v>
      </c>
    </row>
    <row r="23" spans="1:26" s="1" customFormat="1" ht="15.75" customHeight="1" x14ac:dyDescent="0.25">
      <c r="A23" s="113" t="s">
        <v>101</v>
      </c>
      <c r="B23" s="114">
        <f>B24+B25</f>
        <v>0</v>
      </c>
      <c r="C23" s="114">
        <f t="shared" ref="C23:T23" si="21">C24+C25</f>
        <v>1</v>
      </c>
      <c r="D23" s="114">
        <f t="shared" si="21"/>
        <v>2</v>
      </c>
      <c r="E23" s="114">
        <f t="shared" si="21"/>
        <v>2</v>
      </c>
      <c r="F23" s="114">
        <f t="shared" si="21"/>
        <v>2</v>
      </c>
      <c r="G23" s="114">
        <f t="shared" si="21"/>
        <v>2</v>
      </c>
      <c r="H23" s="114">
        <f t="shared" si="21"/>
        <v>1</v>
      </c>
      <c r="I23" s="114">
        <f t="shared" si="21"/>
        <v>2</v>
      </c>
      <c r="J23" s="114">
        <f t="shared" si="21"/>
        <v>1</v>
      </c>
      <c r="K23" s="114">
        <f t="shared" si="21"/>
        <v>3</v>
      </c>
      <c r="L23" s="114">
        <f t="shared" si="21"/>
        <v>2</v>
      </c>
      <c r="M23" s="166">
        <f t="shared" si="21"/>
        <v>3</v>
      </c>
      <c r="N23" s="178"/>
      <c r="O23" s="114">
        <f t="shared" si="21"/>
        <v>1</v>
      </c>
      <c r="P23" s="114">
        <f t="shared" si="21"/>
        <v>4</v>
      </c>
      <c r="Q23" s="114">
        <f t="shared" si="21"/>
        <v>1</v>
      </c>
      <c r="R23" s="114">
        <f t="shared" si="21"/>
        <v>3</v>
      </c>
      <c r="S23" s="114">
        <f t="shared" si="21"/>
        <v>1</v>
      </c>
      <c r="T23" s="114">
        <f t="shared" si="21"/>
        <v>5</v>
      </c>
      <c r="U23" s="114">
        <f t="shared" ref="U23:W23" si="22">U24+U25</f>
        <v>0</v>
      </c>
      <c r="V23" s="114">
        <f t="shared" si="22"/>
        <v>1</v>
      </c>
      <c r="W23" s="171">
        <f t="shared" si="22"/>
        <v>3</v>
      </c>
      <c r="X23" s="171">
        <f t="shared" ref="X23:Z23" si="23">X24+X25</f>
        <v>3</v>
      </c>
      <c r="Y23" s="171">
        <f t="shared" si="23"/>
        <v>2</v>
      </c>
      <c r="Z23" s="171">
        <f t="shared" si="23"/>
        <v>4</v>
      </c>
    </row>
    <row r="24" spans="1:26" s="1" customFormat="1" ht="15" customHeight="1" x14ac:dyDescent="0.25">
      <c r="A24" s="98" t="s">
        <v>22</v>
      </c>
      <c r="B24" s="65"/>
      <c r="C24" s="15">
        <v>1</v>
      </c>
      <c r="D24" s="15">
        <v>2</v>
      </c>
      <c r="E24" s="15">
        <v>2</v>
      </c>
      <c r="F24" s="15">
        <v>2</v>
      </c>
      <c r="G24" s="15">
        <v>2</v>
      </c>
      <c r="H24" s="15">
        <v>1</v>
      </c>
      <c r="I24" s="15">
        <v>2</v>
      </c>
      <c r="J24" s="15">
        <v>1</v>
      </c>
      <c r="K24" s="15">
        <v>3</v>
      </c>
      <c r="L24" s="15">
        <v>2</v>
      </c>
      <c r="M24" s="163">
        <v>3</v>
      </c>
      <c r="N24" s="175"/>
      <c r="O24" s="65"/>
      <c r="P24" s="15">
        <v>4</v>
      </c>
      <c r="Q24" s="15">
        <v>1</v>
      </c>
      <c r="R24" s="66">
        <v>2</v>
      </c>
      <c r="S24" s="66">
        <v>1</v>
      </c>
      <c r="T24" s="66">
        <v>5</v>
      </c>
      <c r="U24" s="66"/>
      <c r="V24" s="66">
        <v>1</v>
      </c>
      <c r="W24" s="66">
        <v>3</v>
      </c>
      <c r="X24" s="66">
        <v>3</v>
      </c>
      <c r="Y24" s="66">
        <v>2</v>
      </c>
      <c r="Z24" s="66">
        <v>4</v>
      </c>
    </row>
    <row r="25" spans="1:26" s="1" customFormat="1" ht="15" customHeight="1" x14ac:dyDescent="0.25">
      <c r="A25" s="98" t="s">
        <v>23</v>
      </c>
      <c r="B25" s="65"/>
      <c r="C25" s="15"/>
      <c r="D25" s="15">
        <v>0</v>
      </c>
      <c r="E25" s="15"/>
      <c r="F25" s="15"/>
      <c r="G25" s="15"/>
      <c r="H25" s="15"/>
      <c r="I25" s="15"/>
      <c r="J25" s="15"/>
      <c r="K25" s="15"/>
      <c r="L25" s="15"/>
      <c r="M25" s="163"/>
      <c r="N25" s="175"/>
      <c r="O25" s="65">
        <v>1</v>
      </c>
      <c r="P25" s="15"/>
      <c r="Q25" s="15"/>
      <c r="R25" s="66">
        <v>1</v>
      </c>
      <c r="S25" s="66"/>
      <c r="T25" s="66">
        <v>0</v>
      </c>
      <c r="U25" s="66"/>
      <c r="V25" s="66">
        <v>0</v>
      </c>
      <c r="W25" s="66">
        <v>0</v>
      </c>
      <c r="X25" s="66">
        <v>0</v>
      </c>
      <c r="Y25" s="66">
        <v>0</v>
      </c>
      <c r="Z25" s="66">
        <v>0</v>
      </c>
    </row>
    <row r="26" spans="1:26" s="1" customFormat="1" ht="15.75" customHeight="1" x14ac:dyDescent="0.25">
      <c r="A26" s="116" t="s">
        <v>102</v>
      </c>
      <c r="B26" s="114">
        <f>B27+B28</f>
        <v>0</v>
      </c>
      <c r="C26" s="114">
        <f t="shared" ref="C26:T26" si="24">C27+C28</f>
        <v>0</v>
      </c>
      <c r="D26" s="114">
        <f t="shared" si="24"/>
        <v>0</v>
      </c>
      <c r="E26" s="114">
        <f t="shared" si="24"/>
        <v>0</v>
      </c>
      <c r="F26" s="114">
        <f t="shared" si="24"/>
        <v>0</v>
      </c>
      <c r="G26" s="114">
        <f t="shared" si="24"/>
        <v>0</v>
      </c>
      <c r="H26" s="114">
        <f t="shared" si="24"/>
        <v>0</v>
      </c>
      <c r="I26" s="114">
        <f t="shared" si="24"/>
        <v>0</v>
      </c>
      <c r="J26" s="114">
        <f t="shared" si="24"/>
        <v>2</v>
      </c>
      <c r="K26" s="114">
        <f t="shared" si="24"/>
        <v>0</v>
      </c>
      <c r="L26" s="114">
        <f t="shared" si="24"/>
        <v>0</v>
      </c>
      <c r="M26" s="166">
        <f t="shared" si="24"/>
        <v>0</v>
      </c>
      <c r="N26" s="178"/>
      <c r="O26" s="114">
        <f t="shared" si="24"/>
        <v>1</v>
      </c>
      <c r="P26" s="114">
        <f t="shared" si="24"/>
        <v>1</v>
      </c>
      <c r="Q26" s="114">
        <f t="shared" si="24"/>
        <v>0</v>
      </c>
      <c r="R26" s="114">
        <f t="shared" si="24"/>
        <v>0</v>
      </c>
      <c r="S26" s="114">
        <f t="shared" si="24"/>
        <v>1</v>
      </c>
      <c r="T26" s="114">
        <f t="shared" si="24"/>
        <v>0</v>
      </c>
      <c r="U26" s="114">
        <f t="shared" ref="U26:W26" si="25">U27+U28</f>
        <v>0</v>
      </c>
      <c r="V26" s="114">
        <f t="shared" si="25"/>
        <v>1</v>
      </c>
      <c r="W26" s="171">
        <f t="shared" si="25"/>
        <v>2</v>
      </c>
      <c r="X26" s="171">
        <f t="shared" ref="X26:Z26" si="26">X27+X28</f>
        <v>0</v>
      </c>
      <c r="Y26" s="171">
        <f t="shared" si="26"/>
        <v>0</v>
      </c>
      <c r="Z26" s="171">
        <f t="shared" si="26"/>
        <v>1</v>
      </c>
    </row>
    <row r="27" spans="1:26" s="1" customFormat="1" ht="15" customHeight="1" x14ac:dyDescent="0.25">
      <c r="A27" s="98" t="s">
        <v>22</v>
      </c>
      <c r="B27" s="65"/>
      <c r="C27" s="15"/>
      <c r="D27" s="15"/>
      <c r="E27" s="15"/>
      <c r="F27" s="15"/>
      <c r="G27" s="15"/>
      <c r="H27" s="15"/>
      <c r="I27" s="15"/>
      <c r="J27" s="15">
        <v>2</v>
      </c>
      <c r="K27" s="15"/>
      <c r="L27" s="15"/>
      <c r="M27" s="163"/>
      <c r="N27" s="175"/>
      <c r="O27" s="65">
        <v>1</v>
      </c>
      <c r="P27" s="15">
        <v>1</v>
      </c>
      <c r="Q27" s="15"/>
      <c r="R27" s="66"/>
      <c r="S27" s="66">
        <v>1</v>
      </c>
      <c r="T27" s="66"/>
      <c r="U27" s="66"/>
      <c r="V27" s="66">
        <v>1</v>
      </c>
      <c r="W27" s="66">
        <v>2</v>
      </c>
      <c r="X27" s="66">
        <v>0</v>
      </c>
      <c r="Y27" s="66">
        <v>0</v>
      </c>
      <c r="Z27" s="66">
        <v>1</v>
      </c>
    </row>
    <row r="28" spans="1:26" s="1" customFormat="1" ht="15" customHeight="1" x14ac:dyDescent="0.25">
      <c r="A28" s="98" t="s">
        <v>23</v>
      </c>
      <c r="B28" s="65"/>
      <c r="C28" s="15"/>
      <c r="D28" s="15"/>
      <c r="E28" s="15"/>
      <c r="F28" s="15"/>
      <c r="G28" s="15"/>
      <c r="H28" s="15"/>
      <c r="I28" s="15"/>
      <c r="J28" s="15"/>
      <c r="K28" s="15"/>
      <c r="L28" s="15"/>
      <c r="M28" s="163"/>
      <c r="N28" s="175"/>
      <c r="O28" s="65"/>
      <c r="P28" s="15"/>
      <c r="Q28" s="15"/>
      <c r="R28" s="66"/>
      <c r="S28" s="66"/>
      <c r="T28" s="66"/>
      <c r="U28" s="66"/>
      <c r="V28" s="66">
        <v>0</v>
      </c>
      <c r="W28" s="66">
        <v>0</v>
      </c>
      <c r="X28" s="66">
        <v>0</v>
      </c>
      <c r="Y28" s="66">
        <v>0</v>
      </c>
      <c r="Z28" s="66">
        <v>0</v>
      </c>
    </row>
    <row r="29" spans="1:26" s="1" customFormat="1" ht="15.75" customHeight="1" x14ac:dyDescent="0.25">
      <c r="A29" s="113" t="s">
        <v>103</v>
      </c>
      <c r="B29" s="114">
        <f>B30+B31</f>
        <v>0</v>
      </c>
      <c r="C29" s="114">
        <f t="shared" ref="C29:T29" si="27">C30+C31</f>
        <v>0</v>
      </c>
      <c r="D29" s="114">
        <f t="shared" si="27"/>
        <v>0</v>
      </c>
      <c r="E29" s="114">
        <f t="shared" si="27"/>
        <v>1</v>
      </c>
      <c r="F29" s="114">
        <f t="shared" si="27"/>
        <v>0</v>
      </c>
      <c r="G29" s="114">
        <f t="shared" si="27"/>
        <v>0</v>
      </c>
      <c r="H29" s="114">
        <f t="shared" si="27"/>
        <v>1</v>
      </c>
      <c r="I29" s="114">
        <f t="shared" si="27"/>
        <v>1</v>
      </c>
      <c r="J29" s="114">
        <f t="shared" si="27"/>
        <v>6</v>
      </c>
      <c r="K29" s="114">
        <f t="shared" si="27"/>
        <v>3</v>
      </c>
      <c r="L29" s="114">
        <f t="shared" si="27"/>
        <v>0</v>
      </c>
      <c r="M29" s="166">
        <f t="shared" si="27"/>
        <v>0</v>
      </c>
      <c r="N29" s="178"/>
      <c r="O29" s="114">
        <f t="shared" si="27"/>
        <v>6</v>
      </c>
      <c r="P29" s="114">
        <f t="shared" si="27"/>
        <v>3</v>
      </c>
      <c r="Q29" s="114">
        <f t="shared" si="27"/>
        <v>8</v>
      </c>
      <c r="R29" s="114">
        <f t="shared" si="27"/>
        <v>2</v>
      </c>
      <c r="S29" s="114">
        <f t="shared" si="27"/>
        <v>0</v>
      </c>
      <c r="T29" s="114">
        <f t="shared" si="27"/>
        <v>2</v>
      </c>
      <c r="U29" s="114">
        <f t="shared" ref="U29:W29" si="28">U30+U31</f>
        <v>1</v>
      </c>
      <c r="V29" s="114">
        <f t="shared" si="28"/>
        <v>3</v>
      </c>
      <c r="W29" s="171">
        <f t="shared" si="28"/>
        <v>0</v>
      </c>
      <c r="X29" s="171">
        <f t="shared" ref="X29:Z29" si="29">X30+X31</f>
        <v>3</v>
      </c>
      <c r="Y29" s="171">
        <f t="shared" si="29"/>
        <v>3</v>
      </c>
      <c r="Z29" s="171">
        <f t="shared" si="29"/>
        <v>4</v>
      </c>
    </row>
    <row r="30" spans="1:26" s="1" customFormat="1" ht="15" customHeight="1" x14ac:dyDescent="0.25">
      <c r="A30" s="98" t="s">
        <v>22</v>
      </c>
      <c r="B30" s="65"/>
      <c r="C30" s="15"/>
      <c r="D30" s="15"/>
      <c r="E30" s="15">
        <v>1</v>
      </c>
      <c r="F30" s="15"/>
      <c r="G30" s="15"/>
      <c r="H30" s="15">
        <v>1</v>
      </c>
      <c r="I30" s="15">
        <v>1</v>
      </c>
      <c r="J30" s="15">
        <v>6</v>
      </c>
      <c r="K30" s="15">
        <v>3</v>
      </c>
      <c r="L30" s="15"/>
      <c r="M30" s="163"/>
      <c r="N30" s="175"/>
      <c r="O30" s="65">
        <v>6</v>
      </c>
      <c r="P30" s="15">
        <v>3</v>
      </c>
      <c r="Q30" s="15">
        <v>7</v>
      </c>
      <c r="R30" s="66">
        <v>2</v>
      </c>
      <c r="S30" s="66"/>
      <c r="T30" s="66">
        <v>2</v>
      </c>
      <c r="U30" s="66">
        <v>1</v>
      </c>
      <c r="V30" s="66">
        <v>3</v>
      </c>
      <c r="W30" s="66">
        <v>0</v>
      </c>
      <c r="X30" s="66">
        <v>3</v>
      </c>
      <c r="Y30" s="66">
        <v>3</v>
      </c>
      <c r="Z30" s="66">
        <v>4</v>
      </c>
    </row>
    <row r="31" spans="1:26" s="1" customFormat="1" ht="15" customHeight="1" x14ac:dyDescent="0.25">
      <c r="A31" s="98" t="s">
        <v>23</v>
      </c>
      <c r="B31" s="65"/>
      <c r="C31" s="15"/>
      <c r="D31" s="15"/>
      <c r="E31" s="15"/>
      <c r="F31" s="15"/>
      <c r="G31" s="15"/>
      <c r="H31" s="15"/>
      <c r="I31" s="15"/>
      <c r="J31" s="15"/>
      <c r="K31" s="15"/>
      <c r="L31" s="15"/>
      <c r="M31" s="163"/>
      <c r="N31" s="175"/>
      <c r="O31" s="65"/>
      <c r="P31" s="15"/>
      <c r="Q31" s="15">
        <v>1</v>
      </c>
      <c r="R31" s="66"/>
      <c r="S31" s="66"/>
      <c r="T31" s="66"/>
      <c r="U31" s="66">
        <v>0</v>
      </c>
      <c r="V31" s="66">
        <v>0</v>
      </c>
      <c r="W31" s="66">
        <v>0</v>
      </c>
      <c r="X31" s="66">
        <v>0</v>
      </c>
      <c r="Y31" s="66">
        <v>0</v>
      </c>
      <c r="Z31" s="66">
        <v>0</v>
      </c>
    </row>
    <row r="32" spans="1:26" ht="15.75" customHeight="1" x14ac:dyDescent="0.25">
      <c r="A32" s="113" t="s">
        <v>104</v>
      </c>
      <c r="B32" s="114">
        <f>B33+B34</f>
        <v>0</v>
      </c>
      <c r="C32" s="114">
        <f t="shared" ref="C32:T32" si="30">C33+C34</f>
        <v>2</v>
      </c>
      <c r="D32" s="114">
        <f t="shared" si="30"/>
        <v>5</v>
      </c>
      <c r="E32" s="114">
        <f t="shared" si="30"/>
        <v>2</v>
      </c>
      <c r="F32" s="114">
        <f t="shared" si="30"/>
        <v>4</v>
      </c>
      <c r="G32" s="114">
        <f t="shared" si="30"/>
        <v>0</v>
      </c>
      <c r="H32" s="114">
        <f t="shared" si="30"/>
        <v>1</v>
      </c>
      <c r="I32" s="114">
        <f t="shared" si="30"/>
        <v>0</v>
      </c>
      <c r="J32" s="114">
        <f t="shared" si="30"/>
        <v>4</v>
      </c>
      <c r="K32" s="114">
        <f t="shared" si="30"/>
        <v>3</v>
      </c>
      <c r="L32" s="114">
        <f t="shared" si="30"/>
        <v>1</v>
      </c>
      <c r="M32" s="166">
        <f t="shared" si="30"/>
        <v>2</v>
      </c>
      <c r="N32" s="178"/>
      <c r="O32" s="114">
        <f t="shared" si="30"/>
        <v>3</v>
      </c>
      <c r="P32" s="114">
        <f t="shared" si="30"/>
        <v>2</v>
      </c>
      <c r="Q32" s="114">
        <f t="shared" si="30"/>
        <v>2</v>
      </c>
      <c r="R32" s="114">
        <f t="shared" si="30"/>
        <v>0</v>
      </c>
      <c r="S32" s="114">
        <f t="shared" si="30"/>
        <v>1</v>
      </c>
      <c r="T32" s="114">
        <f t="shared" si="30"/>
        <v>1</v>
      </c>
      <c r="U32" s="114">
        <f t="shared" ref="U32:W32" si="31">U33+U34</f>
        <v>1</v>
      </c>
      <c r="V32" s="114">
        <f t="shared" si="31"/>
        <v>2</v>
      </c>
      <c r="W32" s="171">
        <f t="shared" si="31"/>
        <v>2</v>
      </c>
      <c r="X32" s="171">
        <f t="shared" ref="X32:Z32" si="32">X33+X34</f>
        <v>3</v>
      </c>
      <c r="Y32" s="171">
        <f t="shared" si="32"/>
        <v>3</v>
      </c>
      <c r="Z32" s="171">
        <f t="shared" si="32"/>
        <v>0</v>
      </c>
    </row>
    <row r="33" spans="1:26" ht="15" customHeight="1" x14ac:dyDescent="0.25">
      <c r="A33" s="98" t="s">
        <v>22</v>
      </c>
      <c r="B33" s="65"/>
      <c r="C33" s="15">
        <v>2</v>
      </c>
      <c r="D33" s="15">
        <v>4</v>
      </c>
      <c r="E33" s="15">
        <v>2</v>
      </c>
      <c r="F33" s="15">
        <v>4</v>
      </c>
      <c r="G33" s="15"/>
      <c r="H33" s="15">
        <v>1</v>
      </c>
      <c r="I33" s="15"/>
      <c r="J33" s="15">
        <v>4</v>
      </c>
      <c r="K33" s="15">
        <v>3</v>
      </c>
      <c r="L33" s="15">
        <v>1</v>
      </c>
      <c r="M33" s="163">
        <v>2</v>
      </c>
      <c r="N33" s="175"/>
      <c r="O33" s="65">
        <v>3</v>
      </c>
      <c r="P33" s="15">
        <v>2</v>
      </c>
      <c r="Q33" s="15">
        <v>2</v>
      </c>
      <c r="R33" s="66"/>
      <c r="S33" s="66">
        <v>1</v>
      </c>
      <c r="T33" s="66">
        <v>1</v>
      </c>
      <c r="U33" s="66">
        <v>1</v>
      </c>
      <c r="V33" s="66">
        <v>2</v>
      </c>
      <c r="W33" s="66">
        <v>2</v>
      </c>
      <c r="X33" s="66">
        <v>3</v>
      </c>
      <c r="Y33" s="66">
        <v>3</v>
      </c>
      <c r="Z33" s="66">
        <v>0</v>
      </c>
    </row>
    <row r="34" spans="1:26" ht="15" customHeight="1" x14ac:dyDescent="0.25">
      <c r="A34" s="98" t="s">
        <v>23</v>
      </c>
      <c r="B34" s="65"/>
      <c r="C34" s="15"/>
      <c r="D34" s="15">
        <v>1</v>
      </c>
      <c r="E34" s="15"/>
      <c r="F34" s="15"/>
      <c r="G34" s="15"/>
      <c r="H34" s="15"/>
      <c r="I34" s="15"/>
      <c r="J34" s="15"/>
      <c r="K34" s="15"/>
      <c r="L34" s="15"/>
      <c r="M34" s="163"/>
      <c r="N34" s="175"/>
      <c r="O34" s="65"/>
      <c r="P34" s="15"/>
      <c r="Q34" s="15"/>
      <c r="R34" s="66"/>
      <c r="S34" s="66"/>
      <c r="T34" s="66"/>
      <c r="U34" s="66">
        <v>0</v>
      </c>
      <c r="V34" s="66">
        <v>0</v>
      </c>
      <c r="W34" s="66">
        <v>0</v>
      </c>
      <c r="X34" s="66">
        <v>0</v>
      </c>
      <c r="Y34" s="66">
        <v>0</v>
      </c>
      <c r="Z34" s="66">
        <v>0</v>
      </c>
    </row>
    <row r="35" spans="1:26" ht="15.75" customHeight="1" x14ac:dyDescent="0.25">
      <c r="A35" s="113" t="s">
        <v>105</v>
      </c>
      <c r="B35" s="115">
        <f>B36+B37</f>
        <v>0</v>
      </c>
      <c r="C35" s="115">
        <f t="shared" ref="C35:T35" si="33">C36+C37</f>
        <v>0</v>
      </c>
      <c r="D35" s="115">
        <f t="shared" si="33"/>
        <v>0</v>
      </c>
      <c r="E35" s="115">
        <f t="shared" si="33"/>
        <v>0</v>
      </c>
      <c r="F35" s="115">
        <f t="shared" si="33"/>
        <v>0</v>
      </c>
      <c r="G35" s="115">
        <f t="shared" si="33"/>
        <v>0</v>
      </c>
      <c r="H35" s="115">
        <f t="shared" si="33"/>
        <v>2</v>
      </c>
      <c r="I35" s="115">
        <f t="shared" si="33"/>
        <v>0</v>
      </c>
      <c r="J35" s="115">
        <f t="shared" si="33"/>
        <v>0</v>
      </c>
      <c r="K35" s="115">
        <f t="shared" si="33"/>
        <v>0</v>
      </c>
      <c r="L35" s="115">
        <f t="shared" si="33"/>
        <v>0</v>
      </c>
      <c r="M35" s="167">
        <f t="shared" si="33"/>
        <v>0</v>
      </c>
      <c r="N35" s="175"/>
      <c r="O35" s="114">
        <f t="shared" si="33"/>
        <v>0</v>
      </c>
      <c r="P35" s="115">
        <f t="shared" si="33"/>
        <v>0</v>
      </c>
      <c r="Q35" s="115">
        <f t="shared" si="33"/>
        <v>1</v>
      </c>
      <c r="R35" s="115">
        <f t="shared" si="33"/>
        <v>0</v>
      </c>
      <c r="S35" s="115">
        <f t="shared" si="33"/>
        <v>0</v>
      </c>
      <c r="T35" s="115">
        <f t="shared" si="33"/>
        <v>0</v>
      </c>
      <c r="U35" s="115">
        <f t="shared" ref="U35:W35" si="34">U36+U37</f>
        <v>0</v>
      </c>
      <c r="V35" s="115">
        <f t="shared" si="34"/>
        <v>0</v>
      </c>
      <c r="W35" s="172">
        <f t="shared" si="34"/>
        <v>0</v>
      </c>
      <c r="X35" s="172">
        <f t="shared" ref="X35:Z35" si="35">X36+X37</f>
        <v>0</v>
      </c>
      <c r="Y35" s="172">
        <f t="shared" si="35"/>
        <v>1</v>
      </c>
      <c r="Z35" s="172">
        <f t="shared" si="35"/>
        <v>0</v>
      </c>
    </row>
    <row r="36" spans="1:26" ht="15" customHeight="1" x14ac:dyDescent="0.25">
      <c r="A36" s="98" t="s">
        <v>22</v>
      </c>
      <c r="B36" s="15"/>
      <c r="C36" s="15"/>
      <c r="D36" s="15"/>
      <c r="E36" s="15"/>
      <c r="F36" s="15"/>
      <c r="G36" s="15"/>
      <c r="H36" s="15">
        <v>2</v>
      </c>
      <c r="I36" s="15"/>
      <c r="J36" s="15"/>
      <c r="K36" s="15"/>
      <c r="L36" s="15"/>
      <c r="M36" s="163"/>
      <c r="N36" s="175"/>
      <c r="O36" s="65"/>
      <c r="P36" s="15"/>
      <c r="Q36" s="15">
        <v>1</v>
      </c>
      <c r="R36" s="66"/>
      <c r="S36" s="66"/>
      <c r="T36" s="66"/>
      <c r="U36" s="66"/>
      <c r="V36" s="66"/>
      <c r="W36" s="66"/>
      <c r="X36" s="66"/>
      <c r="Y36" s="66">
        <v>1</v>
      </c>
      <c r="Z36" s="66">
        <v>0</v>
      </c>
    </row>
    <row r="37" spans="1:26" ht="15" customHeight="1" x14ac:dyDescent="0.25">
      <c r="A37" s="98" t="s">
        <v>23</v>
      </c>
      <c r="B37" s="15"/>
      <c r="C37" s="15"/>
      <c r="D37" s="15"/>
      <c r="E37" s="15"/>
      <c r="F37" s="15"/>
      <c r="G37" s="15"/>
      <c r="H37" s="15"/>
      <c r="I37" s="15"/>
      <c r="J37" s="15"/>
      <c r="K37" s="15"/>
      <c r="L37" s="15"/>
      <c r="M37" s="163"/>
      <c r="N37" s="175"/>
      <c r="O37" s="65"/>
      <c r="P37" s="15"/>
      <c r="Q37" s="15"/>
      <c r="R37" s="66"/>
      <c r="S37" s="66"/>
      <c r="T37" s="66"/>
      <c r="U37" s="66"/>
      <c r="V37" s="66"/>
      <c r="W37" s="66"/>
      <c r="X37" s="66"/>
      <c r="Y37" s="66"/>
      <c r="Z37" s="66">
        <v>0</v>
      </c>
    </row>
    <row r="38" spans="1:26" s="1" customFormat="1" ht="21" customHeight="1" x14ac:dyDescent="0.25">
      <c r="A38" s="112" t="s">
        <v>30</v>
      </c>
      <c r="B38" s="108">
        <f t="shared" ref="B38:H38" si="36">B39+B40</f>
        <v>85</v>
      </c>
      <c r="C38" s="108">
        <f t="shared" si="36"/>
        <v>90</v>
      </c>
      <c r="D38" s="108">
        <f t="shared" si="36"/>
        <v>86</v>
      </c>
      <c r="E38" s="108">
        <f t="shared" si="36"/>
        <v>85</v>
      </c>
      <c r="F38" s="108">
        <f t="shared" si="36"/>
        <v>81</v>
      </c>
      <c r="G38" s="108">
        <f t="shared" si="36"/>
        <v>86</v>
      </c>
      <c r="H38" s="108">
        <f t="shared" si="36"/>
        <v>88</v>
      </c>
      <c r="I38" s="108">
        <f t="shared" ref="I38:O38" si="37">I39+I40</f>
        <v>92</v>
      </c>
      <c r="J38" s="108">
        <f t="shared" si="37"/>
        <v>84</v>
      </c>
      <c r="K38" s="108">
        <f t="shared" si="37"/>
        <v>83</v>
      </c>
      <c r="L38" s="108">
        <f t="shared" si="37"/>
        <v>86</v>
      </c>
      <c r="M38" s="164">
        <f t="shared" si="37"/>
        <v>86</v>
      </c>
      <c r="N38" s="176"/>
      <c r="O38" s="110">
        <f t="shared" si="37"/>
        <v>80</v>
      </c>
      <c r="P38" s="108">
        <v>75</v>
      </c>
      <c r="Q38" s="108">
        <f>Q39+Q40</f>
        <v>75</v>
      </c>
      <c r="R38" s="111">
        <f>R39+R40</f>
        <v>77</v>
      </c>
      <c r="S38" s="111">
        <f>S39+S40</f>
        <v>82</v>
      </c>
      <c r="T38" s="111">
        <f>T39+T40</f>
        <v>79</v>
      </c>
      <c r="U38" s="111">
        <f>U39+U40</f>
        <v>84</v>
      </c>
      <c r="V38" s="111">
        <f t="shared" ref="V38:W38" si="38">V39+V40</f>
        <v>88</v>
      </c>
      <c r="W38" s="111">
        <f t="shared" si="38"/>
        <v>94</v>
      </c>
      <c r="X38" s="111">
        <f t="shared" ref="X38:Z38" si="39">X39+X40</f>
        <v>95</v>
      </c>
      <c r="Y38" s="111">
        <f t="shared" si="39"/>
        <v>101</v>
      </c>
      <c r="Z38" s="111">
        <f t="shared" si="39"/>
        <v>106</v>
      </c>
    </row>
    <row r="39" spans="1:26" s="1" customFormat="1" ht="15" customHeight="1" x14ac:dyDescent="0.25">
      <c r="A39" s="72" t="s">
        <v>22</v>
      </c>
      <c r="B39" s="67">
        <v>84</v>
      </c>
      <c r="C39" s="8">
        <v>87</v>
      </c>
      <c r="D39" s="8">
        <v>83</v>
      </c>
      <c r="E39" s="8">
        <v>82</v>
      </c>
      <c r="F39" s="8">
        <v>78</v>
      </c>
      <c r="G39" s="8">
        <v>83</v>
      </c>
      <c r="H39" s="8">
        <v>85</v>
      </c>
      <c r="I39" s="8">
        <v>89</v>
      </c>
      <c r="J39" s="8">
        <v>81</v>
      </c>
      <c r="K39" s="8">
        <v>80</v>
      </c>
      <c r="L39" s="8">
        <v>83</v>
      </c>
      <c r="M39" s="168">
        <v>83</v>
      </c>
      <c r="N39" s="175"/>
      <c r="O39" s="67">
        <v>78</v>
      </c>
      <c r="P39" s="8">
        <v>73</v>
      </c>
      <c r="Q39" s="8">
        <v>74</v>
      </c>
      <c r="R39" s="68">
        <v>77</v>
      </c>
      <c r="S39" s="68">
        <v>82</v>
      </c>
      <c r="T39" s="68">
        <v>79</v>
      </c>
      <c r="U39" s="68">
        <v>84</v>
      </c>
      <c r="V39" s="68">
        <v>86</v>
      </c>
      <c r="W39" s="68">
        <v>91</v>
      </c>
      <c r="X39" s="68">
        <v>92</v>
      </c>
      <c r="Y39" s="68">
        <v>98</v>
      </c>
      <c r="Z39" s="68">
        <v>102</v>
      </c>
    </row>
    <row r="40" spans="1:26" s="1" customFormat="1" ht="15" customHeight="1" thickBot="1" x14ac:dyDescent="0.3">
      <c r="A40" s="72" t="s">
        <v>23</v>
      </c>
      <c r="B40" s="69">
        <v>1</v>
      </c>
      <c r="C40" s="70">
        <v>3</v>
      </c>
      <c r="D40" s="70">
        <v>3</v>
      </c>
      <c r="E40" s="70">
        <v>3</v>
      </c>
      <c r="F40" s="70">
        <v>3</v>
      </c>
      <c r="G40" s="70">
        <v>3</v>
      </c>
      <c r="H40" s="70">
        <v>3</v>
      </c>
      <c r="I40" s="70">
        <v>3</v>
      </c>
      <c r="J40" s="70">
        <v>3</v>
      </c>
      <c r="K40" s="70">
        <v>3</v>
      </c>
      <c r="L40" s="70">
        <v>3</v>
      </c>
      <c r="M40" s="169">
        <v>3</v>
      </c>
      <c r="N40" s="179"/>
      <c r="O40" s="69">
        <v>2</v>
      </c>
      <c r="P40" s="70">
        <v>2</v>
      </c>
      <c r="Q40" s="70">
        <v>1</v>
      </c>
      <c r="R40" s="71">
        <v>0</v>
      </c>
      <c r="S40" s="71">
        <v>0</v>
      </c>
      <c r="T40" s="71">
        <v>0</v>
      </c>
      <c r="U40" s="71">
        <v>0</v>
      </c>
      <c r="V40" s="71">
        <v>2</v>
      </c>
      <c r="W40" s="71">
        <v>3</v>
      </c>
      <c r="X40" s="71">
        <v>3</v>
      </c>
      <c r="Y40" s="71">
        <v>3</v>
      </c>
      <c r="Z40" s="71">
        <v>4</v>
      </c>
    </row>
    <row r="41" spans="1:26" x14ac:dyDescent="0.25">
      <c r="A41" s="29"/>
      <c r="J41"/>
      <c r="K41" s="1"/>
    </row>
    <row r="42" spans="1:26" ht="18.75" customHeight="1" x14ac:dyDescent="0.25">
      <c r="J42"/>
      <c r="Z42" s="89" t="s">
        <v>299</v>
      </c>
    </row>
    <row r="43" spans="1:26" ht="241.5" customHeight="1" x14ac:dyDescent="0.25">
      <c r="A43" s="281" t="s">
        <v>110</v>
      </c>
      <c r="B43" s="281"/>
      <c r="C43" s="281"/>
      <c r="D43" s="281"/>
      <c r="E43" s="281"/>
      <c r="F43" s="281"/>
      <c r="G43" s="281"/>
      <c r="H43" s="281"/>
      <c r="I43" s="281"/>
      <c r="J43" s="281"/>
    </row>
    <row r="44" spans="1:26" s="1" customFormat="1" x14ac:dyDescent="0.25">
      <c r="A44"/>
    </row>
    <row r="45" spans="1:26" s="1" customFormat="1" ht="15" customHeight="1" x14ac:dyDescent="0.25">
      <c r="A45" s="281" t="s">
        <v>115</v>
      </c>
      <c r="B45" s="281"/>
      <c r="C45" s="281"/>
      <c r="D45" s="281"/>
      <c r="E45" s="281"/>
      <c r="F45" s="281"/>
      <c r="G45" s="281"/>
      <c r="H45" s="281"/>
      <c r="I45" s="281"/>
      <c r="J45" s="281"/>
    </row>
    <row r="46" spans="1:26" s="1" customFormat="1" x14ac:dyDescent="0.25">
      <c r="A46" s="281"/>
      <c r="B46" s="281"/>
      <c r="C46" s="281"/>
      <c r="D46" s="281"/>
      <c r="E46" s="281"/>
      <c r="F46" s="281"/>
      <c r="G46" s="281"/>
      <c r="H46" s="281"/>
      <c r="I46" s="281"/>
      <c r="J46" s="281"/>
    </row>
    <row r="47" spans="1:26" ht="87.75" customHeight="1" x14ac:dyDescent="0.25">
      <c r="A47" s="281"/>
      <c r="B47" s="281"/>
      <c r="C47" s="281"/>
      <c r="D47" s="281"/>
      <c r="E47" s="281"/>
      <c r="F47" s="281"/>
      <c r="G47" s="281"/>
      <c r="H47" s="281"/>
      <c r="I47" s="281"/>
      <c r="J47" s="281"/>
    </row>
    <row r="48" spans="1:26" x14ac:dyDescent="0.25">
      <c r="J48"/>
    </row>
    <row r="49" spans="1:18" s="1" customFormat="1" x14ac:dyDescent="0.25">
      <c r="A49" s="277" t="s">
        <v>114</v>
      </c>
      <c r="B49" s="277"/>
      <c r="C49" s="277"/>
      <c r="D49" s="277"/>
      <c r="E49" s="277"/>
      <c r="F49" s="277"/>
      <c r="G49" s="277"/>
      <c r="H49" s="277"/>
      <c r="I49" s="277"/>
      <c r="J49" s="277"/>
      <c r="K49" s="11"/>
      <c r="L49" s="11"/>
      <c r="M49" s="11"/>
      <c r="N49" s="11"/>
      <c r="O49" s="11"/>
      <c r="P49" s="11"/>
      <c r="Q49" s="11"/>
      <c r="R49" s="11"/>
    </row>
    <row r="50" spans="1:18" s="1" customFormat="1" x14ac:dyDescent="0.25">
      <c r="A50"/>
    </row>
    <row r="51" spans="1:18" s="1" customFormat="1" ht="15" customHeight="1" x14ac:dyDescent="0.25">
      <c r="A51" s="297" t="s">
        <v>239</v>
      </c>
      <c r="B51" s="297"/>
      <c r="C51" s="297"/>
      <c r="D51" s="297"/>
      <c r="E51" s="297"/>
      <c r="F51" s="297"/>
      <c r="G51" s="297"/>
      <c r="H51" s="297"/>
      <c r="I51" s="297"/>
      <c r="J51" s="297"/>
    </row>
    <row r="52" spans="1:18" s="1" customFormat="1" x14ac:dyDescent="0.25">
      <c r="A52" s="297"/>
      <c r="B52" s="297"/>
      <c r="C52" s="297"/>
      <c r="D52" s="297"/>
      <c r="E52" s="297"/>
      <c r="F52" s="297"/>
      <c r="G52" s="297"/>
      <c r="H52" s="297"/>
      <c r="I52" s="297"/>
      <c r="J52" s="297"/>
    </row>
    <row r="53" spans="1:18" s="1" customFormat="1" x14ac:dyDescent="0.25">
      <c r="A53" s="297"/>
      <c r="B53" s="297"/>
      <c r="C53" s="297"/>
      <c r="D53" s="297"/>
      <c r="E53" s="297"/>
      <c r="F53" s="297"/>
      <c r="G53" s="297"/>
      <c r="H53" s="297"/>
      <c r="I53" s="297"/>
      <c r="J53" s="297"/>
    </row>
    <row r="54" spans="1:18" x14ac:dyDescent="0.25">
      <c r="A54" s="297"/>
      <c r="B54" s="297"/>
      <c r="C54" s="297"/>
      <c r="D54" s="297"/>
      <c r="E54" s="297"/>
      <c r="F54" s="297"/>
      <c r="G54" s="297"/>
      <c r="H54" s="297"/>
      <c r="I54" s="297"/>
      <c r="J54" s="297"/>
    </row>
    <row r="55" spans="1:18" x14ac:dyDescent="0.25">
      <c r="A55" s="297"/>
      <c r="B55" s="297"/>
      <c r="C55" s="297"/>
      <c r="D55" s="297"/>
      <c r="E55" s="297"/>
      <c r="F55" s="297"/>
      <c r="G55" s="297"/>
      <c r="H55" s="297"/>
      <c r="I55" s="297"/>
      <c r="J55" s="297"/>
    </row>
    <row r="56" spans="1:18" x14ac:dyDescent="0.25">
      <c r="A56" s="297"/>
      <c r="B56" s="297"/>
      <c r="C56" s="297"/>
      <c r="D56" s="297"/>
      <c r="E56" s="297"/>
      <c r="F56" s="297"/>
      <c r="G56" s="297"/>
      <c r="H56" s="297"/>
      <c r="I56" s="297"/>
      <c r="J56" s="297"/>
    </row>
    <row r="57" spans="1:18" x14ac:dyDescent="0.25">
      <c r="A57" s="297"/>
      <c r="B57" s="297"/>
      <c r="C57" s="297"/>
      <c r="D57" s="297"/>
      <c r="E57" s="297"/>
      <c r="F57" s="297"/>
      <c r="G57" s="297"/>
      <c r="H57" s="297"/>
      <c r="I57" s="297"/>
      <c r="J57" s="297"/>
    </row>
    <row r="58" spans="1:18" x14ac:dyDescent="0.25">
      <c r="A58" s="297"/>
      <c r="B58" s="297"/>
      <c r="C58" s="297"/>
      <c r="D58" s="297"/>
      <c r="E58" s="297"/>
      <c r="F58" s="297"/>
      <c r="G58" s="297"/>
      <c r="H58" s="297"/>
      <c r="I58" s="297"/>
      <c r="J58" s="297"/>
    </row>
    <row r="59" spans="1:18" x14ac:dyDescent="0.25">
      <c r="A59" s="297"/>
      <c r="B59" s="297"/>
      <c r="C59" s="297"/>
      <c r="D59" s="297"/>
      <c r="E59" s="297"/>
      <c r="F59" s="297"/>
      <c r="G59" s="297"/>
      <c r="H59" s="297"/>
      <c r="I59" s="297"/>
      <c r="J59" s="297"/>
    </row>
    <row r="60" spans="1:18" x14ac:dyDescent="0.25">
      <c r="A60" s="297"/>
      <c r="B60" s="297"/>
      <c r="C60" s="297"/>
      <c r="D60" s="297"/>
      <c r="E60" s="297"/>
      <c r="F60" s="297"/>
      <c r="G60" s="297"/>
      <c r="H60" s="297"/>
      <c r="I60" s="297"/>
      <c r="J60" s="297"/>
    </row>
    <row r="61" spans="1:18" x14ac:dyDescent="0.25">
      <c r="J61"/>
    </row>
    <row r="62" spans="1:18" x14ac:dyDescent="0.25">
      <c r="J62"/>
    </row>
    <row r="63" spans="1:18" x14ac:dyDescent="0.25">
      <c r="J63"/>
    </row>
    <row r="64" spans="1:18" x14ac:dyDescent="0.25">
      <c r="J64"/>
    </row>
    <row r="65" spans="1:10" x14ac:dyDescent="0.25">
      <c r="J65"/>
    </row>
    <row r="66" spans="1:10" x14ac:dyDescent="0.25">
      <c r="J66"/>
    </row>
    <row r="67" spans="1:10" x14ac:dyDescent="0.25">
      <c r="J67"/>
    </row>
    <row r="68" spans="1:10" x14ac:dyDescent="0.25">
      <c r="J68"/>
    </row>
    <row r="69" spans="1:10" x14ac:dyDescent="0.25">
      <c r="J69"/>
    </row>
    <row r="70" spans="1:10" x14ac:dyDescent="0.25">
      <c r="J70"/>
    </row>
    <row r="71" spans="1:10" s="1" customFormat="1" ht="33" customHeight="1" x14ac:dyDescent="0.25">
      <c r="A71"/>
    </row>
    <row r="72" spans="1:10" s="1" customFormat="1" ht="78" customHeight="1" x14ac:dyDescent="0.25">
      <c r="A72"/>
    </row>
    <row r="73" spans="1:10" x14ac:dyDescent="0.25">
      <c r="J73"/>
    </row>
    <row r="74" spans="1:10" x14ac:dyDescent="0.25">
      <c r="J74"/>
    </row>
    <row r="75" spans="1:10" s="1" customFormat="1" x14ac:dyDescent="0.25">
      <c r="A75"/>
    </row>
    <row r="76" spans="1:10" s="1" customFormat="1" x14ac:dyDescent="0.25">
      <c r="A76"/>
    </row>
    <row r="77" spans="1:10" s="1" customFormat="1" x14ac:dyDescent="0.25">
      <c r="A77"/>
    </row>
    <row r="78" spans="1:10" s="1" customFormat="1" x14ac:dyDescent="0.25">
      <c r="A78"/>
    </row>
    <row r="79" spans="1:10" s="1" customFormat="1" x14ac:dyDescent="0.25">
      <c r="A79"/>
    </row>
    <row r="80" spans="1:10" s="1" customFormat="1" x14ac:dyDescent="0.25">
      <c r="A80"/>
    </row>
    <row r="81" spans="10:10" x14ac:dyDescent="0.25">
      <c r="J81"/>
    </row>
    <row r="82" spans="10:10" x14ac:dyDescent="0.25">
      <c r="J82"/>
    </row>
    <row r="83" spans="10:10" x14ac:dyDescent="0.25">
      <c r="J83"/>
    </row>
    <row r="84" spans="10:10" x14ac:dyDescent="0.25">
      <c r="J84"/>
    </row>
    <row r="85" spans="10:10" x14ac:dyDescent="0.25">
      <c r="J85"/>
    </row>
    <row r="86" spans="10:10" x14ac:dyDescent="0.25">
      <c r="J86"/>
    </row>
    <row r="87" spans="10:10" x14ac:dyDescent="0.25">
      <c r="J87"/>
    </row>
    <row r="88" spans="10:10" x14ac:dyDescent="0.25">
      <c r="J88"/>
    </row>
    <row r="89" spans="10:10" x14ac:dyDescent="0.25">
      <c r="J89"/>
    </row>
    <row r="90" spans="10:10" x14ac:dyDescent="0.25">
      <c r="J90"/>
    </row>
    <row r="91" spans="10:10" x14ac:dyDescent="0.25">
      <c r="J91"/>
    </row>
    <row r="92" spans="10:10" x14ac:dyDescent="0.25">
      <c r="J92"/>
    </row>
    <row r="93" spans="10:10" x14ac:dyDescent="0.25">
      <c r="J93"/>
    </row>
    <row r="94" spans="10:10" x14ac:dyDescent="0.25">
      <c r="J94"/>
    </row>
    <row r="95" spans="10:10" x14ac:dyDescent="0.25">
      <c r="J95"/>
    </row>
    <row r="96" spans="10:10" x14ac:dyDescent="0.25">
      <c r="J96"/>
    </row>
    <row r="97" spans="10:10" x14ac:dyDescent="0.25">
      <c r="J97"/>
    </row>
    <row r="98" spans="10:10" x14ac:dyDescent="0.25">
      <c r="J98"/>
    </row>
    <row r="99" spans="10:10" x14ac:dyDescent="0.25">
      <c r="J99"/>
    </row>
    <row r="100" spans="10:10" x14ac:dyDescent="0.25">
      <c r="J100"/>
    </row>
  </sheetData>
  <mergeCells count="14">
    <mergeCell ref="O10:Z10"/>
    <mergeCell ref="B9:Z9"/>
    <mergeCell ref="A51:J60"/>
    <mergeCell ref="A7:I7"/>
    <mergeCell ref="A43:J43"/>
    <mergeCell ref="A45:J47"/>
    <mergeCell ref="A49:J49"/>
    <mergeCell ref="B10:M10"/>
    <mergeCell ref="A6:I6"/>
    <mergeCell ref="A1:I1"/>
    <mergeCell ref="A2:I2"/>
    <mergeCell ref="A3:I3"/>
    <mergeCell ref="A4:I4"/>
    <mergeCell ref="A5:I5"/>
  </mergeCells>
  <pageMargins left="0.7" right="0.7" top="0.75" bottom="0.75" header="0.3" footer="0.3"/>
  <pageSetup paperSize="5"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pageSetUpPr fitToPage="1"/>
  </sheetPr>
  <dimension ref="A1:AK105"/>
  <sheetViews>
    <sheetView showGridLines="0" topLeftCell="A4" zoomScale="87" zoomScaleNormal="87" workbookViewId="0">
      <selection activeCell="A8" sqref="A8"/>
    </sheetView>
  </sheetViews>
  <sheetFormatPr defaultRowHeight="15" x14ac:dyDescent="0.25"/>
  <cols>
    <col min="1" max="1" width="77" customWidth="1"/>
    <col min="2" max="4" width="9.85546875" style="1" customWidth="1"/>
    <col min="5" max="19" width="9.85546875" customWidth="1"/>
    <col min="20" max="20" width="12.5703125" customWidth="1"/>
    <col min="21" max="21" width="9.7109375" customWidth="1"/>
    <col min="22" max="25" width="9.85546875" customWidth="1"/>
  </cols>
  <sheetData>
    <row r="1" spans="1:37" x14ac:dyDescent="0.25">
      <c r="A1" s="21" t="s">
        <v>0</v>
      </c>
      <c r="B1"/>
      <c r="C1"/>
      <c r="D1"/>
    </row>
    <row r="2" spans="1:37" x14ac:dyDescent="0.25">
      <c r="A2" s="21" t="s">
        <v>34</v>
      </c>
      <c r="B2"/>
      <c r="C2"/>
      <c r="D2"/>
    </row>
    <row r="3" spans="1:37" ht="15" customHeight="1" x14ac:dyDescent="0.25">
      <c r="A3" s="21" t="s">
        <v>106</v>
      </c>
      <c r="B3"/>
      <c r="C3"/>
      <c r="D3"/>
    </row>
    <row r="4" spans="1:37" s="11" customFormat="1" x14ac:dyDescent="0.25">
      <c r="A4" s="30" t="s">
        <v>3</v>
      </c>
    </row>
    <row r="5" spans="1:37" s="11" customFormat="1" x14ac:dyDescent="0.25">
      <c r="A5" s="31" t="s">
        <v>35</v>
      </c>
    </row>
    <row r="6" spans="1:37" s="11" customFormat="1" x14ac:dyDescent="0.25">
      <c r="A6" s="30" t="s">
        <v>42</v>
      </c>
    </row>
    <row r="7" spans="1:37" x14ac:dyDescent="0.25">
      <c r="A7" s="21" t="s">
        <v>43</v>
      </c>
      <c r="B7"/>
      <c r="C7"/>
      <c r="D7"/>
    </row>
    <row r="8" spans="1:37" x14ac:dyDescent="0.25">
      <c r="A8" s="88" t="str">
        <f>'Indicadores - DCR '!A8</f>
        <v>DATOS -  Actualizado : Febrero 2023</v>
      </c>
      <c r="B8"/>
      <c r="C8"/>
      <c r="D8"/>
    </row>
    <row r="9" spans="1:37" x14ac:dyDescent="0.25">
      <c r="B9"/>
      <c r="C9"/>
      <c r="D9"/>
    </row>
    <row r="10" spans="1:37" x14ac:dyDescent="0.25">
      <c r="B10"/>
      <c r="C10"/>
      <c r="D10"/>
    </row>
    <row r="11" spans="1:37" ht="23.25" customHeight="1" x14ac:dyDescent="0.3">
      <c r="A11" s="307" t="s">
        <v>339</v>
      </c>
      <c r="B11" s="307"/>
      <c r="C11" s="307"/>
      <c r="D11" s="307"/>
      <c r="E11" s="307"/>
      <c r="F11" s="307"/>
      <c r="G11" s="307"/>
      <c r="H11" s="307"/>
      <c r="I11" s="307"/>
      <c r="J11" s="307"/>
      <c r="K11" s="307"/>
      <c r="L11" s="307"/>
      <c r="M11" s="307"/>
      <c r="N11" s="307"/>
      <c r="O11" s="307"/>
      <c r="P11" s="307"/>
      <c r="Q11" s="307"/>
      <c r="R11" s="307"/>
      <c r="S11" s="307"/>
      <c r="T11" s="307"/>
      <c r="U11" s="307"/>
      <c r="V11" s="307"/>
      <c r="W11" s="307"/>
      <c r="X11" s="307"/>
      <c r="Y11" s="307"/>
    </row>
    <row r="12" spans="1:37" x14ac:dyDescent="0.25">
      <c r="A12" s="20"/>
      <c r="B12" s="20"/>
      <c r="C12" s="20"/>
      <c r="D12" s="20"/>
    </row>
    <row r="13" spans="1:37" x14ac:dyDescent="0.25">
      <c r="B13" s="268" t="s">
        <v>134</v>
      </c>
      <c r="C13" s="269"/>
      <c r="D13" s="270"/>
      <c r="E13" s="268" t="s">
        <v>8</v>
      </c>
      <c r="F13" s="269"/>
      <c r="G13" s="270"/>
      <c r="H13" s="268" t="s">
        <v>9</v>
      </c>
      <c r="I13" s="269"/>
      <c r="J13" s="270"/>
      <c r="K13" s="268" t="s">
        <v>10</v>
      </c>
      <c r="L13" s="269"/>
      <c r="M13" s="270"/>
      <c r="N13" s="268" t="s">
        <v>11</v>
      </c>
      <c r="O13" s="269"/>
      <c r="P13" s="270"/>
      <c r="Q13" s="268" t="s">
        <v>12</v>
      </c>
      <c r="R13" s="269"/>
      <c r="S13" s="270"/>
      <c r="T13" s="268" t="s">
        <v>13</v>
      </c>
      <c r="U13" s="269"/>
      <c r="V13" s="270"/>
      <c r="W13" s="268" t="s">
        <v>14</v>
      </c>
      <c r="X13" s="269"/>
      <c r="Y13" s="270"/>
      <c r="Z13" s="268" t="s">
        <v>15</v>
      </c>
      <c r="AA13" s="269"/>
      <c r="AB13" s="270"/>
      <c r="AC13" s="268" t="s">
        <v>16</v>
      </c>
      <c r="AD13" s="269"/>
      <c r="AE13" s="270"/>
      <c r="AF13" s="268" t="s">
        <v>17</v>
      </c>
      <c r="AG13" s="269"/>
      <c r="AH13" s="270"/>
      <c r="AI13" s="268" t="s">
        <v>18</v>
      </c>
      <c r="AJ13" s="269"/>
      <c r="AK13" s="270"/>
    </row>
    <row r="14" spans="1:37" x14ac:dyDescent="0.25">
      <c r="A14" s="39" t="s">
        <v>46</v>
      </c>
      <c r="B14" s="27" t="s">
        <v>47</v>
      </c>
      <c r="C14" s="27" t="s">
        <v>48</v>
      </c>
      <c r="D14" s="27" t="s">
        <v>49</v>
      </c>
      <c r="E14" s="27" t="s">
        <v>47</v>
      </c>
      <c r="F14" s="27" t="s">
        <v>48</v>
      </c>
      <c r="G14" s="27" t="s">
        <v>49</v>
      </c>
      <c r="H14" s="27" t="s">
        <v>47</v>
      </c>
      <c r="I14" s="27" t="s">
        <v>48</v>
      </c>
      <c r="J14" s="27" t="s">
        <v>49</v>
      </c>
      <c r="K14" s="27" t="s">
        <v>47</v>
      </c>
      <c r="L14" s="27" t="s">
        <v>48</v>
      </c>
      <c r="M14" s="27" t="s">
        <v>49</v>
      </c>
      <c r="N14" s="27" t="s">
        <v>47</v>
      </c>
      <c r="O14" s="27" t="s">
        <v>48</v>
      </c>
      <c r="P14" s="27" t="s">
        <v>49</v>
      </c>
      <c r="Q14" s="27" t="s">
        <v>47</v>
      </c>
      <c r="R14" s="27" t="s">
        <v>48</v>
      </c>
      <c r="S14" s="27" t="s">
        <v>49</v>
      </c>
      <c r="T14" s="27" t="s">
        <v>47</v>
      </c>
      <c r="U14" s="27" t="s">
        <v>48</v>
      </c>
      <c r="V14" s="27" t="s">
        <v>49</v>
      </c>
      <c r="W14" s="27" t="s">
        <v>47</v>
      </c>
      <c r="X14" s="27" t="s">
        <v>48</v>
      </c>
      <c r="Y14" s="27" t="s">
        <v>49</v>
      </c>
      <c r="Z14" s="27" t="s">
        <v>47</v>
      </c>
      <c r="AA14" s="27" t="s">
        <v>48</v>
      </c>
      <c r="AB14" s="27" t="s">
        <v>49</v>
      </c>
      <c r="AC14" s="27" t="s">
        <v>47</v>
      </c>
      <c r="AD14" s="27" t="s">
        <v>48</v>
      </c>
      <c r="AE14" s="27" t="s">
        <v>49</v>
      </c>
      <c r="AF14" s="27" t="s">
        <v>47</v>
      </c>
      <c r="AG14" s="27" t="s">
        <v>48</v>
      </c>
      <c r="AH14" s="27" t="s">
        <v>49</v>
      </c>
      <c r="AI14" s="27" t="s">
        <v>47</v>
      </c>
      <c r="AJ14" s="27" t="s">
        <v>48</v>
      </c>
      <c r="AK14" s="27" t="s">
        <v>49</v>
      </c>
    </row>
    <row r="15" spans="1:37" x14ac:dyDescent="0.25">
      <c r="A15" s="32" t="s">
        <v>50</v>
      </c>
      <c r="B15" s="8">
        <v>70</v>
      </c>
      <c r="C15" s="8">
        <v>2</v>
      </c>
      <c r="D15" s="115">
        <f>B15+C15</f>
        <v>72</v>
      </c>
      <c r="E15" s="8">
        <v>52</v>
      </c>
      <c r="F15" s="8">
        <v>5</v>
      </c>
      <c r="G15" s="115">
        <f>E15+F15</f>
        <v>57</v>
      </c>
      <c r="H15" s="8"/>
      <c r="I15" s="8"/>
      <c r="J15" s="115">
        <f>H15+I15</f>
        <v>0</v>
      </c>
      <c r="K15" s="8"/>
      <c r="L15" s="8"/>
      <c r="M15" s="115">
        <f>K15+L15</f>
        <v>0</v>
      </c>
      <c r="N15" s="8"/>
      <c r="O15" s="8"/>
      <c r="P15" s="115">
        <f>N15+O15</f>
        <v>0</v>
      </c>
      <c r="Q15" s="8"/>
      <c r="R15" s="8"/>
      <c r="S15" s="115">
        <f>Q15+R15</f>
        <v>0</v>
      </c>
      <c r="T15" s="8"/>
      <c r="U15" s="8"/>
      <c r="V15" s="115">
        <f>T15+U15</f>
        <v>0</v>
      </c>
      <c r="W15" s="8"/>
      <c r="X15" s="8"/>
      <c r="Y15" s="8">
        <f>W15+X15</f>
        <v>0</v>
      </c>
      <c r="Z15" s="8"/>
      <c r="AA15" s="8"/>
      <c r="AB15" s="8">
        <f>Z15+AA15</f>
        <v>0</v>
      </c>
      <c r="AC15" s="8"/>
      <c r="AD15" s="8"/>
      <c r="AE15" s="8">
        <f>AC15+AD15</f>
        <v>0</v>
      </c>
      <c r="AF15" s="8"/>
      <c r="AG15" s="8"/>
      <c r="AH15" s="8">
        <f>AF15+AG15</f>
        <v>0</v>
      </c>
      <c r="AI15" s="8"/>
      <c r="AJ15" s="8"/>
      <c r="AK15" s="8">
        <f>AI15+AJ15</f>
        <v>0</v>
      </c>
    </row>
    <row r="16" spans="1:37" x14ac:dyDescent="0.25">
      <c r="A16" s="32" t="s">
        <v>51</v>
      </c>
      <c r="B16" s="8">
        <v>254</v>
      </c>
      <c r="C16" s="8">
        <v>15</v>
      </c>
      <c r="D16" s="115">
        <f>B16+C16</f>
        <v>269</v>
      </c>
      <c r="E16" s="8">
        <v>285</v>
      </c>
      <c r="F16" s="8">
        <v>20</v>
      </c>
      <c r="G16" s="115">
        <f t="shared" ref="G16:G17" si="0">E16+F16</f>
        <v>305</v>
      </c>
      <c r="H16" s="8"/>
      <c r="I16" s="8"/>
      <c r="J16" s="115">
        <f t="shared" ref="J16:J17" si="1">H16+I16</f>
        <v>0</v>
      </c>
      <c r="K16" s="8"/>
      <c r="L16" s="8"/>
      <c r="M16" s="115">
        <f>K16+L16</f>
        <v>0</v>
      </c>
      <c r="N16" s="8"/>
      <c r="O16" s="8"/>
      <c r="P16" s="115">
        <f t="shared" ref="P16:P17" si="2">N16+O16</f>
        <v>0</v>
      </c>
      <c r="Q16" s="8"/>
      <c r="R16" s="8"/>
      <c r="S16" s="115">
        <f t="shared" ref="S16:S17" si="3">Q16+R16</f>
        <v>0</v>
      </c>
      <c r="T16" s="8"/>
      <c r="U16" s="8"/>
      <c r="V16" s="115">
        <f t="shared" ref="V16:V17" si="4">T16+U16</f>
        <v>0</v>
      </c>
      <c r="W16" s="8"/>
      <c r="X16" s="8"/>
      <c r="Y16" s="8">
        <f t="shared" ref="Y16:Y17" si="5">W16+X16</f>
        <v>0</v>
      </c>
      <c r="Z16" s="8"/>
      <c r="AA16" s="8"/>
      <c r="AB16" s="8">
        <f t="shared" ref="AB16:AB17" si="6">Z16+AA16</f>
        <v>0</v>
      </c>
      <c r="AC16" s="8"/>
      <c r="AD16" s="8"/>
      <c r="AE16" s="8">
        <f t="shared" ref="AE16:AE17" si="7">AC16+AD16</f>
        <v>0</v>
      </c>
      <c r="AF16" s="8"/>
      <c r="AG16" s="8"/>
      <c r="AH16" s="8">
        <f t="shared" ref="AH16:AH17" si="8">AF16+AG16</f>
        <v>0</v>
      </c>
      <c r="AI16" s="8"/>
      <c r="AJ16" s="8"/>
      <c r="AK16" s="8">
        <f t="shared" ref="AK16:AK17" si="9">AI16+AJ16</f>
        <v>0</v>
      </c>
    </row>
    <row r="17" spans="1:37" x14ac:dyDescent="0.25">
      <c r="A17" s="33" t="s">
        <v>49</v>
      </c>
      <c r="B17" s="8">
        <f>SUM(B15:B16)</f>
        <v>324</v>
      </c>
      <c r="C17" s="8">
        <f>SUM(C15:C16)</f>
        <v>17</v>
      </c>
      <c r="D17" s="115">
        <f>SUM(D15:D16)</f>
        <v>341</v>
      </c>
      <c r="E17" s="8">
        <f>SUM(E15:E16)</f>
        <v>337</v>
      </c>
      <c r="F17" s="8">
        <f>SUM(F15:F16)</f>
        <v>25</v>
      </c>
      <c r="G17" s="115">
        <f t="shared" si="0"/>
        <v>362</v>
      </c>
      <c r="H17" s="8">
        <f>SUM(H15:H16)</f>
        <v>0</v>
      </c>
      <c r="I17" s="8">
        <f>SUM(I15:I16)</f>
        <v>0</v>
      </c>
      <c r="J17" s="115">
        <f t="shared" si="1"/>
        <v>0</v>
      </c>
      <c r="K17" s="8">
        <f>SUM(K15:K16)</f>
        <v>0</v>
      </c>
      <c r="L17" s="8">
        <f>SUM(L15:L16)</f>
        <v>0</v>
      </c>
      <c r="M17" s="115">
        <f>SUM(M15:M16)</f>
        <v>0</v>
      </c>
      <c r="N17" s="8">
        <f>SUM(N15:N16)</f>
        <v>0</v>
      </c>
      <c r="O17" s="8">
        <f>SUM(O15:O16)</f>
        <v>0</v>
      </c>
      <c r="P17" s="115">
        <f t="shared" si="2"/>
        <v>0</v>
      </c>
      <c r="Q17" s="8">
        <f>SUM(Q15:Q16)</f>
        <v>0</v>
      </c>
      <c r="R17" s="8">
        <f>SUM(R15:R16)</f>
        <v>0</v>
      </c>
      <c r="S17" s="115">
        <f t="shared" si="3"/>
        <v>0</v>
      </c>
      <c r="T17" s="8">
        <f>SUM(T15:T16)</f>
        <v>0</v>
      </c>
      <c r="U17" s="8">
        <f>SUM(U15:U16)</f>
        <v>0</v>
      </c>
      <c r="V17" s="115">
        <f t="shared" si="4"/>
        <v>0</v>
      </c>
      <c r="W17" s="8">
        <f>SUM(W15:W16)</f>
        <v>0</v>
      </c>
      <c r="X17" s="8">
        <f>SUM(X15:X16)</f>
        <v>0</v>
      </c>
      <c r="Y17" s="8">
        <f t="shared" si="5"/>
        <v>0</v>
      </c>
      <c r="Z17" s="8">
        <f>SUM(Z15:Z16)</f>
        <v>0</v>
      </c>
      <c r="AA17" s="8">
        <f>SUM(AA15:AA16)</f>
        <v>0</v>
      </c>
      <c r="AB17" s="8">
        <f t="shared" si="6"/>
        <v>0</v>
      </c>
      <c r="AC17" s="8">
        <f>SUM(AC15:AC16)</f>
        <v>0</v>
      </c>
      <c r="AD17" s="8">
        <f>SUM(AD15:AD16)</f>
        <v>0</v>
      </c>
      <c r="AE17" s="8">
        <f t="shared" si="7"/>
        <v>0</v>
      </c>
      <c r="AF17" s="8">
        <f>SUM(AF15:AF16)</f>
        <v>0</v>
      </c>
      <c r="AG17" s="8">
        <f>SUM(AG15:AG16)</f>
        <v>0</v>
      </c>
      <c r="AH17" s="8">
        <f t="shared" si="8"/>
        <v>0</v>
      </c>
      <c r="AI17" s="8">
        <f>SUM(AI15:AI16)</f>
        <v>0</v>
      </c>
      <c r="AJ17" s="8">
        <f>SUM(AJ15:AJ16)</f>
        <v>0</v>
      </c>
      <c r="AK17" s="8">
        <f t="shared" si="9"/>
        <v>0</v>
      </c>
    </row>
    <row r="18" spans="1:37" x14ac:dyDescent="0.25">
      <c r="E18" s="1"/>
      <c r="F18" s="1"/>
      <c r="G18" s="1"/>
      <c r="H18" s="1"/>
      <c r="I18" s="21"/>
      <c r="J18" s="1"/>
      <c r="K18" s="1"/>
      <c r="L18" s="1"/>
      <c r="M18" s="1"/>
      <c r="N18" s="1"/>
      <c r="O18" s="1"/>
      <c r="P18" s="1"/>
      <c r="Q18" s="1"/>
      <c r="R18" s="21"/>
      <c r="S18" s="1"/>
    </row>
    <row r="19" spans="1:37" x14ac:dyDescent="0.25">
      <c r="E19" s="1"/>
      <c r="F19" s="1"/>
      <c r="G19" s="1"/>
      <c r="H19" s="1"/>
      <c r="I19" s="1"/>
      <c r="J19" s="1"/>
      <c r="K19" s="1"/>
      <c r="L19" s="1"/>
      <c r="M19" s="1"/>
      <c r="N19" s="1"/>
      <c r="O19" s="1"/>
      <c r="P19" s="1"/>
      <c r="Q19" s="1"/>
      <c r="R19" s="1"/>
      <c r="S19" s="1"/>
    </row>
    <row r="20" spans="1:37" x14ac:dyDescent="0.25">
      <c r="B20" s="268" t="str">
        <f>B13</f>
        <v>Enero</v>
      </c>
      <c r="C20" s="269"/>
      <c r="D20" s="270"/>
      <c r="E20" s="268" t="str">
        <f t="shared" ref="E20" si="10">E13</f>
        <v>Febrero</v>
      </c>
      <c r="F20" s="269"/>
      <c r="G20" s="270"/>
      <c r="H20" s="268" t="str">
        <f t="shared" ref="H20" si="11">H13</f>
        <v>Marzo</v>
      </c>
      <c r="I20" s="269"/>
      <c r="J20" s="270"/>
      <c r="K20" s="268" t="str">
        <f t="shared" ref="K20" si="12">K13</f>
        <v>Abril</v>
      </c>
      <c r="L20" s="269"/>
      <c r="M20" s="270"/>
      <c r="N20" s="268" t="str">
        <f t="shared" ref="N20" si="13">N13</f>
        <v>Mayo</v>
      </c>
      <c r="O20" s="269"/>
      <c r="P20" s="270"/>
      <c r="Q20" s="268" t="str">
        <f t="shared" ref="Q20" si="14">Q13</f>
        <v>Junio</v>
      </c>
      <c r="R20" s="269"/>
      <c r="S20" s="270"/>
      <c r="T20" s="268" t="str">
        <f t="shared" ref="T20" si="15">T13</f>
        <v>Julio</v>
      </c>
      <c r="U20" s="269"/>
      <c r="V20" s="270"/>
      <c r="W20" s="268" t="str">
        <f t="shared" ref="W20" si="16">W13</f>
        <v>Agosto</v>
      </c>
      <c r="X20" s="269"/>
      <c r="Y20" s="270"/>
      <c r="Z20" s="268" t="str">
        <f t="shared" ref="Z20" si="17">Z13</f>
        <v>Septiembre</v>
      </c>
      <c r="AA20" s="269"/>
      <c r="AB20" s="270"/>
      <c r="AC20" s="268" t="str">
        <f t="shared" ref="AC20" si="18">AC13</f>
        <v>Octubre</v>
      </c>
      <c r="AD20" s="269"/>
      <c r="AE20" s="270"/>
      <c r="AF20" s="268" t="str">
        <f t="shared" ref="AF20" si="19">AF13</f>
        <v>Noviembre</v>
      </c>
      <c r="AG20" s="269"/>
      <c r="AH20" s="270"/>
      <c r="AI20" s="268" t="str">
        <f t="shared" ref="AI20" si="20">AI13</f>
        <v>Diciembre</v>
      </c>
      <c r="AJ20" s="269"/>
      <c r="AK20" s="270"/>
    </row>
    <row r="21" spans="1:37" ht="15.75" x14ac:dyDescent="0.25">
      <c r="A21" s="40" t="s">
        <v>52</v>
      </c>
      <c r="B21" s="27" t="s">
        <v>47</v>
      </c>
      <c r="C21" s="27" t="s">
        <v>48</v>
      </c>
      <c r="D21" s="27" t="s">
        <v>49</v>
      </c>
      <c r="E21" s="27" t="s">
        <v>47</v>
      </c>
      <c r="F21" s="27" t="s">
        <v>48</v>
      </c>
      <c r="G21" s="27" t="s">
        <v>49</v>
      </c>
      <c r="H21" s="27" t="s">
        <v>47</v>
      </c>
      <c r="I21" s="27" t="s">
        <v>48</v>
      </c>
      <c r="J21" s="27" t="s">
        <v>49</v>
      </c>
      <c r="K21" s="27" t="s">
        <v>47</v>
      </c>
      <c r="L21" s="27" t="s">
        <v>48</v>
      </c>
      <c r="M21" s="27" t="s">
        <v>49</v>
      </c>
      <c r="N21" s="27" t="s">
        <v>47</v>
      </c>
      <c r="O21" s="27" t="s">
        <v>48</v>
      </c>
      <c r="P21" s="27" t="s">
        <v>49</v>
      </c>
      <c r="Q21" s="27" t="s">
        <v>47</v>
      </c>
      <c r="R21" s="27" t="s">
        <v>48</v>
      </c>
      <c r="S21" s="27" t="s">
        <v>49</v>
      </c>
      <c r="T21" s="27" t="s">
        <v>47</v>
      </c>
      <c r="U21" s="27" t="s">
        <v>48</v>
      </c>
      <c r="V21" s="27" t="s">
        <v>49</v>
      </c>
      <c r="W21" s="27" t="s">
        <v>47</v>
      </c>
      <c r="X21" s="27" t="s">
        <v>48</v>
      </c>
      <c r="Y21" s="27" t="s">
        <v>49</v>
      </c>
      <c r="Z21" s="27" t="s">
        <v>47</v>
      </c>
      <c r="AA21" s="27" t="s">
        <v>48</v>
      </c>
      <c r="AB21" s="27" t="s">
        <v>49</v>
      </c>
      <c r="AC21" s="27" t="s">
        <v>47</v>
      </c>
      <c r="AD21" s="27" t="s">
        <v>48</v>
      </c>
      <c r="AE21" s="27" t="s">
        <v>49</v>
      </c>
      <c r="AF21" s="27" t="s">
        <v>47</v>
      </c>
      <c r="AG21" s="27" t="s">
        <v>48</v>
      </c>
      <c r="AH21" s="27" t="s">
        <v>49</v>
      </c>
      <c r="AI21" s="27" t="s">
        <v>47</v>
      </c>
      <c r="AJ21" s="27" t="s">
        <v>48</v>
      </c>
      <c r="AK21" s="27" t="s">
        <v>49</v>
      </c>
    </row>
    <row r="22" spans="1:37" ht="15.75" x14ac:dyDescent="0.25">
      <c r="A22" s="22" t="s">
        <v>53</v>
      </c>
      <c r="B22" s="8">
        <v>20</v>
      </c>
      <c r="C22" s="8">
        <v>0</v>
      </c>
      <c r="D22" s="8">
        <f t="shared" ref="D22:D54" si="21">B22+C22</f>
        <v>20</v>
      </c>
      <c r="E22" s="8">
        <v>20</v>
      </c>
      <c r="F22" s="8">
        <v>0</v>
      </c>
      <c r="G22" s="8">
        <f t="shared" ref="G22:G55" si="22">E22+F22</f>
        <v>20</v>
      </c>
      <c r="H22" s="8"/>
      <c r="I22" s="8"/>
      <c r="J22" s="8">
        <f t="shared" ref="J22:J55" si="23">H22+I22</f>
        <v>0</v>
      </c>
      <c r="K22" s="8"/>
      <c r="L22" s="8"/>
      <c r="M22" s="8">
        <f t="shared" ref="M22:M55" si="24">K22+L22</f>
        <v>0</v>
      </c>
      <c r="N22" s="8"/>
      <c r="O22" s="8"/>
      <c r="P22" s="8">
        <f t="shared" ref="P22:P55" si="25">N22+O22</f>
        <v>0</v>
      </c>
      <c r="Q22" s="8"/>
      <c r="R22" s="8"/>
      <c r="S22" s="8">
        <f t="shared" ref="S22:S55" si="26">Q22+R22</f>
        <v>0</v>
      </c>
      <c r="T22" s="8"/>
      <c r="U22" s="8"/>
      <c r="V22" s="8">
        <f t="shared" ref="V22:V55" si="27">T22+U22</f>
        <v>0</v>
      </c>
      <c r="W22" s="8"/>
      <c r="X22" s="8"/>
      <c r="Y22" s="8">
        <f t="shared" ref="Y22:Y55" si="28">W22+X22</f>
        <v>0</v>
      </c>
      <c r="Z22" s="8"/>
      <c r="AA22" s="8"/>
      <c r="AB22" s="8">
        <f t="shared" ref="AB22:AB55" si="29">Z22+AA22</f>
        <v>0</v>
      </c>
      <c r="AC22" s="8"/>
      <c r="AD22" s="8"/>
      <c r="AE22" s="8">
        <f t="shared" ref="AE22:AE55" si="30">AC22+AD22</f>
        <v>0</v>
      </c>
      <c r="AF22" s="8"/>
      <c r="AG22" s="8"/>
      <c r="AH22" s="8">
        <f t="shared" ref="AH22:AH55" si="31">AF22+AG22</f>
        <v>0</v>
      </c>
      <c r="AI22" s="8"/>
      <c r="AJ22" s="8"/>
      <c r="AK22" s="8">
        <f t="shared" ref="AK22:AK55" si="32">AI22+AJ22</f>
        <v>0</v>
      </c>
    </row>
    <row r="23" spans="1:37" ht="15.75" x14ac:dyDescent="0.25">
      <c r="A23" s="22" t="s">
        <v>303</v>
      </c>
      <c r="B23" s="8">
        <v>0</v>
      </c>
      <c r="C23" s="8">
        <v>1</v>
      </c>
      <c r="D23" s="8">
        <f t="shared" si="21"/>
        <v>1</v>
      </c>
      <c r="E23" s="8">
        <v>0</v>
      </c>
      <c r="F23" s="8">
        <v>0</v>
      </c>
      <c r="G23" s="8">
        <f t="shared" si="22"/>
        <v>0</v>
      </c>
      <c r="H23" s="15"/>
      <c r="I23" s="8"/>
      <c r="J23" s="8">
        <f t="shared" si="23"/>
        <v>0</v>
      </c>
      <c r="K23" s="8"/>
      <c r="L23" s="8"/>
      <c r="M23" s="8">
        <f t="shared" si="24"/>
        <v>0</v>
      </c>
      <c r="N23" s="8"/>
      <c r="O23" s="8"/>
      <c r="P23" s="8">
        <f t="shared" si="25"/>
        <v>0</v>
      </c>
      <c r="Q23" s="15"/>
      <c r="R23" s="8"/>
      <c r="S23" s="8">
        <f t="shared" si="26"/>
        <v>0</v>
      </c>
      <c r="T23" s="15"/>
      <c r="U23" s="8"/>
      <c r="V23" s="8">
        <f t="shared" si="27"/>
        <v>0</v>
      </c>
      <c r="W23" s="15"/>
      <c r="X23" s="8"/>
      <c r="Y23" s="8">
        <f t="shared" si="28"/>
        <v>0</v>
      </c>
      <c r="Z23" s="15"/>
      <c r="AA23" s="8"/>
      <c r="AB23" s="8">
        <f t="shared" si="29"/>
        <v>0</v>
      </c>
      <c r="AC23" s="15"/>
      <c r="AD23" s="8"/>
      <c r="AE23" s="8">
        <f t="shared" si="30"/>
        <v>0</v>
      </c>
      <c r="AF23" s="15"/>
      <c r="AG23" s="8"/>
      <c r="AH23" s="8">
        <f t="shared" si="31"/>
        <v>0</v>
      </c>
      <c r="AI23" s="15"/>
      <c r="AJ23" s="8"/>
      <c r="AK23" s="8">
        <f t="shared" si="32"/>
        <v>0</v>
      </c>
    </row>
    <row r="24" spans="1:37" ht="15.75" x14ac:dyDescent="0.25">
      <c r="A24" s="22" t="s">
        <v>55</v>
      </c>
      <c r="B24" s="8">
        <v>7</v>
      </c>
      <c r="C24" s="8">
        <v>5</v>
      </c>
      <c r="D24" s="8">
        <f t="shared" si="21"/>
        <v>12</v>
      </c>
      <c r="E24" s="8">
        <v>7</v>
      </c>
      <c r="F24" s="8">
        <v>5</v>
      </c>
      <c r="G24" s="8">
        <f t="shared" si="22"/>
        <v>12</v>
      </c>
      <c r="H24" s="15"/>
      <c r="I24" s="8"/>
      <c r="J24" s="8">
        <f t="shared" si="23"/>
        <v>0</v>
      </c>
      <c r="K24" s="8"/>
      <c r="L24" s="8"/>
      <c r="M24" s="8">
        <f t="shared" si="24"/>
        <v>0</v>
      </c>
      <c r="N24" s="8"/>
      <c r="O24" s="8"/>
      <c r="P24" s="8">
        <f t="shared" si="25"/>
        <v>0</v>
      </c>
      <c r="Q24" s="15"/>
      <c r="R24" s="8"/>
      <c r="S24" s="8">
        <f t="shared" si="26"/>
        <v>0</v>
      </c>
      <c r="T24" s="15"/>
      <c r="U24" s="8"/>
      <c r="V24" s="8">
        <f t="shared" si="27"/>
        <v>0</v>
      </c>
      <c r="W24" s="15"/>
      <c r="X24" s="8"/>
      <c r="Y24" s="8">
        <f t="shared" si="28"/>
        <v>0</v>
      </c>
      <c r="Z24" s="15"/>
      <c r="AA24" s="8"/>
      <c r="AB24" s="8">
        <f t="shared" si="29"/>
        <v>0</v>
      </c>
      <c r="AC24" s="15"/>
      <c r="AD24" s="8"/>
      <c r="AE24" s="8">
        <f t="shared" si="30"/>
        <v>0</v>
      </c>
      <c r="AF24" s="15"/>
      <c r="AG24" s="8"/>
      <c r="AH24" s="8">
        <f t="shared" si="31"/>
        <v>0</v>
      </c>
      <c r="AI24" s="15"/>
      <c r="AJ24" s="8"/>
      <c r="AK24" s="8">
        <f t="shared" si="32"/>
        <v>0</v>
      </c>
    </row>
    <row r="25" spans="1:37" ht="15.75" x14ac:dyDescent="0.25">
      <c r="A25" s="86" t="s">
        <v>56</v>
      </c>
      <c r="B25" s="15">
        <v>0</v>
      </c>
      <c r="C25" s="15">
        <v>10</v>
      </c>
      <c r="D25" s="8">
        <f t="shared" si="21"/>
        <v>10</v>
      </c>
      <c r="E25" s="15">
        <v>0</v>
      </c>
      <c r="F25" s="15">
        <v>15</v>
      </c>
      <c r="G25" s="15">
        <f t="shared" si="22"/>
        <v>15</v>
      </c>
      <c r="H25" s="15"/>
      <c r="I25" s="15"/>
      <c r="J25" s="15">
        <f t="shared" si="23"/>
        <v>0</v>
      </c>
      <c r="K25" s="15"/>
      <c r="L25" s="15"/>
      <c r="M25" s="15">
        <f t="shared" si="24"/>
        <v>0</v>
      </c>
      <c r="N25" s="15"/>
      <c r="O25" s="15"/>
      <c r="P25" s="15">
        <f t="shared" si="25"/>
        <v>0</v>
      </c>
      <c r="Q25" s="15"/>
      <c r="R25" s="15"/>
      <c r="S25" s="15">
        <f t="shared" si="26"/>
        <v>0</v>
      </c>
      <c r="T25" s="15"/>
      <c r="U25" s="15"/>
      <c r="V25" s="15">
        <f t="shared" si="27"/>
        <v>0</v>
      </c>
      <c r="W25" s="15"/>
      <c r="X25" s="15"/>
      <c r="Y25" s="15">
        <f t="shared" si="28"/>
        <v>0</v>
      </c>
      <c r="Z25" s="15"/>
      <c r="AA25" s="15"/>
      <c r="AB25" s="15">
        <f t="shared" si="29"/>
        <v>0</v>
      </c>
      <c r="AC25" s="15"/>
      <c r="AD25" s="15"/>
      <c r="AE25" s="15">
        <f t="shared" si="30"/>
        <v>0</v>
      </c>
      <c r="AF25" s="15"/>
      <c r="AG25" s="15"/>
      <c r="AH25" s="15">
        <f t="shared" si="31"/>
        <v>0</v>
      </c>
      <c r="AI25" s="15"/>
      <c r="AJ25" s="15"/>
      <c r="AK25" s="15">
        <f t="shared" si="32"/>
        <v>0</v>
      </c>
    </row>
    <row r="26" spans="1:37" ht="15.75" x14ac:dyDescent="0.25">
      <c r="A26" s="22" t="s">
        <v>57</v>
      </c>
      <c r="B26" s="8">
        <v>19</v>
      </c>
      <c r="C26" s="8">
        <v>0</v>
      </c>
      <c r="D26" s="8">
        <f t="shared" si="21"/>
        <v>19</v>
      </c>
      <c r="E26" s="8">
        <v>86</v>
      </c>
      <c r="F26" s="8">
        <v>0</v>
      </c>
      <c r="G26" s="8">
        <f t="shared" si="22"/>
        <v>86</v>
      </c>
      <c r="H26" s="15"/>
      <c r="I26" s="8"/>
      <c r="J26" s="8">
        <f t="shared" si="23"/>
        <v>0</v>
      </c>
      <c r="K26" s="8"/>
      <c r="L26" s="8"/>
      <c r="M26" s="8">
        <f t="shared" si="24"/>
        <v>0</v>
      </c>
      <c r="N26" s="8"/>
      <c r="O26" s="8"/>
      <c r="P26" s="8">
        <f t="shared" si="25"/>
        <v>0</v>
      </c>
      <c r="Q26" s="15"/>
      <c r="R26" s="8"/>
      <c r="S26" s="8">
        <f t="shared" si="26"/>
        <v>0</v>
      </c>
      <c r="T26" s="15"/>
      <c r="U26" s="8"/>
      <c r="V26" s="8">
        <f t="shared" si="27"/>
        <v>0</v>
      </c>
      <c r="W26" s="15"/>
      <c r="X26" s="8"/>
      <c r="Y26" s="8">
        <f t="shared" si="28"/>
        <v>0</v>
      </c>
      <c r="Z26" s="15"/>
      <c r="AA26" s="8"/>
      <c r="AB26" s="8">
        <f t="shared" si="29"/>
        <v>0</v>
      </c>
      <c r="AC26" s="15"/>
      <c r="AD26" s="8"/>
      <c r="AE26" s="8">
        <f t="shared" si="30"/>
        <v>0</v>
      </c>
      <c r="AF26" s="15"/>
      <c r="AG26" s="8"/>
      <c r="AH26" s="8">
        <f t="shared" si="31"/>
        <v>0</v>
      </c>
      <c r="AI26" s="15"/>
      <c r="AJ26" s="8"/>
      <c r="AK26" s="8">
        <f t="shared" si="32"/>
        <v>0</v>
      </c>
    </row>
    <row r="27" spans="1:37" ht="15.75" x14ac:dyDescent="0.25">
      <c r="A27" s="22" t="s">
        <v>58</v>
      </c>
      <c r="B27" s="8">
        <v>0</v>
      </c>
      <c r="C27" s="8">
        <v>0</v>
      </c>
      <c r="D27" s="8">
        <f t="shared" si="21"/>
        <v>0</v>
      </c>
      <c r="E27" s="8">
        <v>0</v>
      </c>
      <c r="F27" s="8">
        <v>0</v>
      </c>
      <c r="G27" s="8">
        <f t="shared" si="22"/>
        <v>0</v>
      </c>
      <c r="H27" s="15"/>
      <c r="I27" s="8"/>
      <c r="J27" s="8">
        <f t="shared" si="23"/>
        <v>0</v>
      </c>
      <c r="K27" s="8"/>
      <c r="L27" s="8"/>
      <c r="M27" s="8">
        <f t="shared" si="24"/>
        <v>0</v>
      </c>
      <c r="N27" s="8"/>
      <c r="O27" s="8"/>
      <c r="P27" s="8">
        <f t="shared" si="25"/>
        <v>0</v>
      </c>
      <c r="Q27" s="15"/>
      <c r="R27" s="8"/>
      <c r="S27" s="8">
        <f t="shared" si="26"/>
        <v>0</v>
      </c>
      <c r="T27" s="15"/>
      <c r="U27" s="8"/>
      <c r="V27" s="8">
        <f t="shared" si="27"/>
        <v>0</v>
      </c>
      <c r="W27" s="15"/>
      <c r="X27" s="8"/>
      <c r="Y27" s="8">
        <f t="shared" si="28"/>
        <v>0</v>
      </c>
      <c r="Z27" s="15"/>
      <c r="AA27" s="8"/>
      <c r="AB27" s="8">
        <f t="shared" si="29"/>
        <v>0</v>
      </c>
      <c r="AC27" s="15"/>
      <c r="AD27" s="8"/>
      <c r="AE27" s="8">
        <f t="shared" si="30"/>
        <v>0</v>
      </c>
      <c r="AF27" s="15"/>
      <c r="AG27" s="8"/>
      <c r="AH27" s="8">
        <f t="shared" si="31"/>
        <v>0</v>
      </c>
      <c r="AI27" s="15"/>
      <c r="AJ27" s="8"/>
      <c r="AK27" s="8">
        <f t="shared" si="32"/>
        <v>0</v>
      </c>
    </row>
    <row r="28" spans="1:37" ht="15.75" x14ac:dyDescent="0.25">
      <c r="A28" s="22" t="s">
        <v>59</v>
      </c>
      <c r="B28" s="8">
        <v>4</v>
      </c>
      <c r="C28" s="8">
        <v>0</v>
      </c>
      <c r="D28" s="8">
        <f t="shared" si="21"/>
        <v>4</v>
      </c>
      <c r="E28" s="8">
        <v>4</v>
      </c>
      <c r="F28" s="8">
        <v>0</v>
      </c>
      <c r="G28" s="8">
        <f t="shared" si="22"/>
        <v>4</v>
      </c>
      <c r="H28" s="15"/>
      <c r="I28" s="8"/>
      <c r="J28" s="8">
        <f t="shared" si="23"/>
        <v>0</v>
      </c>
      <c r="K28" s="8"/>
      <c r="L28" s="8"/>
      <c r="M28" s="8">
        <f t="shared" si="24"/>
        <v>0</v>
      </c>
      <c r="N28" s="8"/>
      <c r="O28" s="8"/>
      <c r="P28" s="8">
        <f t="shared" si="25"/>
        <v>0</v>
      </c>
      <c r="Q28" s="15"/>
      <c r="R28" s="8"/>
      <c r="S28" s="8">
        <f t="shared" si="26"/>
        <v>0</v>
      </c>
      <c r="T28" s="15"/>
      <c r="U28" s="8"/>
      <c r="V28" s="8">
        <f t="shared" si="27"/>
        <v>0</v>
      </c>
      <c r="W28" s="15"/>
      <c r="X28" s="8"/>
      <c r="Y28" s="8">
        <f t="shared" si="28"/>
        <v>0</v>
      </c>
      <c r="Z28" s="15"/>
      <c r="AA28" s="8"/>
      <c r="AB28" s="8">
        <f t="shared" si="29"/>
        <v>0</v>
      </c>
      <c r="AC28" s="15"/>
      <c r="AD28" s="8"/>
      <c r="AE28" s="8">
        <f t="shared" si="30"/>
        <v>0</v>
      </c>
      <c r="AF28" s="15"/>
      <c r="AG28" s="8"/>
      <c r="AH28" s="8">
        <f t="shared" si="31"/>
        <v>0</v>
      </c>
      <c r="AI28" s="15"/>
      <c r="AJ28" s="8"/>
      <c r="AK28" s="8">
        <f t="shared" si="32"/>
        <v>0</v>
      </c>
    </row>
    <row r="29" spans="1:37" ht="15.75" x14ac:dyDescent="0.25">
      <c r="A29" s="22" t="s">
        <v>60</v>
      </c>
      <c r="B29" s="8">
        <v>38</v>
      </c>
      <c r="C29" s="8">
        <v>0</v>
      </c>
      <c r="D29" s="8">
        <f t="shared" si="21"/>
        <v>38</v>
      </c>
      <c r="E29" s="8">
        <v>32</v>
      </c>
      <c r="F29" s="8">
        <v>0</v>
      </c>
      <c r="G29" s="8">
        <f t="shared" si="22"/>
        <v>32</v>
      </c>
      <c r="H29" s="15"/>
      <c r="I29" s="8"/>
      <c r="J29" s="8">
        <f t="shared" si="23"/>
        <v>0</v>
      </c>
      <c r="K29" s="8"/>
      <c r="L29" s="8"/>
      <c r="M29" s="8">
        <f t="shared" si="24"/>
        <v>0</v>
      </c>
      <c r="N29" s="8"/>
      <c r="O29" s="8"/>
      <c r="P29" s="8">
        <f t="shared" si="25"/>
        <v>0</v>
      </c>
      <c r="Q29" s="15"/>
      <c r="R29" s="8"/>
      <c r="S29" s="8">
        <f t="shared" si="26"/>
        <v>0</v>
      </c>
      <c r="T29" s="15"/>
      <c r="U29" s="8"/>
      <c r="V29" s="8">
        <f t="shared" si="27"/>
        <v>0</v>
      </c>
      <c r="W29" s="15"/>
      <c r="X29" s="8"/>
      <c r="Y29" s="8">
        <f t="shared" si="28"/>
        <v>0</v>
      </c>
      <c r="Z29" s="15"/>
      <c r="AA29" s="8"/>
      <c r="AB29" s="8">
        <f t="shared" si="29"/>
        <v>0</v>
      </c>
      <c r="AC29" s="15"/>
      <c r="AD29" s="8"/>
      <c r="AE29" s="8">
        <f t="shared" si="30"/>
        <v>0</v>
      </c>
      <c r="AF29" s="15"/>
      <c r="AG29" s="8"/>
      <c r="AH29" s="8">
        <f t="shared" si="31"/>
        <v>0</v>
      </c>
      <c r="AI29" s="15"/>
      <c r="AJ29" s="8"/>
      <c r="AK29" s="8">
        <f t="shared" si="32"/>
        <v>0</v>
      </c>
    </row>
    <row r="30" spans="1:37" ht="15.75" x14ac:dyDescent="0.25">
      <c r="A30" s="22" t="s">
        <v>61</v>
      </c>
      <c r="B30" s="8">
        <v>25</v>
      </c>
      <c r="C30" s="8">
        <v>0</v>
      </c>
      <c r="D30" s="8">
        <f t="shared" si="21"/>
        <v>25</v>
      </c>
      <c r="E30" s="8">
        <v>26</v>
      </c>
      <c r="F30" s="8">
        <v>0</v>
      </c>
      <c r="G30" s="8">
        <f t="shared" si="22"/>
        <v>26</v>
      </c>
      <c r="H30" s="15"/>
      <c r="I30" s="8"/>
      <c r="J30" s="8">
        <f t="shared" si="23"/>
        <v>0</v>
      </c>
      <c r="K30" s="8"/>
      <c r="L30" s="8"/>
      <c r="M30" s="8">
        <f t="shared" si="24"/>
        <v>0</v>
      </c>
      <c r="N30" s="8"/>
      <c r="O30" s="8"/>
      <c r="P30" s="8">
        <f t="shared" si="25"/>
        <v>0</v>
      </c>
      <c r="Q30" s="15"/>
      <c r="R30" s="8"/>
      <c r="S30" s="8">
        <f t="shared" si="26"/>
        <v>0</v>
      </c>
      <c r="T30" s="15"/>
      <c r="U30" s="8"/>
      <c r="V30" s="8">
        <f t="shared" si="27"/>
        <v>0</v>
      </c>
      <c r="W30" s="15"/>
      <c r="X30" s="8"/>
      <c r="Y30" s="8">
        <f t="shared" si="28"/>
        <v>0</v>
      </c>
      <c r="Z30" s="15"/>
      <c r="AA30" s="8"/>
      <c r="AB30" s="8">
        <f t="shared" si="29"/>
        <v>0</v>
      </c>
      <c r="AC30" s="15"/>
      <c r="AD30" s="8"/>
      <c r="AE30" s="8">
        <f t="shared" si="30"/>
        <v>0</v>
      </c>
      <c r="AF30" s="15"/>
      <c r="AG30" s="8"/>
      <c r="AH30" s="8">
        <f t="shared" si="31"/>
        <v>0</v>
      </c>
      <c r="AI30" s="15"/>
      <c r="AJ30" s="8"/>
      <c r="AK30" s="8">
        <f t="shared" si="32"/>
        <v>0</v>
      </c>
    </row>
    <row r="31" spans="1:37" ht="15.75" x14ac:dyDescent="0.25">
      <c r="A31" s="22" t="s">
        <v>62</v>
      </c>
      <c r="B31" s="8">
        <v>55</v>
      </c>
      <c r="C31" s="8">
        <v>0</v>
      </c>
      <c r="D31" s="8">
        <f t="shared" si="21"/>
        <v>55</v>
      </c>
      <c r="E31" s="8">
        <v>55</v>
      </c>
      <c r="F31" s="8">
        <v>0</v>
      </c>
      <c r="G31" s="8">
        <f t="shared" si="22"/>
        <v>55</v>
      </c>
      <c r="H31" s="15"/>
      <c r="I31" s="8"/>
      <c r="J31" s="8">
        <f t="shared" si="23"/>
        <v>0</v>
      </c>
      <c r="K31" s="8"/>
      <c r="L31" s="8"/>
      <c r="M31" s="8">
        <f t="shared" si="24"/>
        <v>0</v>
      </c>
      <c r="N31" s="8"/>
      <c r="O31" s="8"/>
      <c r="P31" s="8">
        <f t="shared" si="25"/>
        <v>0</v>
      </c>
      <c r="Q31" s="15"/>
      <c r="R31" s="8"/>
      <c r="S31" s="8">
        <f t="shared" si="26"/>
        <v>0</v>
      </c>
      <c r="T31" s="15"/>
      <c r="U31" s="8"/>
      <c r="V31" s="8">
        <f t="shared" si="27"/>
        <v>0</v>
      </c>
      <c r="W31" s="15"/>
      <c r="X31" s="8"/>
      <c r="Y31" s="8">
        <f t="shared" si="28"/>
        <v>0</v>
      </c>
      <c r="Z31" s="15"/>
      <c r="AA31" s="8"/>
      <c r="AB31" s="8">
        <f t="shared" si="29"/>
        <v>0</v>
      </c>
      <c r="AC31" s="15"/>
      <c r="AD31" s="8"/>
      <c r="AE31" s="8">
        <f t="shared" si="30"/>
        <v>0</v>
      </c>
      <c r="AF31" s="15"/>
      <c r="AG31" s="8"/>
      <c r="AH31" s="8">
        <f t="shared" si="31"/>
        <v>0</v>
      </c>
      <c r="AI31" s="15"/>
      <c r="AJ31" s="8"/>
      <c r="AK31" s="8">
        <f t="shared" si="32"/>
        <v>0</v>
      </c>
    </row>
    <row r="32" spans="1:37" ht="15.75" x14ac:dyDescent="0.25">
      <c r="A32" s="23" t="s">
        <v>63</v>
      </c>
      <c r="B32" s="8">
        <v>0</v>
      </c>
      <c r="C32" s="8">
        <v>0</v>
      </c>
      <c r="D32" s="8">
        <f t="shared" si="21"/>
        <v>0</v>
      </c>
      <c r="E32" s="8">
        <v>0</v>
      </c>
      <c r="F32" s="8">
        <v>0</v>
      </c>
      <c r="G32" s="8">
        <f t="shared" si="22"/>
        <v>0</v>
      </c>
      <c r="H32" s="15"/>
      <c r="I32" s="8"/>
      <c r="J32" s="8">
        <f t="shared" si="23"/>
        <v>0</v>
      </c>
      <c r="K32" s="8"/>
      <c r="L32" s="8"/>
      <c r="M32" s="8">
        <f t="shared" si="24"/>
        <v>0</v>
      </c>
      <c r="N32" s="8"/>
      <c r="O32" s="8"/>
      <c r="P32" s="8">
        <f t="shared" si="25"/>
        <v>0</v>
      </c>
      <c r="Q32" s="15"/>
      <c r="R32" s="8"/>
      <c r="S32" s="8">
        <f t="shared" si="26"/>
        <v>0</v>
      </c>
      <c r="T32" s="15"/>
      <c r="U32" s="8"/>
      <c r="V32" s="8">
        <f t="shared" si="27"/>
        <v>0</v>
      </c>
      <c r="W32" s="15"/>
      <c r="X32" s="8"/>
      <c r="Y32" s="8">
        <f t="shared" si="28"/>
        <v>0</v>
      </c>
      <c r="Z32" s="15"/>
      <c r="AA32" s="8"/>
      <c r="AB32" s="8">
        <f t="shared" si="29"/>
        <v>0</v>
      </c>
      <c r="AC32" s="15"/>
      <c r="AD32" s="8"/>
      <c r="AE32" s="8">
        <f t="shared" si="30"/>
        <v>0</v>
      </c>
      <c r="AF32" s="15"/>
      <c r="AG32" s="8"/>
      <c r="AH32" s="8">
        <f t="shared" si="31"/>
        <v>0</v>
      </c>
      <c r="AI32" s="15"/>
      <c r="AJ32" s="8"/>
      <c r="AK32" s="8">
        <f t="shared" si="32"/>
        <v>0</v>
      </c>
    </row>
    <row r="33" spans="1:37" ht="15.75" x14ac:dyDescent="0.25">
      <c r="A33" s="22" t="s">
        <v>64</v>
      </c>
      <c r="B33" s="8">
        <v>0</v>
      </c>
      <c r="C33" s="8">
        <v>0</v>
      </c>
      <c r="D33" s="8">
        <f t="shared" si="21"/>
        <v>0</v>
      </c>
      <c r="E33" s="8">
        <v>0</v>
      </c>
      <c r="F33" s="8">
        <v>0</v>
      </c>
      <c r="G33" s="8">
        <f t="shared" si="22"/>
        <v>0</v>
      </c>
      <c r="H33" s="15"/>
      <c r="I33" s="8"/>
      <c r="J33" s="8">
        <f t="shared" si="23"/>
        <v>0</v>
      </c>
      <c r="K33" s="8"/>
      <c r="L33" s="8"/>
      <c r="M33" s="8">
        <f t="shared" si="24"/>
        <v>0</v>
      </c>
      <c r="N33" s="8"/>
      <c r="O33" s="8"/>
      <c r="P33" s="8">
        <f t="shared" si="25"/>
        <v>0</v>
      </c>
      <c r="Q33" s="15"/>
      <c r="R33" s="8"/>
      <c r="S33" s="8">
        <f t="shared" si="26"/>
        <v>0</v>
      </c>
      <c r="T33" s="15"/>
      <c r="U33" s="8"/>
      <c r="V33" s="8">
        <f t="shared" si="27"/>
        <v>0</v>
      </c>
      <c r="W33" s="15"/>
      <c r="X33" s="8"/>
      <c r="Y33" s="8">
        <f t="shared" si="28"/>
        <v>0</v>
      </c>
      <c r="Z33" s="15"/>
      <c r="AA33" s="8"/>
      <c r="AB33" s="8">
        <f t="shared" si="29"/>
        <v>0</v>
      </c>
      <c r="AC33" s="15"/>
      <c r="AD33" s="8"/>
      <c r="AE33" s="8">
        <f t="shared" si="30"/>
        <v>0</v>
      </c>
      <c r="AF33" s="15"/>
      <c r="AG33" s="8"/>
      <c r="AH33" s="8">
        <f t="shared" si="31"/>
        <v>0</v>
      </c>
      <c r="AI33" s="15"/>
      <c r="AJ33" s="8"/>
      <c r="AK33" s="8">
        <f t="shared" si="32"/>
        <v>0</v>
      </c>
    </row>
    <row r="34" spans="1:37" ht="15.75" x14ac:dyDescent="0.25">
      <c r="A34" s="22" t="s">
        <v>65</v>
      </c>
      <c r="B34" s="8">
        <v>5</v>
      </c>
      <c r="C34" s="8">
        <v>0</v>
      </c>
      <c r="D34" s="8">
        <f t="shared" si="21"/>
        <v>5</v>
      </c>
      <c r="E34" s="8">
        <v>5</v>
      </c>
      <c r="F34" s="8">
        <v>0</v>
      </c>
      <c r="G34" s="8">
        <f t="shared" si="22"/>
        <v>5</v>
      </c>
      <c r="H34" s="15"/>
      <c r="I34" s="8"/>
      <c r="J34" s="8">
        <f t="shared" si="23"/>
        <v>0</v>
      </c>
      <c r="K34" s="8"/>
      <c r="L34" s="8"/>
      <c r="M34" s="8">
        <f t="shared" si="24"/>
        <v>0</v>
      </c>
      <c r="N34" s="8"/>
      <c r="O34" s="8"/>
      <c r="P34" s="8">
        <f t="shared" si="25"/>
        <v>0</v>
      </c>
      <c r="Q34" s="15"/>
      <c r="R34" s="8"/>
      <c r="S34" s="8">
        <f t="shared" si="26"/>
        <v>0</v>
      </c>
      <c r="T34" s="15"/>
      <c r="U34" s="8"/>
      <c r="V34" s="8">
        <f t="shared" si="27"/>
        <v>0</v>
      </c>
      <c r="W34" s="15"/>
      <c r="X34" s="8"/>
      <c r="Y34" s="8">
        <f t="shared" si="28"/>
        <v>0</v>
      </c>
      <c r="Z34" s="15"/>
      <c r="AA34" s="8"/>
      <c r="AB34" s="8">
        <f t="shared" si="29"/>
        <v>0</v>
      </c>
      <c r="AC34" s="15"/>
      <c r="AD34" s="8"/>
      <c r="AE34" s="8">
        <f t="shared" si="30"/>
        <v>0</v>
      </c>
      <c r="AF34" s="15"/>
      <c r="AG34" s="8"/>
      <c r="AH34" s="8">
        <f t="shared" si="31"/>
        <v>0</v>
      </c>
      <c r="AI34" s="15"/>
      <c r="AJ34" s="8"/>
      <c r="AK34" s="8">
        <f t="shared" si="32"/>
        <v>0</v>
      </c>
    </row>
    <row r="35" spans="1:37" ht="15.75" x14ac:dyDescent="0.25">
      <c r="A35" s="22" t="s">
        <v>347</v>
      </c>
      <c r="B35" s="262">
        <v>0</v>
      </c>
      <c r="C35" s="262">
        <v>0</v>
      </c>
      <c r="D35" s="261">
        <f t="shared" si="21"/>
        <v>0</v>
      </c>
      <c r="E35" s="8">
        <v>14</v>
      </c>
      <c r="F35" s="8">
        <v>0</v>
      </c>
      <c r="G35" s="8">
        <f t="shared" si="22"/>
        <v>14</v>
      </c>
      <c r="H35" s="15"/>
      <c r="I35" s="8"/>
      <c r="J35" s="8">
        <f t="shared" si="23"/>
        <v>0</v>
      </c>
      <c r="K35" s="8"/>
      <c r="L35" s="8"/>
      <c r="M35" s="8">
        <f t="shared" si="24"/>
        <v>0</v>
      </c>
      <c r="N35" s="8"/>
      <c r="O35" s="8"/>
      <c r="P35" s="8">
        <f t="shared" si="25"/>
        <v>0</v>
      </c>
      <c r="Q35" s="15"/>
      <c r="R35" s="8"/>
      <c r="S35" s="8">
        <f t="shared" si="26"/>
        <v>0</v>
      </c>
      <c r="T35" s="15"/>
      <c r="U35" s="8"/>
      <c r="V35" s="8">
        <f t="shared" si="27"/>
        <v>0</v>
      </c>
      <c r="W35" s="15"/>
      <c r="X35" s="8"/>
      <c r="Y35" s="8">
        <f t="shared" si="28"/>
        <v>0</v>
      </c>
      <c r="Z35" s="15"/>
      <c r="AA35" s="8"/>
      <c r="AB35" s="8">
        <f t="shared" si="29"/>
        <v>0</v>
      </c>
      <c r="AC35" s="15"/>
      <c r="AD35" s="8"/>
      <c r="AE35" s="8">
        <f t="shared" si="30"/>
        <v>0</v>
      </c>
      <c r="AF35" s="15"/>
      <c r="AG35" s="8"/>
      <c r="AH35" s="8">
        <f t="shared" si="31"/>
        <v>0</v>
      </c>
      <c r="AI35" s="15"/>
      <c r="AJ35" s="8"/>
      <c r="AK35" s="8">
        <f t="shared" si="32"/>
        <v>0</v>
      </c>
    </row>
    <row r="36" spans="1:37" ht="15.75" x14ac:dyDescent="0.25">
      <c r="A36" s="22" t="s">
        <v>337</v>
      </c>
      <c r="B36" s="8">
        <v>45</v>
      </c>
      <c r="C36" s="8">
        <v>0</v>
      </c>
      <c r="D36" s="8">
        <f t="shared" si="21"/>
        <v>45</v>
      </c>
      <c r="E36" s="8">
        <v>11</v>
      </c>
      <c r="F36" s="8">
        <v>0</v>
      </c>
      <c r="G36" s="8">
        <f t="shared" si="22"/>
        <v>11</v>
      </c>
      <c r="H36" s="261"/>
      <c r="I36" s="261"/>
      <c r="J36" s="261">
        <f t="shared" si="23"/>
        <v>0</v>
      </c>
      <c r="K36" s="261"/>
      <c r="L36" s="261"/>
      <c r="M36" s="261">
        <f t="shared" si="24"/>
        <v>0</v>
      </c>
      <c r="N36" s="261"/>
      <c r="O36" s="261"/>
      <c r="P36" s="261">
        <f t="shared" si="25"/>
        <v>0</v>
      </c>
      <c r="Q36" s="261"/>
      <c r="R36" s="261"/>
      <c r="S36" s="261">
        <f t="shared" si="26"/>
        <v>0</v>
      </c>
      <c r="T36" s="261"/>
      <c r="U36" s="261"/>
      <c r="V36" s="261">
        <f t="shared" si="27"/>
        <v>0</v>
      </c>
      <c r="W36" s="261"/>
      <c r="X36" s="261"/>
      <c r="Y36" s="261">
        <f t="shared" si="28"/>
        <v>0</v>
      </c>
      <c r="Z36" s="261"/>
      <c r="AA36" s="261"/>
      <c r="AB36" s="261">
        <f t="shared" si="29"/>
        <v>0</v>
      </c>
      <c r="AC36" s="261"/>
      <c r="AD36" s="261"/>
      <c r="AE36" s="261">
        <f t="shared" si="30"/>
        <v>0</v>
      </c>
      <c r="AF36" s="261"/>
      <c r="AG36" s="261"/>
      <c r="AH36" s="261">
        <f t="shared" si="31"/>
        <v>0</v>
      </c>
      <c r="AI36" s="261"/>
      <c r="AJ36" s="261"/>
      <c r="AK36" s="261">
        <f t="shared" si="32"/>
        <v>0</v>
      </c>
    </row>
    <row r="37" spans="1:37" ht="15.75" x14ac:dyDescent="0.25">
      <c r="A37" s="24" t="s">
        <v>68</v>
      </c>
      <c r="B37" s="8">
        <v>0</v>
      </c>
      <c r="C37" s="8">
        <v>0</v>
      </c>
      <c r="D37" s="8">
        <f t="shared" si="21"/>
        <v>0</v>
      </c>
      <c r="E37" s="8">
        <v>0</v>
      </c>
      <c r="F37" s="8">
        <v>0</v>
      </c>
      <c r="G37" s="8">
        <f t="shared" si="22"/>
        <v>0</v>
      </c>
      <c r="H37" s="15"/>
      <c r="I37" s="8"/>
      <c r="J37" s="8">
        <f t="shared" si="23"/>
        <v>0</v>
      </c>
      <c r="K37" s="8"/>
      <c r="L37" s="8"/>
      <c r="M37" s="8">
        <f t="shared" si="24"/>
        <v>0</v>
      </c>
      <c r="N37" s="8"/>
      <c r="O37" s="8"/>
      <c r="P37" s="8">
        <f t="shared" si="25"/>
        <v>0</v>
      </c>
      <c r="Q37" s="15"/>
      <c r="R37" s="8"/>
      <c r="S37" s="8">
        <f t="shared" si="26"/>
        <v>0</v>
      </c>
      <c r="T37" s="15"/>
      <c r="U37" s="8"/>
      <c r="V37" s="8">
        <f t="shared" si="27"/>
        <v>0</v>
      </c>
      <c r="W37" s="15"/>
      <c r="X37" s="8"/>
      <c r="Y37" s="8">
        <f t="shared" si="28"/>
        <v>0</v>
      </c>
      <c r="Z37" s="15"/>
      <c r="AA37" s="8"/>
      <c r="AB37" s="8">
        <f t="shared" si="29"/>
        <v>0</v>
      </c>
      <c r="AC37" s="15"/>
      <c r="AD37" s="8"/>
      <c r="AE37" s="8">
        <f t="shared" si="30"/>
        <v>0</v>
      </c>
      <c r="AF37" s="15"/>
      <c r="AG37" s="8"/>
      <c r="AH37" s="8">
        <f t="shared" si="31"/>
        <v>0</v>
      </c>
      <c r="AI37" s="15"/>
      <c r="AJ37" s="8"/>
      <c r="AK37" s="8">
        <f t="shared" si="32"/>
        <v>0</v>
      </c>
    </row>
    <row r="38" spans="1:37" ht="15.75" x14ac:dyDescent="0.25">
      <c r="A38" s="260" t="s">
        <v>296</v>
      </c>
      <c r="B38" s="261"/>
      <c r="C38" s="261"/>
      <c r="D38" s="261">
        <f t="shared" si="21"/>
        <v>0</v>
      </c>
      <c r="E38" s="261"/>
      <c r="F38" s="261"/>
      <c r="G38" s="261">
        <f t="shared" si="22"/>
        <v>0</v>
      </c>
      <c r="H38" s="261"/>
      <c r="I38" s="261"/>
      <c r="J38" s="261">
        <f t="shared" si="23"/>
        <v>0</v>
      </c>
      <c r="K38" s="261"/>
      <c r="L38" s="261"/>
      <c r="M38" s="261">
        <f t="shared" si="24"/>
        <v>0</v>
      </c>
      <c r="N38" s="261"/>
      <c r="O38" s="261"/>
      <c r="P38" s="261">
        <f t="shared" si="25"/>
        <v>0</v>
      </c>
      <c r="Q38" s="261"/>
      <c r="R38" s="261"/>
      <c r="S38" s="261">
        <f t="shared" si="26"/>
        <v>0</v>
      </c>
      <c r="T38" s="261"/>
      <c r="U38" s="261"/>
      <c r="V38" s="261">
        <f t="shared" si="27"/>
        <v>0</v>
      </c>
      <c r="W38" s="261"/>
      <c r="X38" s="261"/>
      <c r="Y38" s="261">
        <f t="shared" si="28"/>
        <v>0</v>
      </c>
      <c r="Z38" s="261"/>
      <c r="AA38" s="261"/>
      <c r="AB38" s="261">
        <f t="shared" si="29"/>
        <v>0</v>
      </c>
      <c r="AC38" s="261"/>
      <c r="AD38" s="261"/>
      <c r="AE38" s="261">
        <f t="shared" si="30"/>
        <v>0</v>
      </c>
      <c r="AF38" s="261"/>
      <c r="AG38" s="261"/>
      <c r="AH38" s="261">
        <f t="shared" si="31"/>
        <v>0</v>
      </c>
      <c r="AI38" s="261"/>
      <c r="AJ38" s="261"/>
      <c r="AK38" s="261">
        <f t="shared" si="32"/>
        <v>0</v>
      </c>
    </row>
    <row r="39" spans="1:37" ht="15.75" x14ac:dyDescent="0.25">
      <c r="A39" s="24" t="s">
        <v>70</v>
      </c>
      <c r="B39" s="8">
        <v>10</v>
      </c>
      <c r="C39" s="8">
        <v>0</v>
      </c>
      <c r="D39" s="8">
        <f t="shared" si="21"/>
        <v>10</v>
      </c>
      <c r="E39" s="8">
        <v>1</v>
      </c>
      <c r="F39" s="8">
        <v>0</v>
      </c>
      <c r="G39" s="8">
        <f t="shared" si="22"/>
        <v>1</v>
      </c>
      <c r="H39" s="15"/>
      <c r="I39" s="8"/>
      <c r="J39" s="8">
        <f t="shared" si="23"/>
        <v>0</v>
      </c>
      <c r="K39" s="8"/>
      <c r="L39" s="8"/>
      <c r="M39" s="8">
        <f t="shared" si="24"/>
        <v>0</v>
      </c>
      <c r="N39" s="8"/>
      <c r="O39" s="8"/>
      <c r="P39" s="8">
        <f t="shared" si="25"/>
        <v>0</v>
      </c>
      <c r="Q39" s="15"/>
      <c r="R39" s="8"/>
      <c r="S39" s="8">
        <f t="shared" si="26"/>
        <v>0</v>
      </c>
      <c r="T39" s="15"/>
      <c r="U39" s="8"/>
      <c r="V39" s="8">
        <f t="shared" si="27"/>
        <v>0</v>
      </c>
      <c r="W39" s="15"/>
      <c r="X39" s="8"/>
      <c r="Y39" s="8">
        <f t="shared" si="28"/>
        <v>0</v>
      </c>
      <c r="Z39" s="15"/>
      <c r="AA39" s="8"/>
      <c r="AB39" s="8">
        <f t="shared" si="29"/>
        <v>0</v>
      </c>
      <c r="AC39" s="15"/>
      <c r="AD39" s="8"/>
      <c r="AE39" s="8">
        <f t="shared" si="30"/>
        <v>0</v>
      </c>
      <c r="AF39" s="15"/>
      <c r="AG39" s="8"/>
      <c r="AH39" s="8">
        <f t="shared" si="31"/>
        <v>0</v>
      </c>
      <c r="AI39" s="15"/>
      <c r="AJ39" s="8"/>
      <c r="AK39" s="8">
        <f t="shared" si="32"/>
        <v>0</v>
      </c>
    </row>
    <row r="40" spans="1:37" ht="15.75" x14ac:dyDescent="0.25">
      <c r="A40" s="24" t="s">
        <v>71</v>
      </c>
      <c r="B40" s="8">
        <v>1</v>
      </c>
      <c r="C40" s="8">
        <v>0</v>
      </c>
      <c r="D40" s="8">
        <f t="shared" si="21"/>
        <v>1</v>
      </c>
      <c r="E40" s="8">
        <v>1</v>
      </c>
      <c r="F40" s="8">
        <v>0</v>
      </c>
      <c r="G40" s="8">
        <f t="shared" si="22"/>
        <v>1</v>
      </c>
      <c r="H40" s="15"/>
      <c r="I40" s="8"/>
      <c r="J40" s="8">
        <f t="shared" si="23"/>
        <v>0</v>
      </c>
      <c r="K40" s="8"/>
      <c r="L40" s="8"/>
      <c r="M40" s="8">
        <f t="shared" si="24"/>
        <v>0</v>
      </c>
      <c r="N40" s="8"/>
      <c r="O40" s="8"/>
      <c r="P40" s="8">
        <f t="shared" si="25"/>
        <v>0</v>
      </c>
      <c r="Q40" s="15"/>
      <c r="R40" s="8"/>
      <c r="S40" s="8">
        <f t="shared" si="26"/>
        <v>0</v>
      </c>
      <c r="T40" s="15"/>
      <c r="U40" s="8"/>
      <c r="V40" s="8">
        <f t="shared" si="27"/>
        <v>0</v>
      </c>
      <c r="W40" s="15"/>
      <c r="X40" s="8"/>
      <c r="Y40" s="8">
        <f t="shared" si="28"/>
        <v>0</v>
      </c>
      <c r="Z40" s="15"/>
      <c r="AA40" s="8"/>
      <c r="AB40" s="8">
        <f t="shared" si="29"/>
        <v>0</v>
      </c>
      <c r="AC40" s="15"/>
      <c r="AD40" s="8"/>
      <c r="AE40" s="8">
        <f t="shared" si="30"/>
        <v>0</v>
      </c>
      <c r="AF40" s="15"/>
      <c r="AG40" s="8"/>
      <c r="AH40" s="8">
        <f t="shared" si="31"/>
        <v>0</v>
      </c>
      <c r="AI40" s="15"/>
      <c r="AJ40" s="8"/>
      <c r="AK40" s="8">
        <f t="shared" si="32"/>
        <v>0</v>
      </c>
    </row>
    <row r="41" spans="1:37" ht="15.75" x14ac:dyDescent="0.25">
      <c r="A41" s="24" t="s">
        <v>346</v>
      </c>
      <c r="B41" s="8">
        <v>2</v>
      </c>
      <c r="C41" s="8">
        <v>0</v>
      </c>
      <c r="D41" s="8">
        <f t="shared" si="21"/>
        <v>2</v>
      </c>
      <c r="E41" s="8">
        <v>1</v>
      </c>
      <c r="F41" s="8">
        <v>0</v>
      </c>
      <c r="G41" s="8">
        <f t="shared" si="22"/>
        <v>1</v>
      </c>
      <c r="H41" s="8"/>
      <c r="I41" s="8"/>
      <c r="J41" s="8">
        <f t="shared" si="23"/>
        <v>0</v>
      </c>
      <c r="K41" s="8"/>
      <c r="L41" s="8"/>
      <c r="M41" s="8">
        <f t="shared" si="24"/>
        <v>0</v>
      </c>
      <c r="N41" s="8"/>
      <c r="O41" s="8"/>
      <c r="P41" s="8">
        <f t="shared" si="25"/>
        <v>0</v>
      </c>
      <c r="Q41" s="8"/>
      <c r="R41" s="8"/>
      <c r="S41" s="8">
        <f t="shared" si="26"/>
        <v>0</v>
      </c>
      <c r="T41" s="8"/>
      <c r="U41" s="8"/>
      <c r="V41" s="8">
        <f t="shared" si="27"/>
        <v>0</v>
      </c>
      <c r="W41" s="8"/>
      <c r="X41" s="8"/>
      <c r="Y41" s="8">
        <f t="shared" si="28"/>
        <v>0</v>
      </c>
      <c r="Z41" s="8"/>
      <c r="AA41" s="8"/>
      <c r="AB41" s="8">
        <f t="shared" si="29"/>
        <v>0</v>
      </c>
      <c r="AC41" s="8"/>
      <c r="AD41" s="8"/>
      <c r="AE41" s="8">
        <f t="shared" si="30"/>
        <v>0</v>
      </c>
      <c r="AF41" s="8"/>
      <c r="AG41" s="8"/>
      <c r="AH41" s="8">
        <f t="shared" si="31"/>
        <v>0</v>
      </c>
      <c r="AI41" s="8"/>
      <c r="AJ41" s="8"/>
      <c r="AK41" s="8">
        <f t="shared" si="32"/>
        <v>0</v>
      </c>
    </row>
    <row r="42" spans="1:37" ht="15.75" x14ac:dyDescent="0.25">
      <c r="A42" s="24" t="s">
        <v>73</v>
      </c>
      <c r="B42" s="8">
        <v>37</v>
      </c>
      <c r="C42" s="8">
        <v>0</v>
      </c>
      <c r="D42" s="8">
        <f t="shared" si="21"/>
        <v>37</v>
      </c>
      <c r="E42" s="8">
        <v>36</v>
      </c>
      <c r="F42" s="8">
        <v>0</v>
      </c>
      <c r="G42" s="8">
        <f t="shared" si="22"/>
        <v>36</v>
      </c>
      <c r="H42" s="8"/>
      <c r="I42" s="8"/>
      <c r="J42" s="8">
        <f t="shared" si="23"/>
        <v>0</v>
      </c>
      <c r="K42" s="8"/>
      <c r="L42" s="8"/>
      <c r="M42" s="8">
        <f t="shared" si="24"/>
        <v>0</v>
      </c>
      <c r="N42" s="8"/>
      <c r="O42" s="8"/>
      <c r="P42" s="8">
        <f t="shared" si="25"/>
        <v>0</v>
      </c>
      <c r="Q42" s="8"/>
      <c r="R42" s="8"/>
      <c r="S42" s="8">
        <f t="shared" si="26"/>
        <v>0</v>
      </c>
      <c r="T42" s="8"/>
      <c r="U42" s="8"/>
      <c r="V42" s="8">
        <f t="shared" si="27"/>
        <v>0</v>
      </c>
      <c r="W42" s="8"/>
      <c r="X42" s="8"/>
      <c r="Y42" s="8">
        <f t="shared" si="28"/>
        <v>0</v>
      </c>
      <c r="Z42" s="8"/>
      <c r="AA42" s="8"/>
      <c r="AB42" s="8">
        <f t="shared" si="29"/>
        <v>0</v>
      </c>
      <c r="AC42" s="8"/>
      <c r="AD42" s="8"/>
      <c r="AE42" s="8">
        <f t="shared" si="30"/>
        <v>0</v>
      </c>
      <c r="AF42" s="8"/>
      <c r="AG42" s="8"/>
      <c r="AH42" s="8">
        <f t="shared" si="31"/>
        <v>0</v>
      </c>
      <c r="AI42" s="8"/>
      <c r="AJ42" s="8"/>
      <c r="AK42" s="8">
        <f t="shared" si="32"/>
        <v>0</v>
      </c>
    </row>
    <row r="43" spans="1:37" ht="15.75" x14ac:dyDescent="0.25">
      <c r="A43" s="260" t="s">
        <v>295</v>
      </c>
      <c r="B43" s="261"/>
      <c r="C43" s="261"/>
      <c r="D43" s="261">
        <f t="shared" si="21"/>
        <v>0</v>
      </c>
      <c r="E43" s="261"/>
      <c r="F43" s="261"/>
      <c r="G43" s="261">
        <f t="shared" si="22"/>
        <v>0</v>
      </c>
      <c r="H43" s="261"/>
      <c r="I43" s="261"/>
      <c r="J43" s="261">
        <f t="shared" si="23"/>
        <v>0</v>
      </c>
      <c r="K43" s="261"/>
      <c r="L43" s="261"/>
      <c r="M43" s="261">
        <f t="shared" si="24"/>
        <v>0</v>
      </c>
      <c r="N43" s="261"/>
      <c r="O43" s="261"/>
      <c r="P43" s="261">
        <f t="shared" si="25"/>
        <v>0</v>
      </c>
      <c r="Q43" s="261"/>
      <c r="R43" s="261"/>
      <c r="S43" s="261">
        <f t="shared" si="26"/>
        <v>0</v>
      </c>
      <c r="T43" s="261"/>
      <c r="U43" s="261"/>
      <c r="V43" s="261">
        <f t="shared" si="27"/>
        <v>0</v>
      </c>
      <c r="W43" s="261"/>
      <c r="X43" s="261"/>
      <c r="Y43" s="261">
        <f t="shared" si="28"/>
        <v>0</v>
      </c>
      <c r="Z43" s="261"/>
      <c r="AA43" s="261"/>
      <c r="AB43" s="261">
        <f t="shared" si="29"/>
        <v>0</v>
      </c>
      <c r="AC43" s="261"/>
      <c r="AD43" s="261"/>
      <c r="AE43" s="261">
        <f t="shared" si="30"/>
        <v>0</v>
      </c>
      <c r="AF43" s="261"/>
      <c r="AG43" s="261"/>
      <c r="AH43" s="261">
        <f t="shared" si="31"/>
        <v>0</v>
      </c>
      <c r="AI43" s="261"/>
      <c r="AJ43" s="261"/>
      <c r="AK43" s="261">
        <f t="shared" si="32"/>
        <v>0</v>
      </c>
    </row>
    <row r="44" spans="1:37" ht="15.75" x14ac:dyDescent="0.25">
      <c r="A44" s="260" t="s">
        <v>348</v>
      </c>
      <c r="B44" s="261">
        <v>1</v>
      </c>
      <c r="C44" s="261">
        <v>0</v>
      </c>
      <c r="D44" s="261">
        <f t="shared" si="21"/>
        <v>1</v>
      </c>
      <c r="E44" s="261"/>
      <c r="F44" s="261"/>
      <c r="G44" s="261">
        <f t="shared" si="22"/>
        <v>0</v>
      </c>
      <c r="H44" s="261"/>
      <c r="I44" s="261"/>
      <c r="J44" s="261">
        <f t="shared" si="23"/>
        <v>0</v>
      </c>
      <c r="K44" s="261"/>
      <c r="L44" s="261"/>
      <c r="M44" s="261">
        <f t="shared" si="24"/>
        <v>0</v>
      </c>
      <c r="N44" s="261"/>
      <c r="O44" s="261"/>
      <c r="P44" s="261">
        <f t="shared" si="25"/>
        <v>0</v>
      </c>
      <c r="Q44" s="261"/>
      <c r="R44" s="261"/>
      <c r="S44" s="261">
        <f t="shared" si="26"/>
        <v>0</v>
      </c>
      <c r="T44" s="261"/>
      <c r="U44" s="261"/>
      <c r="V44" s="261">
        <f t="shared" si="27"/>
        <v>0</v>
      </c>
      <c r="W44" s="261"/>
      <c r="X44" s="261"/>
      <c r="Y44" s="261">
        <f t="shared" si="28"/>
        <v>0</v>
      </c>
      <c r="Z44" s="261"/>
      <c r="AA44" s="261"/>
      <c r="AB44" s="261">
        <f t="shared" si="29"/>
        <v>0</v>
      </c>
      <c r="AC44" s="261"/>
      <c r="AD44" s="261"/>
      <c r="AE44" s="261">
        <f t="shared" si="30"/>
        <v>0</v>
      </c>
      <c r="AF44" s="261"/>
      <c r="AG44" s="261"/>
      <c r="AH44" s="261">
        <f t="shared" si="31"/>
        <v>0</v>
      </c>
      <c r="AI44" s="261"/>
      <c r="AJ44" s="261"/>
      <c r="AK44" s="261">
        <f t="shared" si="32"/>
        <v>0</v>
      </c>
    </row>
    <row r="45" spans="1:37" ht="15.75" x14ac:dyDescent="0.25">
      <c r="A45" s="260" t="s">
        <v>335</v>
      </c>
      <c r="B45" s="261"/>
      <c r="C45" s="261"/>
      <c r="D45" s="261">
        <f t="shared" si="21"/>
        <v>0</v>
      </c>
      <c r="E45" s="261"/>
      <c r="F45" s="261"/>
      <c r="G45" s="261">
        <f t="shared" si="22"/>
        <v>0</v>
      </c>
      <c r="H45" s="261"/>
      <c r="I45" s="261"/>
      <c r="J45" s="261">
        <f t="shared" si="23"/>
        <v>0</v>
      </c>
      <c r="K45" s="261"/>
      <c r="L45" s="261"/>
      <c r="M45" s="261">
        <f t="shared" si="24"/>
        <v>0</v>
      </c>
      <c r="N45" s="261"/>
      <c r="O45" s="261"/>
      <c r="P45" s="261">
        <f t="shared" si="25"/>
        <v>0</v>
      </c>
      <c r="Q45" s="261"/>
      <c r="R45" s="261"/>
      <c r="S45" s="261">
        <f t="shared" si="26"/>
        <v>0</v>
      </c>
      <c r="T45" s="261"/>
      <c r="U45" s="261"/>
      <c r="V45" s="261">
        <f t="shared" si="27"/>
        <v>0</v>
      </c>
      <c r="W45" s="261"/>
      <c r="X45" s="261"/>
      <c r="Y45" s="261">
        <f t="shared" si="28"/>
        <v>0</v>
      </c>
      <c r="Z45" s="261"/>
      <c r="AA45" s="261"/>
      <c r="AB45" s="261">
        <f t="shared" si="29"/>
        <v>0</v>
      </c>
      <c r="AC45" s="261"/>
      <c r="AD45" s="261"/>
      <c r="AE45" s="261">
        <f t="shared" si="30"/>
        <v>0</v>
      </c>
      <c r="AF45" s="261"/>
      <c r="AG45" s="261"/>
      <c r="AH45" s="261">
        <f t="shared" si="31"/>
        <v>0</v>
      </c>
      <c r="AI45" s="261"/>
      <c r="AJ45" s="261"/>
      <c r="AK45" s="261">
        <f t="shared" si="32"/>
        <v>0</v>
      </c>
    </row>
    <row r="46" spans="1:37" ht="15.75" x14ac:dyDescent="0.25">
      <c r="A46" s="260" t="s">
        <v>297</v>
      </c>
      <c r="B46" s="261"/>
      <c r="C46" s="261"/>
      <c r="D46" s="261">
        <f t="shared" si="21"/>
        <v>0</v>
      </c>
      <c r="E46" s="261"/>
      <c r="F46" s="261"/>
      <c r="G46" s="261">
        <f t="shared" si="22"/>
        <v>0</v>
      </c>
      <c r="H46" s="261"/>
      <c r="I46" s="261"/>
      <c r="J46" s="261">
        <f t="shared" si="23"/>
        <v>0</v>
      </c>
      <c r="K46" s="261"/>
      <c r="L46" s="261"/>
      <c r="M46" s="261">
        <f t="shared" si="24"/>
        <v>0</v>
      </c>
      <c r="N46" s="261"/>
      <c r="O46" s="261"/>
      <c r="P46" s="261">
        <f t="shared" si="25"/>
        <v>0</v>
      </c>
      <c r="Q46" s="261"/>
      <c r="R46" s="261"/>
      <c r="S46" s="261">
        <f t="shared" si="26"/>
        <v>0</v>
      </c>
      <c r="T46" s="261"/>
      <c r="U46" s="261"/>
      <c r="V46" s="261">
        <f t="shared" si="27"/>
        <v>0</v>
      </c>
      <c r="W46" s="261"/>
      <c r="X46" s="261"/>
      <c r="Y46" s="261">
        <f t="shared" si="28"/>
        <v>0</v>
      </c>
      <c r="Z46" s="261"/>
      <c r="AA46" s="261"/>
      <c r="AB46" s="261">
        <f t="shared" si="29"/>
        <v>0</v>
      </c>
      <c r="AC46" s="261"/>
      <c r="AD46" s="261"/>
      <c r="AE46" s="261">
        <f t="shared" si="30"/>
        <v>0</v>
      </c>
      <c r="AF46" s="261"/>
      <c r="AG46" s="261"/>
      <c r="AH46" s="261">
        <f t="shared" si="31"/>
        <v>0</v>
      </c>
      <c r="AI46" s="261"/>
      <c r="AJ46" s="261"/>
      <c r="AK46" s="261">
        <f t="shared" si="32"/>
        <v>0</v>
      </c>
    </row>
    <row r="47" spans="1:37" ht="15.75" x14ac:dyDescent="0.25">
      <c r="A47" s="260" t="s">
        <v>336</v>
      </c>
      <c r="B47" s="261"/>
      <c r="C47" s="261"/>
      <c r="D47" s="261">
        <f t="shared" si="21"/>
        <v>0</v>
      </c>
      <c r="E47" s="261"/>
      <c r="F47" s="261"/>
      <c r="G47" s="261">
        <f t="shared" si="22"/>
        <v>0</v>
      </c>
      <c r="H47" s="261"/>
      <c r="I47" s="261"/>
      <c r="J47" s="261">
        <f t="shared" si="23"/>
        <v>0</v>
      </c>
      <c r="K47" s="261"/>
      <c r="L47" s="261"/>
      <c r="M47" s="261">
        <f t="shared" si="24"/>
        <v>0</v>
      </c>
      <c r="N47" s="261"/>
      <c r="O47" s="261"/>
      <c r="P47" s="261">
        <f t="shared" si="25"/>
        <v>0</v>
      </c>
      <c r="Q47" s="261"/>
      <c r="R47" s="261"/>
      <c r="S47" s="261">
        <f t="shared" si="26"/>
        <v>0</v>
      </c>
      <c r="T47" s="261"/>
      <c r="U47" s="261"/>
      <c r="V47" s="261">
        <f t="shared" si="27"/>
        <v>0</v>
      </c>
      <c r="W47" s="261"/>
      <c r="X47" s="261"/>
      <c r="Y47" s="261">
        <f t="shared" si="28"/>
        <v>0</v>
      </c>
      <c r="Z47" s="261"/>
      <c r="AA47" s="261"/>
      <c r="AB47" s="261">
        <f t="shared" si="29"/>
        <v>0</v>
      </c>
      <c r="AC47" s="261"/>
      <c r="AD47" s="261"/>
      <c r="AE47" s="261">
        <f t="shared" si="30"/>
        <v>0</v>
      </c>
      <c r="AF47" s="261"/>
      <c r="AG47" s="261"/>
      <c r="AH47" s="261">
        <f t="shared" si="31"/>
        <v>0</v>
      </c>
      <c r="AI47" s="261"/>
      <c r="AJ47" s="261"/>
      <c r="AK47" s="261">
        <f t="shared" si="32"/>
        <v>0</v>
      </c>
    </row>
    <row r="48" spans="1:37" ht="15.75" x14ac:dyDescent="0.25">
      <c r="A48" s="260" t="s">
        <v>338</v>
      </c>
      <c r="B48" s="261"/>
      <c r="C48" s="261"/>
      <c r="D48" s="261">
        <f t="shared" si="21"/>
        <v>0</v>
      </c>
      <c r="E48" s="261"/>
      <c r="F48" s="261"/>
      <c r="G48" s="261">
        <f t="shared" si="22"/>
        <v>0</v>
      </c>
      <c r="H48" s="261"/>
      <c r="I48" s="261"/>
      <c r="J48" s="261">
        <f t="shared" si="23"/>
        <v>0</v>
      </c>
      <c r="K48" s="261"/>
      <c r="L48" s="261"/>
      <c r="M48" s="261">
        <f t="shared" si="24"/>
        <v>0</v>
      </c>
      <c r="N48" s="261"/>
      <c r="O48" s="261"/>
      <c r="P48" s="261">
        <f t="shared" si="25"/>
        <v>0</v>
      </c>
      <c r="Q48" s="261"/>
      <c r="R48" s="261"/>
      <c r="S48" s="261">
        <f t="shared" si="26"/>
        <v>0</v>
      </c>
      <c r="T48" s="261"/>
      <c r="U48" s="261"/>
      <c r="V48" s="261">
        <f t="shared" si="27"/>
        <v>0</v>
      </c>
      <c r="W48" s="261"/>
      <c r="X48" s="261"/>
      <c r="Y48" s="261">
        <f t="shared" si="28"/>
        <v>0</v>
      </c>
      <c r="Z48" s="261"/>
      <c r="AA48" s="261"/>
      <c r="AB48" s="261">
        <f t="shared" si="29"/>
        <v>0</v>
      </c>
      <c r="AC48" s="261"/>
      <c r="AD48" s="261"/>
      <c r="AE48" s="261">
        <f t="shared" si="30"/>
        <v>0</v>
      </c>
      <c r="AF48" s="261"/>
      <c r="AG48" s="261"/>
      <c r="AH48" s="261">
        <f t="shared" si="31"/>
        <v>0</v>
      </c>
      <c r="AI48" s="261"/>
      <c r="AJ48" s="261"/>
      <c r="AK48" s="261">
        <f t="shared" si="32"/>
        <v>0</v>
      </c>
    </row>
    <row r="49" spans="1:37" ht="15.75" x14ac:dyDescent="0.25">
      <c r="A49" s="24" t="s">
        <v>80</v>
      </c>
      <c r="B49" s="8">
        <v>1</v>
      </c>
      <c r="C49" s="8">
        <v>0</v>
      </c>
      <c r="D49" s="8">
        <f t="shared" si="21"/>
        <v>1</v>
      </c>
      <c r="E49" s="8">
        <v>2</v>
      </c>
      <c r="F49" s="8">
        <v>0</v>
      </c>
      <c r="G49" s="8">
        <f t="shared" si="22"/>
        <v>2</v>
      </c>
      <c r="H49" s="8"/>
      <c r="I49" s="8"/>
      <c r="J49" s="8">
        <f t="shared" si="23"/>
        <v>0</v>
      </c>
      <c r="K49" s="8"/>
      <c r="L49" s="8"/>
      <c r="M49" s="8">
        <f t="shared" si="24"/>
        <v>0</v>
      </c>
      <c r="N49" s="8"/>
      <c r="O49" s="8"/>
      <c r="P49" s="8">
        <f t="shared" si="25"/>
        <v>0</v>
      </c>
      <c r="Q49" s="8"/>
      <c r="R49" s="8"/>
      <c r="S49" s="8">
        <f t="shared" si="26"/>
        <v>0</v>
      </c>
      <c r="T49" s="8"/>
      <c r="U49" s="8"/>
      <c r="V49" s="8">
        <f t="shared" si="27"/>
        <v>0</v>
      </c>
      <c r="W49" s="8"/>
      <c r="X49" s="8"/>
      <c r="Y49" s="8">
        <f t="shared" si="28"/>
        <v>0</v>
      </c>
      <c r="Z49" s="8"/>
      <c r="AA49" s="8"/>
      <c r="AB49" s="8">
        <f t="shared" si="29"/>
        <v>0</v>
      </c>
      <c r="AC49" s="8"/>
      <c r="AD49" s="8"/>
      <c r="AE49" s="8">
        <f t="shared" si="30"/>
        <v>0</v>
      </c>
      <c r="AF49" s="8"/>
      <c r="AG49" s="8"/>
      <c r="AH49" s="8">
        <f t="shared" si="31"/>
        <v>0</v>
      </c>
      <c r="AI49" s="8"/>
      <c r="AJ49" s="8"/>
      <c r="AK49" s="8">
        <f t="shared" si="32"/>
        <v>0</v>
      </c>
    </row>
    <row r="50" spans="1:37" ht="15.75" x14ac:dyDescent="0.25">
      <c r="A50" s="24" t="s">
        <v>81</v>
      </c>
      <c r="B50" s="8">
        <v>10</v>
      </c>
      <c r="C50" s="8">
        <v>0</v>
      </c>
      <c r="D50" s="8">
        <f t="shared" si="21"/>
        <v>10</v>
      </c>
      <c r="E50" s="8">
        <v>3</v>
      </c>
      <c r="F50" s="8">
        <v>0</v>
      </c>
      <c r="G50" s="8">
        <f t="shared" si="22"/>
        <v>3</v>
      </c>
      <c r="H50" s="8"/>
      <c r="I50" s="8"/>
      <c r="J50" s="8">
        <f t="shared" si="23"/>
        <v>0</v>
      </c>
      <c r="K50" s="8"/>
      <c r="L50" s="8"/>
      <c r="M50" s="8">
        <f t="shared" si="24"/>
        <v>0</v>
      </c>
      <c r="N50" s="8"/>
      <c r="O50" s="8"/>
      <c r="P50" s="8">
        <f t="shared" si="25"/>
        <v>0</v>
      </c>
      <c r="Q50" s="8"/>
      <c r="R50" s="8"/>
      <c r="S50" s="8">
        <f t="shared" si="26"/>
        <v>0</v>
      </c>
      <c r="T50" s="8"/>
      <c r="U50" s="8"/>
      <c r="V50" s="8">
        <f t="shared" si="27"/>
        <v>0</v>
      </c>
      <c r="W50" s="8"/>
      <c r="X50" s="8"/>
      <c r="Y50" s="8">
        <f t="shared" si="28"/>
        <v>0</v>
      </c>
      <c r="Z50" s="8"/>
      <c r="AA50" s="8"/>
      <c r="AB50" s="8">
        <f t="shared" si="29"/>
        <v>0</v>
      </c>
      <c r="AC50" s="8"/>
      <c r="AD50" s="8"/>
      <c r="AE50" s="8">
        <f t="shared" si="30"/>
        <v>0</v>
      </c>
      <c r="AF50" s="8"/>
      <c r="AG50" s="8"/>
      <c r="AH50" s="8">
        <f t="shared" si="31"/>
        <v>0</v>
      </c>
      <c r="AI50" s="8"/>
      <c r="AJ50" s="8"/>
      <c r="AK50" s="8">
        <f t="shared" si="32"/>
        <v>0</v>
      </c>
    </row>
    <row r="51" spans="1:37" ht="15.75" x14ac:dyDescent="0.25">
      <c r="A51" s="24" t="s">
        <v>82</v>
      </c>
      <c r="B51" s="8">
        <v>43</v>
      </c>
      <c r="C51" s="8">
        <v>0</v>
      </c>
      <c r="D51" s="8">
        <f t="shared" si="21"/>
        <v>43</v>
      </c>
      <c r="E51" s="8">
        <v>32</v>
      </c>
      <c r="F51" s="8">
        <v>0</v>
      </c>
      <c r="G51" s="8">
        <f t="shared" si="22"/>
        <v>32</v>
      </c>
      <c r="H51" s="15"/>
      <c r="I51" s="8"/>
      <c r="J51" s="8">
        <f t="shared" si="23"/>
        <v>0</v>
      </c>
      <c r="K51" s="8"/>
      <c r="L51" s="8"/>
      <c r="M51" s="8">
        <f t="shared" si="24"/>
        <v>0</v>
      </c>
      <c r="N51" s="8"/>
      <c r="O51" s="8"/>
      <c r="P51" s="8">
        <f t="shared" si="25"/>
        <v>0</v>
      </c>
      <c r="Q51" s="8"/>
      <c r="R51" s="8"/>
      <c r="S51" s="8">
        <f t="shared" si="26"/>
        <v>0</v>
      </c>
      <c r="T51" s="8"/>
      <c r="U51" s="8"/>
      <c r="V51" s="8">
        <f t="shared" si="27"/>
        <v>0</v>
      </c>
      <c r="W51" s="8"/>
      <c r="X51" s="8"/>
      <c r="Y51" s="8">
        <f t="shared" si="28"/>
        <v>0</v>
      </c>
      <c r="Z51" s="8"/>
      <c r="AA51" s="8"/>
      <c r="AB51" s="8">
        <f t="shared" si="29"/>
        <v>0</v>
      </c>
      <c r="AC51" s="8"/>
      <c r="AD51" s="8"/>
      <c r="AE51" s="8">
        <f t="shared" si="30"/>
        <v>0</v>
      </c>
      <c r="AF51" s="8"/>
      <c r="AG51" s="8"/>
      <c r="AH51" s="8">
        <f t="shared" si="31"/>
        <v>0</v>
      </c>
      <c r="AI51" s="8"/>
      <c r="AJ51" s="8"/>
      <c r="AK51" s="8">
        <f t="shared" si="32"/>
        <v>0</v>
      </c>
    </row>
    <row r="52" spans="1:37" ht="15.75" x14ac:dyDescent="0.25">
      <c r="A52" s="260" t="s">
        <v>298</v>
      </c>
      <c r="B52" s="261"/>
      <c r="C52" s="261"/>
      <c r="D52" s="261">
        <f t="shared" si="21"/>
        <v>0</v>
      </c>
      <c r="E52" s="261"/>
      <c r="F52" s="261"/>
      <c r="G52" s="261">
        <f t="shared" si="22"/>
        <v>0</v>
      </c>
      <c r="H52" s="261"/>
      <c r="I52" s="261"/>
      <c r="J52" s="261">
        <f t="shared" si="23"/>
        <v>0</v>
      </c>
      <c r="K52" s="261"/>
      <c r="L52" s="261"/>
      <c r="M52" s="261">
        <f t="shared" si="24"/>
        <v>0</v>
      </c>
      <c r="N52" s="261"/>
      <c r="O52" s="261"/>
      <c r="P52" s="261">
        <f t="shared" si="25"/>
        <v>0</v>
      </c>
      <c r="Q52" s="261"/>
      <c r="R52" s="261"/>
      <c r="S52" s="261">
        <f t="shared" si="26"/>
        <v>0</v>
      </c>
      <c r="T52" s="261"/>
      <c r="U52" s="261"/>
      <c r="V52" s="261">
        <f t="shared" si="27"/>
        <v>0</v>
      </c>
      <c r="W52" s="261"/>
      <c r="X52" s="261"/>
      <c r="Y52" s="261">
        <f t="shared" si="28"/>
        <v>0</v>
      </c>
      <c r="Z52" s="261"/>
      <c r="AA52" s="261"/>
      <c r="AB52" s="261">
        <f t="shared" si="29"/>
        <v>0</v>
      </c>
      <c r="AC52" s="261"/>
      <c r="AD52" s="261"/>
      <c r="AE52" s="261">
        <f t="shared" si="30"/>
        <v>0</v>
      </c>
      <c r="AF52" s="261"/>
      <c r="AG52" s="261"/>
      <c r="AH52" s="261">
        <f t="shared" si="31"/>
        <v>0</v>
      </c>
      <c r="AI52" s="261"/>
      <c r="AJ52" s="261"/>
      <c r="AK52" s="261">
        <f t="shared" si="32"/>
        <v>0</v>
      </c>
    </row>
    <row r="53" spans="1:37" ht="15.75" x14ac:dyDescent="0.25">
      <c r="A53" s="24" t="s">
        <v>84</v>
      </c>
      <c r="B53" s="8">
        <v>3</v>
      </c>
      <c r="C53" s="8">
        <v>0</v>
      </c>
      <c r="D53" s="8">
        <f t="shared" si="21"/>
        <v>3</v>
      </c>
      <c r="E53" s="8">
        <v>6</v>
      </c>
      <c r="F53" s="8">
        <v>0</v>
      </c>
      <c r="G53" s="8">
        <f t="shared" si="22"/>
        <v>6</v>
      </c>
      <c r="H53" s="8"/>
      <c r="I53" s="8"/>
      <c r="J53" s="8">
        <f t="shared" si="23"/>
        <v>0</v>
      </c>
      <c r="K53" s="8"/>
      <c r="L53" s="8"/>
      <c r="M53" s="8">
        <f t="shared" si="24"/>
        <v>0</v>
      </c>
      <c r="N53" s="8"/>
      <c r="O53" s="8"/>
      <c r="P53" s="8">
        <f t="shared" si="25"/>
        <v>0</v>
      </c>
      <c r="Q53" s="8"/>
      <c r="R53" s="8"/>
      <c r="S53" s="8">
        <f t="shared" si="26"/>
        <v>0</v>
      </c>
      <c r="T53" s="8"/>
      <c r="U53" s="8"/>
      <c r="V53" s="8">
        <f t="shared" si="27"/>
        <v>0</v>
      </c>
      <c r="W53" s="8"/>
      <c r="X53" s="8"/>
      <c r="Y53" s="8">
        <f t="shared" si="28"/>
        <v>0</v>
      </c>
      <c r="Z53" s="8"/>
      <c r="AA53" s="8"/>
      <c r="AB53" s="8">
        <f t="shared" si="29"/>
        <v>0</v>
      </c>
      <c r="AC53" s="8"/>
      <c r="AD53" s="8"/>
      <c r="AE53" s="8">
        <f t="shared" si="30"/>
        <v>0</v>
      </c>
      <c r="AF53" s="8"/>
      <c r="AG53" s="8"/>
      <c r="AH53" s="8">
        <f t="shared" si="31"/>
        <v>0</v>
      </c>
      <c r="AI53" s="8"/>
      <c r="AJ53" s="8"/>
      <c r="AK53" s="8">
        <f t="shared" si="32"/>
        <v>0</v>
      </c>
    </row>
    <row r="54" spans="1:37" ht="15.75" x14ac:dyDescent="0.25">
      <c r="A54" s="25" t="s">
        <v>85</v>
      </c>
      <c r="B54" s="8">
        <v>0</v>
      </c>
      <c r="C54" s="8">
        <v>0</v>
      </c>
      <c r="D54" s="8">
        <f t="shared" si="21"/>
        <v>0</v>
      </c>
      <c r="E54" s="8">
        <v>0</v>
      </c>
      <c r="F54" s="8">
        <v>0</v>
      </c>
      <c r="G54" s="8">
        <f t="shared" si="22"/>
        <v>0</v>
      </c>
      <c r="H54" s="8"/>
      <c r="I54" s="8"/>
      <c r="J54" s="8">
        <f t="shared" si="23"/>
        <v>0</v>
      </c>
      <c r="K54" s="8"/>
      <c r="L54" s="8"/>
      <c r="M54" s="8">
        <f t="shared" si="24"/>
        <v>0</v>
      </c>
      <c r="N54" s="8"/>
      <c r="O54" s="8"/>
      <c r="P54" s="8">
        <f t="shared" si="25"/>
        <v>0</v>
      </c>
      <c r="Q54" s="8"/>
      <c r="R54" s="8"/>
      <c r="S54" s="8">
        <f t="shared" si="26"/>
        <v>0</v>
      </c>
      <c r="T54" s="8"/>
      <c r="U54" s="8"/>
      <c r="V54" s="8">
        <f t="shared" si="27"/>
        <v>0</v>
      </c>
      <c r="W54" s="8"/>
      <c r="X54" s="8"/>
      <c r="Y54" s="8">
        <f t="shared" si="28"/>
        <v>0</v>
      </c>
      <c r="Z54" s="8"/>
      <c r="AA54" s="8"/>
      <c r="AB54" s="8">
        <f t="shared" si="29"/>
        <v>0</v>
      </c>
      <c r="AC54" s="8"/>
      <c r="AD54" s="8"/>
      <c r="AE54" s="8">
        <f t="shared" si="30"/>
        <v>0</v>
      </c>
      <c r="AF54" s="8"/>
      <c r="AG54" s="8"/>
      <c r="AH54" s="8">
        <f t="shared" si="31"/>
        <v>0</v>
      </c>
      <c r="AI54" s="8"/>
      <c r="AJ54" s="8"/>
      <c r="AK54" s="8">
        <f t="shared" si="32"/>
        <v>0</v>
      </c>
    </row>
    <row r="55" spans="1:37" ht="15.75" x14ac:dyDescent="0.25">
      <c r="A55" s="25" t="s">
        <v>49</v>
      </c>
      <c r="B55" s="8">
        <f>SUM(B22:B54)</f>
        <v>326</v>
      </c>
      <c r="C55" s="8">
        <f>SUM(C22:C54)</f>
        <v>16</v>
      </c>
      <c r="D55" s="8">
        <f>SUM(D22:D54)</f>
        <v>342</v>
      </c>
      <c r="E55" s="8">
        <f>SUM(E22:E54)</f>
        <v>342</v>
      </c>
      <c r="F55" s="8">
        <f>SUM(F22:F54)</f>
        <v>20</v>
      </c>
      <c r="G55" s="8">
        <f t="shared" si="22"/>
        <v>362</v>
      </c>
      <c r="H55" s="8">
        <f>SUM(H22:H54)</f>
        <v>0</v>
      </c>
      <c r="I55" s="8">
        <f>SUM(I22:I54)</f>
        <v>0</v>
      </c>
      <c r="J55" s="8">
        <f t="shared" si="23"/>
        <v>0</v>
      </c>
      <c r="K55" s="8">
        <f>SUM(K22:K54)</f>
        <v>0</v>
      </c>
      <c r="L55" s="8">
        <f>SUM(L22:L54)</f>
        <v>0</v>
      </c>
      <c r="M55" s="8">
        <f t="shared" si="24"/>
        <v>0</v>
      </c>
      <c r="N55" s="8">
        <f>SUM(N22:N54)</f>
        <v>0</v>
      </c>
      <c r="O55" s="8">
        <f>SUM(O22:O54)</f>
        <v>0</v>
      </c>
      <c r="P55" s="8">
        <f t="shared" si="25"/>
        <v>0</v>
      </c>
      <c r="Q55" s="8">
        <f>SUM(Q22:Q54)</f>
        <v>0</v>
      </c>
      <c r="R55" s="8">
        <f>SUM(R22:R54)</f>
        <v>0</v>
      </c>
      <c r="S55" s="8">
        <f t="shared" si="26"/>
        <v>0</v>
      </c>
      <c r="T55" s="8">
        <f>SUM(T22:T54)</f>
        <v>0</v>
      </c>
      <c r="U55" s="8">
        <f>SUM(U22:U54)</f>
        <v>0</v>
      </c>
      <c r="V55" s="8">
        <f t="shared" si="27"/>
        <v>0</v>
      </c>
      <c r="W55" s="8">
        <f>SUM(W22:W54)</f>
        <v>0</v>
      </c>
      <c r="X55" s="8">
        <f>SUM(X22:X54)</f>
        <v>0</v>
      </c>
      <c r="Y55" s="8">
        <f t="shared" si="28"/>
        <v>0</v>
      </c>
      <c r="Z55" s="8">
        <f>SUM(Z22:Z54)</f>
        <v>0</v>
      </c>
      <c r="AA55" s="8">
        <f>SUM(AA22:AA54)</f>
        <v>0</v>
      </c>
      <c r="AB55" s="8">
        <f t="shared" si="29"/>
        <v>0</v>
      </c>
      <c r="AC55" s="8">
        <f>SUM(AC22:AC54)</f>
        <v>0</v>
      </c>
      <c r="AD55" s="8">
        <f>SUM(AD22:AD54)</f>
        <v>0</v>
      </c>
      <c r="AE55" s="8">
        <f t="shared" si="30"/>
        <v>0</v>
      </c>
      <c r="AF55" s="8">
        <f>SUM(AF22:AF54)</f>
        <v>0</v>
      </c>
      <c r="AG55" s="8">
        <f>SUM(AG22:AG54)</f>
        <v>0</v>
      </c>
      <c r="AH55" s="8">
        <f t="shared" si="31"/>
        <v>0</v>
      </c>
      <c r="AI55" s="8">
        <f>SUM(AI22:AI54)</f>
        <v>0</v>
      </c>
      <c r="AJ55" s="8">
        <f>SUM(AJ22:AJ54)</f>
        <v>0</v>
      </c>
      <c r="AK55" s="8">
        <f t="shared" si="32"/>
        <v>0</v>
      </c>
    </row>
    <row r="57" spans="1:37" x14ac:dyDescent="0.25">
      <c r="A57" s="11" t="s">
        <v>350</v>
      </c>
      <c r="L57" s="89"/>
      <c r="W57" s="89"/>
    </row>
    <row r="58" spans="1:37" x14ac:dyDescent="0.25">
      <c r="A58" s="11" t="s">
        <v>349</v>
      </c>
      <c r="H58" s="119"/>
    </row>
    <row r="63" spans="1:37" ht="15" customHeight="1" x14ac:dyDescent="0.25">
      <c r="A63" s="281"/>
      <c r="B63" s="281"/>
      <c r="C63" s="281"/>
      <c r="D63" s="281"/>
    </row>
    <row r="64" spans="1:37" x14ac:dyDescent="0.25">
      <c r="A64" s="281"/>
      <c r="B64" s="281"/>
      <c r="C64" s="281"/>
      <c r="D64" s="281"/>
    </row>
    <row r="65" spans="1:4" x14ac:dyDescent="0.25">
      <c r="A65" s="281"/>
      <c r="B65" s="281"/>
      <c r="C65" s="281"/>
      <c r="D65" s="281"/>
    </row>
    <row r="105" spans="1:10" ht="133.5" customHeight="1" x14ac:dyDescent="0.25">
      <c r="A105" s="308" t="s">
        <v>240</v>
      </c>
      <c r="B105" s="308"/>
      <c r="C105" s="308"/>
      <c r="D105" s="308"/>
      <c r="E105" s="308"/>
      <c r="F105" s="308"/>
      <c r="G105" s="308"/>
      <c r="H105" s="308"/>
      <c r="I105" s="308"/>
      <c r="J105" s="308"/>
    </row>
  </sheetData>
  <mergeCells count="27">
    <mergeCell ref="A63:D65"/>
    <mergeCell ref="A105:J105"/>
    <mergeCell ref="T20:V20"/>
    <mergeCell ref="W20:Y20"/>
    <mergeCell ref="Z20:AB20"/>
    <mergeCell ref="B20:D20"/>
    <mergeCell ref="E20:G20"/>
    <mergeCell ref="H20:J20"/>
    <mergeCell ref="K20:M20"/>
    <mergeCell ref="N20:P20"/>
    <mergeCell ref="Q20:S20"/>
    <mergeCell ref="AC20:AE20"/>
    <mergeCell ref="AF20:AH20"/>
    <mergeCell ref="AI20:AK20"/>
    <mergeCell ref="Z13:AB13"/>
    <mergeCell ref="AC13:AE13"/>
    <mergeCell ref="AF13:AH13"/>
    <mergeCell ref="AI13:AK13"/>
    <mergeCell ref="A11:Y11"/>
    <mergeCell ref="B13:D13"/>
    <mergeCell ref="E13:G13"/>
    <mergeCell ref="H13:J13"/>
    <mergeCell ref="K13:M13"/>
    <mergeCell ref="N13:P13"/>
    <mergeCell ref="Q13:S13"/>
    <mergeCell ref="T13:V13"/>
    <mergeCell ref="W13:Y13"/>
  </mergeCells>
  <pageMargins left="0.5" right="0.25" top="0.75" bottom="0.75" header="0.3" footer="0.3"/>
  <pageSetup paperSize="5" scale="3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K105"/>
  <sheetViews>
    <sheetView topLeftCell="B1" zoomScale="55" zoomScaleNormal="55" workbookViewId="0">
      <selection activeCell="A9" sqref="A9"/>
    </sheetView>
  </sheetViews>
  <sheetFormatPr defaultRowHeight="15" x14ac:dyDescent="0.25"/>
  <cols>
    <col min="1" max="1" width="63.28515625" customWidth="1"/>
    <col min="2" max="4" width="9.85546875" style="1" customWidth="1"/>
    <col min="5" max="19" width="9.85546875" customWidth="1"/>
    <col min="20" max="20" width="12.5703125" customWidth="1"/>
    <col min="21" max="21" width="9.7109375" customWidth="1"/>
    <col min="22" max="25" width="9.85546875" customWidth="1"/>
  </cols>
  <sheetData>
    <row r="1" spans="1:37" x14ac:dyDescent="0.25">
      <c r="A1" s="21" t="s">
        <v>0</v>
      </c>
      <c r="B1"/>
      <c r="C1"/>
      <c r="D1"/>
    </row>
    <row r="2" spans="1:37" x14ac:dyDescent="0.25">
      <c r="A2" s="21" t="s">
        <v>34</v>
      </c>
      <c r="B2"/>
      <c r="C2"/>
      <c r="D2"/>
    </row>
    <row r="3" spans="1:37" ht="15" customHeight="1" x14ac:dyDescent="0.25">
      <c r="A3" s="21" t="s">
        <v>106</v>
      </c>
      <c r="B3"/>
      <c r="C3"/>
      <c r="D3"/>
    </row>
    <row r="4" spans="1:37" s="11" customFormat="1" x14ac:dyDescent="0.25">
      <c r="A4" s="30" t="s">
        <v>3</v>
      </c>
    </row>
    <row r="5" spans="1:37" s="11" customFormat="1" x14ac:dyDescent="0.25">
      <c r="A5" s="31" t="s">
        <v>35</v>
      </c>
    </row>
    <row r="6" spans="1:37" s="11" customFormat="1" x14ac:dyDescent="0.25">
      <c r="A6" s="30" t="s">
        <v>42</v>
      </c>
    </row>
    <row r="7" spans="1:37" x14ac:dyDescent="0.25">
      <c r="A7" s="21" t="s">
        <v>43</v>
      </c>
      <c r="B7"/>
      <c r="C7"/>
      <c r="D7"/>
    </row>
    <row r="8" spans="1:37" x14ac:dyDescent="0.25">
      <c r="A8" s="88" t="s">
        <v>328</v>
      </c>
      <c r="B8"/>
      <c r="C8"/>
      <c r="D8"/>
    </row>
    <row r="9" spans="1:37" x14ac:dyDescent="0.25">
      <c r="B9"/>
      <c r="C9"/>
      <c r="D9"/>
    </row>
    <row r="10" spans="1:37" x14ac:dyDescent="0.25">
      <c r="B10"/>
      <c r="C10"/>
      <c r="D10"/>
    </row>
    <row r="11" spans="1:37" ht="23.25" customHeight="1" x14ac:dyDescent="0.3">
      <c r="A11" s="307" t="s">
        <v>44</v>
      </c>
      <c r="B11" s="307"/>
      <c r="C11" s="307"/>
      <c r="D11" s="307"/>
      <c r="E11" s="307"/>
      <c r="F11" s="307"/>
      <c r="G11" s="307"/>
      <c r="H11" s="307"/>
      <c r="I11" s="307"/>
      <c r="J11" s="307"/>
      <c r="K11" s="307"/>
      <c r="L11" s="307"/>
      <c r="M11" s="307"/>
      <c r="N11" s="307"/>
      <c r="O11" s="307"/>
      <c r="P11" s="307"/>
      <c r="Q11" s="307"/>
      <c r="R11" s="307"/>
      <c r="S11" s="307"/>
      <c r="T11" s="307"/>
      <c r="U11" s="307"/>
      <c r="V11" s="307"/>
      <c r="W11" s="307"/>
      <c r="X11" s="307"/>
      <c r="Y11" s="307"/>
    </row>
    <row r="12" spans="1:37" x14ac:dyDescent="0.25">
      <c r="A12" s="20"/>
      <c r="B12" s="20"/>
      <c r="C12" s="20"/>
      <c r="D12" s="20"/>
    </row>
    <row r="13" spans="1:37" x14ac:dyDescent="0.25">
      <c r="B13" s="268" t="s">
        <v>19</v>
      </c>
      <c r="C13" s="269"/>
      <c r="D13" s="270"/>
      <c r="E13" s="268" t="s">
        <v>257</v>
      </c>
      <c r="F13" s="269"/>
      <c r="G13" s="270"/>
      <c r="H13" s="268" t="s">
        <v>258</v>
      </c>
      <c r="I13" s="269"/>
      <c r="J13" s="270"/>
      <c r="K13" s="268" t="s">
        <v>45</v>
      </c>
      <c r="L13" s="269"/>
      <c r="M13" s="270"/>
      <c r="N13" s="268" t="s">
        <v>118</v>
      </c>
      <c r="O13" s="269"/>
      <c r="P13" s="270"/>
      <c r="Q13" s="268" t="s">
        <v>201</v>
      </c>
      <c r="R13" s="269"/>
      <c r="S13" s="270"/>
      <c r="T13" s="268" t="s">
        <v>251</v>
      </c>
      <c r="U13" s="269"/>
      <c r="V13" s="270"/>
      <c r="W13" s="268" t="s">
        <v>256</v>
      </c>
      <c r="X13" s="269"/>
      <c r="Y13" s="270"/>
      <c r="Z13" s="268" t="s">
        <v>289</v>
      </c>
      <c r="AA13" s="269"/>
      <c r="AB13" s="270"/>
      <c r="AC13" s="268" t="s">
        <v>290</v>
      </c>
      <c r="AD13" s="269"/>
      <c r="AE13" s="270"/>
      <c r="AF13" s="268" t="s">
        <v>291</v>
      </c>
      <c r="AG13" s="269"/>
      <c r="AH13" s="270"/>
      <c r="AI13" s="268" t="s">
        <v>292</v>
      </c>
      <c r="AJ13" s="269"/>
      <c r="AK13" s="270"/>
    </row>
    <row r="14" spans="1:37" x14ac:dyDescent="0.25">
      <c r="A14" s="39" t="s">
        <v>46</v>
      </c>
      <c r="B14" s="27" t="s">
        <v>47</v>
      </c>
      <c r="C14" s="27" t="s">
        <v>48</v>
      </c>
      <c r="D14" s="27" t="s">
        <v>49</v>
      </c>
      <c r="E14" s="27" t="s">
        <v>47</v>
      </c>
      <c r="F14" s="27" t="s">
        <v>48</v>
      </c>
      <c r="G14" s="27" t="s">
        <v>49</v>
      </c>
      <c r="H14" s="27" t="s">
        <v>47</v>
      </c>
      <c r="I14" s="27" t="s">
        <v>48</v>
      </c>
      <c r="J14" s="27" t="s">
        <v>49</v>
      </c>
      <c r="K14" s="27" t="s">
        <v>47</v>
      </c>
      <c r="L14" s="27" t="s">
        <v>48</v>
      </c>
      <c r="M14" s="27" t="s">
        <v>49</v>
      </c>
      <c r="N14" s="27" t="s">
        <v>47</v>
      </c>
      <c r="O14" s="27" t="s">
        <v>48</v>
      </c>
      <c r="P14" s="27" t="s">
        <v>49</v>
      </c>
      <c r="Q14" s="27" t="s">
        <v>47</v>
      </c>
      <c r="R14" s="27" t="s">
        <v>48</v>
      </c>
      <c r="S14" s="27" t="s">
        <v>49</v>
      </c>
      <c r="T14" s="27" t="s">
        <v>47</v>
      </c>
      <c r="U14" s="27" t="s">
        <v>48</v>
      </c>
      <c r="V14" s="27" t="s">
        <v>49</v>
      </c>
      <c r="W14" s="27" t="s">
        <v>47</v>
      </c>
      <c r="X14" s="27" t="s">
        <v>48</v>
      </c>
      <c r="Y14" s="27" t="s">
        <v>49</v>
      </c>
      <c r="Z14" s="27" t="s">
        <v>47</v>
      </c>
      <c r="AA14" s="27" t="s">
        <v>48</v>
      </c>
      <c r="AB14" s="27" t="s">
        <v>49</v>
      </c>
      <c r="AC14" s="27" t="s">
        <v>47</v>
      </c>
      <c r="AD14" s="27" t="s">
        <v>48</v>
      </c>
      <c r="AE14" s="27" t="s">
        <v>49</v>
      </c>
      <c r="AF14" s="27" t="s">
        <v>47</v>
      </c>
      <c r="AG14" s="27" t="s">
        <v>48</v>
      </c>
      <c r="AH14" s="27" t="s">
        <v>49</v>
      </c>
      <c r="AI14" s="27" t="s">
        <v>47</v>
      </c>
      <c r="AJ14" s="27" t="s">
        <v>48</v>
      </c>
      <c r="AK14" s="27" t="s">
        <v>49</v>
      </c>
    </row>
    <row r="15" spans="1:37" x14ac:dyDescent="0.25">
      <c r="A15" s="32" t="s">
        <v>50</v>
      </c>
      <c r="B15" s="8">
        <v>183</v>
      </c>
      <c r="C15" s="8">
        <v>0</v>
      </c>
      <c r="D15" s="115">
        <f>B15+C15</f>
        <v>183</v>
      </c>
      <c r="E15" s="8">
        <v>182</v>
      </c>
      <c r="F15" s="8">
        <v>1</v>
      </c>
      <c r="G15" s="115">
        <f>E15+F15</f>
        <v>183</v>
      </c>
      <c r="H15" s="8">
        <v>177</v>
      </c>
      <c r="I15" s="8">
        <v>0</v>
      </c>
      <c r="J15" s="115">
        <f>H15+I15</f>
        <v>177</v>
      </c>
      <c r="K15" s="8">
        <v>229</v>
      </c>
      <c r="L15" s="8">
        <v>7</v>
      </c>
      <c r="M15" s="115">
        <f>K15+L15</f>
        <v>236</v>
      </c>
      <c r="N15" s="8">
        <v>235</v>
      </c>
      <c r="O15" s="8">
        <v>13</v>
      </c>
      <c r="P15" s="115">
        <f>N15+O15</f>
        <v>248</v>
      </c>
      <c r="Q15" s="8">
        <v>246</v>
      </c>
      <c r="R15" s="8">
        <v>9</v>
      </c>
      <c r="S15" s="115">
        <f>Q15+R15</f>
        <v>255</v>
      </c>
      <c r="T15" s="8">
        <v>263</v>
      </c>
      <c r="U15" s="8">
        <v>8</v>
      </c>
      <c r="V15" s="115">
        <f>T15+U15</f>
        <v>271</v>
      </c>
      <c r="W15" s="8">
        <v>265</v>
      </c>
      <c r="X15" s="8">
        <v>7</v>
      </c>
      <c r="Y15" s="8">
        <f>W15+X15</f>
        <v>272</v>
      </c>
      <c r="Z15" s="8">
        <v>266</v>
      </c>
      <c r="AA15" s="8">
        <v>6</v>
      </c>
      <c r="AB15" s="8">
        <f>Z15+AA15</f>
        <v>272</v>
      </c>
      <c r="AC15" s="8">
        <v>301</v>
      </c>
      <c r="AD15" s="8">
        <v>5</v>
      </c>
      <c r="AE15" s="8">
        <f>AC15+AD15</f>
        <v>306</v>
      </c>
      <c r="AF15" s="8">
        <v>190</v>
      </c>
      <c r="AG15" s="8">
        <v>6</v>
      </c>
      <c r="AH15" s="8">
        <f>AF15+AG15</f>
        <v>196</v>
      </c>
      <c r="AI15" s="8">
        <v>261</v>
      </c>
      <c r="AJ15" s="8">
        <v>6</v>
      </c>
      <c r="AK15" s="8">
        <f>AI15+AJ15</f>
        <v>267</v>
      </c>
    </row>
    <row r="16" spans="1:37" x14ac:dyDescent="0.25">
      <c r="A16" s="32" t="s">
        <v>51</v>
      </c>
      <c r="B16" s="8">
        <v>229</v>
      </c>
      <c r="C16" s="8">
        <v>10</v>
      </c>
      <c r="D16" s="115">
        <f>B16+C16</f>
        <v>239</v>
      </c>
      <c r="E16" s="8">
        <v>304</v>
      </c>
      <c r="F16" s="8">
        <v>11</v>
      </c>
      <c r="G16" s="115">
        <f t="shared" ref="G16:G17" si="0">E16+F16</f>
        <v>315</v>
      </c>
      <c r="H16" s="8">
        <v>259</v>
      </c>
      <c r="I16" s="8">
        <v>17</v>
      </c>
      <c r="J16" s="115">
        <f t="shared" ref="J16:J17" si="1">H16+I16</f>
        <v>276</v>
      </c>
      <c r="K16" s="8">
        <v>332</v>
      </c>
      <c r="L16" s="8">
        <v>11</v>
      </c>
      <c r="M16" s="115">
        <f>K16+L16</f>
        <v>343</v>
      </c>
      <c r="N16" s="8">
        <v>436</v>
      </c>
      <c r="O16" s="8">
        <v>14</v>
      </c>
      <c r="P16" s="115">
        <f t="shared" ref="P16:P17" si="2">N16+O16</f>
        <v>450</v>
      </c>
      <c r="Q16" s="8">
        <v>454</v>
      </c>
      <c r="R16" s="8">
        <v>18</v>
      </c>
      <c r="S16" s="115">
        <f t="shared" ref="S16:S17" si="3">Q16+R16</f>
        <v>472</v>
      </c>
      <c r="T16" s="8">
        <v>375</v>
      </c>
      <c r="U16" s="8">
        <v>20</v>
      </c>
      <c r="V16" s="115">
        <f t="shared" ref="V16:V17" si="4">T16+U16</f>
        <v>395</v>
      </c>
      <c r="W16" s="8">
        <v>397</v>
      </c>
      <c r="X16" s="8">
        <v>14</v>
      </c>
      <c r="Y16" s="8">
        <f t="shared" ref="Y16:Y17" si="5">W16+X16</f>
        <v>411</v>
      </c>
      <c r="Z16" s="8">
        <v>319</v>
      </c>
      <c r="AA16" s="8">
        <v>15</v>
      </c>
      <c r="AB16" s="8">
        <f t="shared" ref="AB16:AB17" si="6">Z16+AA16</f>
        <v>334</v>
      </c>
      <c r="AC16" s="8">
        <v>311</v>
      </c>
      <c r="AD16" s="8">
        <v>18</v>
      </c>
      <c r="AE16" s="8">
        <f t="shared" ref="AE16:AE17" si="7">AC16+AD16</f>
        <v>329</v>
      </c>
      <c r="AF16" s="8">
        <v>245</v>
      </c>
      <c r="AG16" s="8">
        <v>20</v>
      </c>
      <c r="AH16" s="8">
        <f t="shared" ref="AH16:AH17" si="8">AF16+AG16</f>
        <v>265</v>
      </c>
      <c r="AI16" s="8">
        <v>227</v>
      </c>
      <c r="AJ16" s="8">
        <v>18</v>
      </c>
      <c r="AK16" s="8">
        <f t="shared" ref="AK16:AK17" si="9">AI16+AJ16</f>
        <v>245</v>
      </c>
    </row>
    <row r="17" spans="1:37" x14ac:dyDescent="0.25">
      <c r="A17" s="33" t="s">
        <v>49</v>
      </c>
      <c r="B17" s="8">
        <f>SUM(B15:B16)</f>
        <v>412</v>
      </c>
      <c r="C17" s="8">
        <f>SUM(C15:C16)</f>
        <v>10</v>
      </c>
      <c r="D17" s="115">
        <f>SUM(D15:D16)</f>
        <v>422</v>
      </c>
      <c r="E17" s="8">
        <f>SUM(E15:E16)</f>
        <v>486</v>
      </c>
      <c r="F17" s="8">
        <f>SUM(F15:F16)</f>
        <v>12</v>
      </c>
      <c r="G17" s="115">
        <f t="shared" si="0"/>
        <v>498</v>
      </c>
      <c r="H17" s="8">
        <f>SUM(H15:H16)</f>
        <v>436</v>
      </c>
      <c r="I17" s="8">
        <f>SUM(I15:I16)</f>
        <v>17</v>
      </c>
      <c r="J17" s="115">
        <f t="shared" si="1"/>
        <v>453</v>
      </c>
      <c r="K17" s="8">
        <f>SUM(K15:K16)</f>
        <v>561</v>
      </c>
      <c r="L17" s="8">
        <f>SUM(L15:L16)</f>
        <v>18</v>
      </c>
      <c r="M17" s="115">
        <f>SUM(M15:M16)</f>
        <v>579</v>
      </c>
      <c r="N17" s="8">
        <f>SUM(N15:N16)</f>
        <v>671</v>
      </c>
      <c r="O17" s="8">
        <f>SUM(O15:O16)</f>
        <v>27</v>
      </c>
      <c r="P17" s="115">
        <f t="shared" si="2"/>
        <v>698</v>
      </c>
      <c r="Q17" s="8">
        <f>SUM(Q15:Q16)</f>
        <v>700</v>
      </c>
      <c r="R17" s="8">
        <f>SUM(R15:R16)</f>
        <v>27</v>
      </c>
      <c r="S17" s="115">
        <f t="shared" si="3"/>
        <v>727</v>
      </c>
      <c r="T17" s="8">
        <f>SUM(T15:T16)</f>
        <v>638</v>
      </c>
      <c r="U17" s="8">
        <f>SUM(U15:U16)</f>
        <v>28</v>
      </c>
      <c r="V17" s="115">
        <f t="shared" si="4"/>
        <v>666</v>
      </c>
      <c r="W17" s="8">
        <f>SUM(W15:W16)</f>
        <v>662</v>
      </c>
      <c r="X17" s="8">
        <f>SUM(X15:X16)</f>
        <v>21</v>
      </c>
      <c r="Y17" s="8">
        <f t="shared" si="5"/>
        <v>683</v>
      </c>
      <c r="Z17" s="8">
        <f>SUM(Z15:Z16)</f>
        <v>585</v>
      </c>
      <c r="AA17" s="8">
        <f>SUM(AA15:AA16)</f>
        <v>21</v>
      </c>
      <c r="AB17" s="8">
        <f t="shared" si="6"/>
        <v>606</v>
      </c>
      <c r="AC17" s="8">
        <f>SUM(AC15:AC16)</f>
        <v>612</v>
      </c>
      <c r="AD17" s="8">
        <f>SUM(AD15:AD16)</f>
        <v>23</v>
      </c>
      <c r="AE17" s="8">
        <f t="shared" si="7"/>
        <v>635</v>
      </c>
      <c r="AF17" s="8">
        <f>SUM(AF15:AF16)</f>
        <v>435</v>
      </c>
      <c r="AG17" s="8">
        <f>SUM(AG15:AG16)</f>
        <v>26</v>
      </c>
      <c r="AH17" s="8">
        <f t="shared" si="8"/>
        <v>461</v>
      </c>
      <c r="AI17" s="8">
        <f>SUM(AI15:AI16)</f>
        <v>488</v>
      </c>
      <c r="AJ17" s="8">
        <f>SUM(AJ15:AJ16)</f>
        <v>24</v>
      </c>
      <c r="AK17" s="8">
        <f t="shared" si="9"/>
        <v>512</v>
      </c>
    </row>
    <row r="18" spans="1:37" x14ac:dyDescent="0.25">
      <c r="E18" s="1"/>
      <c r="F18" s="1"/>
      <c r="G18" s="1"/>
      <c r="H18" s="1"/>
      <c r="I18" s="21"/>
      <c r="J18" s="1"/>
      <c r="K18" s="1"/>
      <c r="L18" s="1"/>
      <c r="M18" s="1"/>
      <c r="N18" s="1"/>
      <c r="O18" s="1"/>
      <c r="P18" s="1"/>
      <c r="Q18" s="1"/>
      <c r="R18" s="21"/>
      <c r="S18" s="1"/>
    </row>
    <row r="19" spans="1:37" x14ac:dyDescent="0.25">
      <c r="E19" s="1"/>
      <c r="F19" s="1"/>
      <c r="G19" s="1"/>
      <c r="H19" s="1"/>
      <c r="I19" s="1"/>
      <c r="J19" s="1"/>
      <c r="K19" s="1"/>
      <c r="L19" s="1"/>
      <c r="M19" s="1"/>
      <c r="N19" s="1"/>
      <c r="O19" s="1"/>
      <c r="P19" s="1"/>
      <c r="Q19" s="1"/>
      <c r="R19" s="1"/>
      <c r="S19" s="1"/>
    </row>
    <row r="20" spans="1:37" x14ac:dyDescent="0.25">
      <c r="B20" s="268" t="s">
        <v>19</v>
      </c>
      <c r="C20" s="269"/>
      <c r="D20" s="270"/>
      <c r="E20" s="268" t="s">
        <v>257</v>
      </c>
      <c r="F20" s="269"/>
      <c r="G20" s="270"/>
      <c r="H20" s="268" t="s">
        <v>258</v>
      </c>
      <c r="I20" s="269"/>
      <c r="J20" s="270"/>
      <c r="K20" s="268" t="s">
        <v>45</v>
      </c>
      <c r="L20" s="269"/>
      <c r="M20" s="270"/>
      <c r="N20" s="268" t="s">
        <v>118</v>
      </c>
      <c r="O20" s="269"/>
      <c r="P20" s="270"/>
      <c r="Q20" s="268" t="s">
        <v>201</v>
      </c>
      <c r="R20" s="269"/>
      <c r="S20" s="270"/>
      <c r="T20" s="268" t="s">
        <v>251</v>
      </c>
      <c r="U20" s="269"/>
      <c r="V20" s="270"/>
      <c r="W20" s="268" t="s">
        <v>256</v>
      </c>
      <c r="X20" s="269"/>
      <c r="Y20" s="270"/>
      <c r="Z20" s="268" t="s">
        <v>289</v>
      </c>
      <c r="AA20" s="269"/>
      <c r="AB20" s="270"/>
      <c r="AC20" s="268" t="str">
        <f>AC13</f>
        <v>Octubre 2021</v>
      </c>
      <c r="AD20" s="269"/>
      <c r="AE20" s="270"/>
      <c r="AF20" s="268" t="str">
        <f>AF13</f>
        <v>Noviembre 2021</v>
      </c>
      <c r="AG20" s="269"/>
      <c r="AH20" s="270"/>
      <c r="AI20" s="268" t="str">
        <f>AI13</f>
        <v>Diciembre 2021</v>
      </c>
      <c r="AJ20" s="269"/>
      <c r="AK20" s="270"/>
    </row>
    <row r="21" spans="1:37" ht="15.75" x14ac:dyDescent="0.25">
      <c r="A21" s="40" t="s">
        <v>52</v>
      </c>
      <c r="B21" s="27" t="s">
        <v>47</v>
      </c>
      <c r="C21" s="27" t="s">
        <v>48</v>
      </c>
      <c r="D21" s="27" t="s">
        <v>49</v>
      </c>
      <c r="E21" s="27" t="s">
        <v>47</v>
      </c>
      <c r="F21" s="27" t="s">
        <v>48</v>
      </c>
      <c r="G21" s="27" t="s">
        <v>49</v>
      </c>
      <c r="H21" s="27" t="s">
        <v>47</v>
      </c>
      <c r="I21" s="27" t="s">
        <v>48</v>
      </c>
      <c r="J21" s="27" t="s">
        <v>49</v>
      </c>
      <c r="K21" s="27" t="s">
        <v>47</v>
      </c>
      <c r="L21" s="27" t="s">
        <v>48</v>
      </c>
      <c r="M21" s="27" t="s">
        <v>49</v>
      </c>
      <c r="N21" s="27" t="s">
        <v>47</v>
      </c>
      <c r="O21" s="27" t="s">
        <v>48</v>
      </c>
      <c r="P21" s="27" t="s">
        <v>49</v>
      </c>
      <c r="Q21" s="27" t="s">
        <v>47</v>
      </c>
      <c r="R21" s="27" t="s">
        <v>48</v>
      </c>
      <c r="S21" s="27" t="s">
        <v>49</v>
      </c>
      <c r="T21" s="27" t="s">
        <v>47</v>
      </c>
      <c r="U21" s="27" t="s">
        <v>48</v>
      </c>
      <c r="V21" s="27" t="s">
        <v>49</v>
      </c>
      <c r="W21" s="27" t="s">
        <v>47</v>
      </c>
      <c r="X21" s="27" t="s">
        <v>48</v>
      </c>
      <c r="Y21" s="27" t="s">
        <v>49</v>
      </c>
      <c r="Z21" s="27" t="s">
        <v>47</v>
      </c>
      <c r="AA21" s="27" t="s">
        <v>48</v>
      </c>
      <c r="AB21" s="27" t="s">
        <v>49</v>
      </c>
      <c r="AC21" s="27" t="s">
        <v>47</v>
      </c>
      <c r="AD21" s="27" t="s">
        <v>48</v>
      </c>
      <c r="AE21" s="27" t="s">
        <v>49</v>
      </c>
      <c r="AF21" s="27" t="s">
        <v>47</v>
      </c>
      <c r="AG21" s="27" t="s">
        <v>48</v>
      </c>
      <c r="AH21" s="27" t="s">
        <v>49</v>
      </c>
      <c r="AI21" s="27" t="s">
        <v>47</v>
      </c>
      <c r="AJ21" s="27" t="s">
        <v>48</v>
      </c>
      <c r="AK21" s="27" t="s">
        <v>49</v>
      </c>
    </row>
    <row r="22" spans="1:37" ht="15.75" x14ac:dyDescent="0.25">
      <c r="A22" s="22" t="s">
        <v>53</v>
      </c>
      <c r="B22" s="8">
        <v>0</v>
      </c>
      <c r="C22" s="8">
        <v>0</v>
      </c>
      <c r="D22" s="8">
        <f t="shared" ref="D22:D54" si="10">B22+C22</f>
        <v>0</v>
      </c>
      <c r="E22" s="8">
        <v>4</v>
      </c>
      <c r="F22" s="8">
        <v>0</v>
      </c>
      <c r="G22" s="8">
        <f t="shared" ref="G22:G55" si="11">E22+F22</f>
        <v>4</v>
      </c>
      <c r="H22" s="8">
        <v>3</v>
      </c>
      <c r="I22" s="8">
        <v>0</v>
      </c>
      <c r="J22" s="8">
        <f t="shared" ref="J22:J55" si="12">H22+I22</f>
        <v>3</v>
      </c>
      <c r="K22" s="8">
        <v>11</v>
      </c>
      <c r="L22" s="8">
        <v>0</v>
      </c>
      <c r="M22" s="8">
        <v>11</v>
      </c>
      <c r="N22" s="8">
        <v>16</v>
      </c>
      <c r="O22" s="8">
        <v>0</v>
      </c>
      <c r="P22" s="8">
        <f t="shared" ref="P22:P55" si="13">N22+O22</f>
        <v>16</v>
      </c>
      <c r="Q22" s="8">
        <v>10</v>
      </c>
      <c r="R22" s="8"/>
      <c r="S22" s="8">
        <f t="shared" ref="S22:S55" si="14">Q22+R22</f>
        <v>10</v>
      </c>
      <c r="T22" s="8">
        <v>10</v>
      </c>
      <c r="U22" s="8"/>
      <c r="V22" s="8">
        <f t="shared" ref="V22:V55" si="15">T22+U22</f>
        <v>10</v>
      </c>
      <c r="W22" s="8">
        <v>0</v>
      </c>
      <c r="X22" s="8"/>
      <c r="Y22" s="8">
        <f t="shared" ref="Y22:Y55" si="16">W22+X22</f>
        <v>0</v>
      </c>
      <c r="Z22" s="8">
        <v>11</v>
      </c>
      <c r="AA22" s="8"/>
      <c r="AB22" s="8">
        <f t="shared" ref="AB22:AB55" si="17">Z22+AA22</f>
        <v>11</v>
      </c>
      <c r="AC22" s="8">
        <v>9</v>
      </c>
      <c r="AD22" s="8"/>
      <c r="AE22" s="8">
        <f t="shared" ref="AE22:AE55" si="18">AC22+AD22</f>
        <v>9</v>
      </c>
      <c r="AF22" s="8">
        <v>10</v>
      </c>
      <c r="AG22" s="8"/>
      <c r="AH22" s="8">
        <f t="shared" ref="AH22:AH55" si="19">AF22+AG22</f>
        <v>10</v>
      </c>
      <c r="AI22" s="8">
        <v>8</v>
      </c>
      <c r="AJ22" s="8"/>
      <c r="AK22" s="8">
        <f t="shared" ref="AK22:AK55" si="20">AI22+AJ22</f>
        <v>8</v>
      </c>
    </row>
    <row r="23" spans="1:37" ht="15.75" x14ac:dyDescent="0.25">
      <c r="A23" s="22" t="s">
        <v>54</v>
      </c>
      <c r="B23" s="8">
        <v>0</v>
      </c>
      <c r="C23" s="8">
        <v>0</v>
      </c>
      <c r="D23" s="8">
        <f t="shared" si="10"/>
        <v>0</v>
      </c>
      <c r="E23" s="8">
        <v>0</v>
      </c>
      <c r="F23" s="8">
        <v>1</v>
      </c>
      <c r="G23" s="8">
        <f t="shared" si="11"/>
        <v>1</v>
      </c>
      <c r="H23" s="15">
        <v>0</v>
      </c>
      <c r="I23" s="8">
        <v>0</v>
      </c>
      <c r="J23" s="8">
        <f t="shared" si="12"/>
        <v>0</v>
      </c>
      <c r="K23" s="8">
        <v>0</v>
      </c>
      <c r="L23" s="8">
        <v>0</v>
      </c>
      <c r="M23" s="8">
        <v>0</v>
      </c>
      <c r="N23" s="8">
        <v>0</v>
      </c>
      <c r="O23" s="8">
        <v>0</v>
      </c>
      <c r="P23" s="8">
        <f t="shared" si="13"/>
        <v>0</v>
      </c>
      <c r="Q23" s="15">
        <v>0</v>
      </c>
      <c r="R23" s="8"/>
      <c r="S23" s="8">
        <f t="shared" si="14"/>
        <v>0</v>
      </c>
      <c r="T23" s="15">
        <v>0</v>
      </c>
      <c r="U23" s="8"/>
      <c r="V23" s="8">
        <f t="shared" si="15"/>
        <v>0</v>
      </c>
      <c r="W23" s="15">
        <v>0</v>
      </c>
      <c r="X23" s="8"/>
      <c r="Y23" s="8">
        <f t="shared" si="16"/>
        <v>0</v>
      </c>
      <c r="Z23" s="15">
        <v>0</v>
      </c>
      <c r="AA23" s="8"/>
      <c r="AB23" s="8">
        <f t="shared" si="17"/>
        <v>0</v>
      </c>
      <c r="AC23" s="15">
        <v>0</v>
      </c>
      <c r="AD23" s="8"/>
      <c r="AE23" s="8">
        <f t="shared" si="18"/>
        <v>0</v>
      </c>
      <c r="AF23" s="15">
        <v>0</v>
      </c>
      <c r="AG23" s="8"/>
      <c r="AH23" s="8">
        <f t="shared" si="19"/>
        <v>0</v>
      </c>
      <c r="AI23" s="15">
        <v>0</v>
      </c>
      <c r="AJ23" s="8"/>
      <c r="AK23" s="8">
        <f t="shared" si="20"/>
        <v>0</v>
      </c>
    </row>
    <row r="24" spans="1:37" ht="15.75" x14ac:dyDescent="0.25">
      <c r="A24" s="22" t="s">
        <v>55</v>
      </c>
      <c r="B24" s="8">
        <v>0</v>
      </c>
      <c r="C24" s="8">
        <v>0</v>
      </c>
      <c r="D24" s="8">
        <f t="shared" si="10"/>
        <v>0</v>
      </c>
      <c r="E24" s="8">
        <v>0</v>
      </c>
      <c r="F24" s="8">
        <v>0</v>
      </c>
      <c r="G24" s="8">
        <f t="shared" si="11"/>
        <v>0</v>
      </c>
      <c r="H24" s="15">
        <v>0</v>
      </c>
      <c r="I24" s="8">
        <v>0</v>
      </c>
      <c r="J24" s="8">
        <f t="shared" si="12"/>
        <v>0</v>
      </c>
      <c r="K24" s="8">
        <v>14</v>
      </c>
      <c r="L24" s="8">
        <v>1</v>
      </c>
      <c r="M24" s="8">
        <v>15</v>
      </c>
      <c r="N24" s="8">
        <v>11</v>
      </c>
      <c r="O24" s="8">
        <v>1</v>
      </c>
      <c r="P24" s="8">
        <f t="shared" si="13"/>
        <v>12</v>
      </c>
      <c r="Q24" s="15">
        <v>4</v>
      </c>
      <c r="R24" s="8"/>
      <c r="S24" s="8">
        <f t="shared" si="14"/>
        <v>4</v>
      </c>
      <c r="T24" s="15">
        <v>5</v>
      </c>
      <c r="U24" s="8"/>
      <c r="V24" s="8">
        <f t="shared" si="15"/>
        <v>5</v>
      </c>
      <c r="W24" s="15">
        <v>4</v>
      </c>
      <c r="X24" s="8">
        <v>2</v>
      </c>
      <c r="Y24" s="8">
        <f t="shared" si="16"/>
        <v>6</v>
      </c>
      <c r="Z24" s="15">
        <v>10</v>
      </c>
      <c r="AA24" s="8">
        <v>1</v>
      </c>
      <c r="AB24" s="8">
        <f t="shared" si="17"/>
        <v>11</v>
      </c>
      <c r="AC24" s="15">
        <v>16</v>
      </c>
      <c r="AD24" s="8">
        <v>4</v>
      </c>
      <c r="AE24" s="8">
        <f t="shared" si="18"/>
        <v>20</v>
      </c>
      <c r="AF24" s="15">
        <v>14</v>
      </c>
      <c r="AG24" s="8">
        <v>1</v>
      </c>
      <c r="AH24" s="8">
        <f t="shared" si="19"/>
        <v>15</v>
      </c>
      <c r="AI24" s="15"/>
      <c r="AJ24" s="8"/>
      <c r="AK24" s="8">
        <f t="shared" si="20"/>
        <v>0</v>
      </c>
    </row>
    <row r="25" spans="1:37" ht="15.75" x14ac:dyDescent="0.25">
      <c r="A25" s="86" t="s">
        <v>56</v>
      </c>
      <c r="B25" s="15">
        <v>0</v>
      </c>
      <c r="C25" s="15">
        <v>7</v>
      </c>
      <c r="D25" s="8">
        <f t="shared" si="10"/>
        <v>7</v>
      </c>
      <c r="E25" s="15">
        <v>0</v>
      </c>
      <c r="F25" s="15">
        <v>7</v>
      </c>
      <c r="G25" s="15">
        <f t="shared" si="11"/>
        <v>7</v>
      </c>
      <c r="H25" s="15">
        <v>0</v>
      </c>
      <c r="I25" s="15">
        <v>9</v>
      </c>
      <c r="J25" s="15">
        <f t="shared" si="12"/>
        <v>9</v>
      </c>
      <c r="K25" s="15">
        <v>0</v>
      </c>
      <c r="L25" s="15">
        <v>17</v>
      </c>
      <c r="M25" s="15">
        <v>17</v>
      </c>
      <c r="N25" s="15">
        <v>0</v>
      </c>
      <c r="O25" s="15">
        <v>26</v>
      </c>
      <c r="P25" s="15">
        <f t="shared" si="13"/>
        <v>26</v>
      </c>
      <c r="Q25" s="15">
        <v>0</v>
      </c>
      <c r="R25" s="15">
        <v>27</v>
      </c>
      <c r="S25" s="15">
        <f t="shared" si="14"/>
        <v>27</v>
      </c>
      <c r="T25" s="15">
        <v>0</v>
      </c>
      <c r="U25" s="15">
        <v>28</v>
      </c>
      <c r="V25" s="15">
        <f t="shared" si="15"/>
        <v>28</v>
      </c>
      <c r="W25" s="15">
        <v>0</v>
      </c>
      <c r="X25" s="15">
        <v>19</v>
      </c>
      <c r="Y25" s="15">
        <f t="shared" si="16"/>
        <v>19</v>
      </c>
      <c r="Z25" s="15">
        <v>0</v>
      </c>
      <c r="AA25" s="15">
        <v>20</v>
      </c>
      <c r="AB25" s="15">
        <f t="shared" si="17"/>
        <v>20</v>
      </c>
      <c r="AC25" s="15">
        <v>0</v>
      </c>
      <c r="AD25" s="15">
        <v>19</v>
      </c>
      <c r="AE25" s="15">
        <f t="shared" si="18"/>
        <v>19</v>
      </c>
      <c r="AF25" s="15">
        <v>0</v>
      </c>
      <c r="AG25" s="15">
        <v>25</v>
      </c>
      <c r="AH25" s="15">
        <f t="shared" si="19"/>
        <v>25</v>
      </c>
      <c r="AI25" s="15">
        <v>0</v>
      </c>
      <c r="AJ25" s="15">
        <v>24</v>
      </c>
      <c r="AK25" s="15">
        <f t="shared" si="20"/>
        <v>24</v>
      </c>
    </row>
    <row r="26" spans="1:37" ht="15.75" x14ac:dyDescent="0.25">
      <c r="A26" s="22" t="s">
        <v>57</v>
      </c>
      <c r="B26" s="8">
        <v>80</v>
      </c>
      <c r="C26" s="8">
        <v>3</v>
      </c>
      <c r="D26" s="8">
        <f t="shared" si="10"/>
        <v>83</v>
      </c>
      <c r="E26" s="8">
        <v>96</v>
      </c>
      <c r="F26" s="8">
        <v>4</v>
      </c>
      <c r="G26" s="8">
        <f t="shared" si="11"/>
        <v>100</v>
      </c>
      <c r="H26" s="15">
        <v>103</v>
      </c>
      <c r="I26" s="8">
        <v>8</v>
      </c>
      <c r="J26" s="8">
        <f t="shared" si="12"/>
        <v>111</v>
      </c>
      <c r="K26" s="8">
        <v>103</v>
      </c>
      <c r="L26" s="8">
        <v>0</v>
      </c>
      <c r="M26" s="8">
        <v>103</v>
      </c>
      <c r="N26" s="8">
        <v>255</v>
      </c>
      <c r="O26" s="8">
        <v>0</v>
      </c>
      <c r="P26" s="8">
        <f t="shared" si="13"/>
        <v>255</v>
      </c>
      <c r="Q26" s="15">
        <v>197</v>
      </c>
      <c r="R26" s="8"/>
      <c r="S26" s="8">
        <f t="shared" si="14"/>
        <v>197</v>
      </c>
      <c r="T26" s="15">
        <v>161</v>
      </c>
      <c r="U26" s="8"/>
      <c r="V26" s="8">
        <f t="shared" si="15"/>
        <v>161</v>
      </c>
      <c r="W26" s="15">
        <v>118</v>
      </c>
      <c r="X26" s="8"/>
      <c r="Y26" s="8">
        <f t="shared" si="16"/>
        <v>118</v>
      </c>
      <c r="Z26" s="15">
        <v>136</v>
      </c>
      <c r="AA26" s="8"/>
      <c r="AB26" s="8">
        <f t="shared" si="17"/>
        <v>136</v>
      </c>
      <c r="AC26" s="15">
        <v>88</v>
      </c>
      <c r="AD26" s="8"/>
      <c r="AE26" s="8">
        <f t="shared" si="18"/>
        <v>88</v>
      </c>
      <c r="AF26" s="15"/>
      <c r="AG26" s="8"/>
      <c r="AH26" s="8">
        <f t="shared" si="19"/>
        <v>0</v>
      </c>
      <c r="AI26" s="15">
        <v>14</v>
      </c>
      <c r="AJ26" s="8"/>
      <c r="AK26" s="8">
        <f t="shared" si="20"/>
        <v>14</v>
      </c>
    </row>
    <row r="27" spans="1:37" ht="15.75" x14ac:dyDescent="0.25">
      <c r="A27" s="22" t="s">
        <v>58</v>
      </c>
      <c r="B27" s="8">
        <v>0</v>
      </c>
      <c r="C27" s="8">
        <v>0</v>
      </c>
      <c r="D27" s="8">
        <f t="shared" si="10"/>
        <v>0</v>
      </c>
      <c r="E27" s="8">
        <v>0</v>
      </c>
      <c r="F27" s="8">
        <v>0</v>
      </c>
      <c r="G27" s="8">
        <f t="shared" si="11"/>
        <v>0</v>
      </c>
      <c r="H27" s="15">
        <v>0</v>
      </c>
      <c r="I27" s="8">
        <v>0</v>
      </c>
      <c r="J27" s="8">
        <f t="shared" si="12"/>
        <v>0</v>
      </c>
      <c r="K27" s="8">
        <v>1</v>
      </c>
      <c r="L27" s="8">
        <v>0</v>
      </c>
      <c r="M27" s="8">
        <v>1</v>
      </c>
      <c r="N27" s="8">
        <v>0</v>
      </c>
      <c r="O27" s="8">
        <v>0</v>
      </c>
      <c r="P27" s="8">
        <f t="shared" si="13"/>
        <v>0</v>
      </c>
      <c r="Q27" s="15">
        <v>0</v>
      </c>
      <c r="R27" s="8"/>
      <c r="S27" s="8">
        <f t="shared" si="14"/>
        <v>0</v>
      </c>
      <c r="T27" s="15">
        <v>0</v>
      </c>
      <c r="U27" s="8"/>
      <c r="V27" s="8">
        <f t="shared" si="15"/>
        <v>0</v>
      </c>
      <c r="W27" s="15">
        <v>0</v>
      </c>
      <c r="X27" s="8"/>
      <c r="Y27" s="8">
        <f t="shared" si="16"/>
        <v>0</v>
      </c>
      <c r="Z27" s="15">
        <v>0</v>
      </c>
      <c r="AA27" s="8"/>
      <c r="AB27" s="8">
        <f t="shared" si="17"/>
        <v>0</v>
      </c>
      <c r="AC27" s="15">
        <v>0</v>
      </c>
      <c r="AD27" s="8"/>
      <c r="AE27" s="8">
        <f t="shared" si="18"/>
        <v>0</v>
      </c>
      <c r="AF27" s="15">
        <v>0</v>
      </c>
      <c r="AG27" s="8"/>
      <c r="AH27" s="8">
        <f t="shared" si="19"/>
        <v>0</v>
      </c>
      <c r="AI27" s="15">
        <v>0</v>
      </c>
      <c r="AJ27" s="8"/>
      <c r="AK27" s="8">
        <f t="shared" si="20"/>
        <v>0</v>
      </c>
    </row>
    <row r="28" spans="1:37" ht="15.75" x14ac:dyDescent="0.25">
      <c r="A28" s="22" t="s">
        <v>59</v>
      </c>
      <c r="B28" s="8">
        <v>7</v>
      </c>
      <c r="C28" s="8">
        <v>0</v>
      </c>
      <c r="D28" s="8">
        <f t="shared" si="10"/>
        <v>7</v>
      </c>
      <c r="E28" s="8">
        <v>10</v>
      </c>
      <c r="F28" s="8">
        <v>0</v>
      </c>
      <c r="G28" s="8">
        <f t="shared" si="11"/>
        <v>10</v>
      </c>
      <c r="H28" s="15">
        <v>9</v>
      </c>
      <c r="I28" s="8">
        <v>0</v>
      </c>
      <c r="J28" s="8">
        <f t="shared" si="12"/>
        <v>9</v>
      </c>
      <c r="K28" s="8">
        <v>10</v>
      </c>
      <c r="L28" s="8">
        <v>0</v>
      </c>
      <c r="M28" s="8">
        <v>10</v>
      </c>
      <c r="N28" s="8">
        <v>13</v>
      </c>
      <c r="O28" s="8">
        <v>0</v>
      </c>
      <c r="P28" s="8">
        <f t="shared" si="13"/>
        <v>13</v>
      </c>
      <c r="Q28" s="15">
        <v>13</v>
      </c>
      <c r="R28" s="8"/>
      <c r="S28" s="8">
        <f t="shared" si="14"/>
        <v>13</v>
      </c>
      <c r="T28" s="15">
        <v>13</v>
      </c>
      <c r="U28" s="8"/>
      <c r="V28" s="8">
        <f t="shared" si="15"/>
        <v>13</v>
      </c>
      <c r="W28" s="15">
        <v>14</v>
      </c>
      <c r="X28" s="8"/>
      <c r="Y28" s="8">
        <f t="shared" si="16"/>
        <v>14</v>
      </c>
      <c r="Z28" s="15">
        <v>14</v>
      </c>
      <c r="AA28" s="8"/>
      <c r="AB28" s="8">
        <f t="shared" si="17"/>
        <v>14</v>
      </c>
      <c r="AC28" s="15">
        <v>24</v>
      </c>
      <c r="AD28" s="8"/>
      <c r="AE28" s="8">
        <f t="shared" si="18"/>
        <v>24</v>
      </c>
      <c r="AF28" s="15">
        <v>15</v>
      </c>
      <c r="AG28" s="8"/>
      <c r="AH28" s="8">
        <f t="shared" si="19"/>
        <v>15</v>
      </c>
      <c r="AI28" s="15">
        <v>15</v>
      </c>
      <c r="AJ28" s="8"/>
      <c r="AK28" s="8">
        <f t="shared" si="20"/>
        <v>15</v>
      </c>
    </row>
    <row r="29" spans="1:37" ht="15.75" x14ac:dyDescent="0.25">
      <c r="A29" s="22" t="s">
        <v>60</v>
      </c>
      <c r="B29" s="8">
        <v>183</v>
      </c>
      <c r="C29" s="8">
        <v>0</v>
      </c>
      <c r="D29" s="8">
        <f t="shared" si="10"/>
        <v>183</v>
      </c>
      <c r="E29" s="8">
        <v>155</v>
      </c>
      <c r="F29" s="8">
        <v>0</v>
      </c>
      <c r="G29" s="8">
        <f t="shared" si="11"/>
        <v>155</v>
      </c>
      <c r="H29" s="15">
        <v>121</v>
      </c>
      <c r="I29" s="8">
        <v>0</v>
      </c>
      <c r="J29" s="8">
        <f t="shared" si="12"/>
        <v>121</v>
      </c>
      <c r="K29" s="8">
        <v>79</v>
      </c>
      <c r="L29" s="8">
        <v>0</v>
      </c>
      <c r="M29" s="8">
        <v>79</v>
      </c>
      <c r="N29" s="8">
        <v>79</v>
      </c>
      <c r="O29" s="8">
        <v>0</v>
      </c>
      <c r="P29" s="8">
        <f t="shared" si="13"/>
        <v>79</v>
      </c>
      <c r="Q29" s="15">
        <v>99</v>
      </c>
      <c r="R29" s="8"/>
      <c r="S29" s="8">
        <f t="shared" si="14"/>
        <v>99</v>
      </c>
      <c r="T29" s="15">
        <v>101</v>
      </c>
      <c r="U29" s="8"/>
      <c r="V29" s="8">
        <f t="shared" si="15"/>
        <v>101</v>
      </c>
      <c r="W29" s="15">
        <v>93</v>
      </c>
      <c r="X29" s="8"/>
      <c r="Y29" s="8">
        <f t="shared" si="16"/>
        <v>93</v>
      </c>
      <c r="Z29" s="15">
        <v>114</v>
      </c>
      <c r="AA29" s="8"/>
      <c r="AB29" s="8">
        <f t="shared" si="17"/>
        <v>114</v>
      </c>
      <c r="AC29" s="15">
        <v>228</v>
      </c>
      <c r="AD29" s="8"/>
      <c r="AE29" s="8">
        <f t="shared" si="18"/>
        <v>228</v>
      </c>
      <c r="AF29" s="15"/>
      <c r="AG29" s="8"/>
      <c r="AH29" s="8">
        <f t="shared" si="19"/>
        <v>0</v>
      </c>
      <c r="AI29" s="15">
        <v>120</v>
      </c>
      <c r="AJ29" s="8"/>
      <c r="AK29" s="8">
        <f t="shared" si="20"/>
        <v>120</v>
      </c>
    </row>
    <row r="30" spans="1:37" ht="15.75" x14ac:dyDescent="0.25">
      <c r="A30" s="22" t="s">
        <v>61</v>
      </c>
      <c r="B30" s="8">
        <v>26</v>
      </c>
      <c r="C30" s="8">
        <v>0</v>
      </c>
      <c r="D30" s="8">
        <f t="shared" si="10"/>
        <v>26</v>
      </c>
      <c r="E30" s="8">
        <v>20</v>
      </c>
      <c r="F30" s="8">
        <v>0</v>
      </c>
      <c r="G30" s="8">
        <f t="shared" si="11"/>
        <v>20</v>
      </c>
      <c r="H30" s="15">
        <v>18</v>
      </c>
      <c r="I30" s="8">
        <v>0</v>
      </c>
      <c r="J30" s="8">
        <f t="shared" si="12"/>
        <v>18</v>
      </c>
      <c r="K30" s="8">
        <v>16</v>
      </c>
      <c r="L30" s="8">
        <v>0</v>
      </c>
      <c r="M30" s="8">
        <v>16</v>
      </c>
      <c r="N30" s="8">
        <v>15</v>
      </c>
      <c r="O30" s="8">
        <v>0</v>
      </c>
      <c r="P30" s="8">
        <f t="shared" si="13"/>
        <v>15</v>
      </c>
      <c r="Q30" s="15">
        <v>24</v>
      </c>
      <c r="R30" s="8"/>
      <c r="S30" s="8">
        <f t="shared" si="14"/>
        <v>24</v>
      </c>
      <c r="T30" s="15">
        <v>24</v>
      </c>
      <c r="U30" s="8"/>
      <c r="V30" s="8">
        <f t="shared" si="15"/>
        <v>24</v>
      </c>
      <c r="W30" s="15">
        <v>28</v>
      </c>
      <c r="X30" s="8"/>
      <c r="Y30" s="8">
        <f t="shared" si="16"/>
        <v>28</v>
      </c>
      <c r="Z30" s="15">
        <v>27</v>
      </c>
      <c r="AA30" s="8"/>
      <c r="AB30" s="8">
        <f t="shared" si="17"/>
        <v>27</v>
      </c>
      <c r="AC30" s="15">
        <v>26</v>
      </c>
      <c r="AD30" s="8"/>
      <c r="AE30" s="8">
        <f t="shared" si="18"/>
        <v>26</v>
      </c>
      <c r="AF30" s="15">
        <v>26</v>
      </c>
      <c r="AG30" s="8"/>
      <c r="AH30" s="8">
        <f t="shared" si="19"/>
        <v>26</v>
      </c>
      <c r="AI30" s="15">
        <v>24</v>
      </c>
      <c r="AJ30" s="8"/>
      <c r="AK30" s="8">
        <f t="shared" si="20"/>
        <v>24</v>
      </c>
    </row>
    <row r="31" spans="1:37" ht="15.75" x14ac:dyDescent="0.25">
      <c r="A31" s="22" t="s">
        <v>62</v>
      </c>
      <c r="B31" s="8">
        <v>28</v>
      </c>
      <c r="C31" s="8">
        <v>0</v>
      </c>
      <c r="D31" s="8">
        <f t="shared" si="10"/>
        <v>28</v>
      </c>
      <c r="E31" s="8">
        <v>25</v>
      </c>
      <c r="F31" s="8">
        <v>0</v>
      </c>
      <c r="G31" s="8">
        <f t="shared" si="11"/>
        <v>25</v>
      </c>
      <c r="H31" s="15">
        <v>31</v>
      </c>
      <c r="I31" s="8">
        <v>0</v>
      </c>
      <c r="J31" s="8">
        <f t="shared" si="12"/>
        <v>31</v>
      </c>
      <c r="K31" s="8">
        <v>38</v>
      </c>
      <c r="L31" s="8">
        <v>0</v>
      </c>
      <c r="M31" s="8">
        <v>38</v>
      </c>
      <c r="N31" s="8">
        <v>1</v>
      </c>
      <c r="O31" s="8">
        <v>0</v>
      </c>
      <c r="P31" s="8">
        <f t="shared" si="13"/>
        <v>1</v>
      </c>
      <c r="Q31" s="15">
        <v>31</v>
      </c>
      <c r="R31" s="8"/>
      <c r="S31" s="8">
        <f t="shared" si="14"/>
        <v>31</v>
      </c>
      <c r="T31" s="15">
        <v>31</v>
      </c>
      <c r="U31" s="8"/>
      <c r="V31" s="8">
        <f t="shared" si="15"/>
        <v>31</v>
      </c>
      <c r="W31" s="15">
        <v>43</v>
      </c>
      <c r="X31" s="8"/>
      <c r="Y31" s="8">
        <f t="shared" si="16"/>
        <v>43</v>
      </c>
      <c r="Z31" s="15">
        <v>37</v>
      </c>
      <c r="AA31" s="8"/>
      <c r="AB31" s="8">
        <f t="shared" si="17"/>
        <v>37</v>
      </c>
      <c r="AC31" s="15">
        <v>35</v>
      </c>
      <c r="AD31" s="8"/>
      <c r="AE31" s="8">
        <f t="shared" si="18"/>
        <v>35</v>
      </c>
      <c r="AF31" s="15">
        <v>34</v>
      </c>
      <c r="AG31" s="8"/>
      <c r="AH31" s="8">
        <f t="shared" si="19"/>
        <v>34</v>
      </c>
      <c r="AI31" s="15">
        <v>33</v>
      </c>
      <c r="AJ31" s="8"/>
      <c r="AK31" s="8">
        <f t="shared" si="20"/>
        <v>33</v>
      </c>
    </row>
    <row r="32" spans="1:37" ht="15.75" x14ac:dyDescent="0.25">
      <c r="A32" s="23" t="s">
        <v>63</v>
      </c>
      <c r="B32" s="8">
        <v>0</v>
      </c>
      <c r="C32" s="8">
        <v>0</v>
      </c>
      <c r="D32" s="8">
        <f t="shared" si="10"/>
        <v>0</v>
      </c>
      <c r="E32" s="8">
        <v>0</v>
      </c>
      <c r="F32" s="8">
        <v>0</v>
      </c>
      <c r="G32" s="8">
        <f t="shared" si="11"/>
        <v>0</v>
      </c>
      <c r="H32" s="15">
        <v>0</v>
      </c>
      <c r="I32" s="8">
        <v>0</v>
      </c>
      <c r="J32" s="8">
        <f t="shared" si="12"/>
        <v>0</v>
      </c>
      <c r="K32" s="8">
        <v>0</v>
      </c>
      <c r="L32" s="8">
        <v>0</v>
      </c>
      <c r="M32" s="8">
        <v>0</v>
      </c>
      <c r="N32" s="8">
        <v>0</v>
      </c>
      <c r="O32" s="8">
        <v>0</v>
      </c>
      <c r="P32" s="8">
        <f t="shared" si="13"/>
        <v>0</v>
      </c>
      <c r="Q32" s="15">
        <v>0</v>
      </c>
      <c r="R32" s="8"/>
      <c r="S32" s="8">
        <f t="shared" si="14"/>
        <v>0</v>
      </c>
      <c r="T32" s="15">
        <v>0</v>
      </c>
      <c r="U32" s="8"/>
      <c r="V32" s="8">
        <f t="shared" si="15"/>
        <v>0</v>
      </c>
      <c r="W32" s="15">
        <v>0</v>
      </c>
      <c r="X32" s="8"/>
      <c r="Y32" s="8">
        <f t="shared" si="16"/>
        <v>0</v>
      </c>
      <c r="Z32" s="15">
        <v>0</v>
      </c>
      <c r="AA32" s="8"/>
      <c r="AB32" s="8">
        <f t="shared" si="17"/>
        <v>0</v>
      </c>
      <c r="AC32" s="15">
        <v>0</v>
      </c>
      <c r="AD32" s="8"/>
      <c r="AE32" s="8">
        <f t="shared" si="18"/>
        <v>0</v>
      </c>
      <c r="AF32" s="15">
        <v>0</v>
      </c>
      <c r="AG32" s="8"/>
      <c r="AH32" s="8">
        <f t="shared" si="19"/>
        <v>0</v>
      </c>
      <c r="AI32" s="15">
        <v>0</v>
      </c>
      <c r="AJ32" s="8"/>
      <c r="AK32" s="8">
        <f t="shared" si="20"/>
        <v>0</v>
      </c>
    </row>
    <row r="33" spans="1:37" ht="15.75" x14ac:dyDescent="0.25">
      <c r="A33" s="22" t="s">
        <v>64</v>
      </c>
      <c r="B33" s="8">
        <v>0</v>
      </c>
      <c r="C33" s="8">
        <v>0</v>
      </c>
      <c r="D33" s="8">
        <f t="shared" si="10"/>
        <v>0</v>
      </c>
      <c r="E33" s="8">
        <v>0</v>
      </c>
      <c r="F33" s="8">
        <v>0</v>
      </c>
      <c r="G33" s="8">
        <f t="shared" si="11"/>
        <v>0</v>
      </c>
      <c r="H33" s="15">
        <v>0</v>
      </c>
      <c r="I33" s="8">
        <v>0</v>
      </c>
      <c r="J33" s="8">
        <f t="shared" si="12"/>
        <v>0</v>
      </c>
      <c r="K33" s="8">
        <v>0</v>
      </c>
      <c r="L33" s="8">
        <v>0</v>
      </c>
      <c r="M33" s="8">
        <v>0</v>
      </c>
      <c r="N33" s="8">
        <v>1</v>
      </c>
      <c r="O33" s="8">
        <v>0</v>
      </c>
      <c r="P33" s="8">
        <f t="shared" si="13"/>
        <v>1</v>
      </c>
      <c r="Q33" s="15">
        <v>1</v>
      </c>
      <c r="R33" s="8"/>
      <c r="S33" s="8">
        <f t="shared" si="14"/>
        <v>1</v>
      </c>
      <c r="T33" s="15">
        <v>0</v>
      </c>
      <c r="U33" s="8"/>
      <c r="V33" s="8">
        <f t="shared" si="15"/>
        <v>0</v>
      </c>
      <c r="W33" s="15">
        <v>0</v>
      </c>
      <c r="X33" s="8"/>
      <c r="Y33" s="8">
        <f t="shared" si="16"/>
        <v>0</v>
      </c>
      <c r="Z33" s="15">
        <v>0</v>
      </c>
      <c r="AA33" s="8"/>
      <c r="AB33" s="8">
        <f t="shared" si="17"/>
        <v>0</v>
      </c>
      <c r="AC33" s="15">
        <v>0</v>
      </c>
      <c r="AD33" s="8"/>
      <c r="AE33" s="8">
        <f t="shared" si="18"/>
        <v>0</v>
      </c>
      <c r="AF33" s="15">
        <v>0</v>
      </c>
      <c r="AG33" s="8"/>
      <c r="AH33" s="8">
        <f t="shared" si="19"/>
        <v>0</v>
      </c>
      <c r="AI33" s="15">
        <v>0</v>
      </c>
      <c r="AJ33" s="8"/>
      <c r="AK33" s="8">
        <f t="shared" si="20"/>
        <v>0</v>
      </c>
    </row>
    <row r="34" spans="1:37" ht="15.75" x14ac:dyDescent="0.25">
      <c r="A34" s="22" t="s">
        <v>65</v>
      </c>
      <c r="B34" s="8">
        <v>0</v>
      </c>
      <c r="C34" s="8">
        <v>0</v>
      </c>
      <c r="D34" s="8">
        <f t="shared" si="10"/>
        <v>0</v>
      </c>
      <c r="E34" s="8">
        <v>6</v>
      </c>
      <c r="F34" s="8">
        <v>0</v>
      </c>
      <c r="G34" s="8">
        <f t="shared" si="11"/>
        <v>6</v>
      </c>
      <c r="H34" s="15">
        <v>4</v>
      </c>
      <c r="I34" s="8">
        <v>0</v>
      </c>
      <c r="J34" s="8">
        <f t="shared" si="12"/>
        <v>4</v>
      </c>
      <c r="K34" s="8">
        <v>11</v>
      </c>
      <c r="L34" s="8">
        <v>0</v>
      </c>
      <c r="M34" s="8">
        <v>11</v>
      </c>
      <c r="N34" s="8">
        <v>11</v>
      </c>
      <c r="O34" s="8">
        <v>0</v>
      </c>
      <c r="P34" s="8">
        <f t="shared" si="13"/>
        <v>11</v>
      </c>
      <c r="Q34" s="15">
        <v>11</v>
      </c>
      <c r="R34" s="8"/>
      <c r="S34" s="8">
        <f t="shared" si="14"/>
        <v>11</v>
      </c>
      <c r="T34" s="15">
        <v>11</v>
      </c>
      <c r="U34" s="8"/>
      <c r="V34" s="8">
        <f t="shared" si="15"/>
        <v>11</v>
      </c>
      <c r="W34" s="15">
        <v>11</v>
      </c>
      <c r="X34" s="8"/>
      <c r="Y34" s="8">
        <f t="shared" si="16"/>
        <v>11</v>
      </c>
      <c r="Z34" s="15">
        <v>22</v>
      </c>
      <c r="AA34" s="8"/>
      <c r="AB34" s="8">
        <f t="shared" si="17"/>
        <v>22</v>
      </c>
      <c r="AC34" s="15">
        <v>11</v>
      </c>
      <c r="AD34" s="8"/>
      <c r="AE34" s="8">
        <f t="shared" si="18"/>
        <v>11</v>
      </c>
      <c r="AF34" s="15">
        <v>11</v>
      </c>
      <c r="AG34" s="8"/>
      <c r="AH34" s="8">
        <f t="shared" si="19"/>
        <v>11</v>
      </c>
      <c r="AI34" s="15">
        <v>11</v>
      </c>
      <c r="AJ34" s="8"/>
      <c r="AK34" s="8">
        <f t="shared" si="20"/>
        <v>11</v>
      </c>
    </row>
    <row r="35" spans="1:37" ht="15.75" x14ac:dyDescent="0.25">
      <c r="A35" s="22" t="s">
        <v>66</v>
      </c>
      <c r="B35" s="8">
        <v>0</v>
      </c>
      <c r="C35" s="8">
        <v>0</v>
      </c>
      <c r="D35" s="8">
        <f t="shared" si="10"/>
        <v>0</v>
      </c>
      <c r="E35" s="8">
        <v>0</v>
      </c>
      <c r="F35" s="8">
        <v>0</v>
      </c>
      <c r="G35" s="8">
        <f t="shared" si="11"/>
        <v>0</v>
      </c>
      <c r="H35" s="15">
        <v>0</v>
      </c>
      <c r="I35" s="8">
        <v>0</v>
      </c>
      <c r="J35" s="8">
        <f t="shared" si="12"/>
        <v>0</v>
      </c>
      <c r="K35" s="8">
        <v>0</v>
      </c>
      <c r="L35" s="8">
        <v>0</v>
      </c>
      <c r="M35" s="8">
        <v>0</v>
      </c>
      <c r="N35" s="8">
        <v>0</v>
      </c>
      <c r="O35" s="8">
        <v>0</v>
      </c>
      <c r="P35" s="8">
        <f t="shared" si="13"/>
        <v>0</v>
      </c>
      <c r="Q35" s="15">
        <v>0</v>
      </c>
      <c r="R35" s="8"/>
      <c r="S35" s="8">
        <f t="shared" si="14"/>
        <v>0</v>
      </c>
      <c r="T35" s="15">
        <v>0</v>
      </c>
      <c r="U35" s="8"/>
      <c r="V35" s="8">
        <f t="shared" si="15"/>
        <v>0</v>
      </c>
      <c r="W35" s="15">
        <v>0</v>
      </c>
      <c r="X35" s="8"/>
      <c r="Y35" s="8">
        <f t="shared" si="16"/>
        <v>0</v>
      </c>
      <c r="Z35" s="15">
        <v>0</v>
      </c>
      <c r="AA35" s="8"/>
      <c r="AB35" s="8">
        <f t="shared" si="17"/>
        <v>0</v>
      </c>
      <c r="AC35" s="15">
        <v>0</v>
      </c>
      <c r="AD35" s="8"/>
      <c r="AE35" s="8">
        <f t="shared" si="18"/>
        <v>0</v>
      </c>
      <c r="AF35" s="15">
        <v>0</v>
      </c>
      <c r="AG35" s="8"/>
      <c r="AH35" s="8">
        <f t="shared" si="19"/>
        <v>0</v>
      </c>
      <c r="AI35" s="15">
        <v>0</v>
      </c>
      <c r="AJ35" s="8"/>
      <c r="AK35" s="8">
        <f t="shared" si="20"/>
        <v>0</v>
      </c>
    </row>
    <row r="36" spans="1:37" ht="15.75" x14ac:dyDescent="0.25">
      <c r="A36" s="22" t="s">
        <v>67</v>
      </c>
      <c r="B36" s="8">
        <v>26</v>
      </c>
      <c r="C36" s="8">
        <v>0</v>
      </c>
      <c r="D36" s="8">
        <f t="shared" si="10"/>
        <v>26</v>
      </c>
      <c r="E36" s="8">
        <v>103</v>
      </c>
      <c r="F36" s="8">
        <v>0</v>
      </c>
      <c r="G36" s="8">
        <f t="shared" si="11"/>
        <v>103</v>
      </c>
      <c r="H36" s="15">
        <v>82</v>
      </c>
      <c r="I36" s="8">
        <v>0</v>
      </c>
      <c r="J36" s="8">
        <f t="shared" si="12"/>
        <v>82</v>
      </c>
      <c r="K36" s="8">
        <v>82</v>
      </c>
      <c r="L36" s="8">
        <v>0</v>
      </c>
      <c r="M36" s="8">
        <v>82</v>
      </c>
      <c r="N36" s="8">
        <v>87</v>
      </c>
      <c r="O36" s="8">
        <v>0</v>
      </c>
      <c r="P36" s="8">
        <f t="shared" si="13"/>
        <v>87</v>
      </c>
      <c r="Q36" s="15">
        <v>113</v>
      </c>
      <c r="R36" s="8"/>
      <c r="S36" s="8">
        <f t="shared" si="14"/>
        <v>113</v>
      </c>
      <c r="T36" s="15">
        <v>72</v>
      </c>
      <c r="U36" s="8"/>
      <c r="V36" s="8">
        <f t="shared" si="15"/>
        <v>72</v>
      </c>
      <c r="W36" s="15">
        <v>119</v>
      </c>
      <c r="X36" s="8"/>
      <c r="Y36" s="8">
        <f t="shared" si="16"/>
        <v>119</v>
      </c>
      <c r="Z36" s="15">
        <v>26</v>
      </c>
      <c r="AA36" s="8"/>
      <c r="AB36" s="8">
        <f t="shared" si="17"/>
        <v>26</v>
      </c>
      <c r="AC36" s="15">
        <v>0</v>
      </c>
      <c r="AD36" s="8"/>
      <c r="AE36" s="8">
        <f t="shared" si="18"/>
        <v>0</v>
      </c>
      <c r="AF36" s="15">
        <v>98</v>
      </c>
      <c r="AG36" s="8"/>
      <c r="AH36" s="8">
        <f t="shared" si="19"/>
        <v>98</v>
      </c>
      <c r="AI36" s="15">
        <v>93</v>
      </c>
      <c r="AJ36" s="8"/>
      <c r="AK36" s="8">
        <f t="shared" si="20"/>
        <v>93</v>
      </c>
    </row>
    <row r="37" spans="1:37" ht="15.75" x14ac:dyDescent="0.25">
      <c r="A37" s="24" t="s">
        <v>68</v>
      </c>
      <c r="B37" s="8">
        <v>5</v>
      </c>
      <c r="C37" s="8">
        <v>0</v>
      </c>
      <c r="D37" s="8">
        <f t="shared" si="10"/>
        <v>5</v>
      </c>
      <c r="E37" s="8">
        <v>6</v>
      </c>
      <c r="F37" s="8">
        <v>0</v>
      </c>
      <c r="G37" s="8">
        <f t="shared" si="11"/>
        <v>6</v>
      </c>
      <c r="H37" s="15">
        <v>10</v>
      </c>
      <c r="I37" s="8">
        <v>0</v>
      </c>
      <c r="J37" s="8">
        <f t="shared" si="12"/>
        <v>10</v>
      </c>
      <c r="K37" s="8">
        <v>4</v>
      </c>
      <c r="L37" s="8">
        <v>0</v>
      </c>
      <c r="M37" s="8">
        <v>4</v>
      </c>
      <c r="N37" s="8">
        <v>8</v>
      </c>
      <c r="O37" s="8">
        <v>0</v>
      </c>
      <c r="P37" s="8">
        <f t="shared" si="13"/>
        <v>8</v>
      </c>
      <c r="Q37" s="15">
        <v>8</v>
      </c>
      <c r="R37" s="8"/>
      <c r="S37" s="8">
        <f t="shared" si="14"/>
        <v>8</v>
      </c>
      <c r="T37" s="15">
        <v>8</v>
      </c>
      <c r="U37" s="8"/>
      <c r="V37" s="8">
        <f t="shared" si="15"/>
        <v>8</v>
      </c>
      <c r="W37" s="15">
        <v>10</v>
      </c>
      <c r="X37" s="8"/>
      <c r="Y37" s="8">
        <f t="shared" si="16"/>
        <v>10</v>
      </c>
      <c r="Z37" s="15">
        <v>11</v>
      </c>
      <c r="AA37" s="8"/>
      <c r="AB37" s="8">
        <f t="shared" si="17"/>
        <v>11</v>
      </c>
      <c r="AC37" s="15">
        <v>9</v>
      </c>
      <c r="AD37" s="8"/>
      <c r="AE37" s="8">
        <f t="shared" si="18"/>
        <v>9</v>
      </c>
      <c r="AF37" s="15"/>
      <c r="AG37" s="8"/>
      <c r="AH37" s="8">
        <f t="shared" si="19"/>
        <v>0</v>
      </c>
      <c r="AI37" s="15">
        <v>9</v>
      </c>
      <c r="AJ37" s="8"/>
      <c r="AK37" s="8">
        <f t="shared" si="20"/>
        <v>9</v>
      </c>
    </row>
    <row r="38" spans="1:37" ht="15.75" x14ac:dyDescent="0.25">
      <c r="A38" s="24" t="s">
        <v>69</v>
      </c>
      <c r="B38" s="8">
        <v>0</v>
      </c>
      <c r="C38" s="8">
        <v>0</v>
      </c>
      <c r="D38" s="8">
        <f t="shared" si="10"/>
        <v>0</v>
      </c>
      <c r="E38" s="8">
        <v>0</v>
      </c>
      <c r="F38" s="8">
        <v>0</v>
      </c>
      <c r="G38" s="8">
        <f t="shared" si="11"/>
        <v>0</v>
      </c>
      <c r="H38" s="15">
        <v>0</v>
      </c>
      <c r="I38" s="8">
        <v>0</v>
      </c>
      <c r="J38" s="8">
        <f t="shared" si="12"/>
        <v>0</v>
      </c>
      <c r="K38" s="8">
        <v>0</v>
      </c>
      <c r="L38" s="8">
        <v>0</v>
      </c>
      <c r="M38" s="8">
        <v>0</v>
      </c>
      <c r="N38" s="8">
        <v>0</v>
      </c>
      <c r="O38" s="8">
        <v>0</v>
      </c>
      <c r="P38" s="8">
        <f t="shared" si="13"/>
        <v>0</v>
      </c>
      <c r="Q38" s="15">
        <v>0</v>
      </c>
      <c r="R38" s="8"/>
      <c r="S38" s="8">
        <f t="shared" si="14"/>
        <v>0</v>
      </c>
      <c r="T38" s="15">
        <v>0</v>
      </c>
      <c r="U38" s="8"/>
      <c r="V38" s="8">
        <f t="shared" si="15"/>
        <v>0</v>
      </c>
      <c r="W38" s="15">
        <v>0</v>
      </c>
      <c r="X38" s="8"/>
      <c r="Y38" s="8">
        <f t="shared" si="16"/>
        <v>0</v>
      </c>
      <c r="Z38" s="15">
        <v>0</v>
      </c>
      <c r="AA38" s="8"/>
      <c r="AB38" s="8">
        <f t="shared" si="17"/>
        <v>0</v>
      </c>
      <c r="AC38" s="15">
        <v>0</v>
      </c>
      <c r="AD38" s="8"/>
      <c r="AE38" s="8">
        <f t="shared" si="18"/>
        <v>0</v>
      </c>
      <c r="AF38" s="15">
        <v>0</v>
      </c>
      <c r="AG38" s="8"/>
      <c r="AH38" s="8">
        <f t="shared" si="19"/>
        <v>0</v>
      </c>
      <c r="AI38" s="15">
        <v>0</v>
      </c>
      <c r="AJ38" s="8"/>
      <c r="AK38" s="8">
        <f t="shared" si="20"/>
        <v>0</v>
      </c>
    </row>
    <row r="39" spans="1:37" ht="15.75" x14ac:dyDescent="0.25">
      <c r="A39" s="24" t="s">
        <v>70</v>
      </c>
      <c r="B39" s="8">
        <v>0</v>
      </c>
      <c r="C39" s="8">
        <v>0</v>
      </c>
      <c r="D39" s="8">
        <f t="shared" si="10"/>
        <v>0</v>
      </c>
      <c r="E39" s="8">
        <v>0</v>
      </c>
      <c r="F39" s="8">
        <v>0</v>
      </c>
      <c r="G39" s="8">
        <f t="shared" si="11"/>
        <v>0</v>
      </c>
      <c r="H39" s="15">
        <v>0</v>
      </c>
      <c r="I39" s="8">
        <v>0</v>
      </c>
      <c r="J39" s="8">
        <f t="shared" si="12"/>
        <v>0</v>
      </c>
      <c r="K39" s="8">
        <v>14</v>
      </c>
      <c r="L39" s="8">
        <v>0</v>
      </c>
      <c r="M39" s="8">
        <v>14</v>
      </c>
      <c r="N39" s="8">
        <v>12</v>
      </c>
      <c r="O39" s="8">
        <v>0</v>
      </c>
      <c r="P39" s="8">
        <f t="shared" si="13"/>
        <v>12</v>
      </c>
      <c r="Q39" s="15">
        <v>12</v>
      </c>
      <c r="R39" s="8"/>
      <c r="S39" s="8">
        <f t="shared" si="14"/>
        <v>12</v>
      </c>
      <c r="T39" s="15">
        <v>11</v>
      </c>
      <c r="U39" s="8"/>
      <c r="V39" s="8">
        <f t="shared" si="15"/>
        <v>11</v>
      </c>
      <c r="W39" s="15">
        <v>9</v>
      </c>
      <c r="X39" s="8"/>
      <c r="Y39" s="8">
        <f t="shared" si="16"/>
        <v>9</v>
      </c>
      <c r="Z39" s="15">
        <v>9</v>
      </c>
      <c r="AA39" s="8"/>
      <c r="AB39" s="8">
        <f t="shared" si="17"/>
        <v>9</v>
      </c>
      <c r="AC39" s="15">
        <v>10</v>
      </c>
      <c r="AD39" s="8"/>
      <c r="AE39" s="8">
        <f t="shared" si="18"/>
        <v>10</v>
      </c>
      <c r="AF39" s="15">
        <v>10</v>
      </c>
      <c r="AG39" s="8"/>
      <c r="AH39" s="8">
        <f t="shared" si="19"/>
        <v>10</v>
      </c>
      <c r="AI39" s="15">
        <v>10</v>
      </c>
      <c r="AJ39" s="8"/>
      <c r="AK39" s="8">
        <f t="shared" si="20"/>
        <v>10</v>
      </c>
    </row>
    <row r="40" spans="1:37" ht="15.75" x14ac:dyDescent="0.25">
      <c r="A40" s="24" t="s">
        <v>71</v>
      </c>
      <c r="B40" s="8">
        <v>0</v>
      </c>
      <c r="C40" s="8">
        <v>0</v>
      </c>
      <c r="D40" s="8">
        <f t="shared" si="10"/>
        <v>0</v>
      </c>
      <c r="E40" s="8">
        <v>0</v>
      </c>
      <c r="F40" s="8">
        <v>0</v>
      </c>
      <c r="G40" s="8">
        <f t="shared" si="11"/>
        <v>0</v>
      </c>
      <c r="H40" s="15">
        <v>0</v>
      </c>
      <c r="I40" s="8">
        <v>0</v>
      </c>
      <c r="J40" s="8">
        <f t="shared" si="12"/>
        <v>0</v>
      </c>
      <c r="K40" s="8">
        <v>10</v>
      </c>
      <c r="L40" s="8">
        <v>0</v>
      </c>
      <c r="M40" s="8">
        <v>10</v>
      </c>
      <c r="N40" s="8">
        <v>10</v>
      </c>
      <c r="O40" s="8">
        <v>0</v>
      </c>
      <c r="P40" s="8">
        <f t="shared" si="13"/>
        <v>10</v>
      </c>
      <c r="Q40" s="15">
        <v>10</v>
      </c>
      <c r="R40" s="8"/>
      <c r="S40" s="8">
        <f t="shared" si="14"/>
        <v>10</v>
      </c>
      <c r="T40" s="15">
        <v>9</v>
      </c>
      <c r="U40" s="8"/>
      <c r="V40" s="8">
        <f t="shared" si="15"/>
        <v>9</v>
      </c>
      <c r="W40" s="15">
        <v>8</v>
      </c>
      <c r="X40" s="8"/>
      <c r="Y40" s="8">
        <f t="shared" si="16"/>
        <v>8</v>
      </c>
      <c r="Z40" s="15">
        <v>8</v>
      </c>
      <c r="AA40" s="8"/>
      <c r="AB40" s="8">
        <f t="shared" si="17"/>
        <v>8</v>
      </c>
      <c r="AC40" s="15">
        <v>10</v>
      </c>
      <c r="AD40" s="8"/>
      <c r="AE40" s="8">
        <f t="shared" si="18"/>
        <v>10</v>
      </c>
      <c r="AF40" s="15">
        <v>11</v>
      </c>
      <c r="AG40" s="8"/>
      <c r="AH40" s="8">
        <f t="shared" si="19"/>
        <v>11</v>
      </c>
      <c r="AI40" s="15">
        <v>11</v>
      </c>
      <c r="AJ40" s="8"/>
      <c r="AK40" s="8">
        <f t="shared" si="20"/>
        <v>11</v>
      </c>
    </row>
    <row r="41" spans="1:37" ht="15.75" x14ac:dyDescent="0.25">
      <c r="A41" s="24" t="s">
        <v>72</v>
      </c>
      <c r="B41" s="8">
        <v>21</v>
      </c>
      <c r="C41" s="8">
        <v>0</v>
      </c>
      <c r="D41" s="8">
        <f t="shared" si="10"/>
        <v>21</v>
      </c>
      <c r="E41" s="8">
        <v>20</v>
      </c>
      <c r="F41" s="8">
        <v>0</v>
      </c>
      <c r="G41" s="8">
        <f t="shared" si="11"/>
        <v>20</v>
      </c>
      <c r="H41" s="8">
        <v>17</v>
      </c>
      <c r="I41" s="8">
        <v>0</v>
      </c>
      <c r="J41" s="8">
        <f t="shared" si="12"/>
        <v>17</v>
      </c>
      <c r="K41" s="8">
        <v>18</v>
      </c>
      <c r="L41" s="8">
        <v>0</v>
      </c>
      <c r="M41" s="8">
        <v>18</v>
      </c>
      <c r="N41" s="8">
        <v>20</v>
      </c>
      <c r="O41" s="8">
        <v>0</v>
      </c>
      <c r="P41" s="8">
        <f t="shared" si="13"/>
        <v>20</v>
      </c>
      <c r="Q41" s="8">
        <v>19</v>
      </c>
      <c r="R41" s="8"/>
      <c r="S41" s="8">
        <f t="shared" si="14"/>
        <v>19</v>
      </c>
      <c r="T41" s="8">
        <v>20</v>
      </c>
      <c r="U41" s="8"/>
      <c r="V41" s="8">
        <f t="shared" si="15"/>
        <v>20</v>
      </c>
      <c r="W41" s="8">
        <v>20</v>
      </c>
      <c r="X41" s="8"/>
      <c r="Y41" s="8">
        <f t="shared" si="16"/>
        <v>20</v>
      </c>
      <c r="Z41" s="8">
        <v>21</v>
      </c>
      <c r="AA41" s="8"/>
      <c r="AB41" s="8">
        <f t="shared" si="17"/>
        <v>21</v>
      </c>
      <c r="AC41" s="8">
        <v>23</v>
      </c>
      <c r="AD41" s="8"/>
      <c r="AE41" s="8">
        <f t="shared" si="18"/>
        <v>23</v>
      </c>
      <c r="AF41" s="8">
        <v>26</v>
      </c>
      <c r="AG41" s="8"/>
      <c r="AH41" s="8">
        <f t="shared" si="19"/>
        <v>26</v>
      </c>
      <c r="AI41" s="8">
        <v>26</v>
      </c>
      <c r="AJ41" s="8"/>
      <c r="AK41" s="8">
        <f t="shared" si="20"/>
        <v>26</v>
      </c>
    </row>
    <row r="42" spans="1:37" ht="15.75" x14ac:dyDescent="0.25">
      <c r="A42" s="24" t="s">
        <v>73</v>
      </c>
      <c r="B42" s="8">
        <v>0</v>
      </c>
      <c r="C42" s="8">
        <v>0</v>
      </c>
      <c r="D42" s="8">
        <f t="shared" si="10"/>
        <v>0</v>
      </c>
      <c r="E42" s="8">
        <v>0</v>
      </c>
      <c r="F42" s="8">
        <v>0</v>
      </c>
      <c r="G42" s="8">
        <f t="shared" si="11"/>
        <v>0</v>
      </c>
      <c r="H42" s="8">
        <v>0</v>
      </c>
      <c r="I42" s="8">
        <v>0</v>
      </c>
      <c r="J42" s="8">
        <f t="shared" si="12"/>
        <v>0</v>
      </c>
      <c r="K42" s="8">
        <v>96</v>
      </c>
      <c r="L42" s="8">
        <v>0</v>
      </c>
      <c r="M42" s="8">
        <v>96</v>
      </c>
      <c r="N42" s="8">
        <v>78</v>
      </c>
      <c r="O42" s="8">
        <v>0</v>
      </c>
      <c r="P42" s="8">
        <f t="shared" si="13"/>
        <v>78</v>
      </c>
      <c r="Q42" s="8">
        <v>71</v>
      </c>
      <c r="R42" s="8"/>
      <c r="S42" s="8">
        <f t="shared" si="14"/>
        <v>71</v>
      </c>
      <c r="T42" s="8">
        <v>65</v>
      </c>
      <c r="U42" s="8"/>
      <c r="V42" s="8">
        <f t="shared" si="15"/>
        <v>65</v>
      </c>
      <c r="W42" s="8">
        <v>88</v>
      </c>
      <c r="X42" s="8"/>
      <c r="Y42" s="8">
        <f t="shared" si="16"/>
        <v>88</v>
      </c>
      <c r="Z42" s="8">
        <v>64</v>
      </c>
      <c r="AA42" s="8"/>
      <c r="AB42" s="8">
        <f t="shared" si="17"/>
        <v>64</v>
      </c>
      <c r="AC42" s="8">
        <v>45</v>
      </c>
      <c r="AD42" s="8"/>
      <c r="AE42" s="8">
        <f t="shared" si="18"/>
        <v>45</v>
      </c>
      <c r="AF42" s="8">
        <v>128</v>
      </c>
      <c r="AG42" s="8"/>
      <c r="AH42" s="8">
        <f t="shared" si="19"/>
        <v>128</v>
      </c>
      <c r="AI42" s="8">
        <v>37</v>
      </c>
      <c r="AJ42" s="8"/>
      <c r="AK42" s="8">
        <f t="shared" si="20"/>
        <v>37</v>
      </c>
    </row>
    <row r="43" spans="1:37" ht="15.75" x14ac:dyDescent="0.25">
      <c r="A43" s="24" t="s">
        <v>74</v>
      </c>
      <c r="B43" s="8">
        <v>0</v>
      </c>
      <c r="C43" s="8">
        <v>0</v>
      </c>
      <c r="D43" s="8">
        <f t="shared" si="10"/>
        <v>0</v>
      </c>
      <c r="E43" s="8">
        <v>0</v>
      </c>
      <c r="F43" s="8">
        <v>0</v>
      </c>
      <c r="G43" s="8">
        <f t="shared" si="11"/>
        <v>0</v>
      </c>
      <c r="H43" s="8">
        <v>0</v>
      </c>
      <c r="I43" s="8">
        <v>0</v>
      </c>
      <c r="J43" s="8">
        <f t="shared" si="12"/>
        <v>0</v>
      </c>
      <c r="K43" s="8">
        <v>0</v>
      </c>
      <c r="L43" s="8">
        <v>0</v>
      </c>
      <c r="M43" s="8">
        <v>0</v>
      </c>
      <c r="N43" s="8">
        <v>0</v>
      </c>
      <c r="O43" s="8">
        <v>0</v>
      </c>
      <c r="P43" s="8">
        <f t="shared" si="13"/>
        <v>0</v>
      </c>
      <c r="Q43" s="8">
        <v>0</v>
      </c>
      <c r="R43" s="8"/>
      <c r="S43" s="8">
        <f t="shared" si="14"/>
        <v>0</v>
      </c>
      <c r="T43" s="8">
        <v>0</v>
      </c>
      <c r="U43" s="8"/>
      <c r="V43" s="8">
        <f t="shared" si="15"/>
        <v>0</v>
      </c>
      <c r="W43" s="8">
        <v>0</v>
      </c>
      <c r="X43" s="8"/>
      <c r="Y43" s="8">
        <f t="shared" si="16"/>
        <v>0</v>
      </c>
      <c r="Z43" s="8">
        <v>0</v>
      </c>
      <c r="AA43" s="8"/>
      <c r="AB43" s="8">
        <f t="shared" si="17"/>
        <v>0</v>
      </c>
      <c r="AC43" s="8">
        <v>0</v>
      </c>
      <c r="AD43" s="8"/>
      <c r="AE43" s="8">
        <f t="shared" si="18"/>
        <v>0</v>
      </c>
      <c r="AF43" s="8">
        <v>0</v>
      </c>
      <c r="AG43" s="8"/>
      <c r="AH43" s="8">
        <f t="shared" si="19"/>
        <v>0</v>
      </c>
      <c r="AI43" s="8">
        <v>0</v>
      </c>
      <c r="AJ43" s="8"/>
      <c r="AK43" s="8">
        <f t="shared" si="20"/>
        <v>0</v>
      </c>
    </row>
    <row r="44" spans="1:37" ht="15.75" x14ac:dyDescent="0.25">
      <c r="A44" s="24" t="s">
        <v>75</v>
      </c>
      <c r="B44" s="8">
        <v>0</v>
      </c>
      <c r="C44" s="8">
        <v>0</v>
      </c>
      <c r="D44" s="8">
        <f t="shared" si="10"/>
        <v>0</v>
      </c>
      <c r="E44" s="8">
        <v>0</v>
      </c>
      <c r="F44" s="8">
        <v>0</v>
      </c>
      <c r="G44" s="8">
        <f t="shared" si="11"/>
        <v>0</v>
      </c>
      <c r="H44" s="8">
        <v>0</v>
      </c>
      <c r="I44" s="8">
        <v>0</v>
      </c>
      <c r="J44" s="8">
        <f t="shared" si="12"/>
        <v>0</v>
      </c>
      <c r="K44" s="8">
        <v>8</v>
      </c>
      <c r="L44" s="8">
        <v>0</v>
      </c>
      <c r="M44" s="8">
        <v>8</v>
      </c>
      <c r="N44" s="8">
        <v>8</v>
      </c>
      <c r="O44" s="8">
        <v>0</v>
      </c>
      <c r="P44" s="8">
        <f t="shared" si="13"/>
        <v>8</v>
      </c>
      <c r="Q44" s="8">
        <v>10</v>
      </c>
      <c r="R44" s="8"/>
      <c r="S44" s="8">
        <f t="shared" si="14"/>
        <v>10</v>
      </c>
      <c r="T44" s="8">
        <v>10</v>
      </c>
      <c r="U44" s="8"/>
      <c r="V44" s="8">
        <f t="shared" si="15"/>
        <v>10</v>
      </c>
      <c r="W44" s="8">
        <v>11</v>
      </c>
      <c r="X44" s="8"/>
      <c r="Y44" s="8">
        <f t="shared" si="16"/>
        <v>11</v>
      </c>
      <c r="Z44" s="8">
        <v>10</v>
      </c>
      <c r="AA44" s="8"/>
      <c r="AB44" s="8">
        <f t="shared" si="17"/>
        <v>10</v>
      </c>
      <c r="AC44" s="8">
        <v>12</v>
      </c>
      <c r="AD44" s="8"/>
      <c r="AE44" s="8">
        <f t="shared" si="18"/>
        <v>12</v>
      </c>
      <c r="AF44" s="8">
        <v>13</v>
      </c>
      <c r="AG44" s="8"/>
      <c r="AH44" s="8">
        <f t="shared" si="19"/>
        <v>13</v>
      </c>
      <c r="AI44" s="8">
        <v>17</v>
      </c>
      <c r="AJ44" s="8"/>
      <c r="AK44" s="8">
        <f t="shared" si="20"/>
        <v>17</v>
      </c>
    </row>
    <row r="45" spans="1:37" ht="15.75" x14ac:dyDescent="0.25">
      <c r="A45" s="24" t="s">
        <v>76</v>
      </c>
      <c r="B45" s="8">
        <v>0</v>
      </c>
      <c r="C45" s="8">
        <v>0</v>
      </c>
      <c r="D45" s="8">
        <f t="shared" si="10"/>
        <v>0</v>
      </c>
      <c r="E45" s="8">
        <v>0</v>
      </c>
      <c r="F45" s="8">
        <v>0</v>
      </c>
      <c r="G45" s="8">
        <f t="shared" si="11"/>
        <v>0</v>
      </c>
      <c r="H45" s="8">
        <v>0</v>
      </c>
      <c r="I45" s="8">
        <v>0</v>
      </c>
      <c r="J45" s="8">
        <f t="shared" si="12"/>
        <v>0</v>
      </c>
      <c r="K45" s="8">
        <v>4</v>
      </c>
      <c r="L45" s="8">
        <v>0</v>
      </c>
      <c r="M45" s="8">
        <v>4</v>
      </c>
      <c r="N45" s="8">
        <v>9</v>
      </c>
      <c r="O45" s="8">
        <v>0</v>
      </c>
      <c r="P45" s="8">
        <f t="shared" si="13"/>
        <v>9</v>
      </c>
      <c r="Q45" s="8">
        <v>7</v>
      </c>
      <c r="R45" s="8"/>
      <c r="S45" s="8">
        <f t="shared" si="14"/>
        <v>7</v>
      </c>
      <c r="T45" s="8">
        <v>6</v>
      </c>
      <c r="U45" s="8"/>
      <c r="V45" s="8">
        <f t="shared" si="15"/>
        <v>6</v>
      </c>
      <c r="W45" s="8">
        <v>7</v>
      </c>
      <c r="X45" s="8"/>
      <c r="Y45" s="8">
        <f t="shared" si="16"/>
        <v>7</v>
      </c>
      <c r="Z45" s="8">
        <v>8</v>
      </c>
      <c r="AA45" s="8"/>
      <c r="AB45" s="8">
        <f t="shared" si="17"/>
        <v>8</v>
      </c>
      <c r="AC45" s="8">
        <v>6</v>
      </c>
      <c r="AD45" s="8"/>
      <c r="AE45" s="8">
        <f t="shared" si="18"/>
        <v>6</v>
      </c>
      <c r="AF45" s="8">
        <v>8</v>
      </c>
      <c r="AG45" s="8"/>
      <c r="AH45" s="8">
        <f t="shared" si="19"/>
        <v>8</v>
      </c>
      <c r="AI45" s="8">
        <v>0</v>
      </c>
      <c r="AJ45" s="8"/>
      <c r="AK45" s="8">
        <f t="shared" si="20"/>
        <v>0</v>
      </c>
    </row>
    <row r="46" spans="1:37" ht="15.75" x14ac:dyDescent="0.25">
      <c r="A46" s="24" t="s">
        <v>77</v>
      </c>
      <c r="B46" s="8">
        <v>0</v>
      </c>
      <c r="C46" s="8">
        <v>0</v>
      </c>
      <c r="D46" s="8">
        <f t="shared" si="10"/>
        <v>0</v>
      </c>
      <c r="E46" s="8">
        <v>0</v>
      </c>
      <c r="F46" s="8">
        <v>0</v>
      </c>
      <c r="G46" s="8">
        <f t="shared" si="11"/>
        <v>0</v>
      </c>
      <c r="H46" s="8">
        <v>0</v>
      </c>
      <c r="I46" s="8">
        <v>0</v>
      </c>
      <c r="J46" s="8">
        <f t="shared" si="12"/>
        <v>0</v>
      </c>
      <c r="K46" s="8">
        <v>0</v>
      </c>
      <c r="L46" s="8">
        <v>0</v>
      </c>
      <c r="M46" s="8">
        <v>0</v>
      </c>
      <c r="N46" s="8">
        <v>0</v>
      </c>
      <c r="O46" s="8">
        <v>0</v>
      </c>
      <c r="P46" s="8">
        <f t="shared" si="13"/>
        <v>0</v>
      </c>
      <c r="Q46" s="8">
        <v>0</v>
      </c>
      <c r="R46" s="8"/>
      <c r="S46" s="8">
        <f t="shared" si="14"/>
        <v>0</v>
      </c>
      <c r="T46" s="8">
        <v>0</v>
      </c>
      <c r="U46" s="8"/>
      <c r="V46" s="8">
        <f t="shared" si="15"/>
        <v>0</v>
      </c>
      <c r="W46" s="8">
        <v>0</v>
      </c>
      <c r="X46" s="8"/>
      <c r="Y46" s="8">
        <f t="shared" si="16"/>
        <v>0</v>
      </c>
      <c r="Z46" s="8">
        <v>0</v>
      </c>
      <c r="AA46" s="8"/>
      <c r="AB46" s="8">
        <f t="shared" si="17"/>
        <v>0</v>
      </c>
      <c r="AC46" s="8">
        <v>0</v>
      </c>
      <c r="AD46" s="8"/>
      <c r="AE46" s="8">
        <f t="shared" si="18"/>
        <v>0</v>
      </c>
      <c r="AF46" s="8">
        <v>0</v>
      </c>
      <c r="AG46" s="8"/>
      <c r="AH46" s="8">
        <f t="shared" si="19"/>
        <v>0</v>
      </c>
      <c r="AI46" s="8">
        <v>0</v>
      </c>
      <c r="AJ46" s="8"/>
      <c r="AK46" s="8">
        <f t="shared" si="20"/>
        <v>0</v>
      </c>
    </row>
    <row r="47" spans="1:37" ht="15.75" x14ac:dyDescent="0.25">
      <c r="A47" s="24" t="s">
        <v>78</v>
      </c>
      <c r="B47" s="8">
        <v>0</v>
      </c>
      <c r="C47" s="8">
        <v>0</v>
      </c>
      <c r="D47" s="8">
        <f t="shared" si="10"/>
        <v>0</v>
      </c>
      <c r="E47" s="8">
        <v>0</v>
      </c>
      <c r="F47" s="8">
        <v>0</v>
      </c>
      <c r="G47" s="8">
        <f t="shared" si="11"/>
        <v>0</v>
      </c>
      <c r="H47" s="8">
        <v>0</v>
      </c>
      <c r="I47" s="8">
        <v>0</v>
      </c>
      <c r="J47" s="8">
        <f t="shared" si="12"/>
        <v>0</v>
      </c>
      <c r="K47" s="8">
        <v>0</v>
      </c>
      <c r="L47" s="8">
        <v>0</v>
      </c>
      <c r="M47" s="8">
        <v>0</v>
      </c>
      <c r="N47" s="8">
        <v>0</v>
      </c>
      <c r="O47" s="8">
        <v>0</v>
      </c>
      <c r="P47" s="8">
        <f t="shared" si="13"/>
        <v>0</v>
      </c>
      <c r="Q47" s="8">
        <v>0</v>
      </c>
      <c r="R47" s="8"/>
      <c r="S47" s="8">
        <f t="shared" si="14"/>
        <v>0</v>
      </c>
      <c r="T47" s="8">
        <v>0</v>
      </c>
      <c r="U47" s="8"/>
      <c r="V47" s="8">
        <f t="shared" si="15"/>
        <v>0</v>
      </c>
      <c r="W47" s="8">
        <v>0</v>
      </c>
      <c r="X47" s="8"/>
      <c r="Y47" s="8">
        <f t="shared" si="16"/>
        <v>0</v>
      </c>
      <c r="Z47" s="8">
        <v>0</v>
      </c>
      <c r="AA47" s="8"/>
      <c r="AB47" s="8">
        <f t="shared" si="17"/>
        <v>0</v>
      </c>
      <c r="AC47" s="8">
        <v>0</v>
      </c>
      <c r="AD47" s="8"/>
      <c r="AE47" s="8">
        <f t="shared" si="18"/>
        <v>0</v>
      </c>
      <c r="AF47" s="8">
        <v>0</v>
      </c>
      <c r="AG47" s="8"/>
      <c r="AH47" s="8">
        <f t="shared" si="19"/>
        <v>0</v>
      </c>
      <c r="AI47" s="8">
        <v>0</v>
      </c>
      <c r="AJ47" s="8"/>
      <c r="AK47" s="8">
        <f t="shared" si="20"/>
        <v>0</v>
      </c>
    </row>
    <row r="48" spans="1:37" ht="15.75" x14ac:dyDescent="0.25">
      <c r="A48" s="24" t="s">
        <v>79</v>
      </c>
      <c r="B48" s="8">
        <v>0</v>
      </c>
      <c r="C48" s="8">
        <v>0</v>
      </c>
      <c r="D48" s="8">
        <f t="shared" si="10"/>
        <v>0</v>
      </c>
      <c r="E48" s="8">
        <v>0</v>
      </c>
      <c r="F48" s="8">
        <v>0</v>
      </c>
      <c r="G48" s="8">
        <f t="shared" si="11"/>
        <v>0</v>
      </c>
      <c r="H48" s="8">
        <v>0</v>
      </c>
      <c r="I48" s="8">
        <v>0</v>
      </c>
      <c r="J48" s="8">
        <f t="shared" si="12"/>
        <v>0</v>
      </c>
      <c r="K48" s="8">
        <v>0</v>
      </c>
      <c r="L48" s="8">
        <v>0</v>
      </c>
      <c r="M48" s="8">
        <v>0</v>
      </c>
      <c r="N48" s="8">
        <v>0</v>
      </c>
      <c r="O48" s="8">
        <v>0</v>
      </c>
      <c r="P48" s="8">
        <f t="shared" si="13"/>
        <v>0</v>
      </c>
      <c r="Q48" s="8">
        <v>0</v>
      </c>
      <c r="R48" s="8"/>
      <c r="S48" s="8">
        <f t="shared" si="14"/>
        <v>0</v>
      </c>
      <c r="T48" s="8">
        <v>0</v>
      </c>
      <c r="U48" s="8"/>
      <c r="V48" s="8">
        <f t="shared" si="15"/>
        <v>0</v>
      </c>
      <c r="W48" s="8">
        <v>0</v>
      </c>
      <c r="X48" s="8"/>
      <c r="Y48" s="8">
        <f t="shared" si="16"/>
        <v>0</v>
      </c>
      <c r="Z48" s="8">
        <v>0</v>
      </c>
      <c r="AA48" s="8"/>
      <c r="AB48" s="8">
        <f t="shared" si="17"/>
        <v>0</v>
      </c>
      <c r="AC48" s="8">
        <v>0</v>
      </c>
      <c r="AD48" s="8"/>
      <c r="AE48" s="8">
        <f t="shared" si="18"/>
        <v>0</v>
      </c>
      <c r="AF48" s="8">
        <v>0</v>
      </c>
      <c r="AG48" s="8"/>
      <c r="AH48" s="8">
        <f t="shared" si="19"/>
        <v>0</v>
      </c>
      <c r="AI48" s="8">
        <v>0</v>
      </c>
      <c r="AJ48" s="8"/>
      <c r="AK48" s="8">
        <f t="shared" si="20"/>
        <v>0</v>
      </c>
    </row>
    <row r="49" spans="1:37" ht="15.75" x14ac:dyDescent="0.25">
      <c r="A49" s="24" t="s">
        <v>80</v>
      </c>
      <c r="B49" s="8">
        <v>5</v>
      </c>
      <c r="C49" s="8">
        <v>0</v>
      </c>
      <c r="D49" s="8">
        <f t="shared" si="10"/>
        <v>5</v>
      </c>
      <c r="E49" s="8">
        <v>6</v>
      </c>
      <c r="F49" s="8">
        <v>0</v>
      </c>
      <c r="G49" s="8">
        <f t="shared" si="11"/>
        <v>6</v>
      </c>
      <c r="H49" s="8">
        <v>6</v>
      </c>
      <c r="I49" s="8">
        <v>0</v>
      </c>
      <c r="J49" s="8">
        <f t="shared" si="12"/>
        <v>6</v>
      </c>
      <c r="K49" s="8">
        <v>6</v>
      </c>
      <c r="L49" s="8">
        <v>0</v>
      </c>
      <c r="M49" s="8">
        <v>6</v>
      </c>
      <c r="N49" s="8">
        <v>5</v>
      </c>
      <c r="O49" s="8">
        <v>0</v>
      </c>
      <c r="P49" s="8">
        <f t="shared" si="13"/>
        <v>5</v>
      </c>
      <c r="Q49" s="8">
        <v>7</v>
      </c>
      <c r="R49" s="8"/>
      <c r="S49" s="8">
        <f t="shared" si="14"/>
        <v>7</v>
      </c>
      <c r="T49" s="8">
        <v>7</v>
      </c>
      <c r="U49" s="8"/>
      <c r="V49" s="8">
        <f t="shared" si="15"/>
        <v>7</v>
      </c>
      <c r="W49" s="8">
        <v>10</v>
      </c>
      <c r="X49" s="8"/>
      <c r="Y49" s="8">
        <f t="shared" si="16"/>
        <v>10</v>
      </c>
      <c r="Z49" s="8"/>
      <c r="AA49" s="8"/>
      <c r="AB49" s="8">
        <f t="shared" si="17"/>
        <v>0</v>
      </c>
      <c r="AC49" s="8">
        <v>8</v>
      </c>
      <c r="AD49" s="8"/>
      <c r="AE49" s="8">
        <f t="shared" si="18"/>
        <v>8</v>
      </c>
      <c r="AF49" s="8">
        <v>7</v>
      </c>
      <c r="AG49" s="8"/>
      <c r="AH49" s="8">
        <f t="shared" si="19"/>
        <v>7</v>
      </c>
      <c r="AI49" s="8">
        <v>7</v>
      </c>
      <c r="AJ49" s="8"/>
      <c r="AK49" s="8">
        <f t="shared" si="20"/>
        <v>7</v>
      </c>
    </row>
    <row r="50" spans="1:37" ht="15.75" x14ac:dyDescent="0.25">
      <c r="A50" s="24" t="s">
        <v>81</v>
      </c>
      <c r="B50" s="8">
        <v>0</v>
      </c>
      <c r="C50" s="8">
        <v>0</v>
      </c>
      <c r="D50" s="8">
        <f t="shared" si="10"/>
        <v>0</v>
      </c>
      <c r="E50" s="8">
        <v>0</v>
      </c>
      <c r="F50" s="8">
        <v>0</v>
      </c>
      <c r="G50" s="8">
        <f t="shared" si="11"/>
        <v>0</v>
      </c>
      <c r="H50" s="8">
        <v>0</v>
      </c>
      <c r="I50" s="8">
        <v>0</v>
      </c>
      <c r="J50" s="8">
        <f t="shared" si="12"/>
        <v>0</v>
      </c>
      <c r="K50" s="8">
        <v>21</v>
      </c>
      <c r="L50" s="8">
        <v>0</v>
      </c>
      <c r="M50" s="8">
        <v>21</v>
      </c>
      <c r="N50" s="8">
        <v>26</v>
      </c>
      <c r="O50" s="8">
        <v>0</v>
      </c>
      <c r="P50" s="8">
        <f t="shared" si="13"/>
        <v>26</v>
      </c>
      <c r="Q50" s="8">
        <v>32</v>
      </c>
      <c r="R50" s="8"/>
      <c r="S50" s="8">
        <f t="shared" si="14"/>
        <v>32</v>
      </c>
      <c r="T50" s="8">
        <v>31</v>
      </c>
      <c r="U50" s="8"/>
      <c r="V50" s="8">
        <f t="shared" si="15"/>
        <v>31</v>
      </c>
      <c r="W50" s="8">
        <v>31</v>
      </c>
      <c r="X50" s="8"/>
      <c r="Y50" s="8">
        <f t="shared" si="16"/>
        <v>31</v>
      </c>
      <c r="Z50" s="8">
        <v>31</v>
      </c>
      <c r="AA50" s="8"/>
      <c r="AB50" s="8">
        <f t="shared" si="17"/>
        <v>31</v>
      </c>
      <c r="AC50" s="8">
        <v>28</v>
      </c>
      <c r="AD50" s="8"/>
      <c r="AE50" s="8">
        <f t="shared" si="18"/>
        <v>28</v>
      </c>
      <c r="AF50" s="8"/>
      <c r="AG50" s="8"/>
      <c r="AH50" s="8">
        <f t="shared" si="19"/>
        <v>0</v>
      </c>
      <c r="AI50" s="8">
        <v>28</v>
      </c>
      <c r="AJ50" s="8"/>
      <c r="AK50" s="8">
        <f t="shared" si="20"/>
        <v>28</v>
      </c>
    </row>
    <row r="51" spans="1:37" ht="15.75" x14ac:dyDescent="0.25">
      <c r="A51" s="24" t="s">
        <v>82</v>
      </c>
      <c r="B51" s="8">
        <v>12</v>
      </c>
      <c r="C51" s="8">
        <v>0</v>
      </c>
      <c r="D51" s="8">
        <f t="shared" si="10"/>
        <v>12</v>
      </c>
      <c r="E51" s="8">
        <v>14</v>
      </c>
      <c r="F51" s="8">
        <v>0</v>
      </c>
      <c r="G51" s="8">
        <f t="shared" si="11"/>
        <v>14</v>
      </c>
      <c r="H51" s="8">
        <v>11</v>
      </c>
      <c r="I51" s="8">
        <v>0</v>
      </c>
      <c r="J51" s="8">
        <f t="shared" si="12"/>
        <v>11</v>
      </c>
      <c r="K51" s="8">
        <v>12</v>
      </c>
      <c r="L51" s="8">
        <v>0</v>
      </c>
      <c r="M51" s="8">
        <v>12</v>
      </c>
      <c r="N51" s="8">
        <v>0</v>
      </c>
      <c r="O51" s="8">
        <v>0</v>
      </c>
      <c r="P51" s="8">
        <f t="shared" si="13"/>
        <v>0</v>
      </c>
      <c r="Q51" s="8">
        <v>21</v>
      </c>
      <c r="R51" s="8"/>
      <c r="S51" s="8">
        <f t="shared" si="14"/>
        <v>21</v>
      </c>
      <c r="T51" s="8">
        <v>34</v>
      </c>
      <c r="U51" s="8"/>
      <c r="V51" s="8">
        <f t="shared" si="15"/>
        <v>34</v>
      </c>
      <c r="W51" s="8">
        <v>31</v>
      </c>
      <c r="X51" s="8"/>
      <c r="Y51" s="8">
        <f t="shared" si="16"/>
        <v>31</v>
      </c>
      <c r="Z51" s="8">
        <v>24</v>
      </c>
      <c r="AA51" s="8"/>
      <c r="AB51" s="8">
        <f t="shared" si="17"/>
        <v>24</v>
      </c>
      <c r="AC51" s="8">
        <v>20</v>
      </c>
      <c r="AD51" s="8"/>
      <c r="AE51" s="8">
        <f t="shared" si="18"/>
        <v>20</v>
      </c>
      <c r="AF51" s="8">
        <v>24</v>
      </c>
      <c r="AG51" s="8"/>
      <c r="AH51" s="8">
        <f t="shared" si="19"/>
        <v>24</v>
      </c>
      <c r="AI51" s="8">
        <v>25</v>
      </c>
      <c r="AJ51" s="8"/>
      <c r="AK51" s="8">
        <f t="shared" si="20"/>
        <v>25</v>
      </c>
    </row>
    <row r="52" spans="1:37" ht="15.75" x14ac:dyDescent="0.25">
      <c r="A52" s="24" t="s">
        <v>83</v>
      </c>
      <c r="B52" s="8">
        <v>0</v>
      </c>
      <c r="C52" s="8">
        <v>0</v>
      </c>
      <c r="D52" s="8">
        <f t="shared" si="10"/>
        <v>0</v>
      </c>
      <c r="E52" s="8">
        <v>0</v>
      </c>
      <c r="F52" s="8">
        <v>0</v>
      </c>
      <c r="G52" s="8">
        <f t="shared" si="11"/>
        <v>0</v>
      </c>
      <c r="H52" s="8">
        <v>0</v>
      </c>
      <c r="I52" s="8">
        <v>0</v>
      </c>
      <c r="J52" s="8">
        <f t="shared" si="12"/>
        <v>0</v>
      </c>
      <c r="K52" s="8">
        <v>0</v>
      </c>
      <c r="L52" s="8">
        <v>0</v>
      </c>
      <c r="M52" s="8">
        <v>0</v>
      </c>
      <c r="N52" s="8">
        <v>0</v>
      </c>
      <c r="O52" s="8">
        <v>0</v>
      </c>
      <c r="P52" s="8">
        <f t="shared" si="13"/>
        <v>0</v>
      </c>
      <c r="Q52" s="8">
        <v>0</v>
      </c>
      <c r="R52" s="8"/>
      <c r="S52" s="8">
        <f t="shared" si="14"/>
        <v>0</v>
      </c>
      <c r="T52" s="8">
        <v>0</v>
      </c>
      <c r="U52" s="8"/>
      <c r="V52" s="8">
        <f t="shared" si="15"/>
        <v>0</v>
      </c>
      <c r="W52" s="8">
        <v>0</v>
      </c>
      <c r="X52" s="8"/>
      <c r="Y52" s="8">
        <f t="shared" si="16"/>
        <v>0</v>
      </c>
      <c r="Z52" s="8">
        <v>0</v>
      </c>
      <c r="AA52" s="8"/>
      <c r="AB52" s="8">
        <f t="shared" si="17"/>
        <v>0</v>
      </c>
      <c r="AC52" s="8">
        <v>0</v>
      </c>
      <c r="AD52" s="8"/>
      <c r="AE52" s="8">
        <f t="shared" si="18"/>
        <v>0</v>
      </c>
      <c r="AF52" s="8">
        <v>0</v>
      </c>
      <c r="AG52" s="8"/>
      <c r="AH52" s="8">
        <f t="shared" si="19"/>
        <v>0</v>
      </c>
      <c r="AI52" s="8">
        <v>0</v>
      </c>
      <c r="AJ52" s="8"/>
      <c r="AK52" s="8">
        <f t="shared" si="20"/>
        <v>0</v>
      </c>
    </row>
    <row r="53" spans="1:37" ht="15.75" x14ac:dyDescent="0.25">
      <c r="A53" s="24" t="s">
        <v>84</v>
      </c>
      <c r="B53" s="8">
        <v>19</v>
      </c>
      <c r="C53" s="8">
        <v>0</v>
      </c>
      <c r="D53" s="8">
        <f t="shared" si="10"/>
        <v>19</v>
      </c>
      <c r="E53" s="8">
        <v>21</v>
      </c>
      <c r="F53" s="8">
        <v>0</v>
      </c>
      <c r="G53" s="8">
        <f t="shared" si="11"/>
        <v>21</v>
      </c>
      <c r="H53" s="8">
        <v>21</v>
      </c>
      <c r="I53" s="8">
        <v>0</v>
      </c>
      <c r="J53" s="8">
        <f t="shared" si="12"/>
        <v>21</v>
      </c>
      <c r="K53" s="8">
        <v>3</v>
      </c>
      <c r="L53" s="8">
        <v>0</v>
      </c>
      <c r="M53" s="8">
        <v>3</v>
      </c>
      <c r="N53" s="8">
        <v>4</v>
      </c>
      <c r="O53" s="8">
        <v>0</v>
      </c>
      <c r="P53" s="8">
        <f t="shared" si="13"/>
        <v>4</v>
      </c>
      <c r="Q53" s="8">
        <v>0</v>
      </c>
      <c r="R53" s="8"/>
      <c r="S53" s="8">
        <f t="shared" si="14"/>
        <v>0</v>
      </c>
      <c r="T53" s="8">
        <v>9</v>
      </c>
      <c r="U53" s="8"/>
      <c r="V53" s="8">
        <f t="shared" si="15"/>
        <v>9</v>
      </c>
      <c r="W53" s="8">
        <v>7</v>
      </c>
      <c r="X53" s="8"/>
      <c r="Y53" s="8">
        <f t="shared" si="16"/>
        <v>7</v>
      </c>
      <c r="Z53" s="8">
        <v>2</v>
      </c>
      <c r="AA53" s="8"/>
      <c r="AB53" s="8">
        <f t="shared" si="17"/>
        <v>2</v>
      </c>
      <c r="AC53" s="8">
        <v>4</v>
      </c>
      <c r="AD53" s="8"/>
      <c r="AE53" s="8">
        <f t="shared" si="18"/>
        <v>4</v>
      </c>
      <c r="AF53" s="8"/>
      <c r="AG53" s="8"/>
      <c r="AH53" s="8">
        <f t="shared" si="19"/>
        <v>0</v>
      </c>
      <c r="AI53" s="8">
        <v>0</v>
      </c>
      <c r="AJ53" s="8"/>
      <c r="AK53" s="8">
        <f t="shared" si="20"/>
        <v>0</v>
      </c>
    </row>
    <row r="54" spans="1:37" ht="15.75" x14ac:dyDescent="0.25">
      <c r="A54" s="25" t="s">
        <v>85</v>
      </c>
      <c r="B54" s="8">
        <v>0</v>
      </c>
      <c r="C54" s="8">
        <v>0</v>
      </c>
      <c r="D54" s="8">
        <f t="shared" si="10"/>
        <v>0</v>
      </c>
      <c r="E54" s="8">
        <v>0</v>
      </c>
      <c r="F54" s="8">
        <v>0</v>
      </c>
      <c r="G54" s="8">
        <f t="shared" si="11"/>
        <v>0</v>
      </c>
      <c r="H54" s="8">
        <v>0</v>
      </c>
      <c r="I54" s="8">
        <v>0</v>
      </c>
      <c r="J54" s="8">
        <f t="shared" si="12"/>
        <v>0</v>
      </c>
      <c r="K54" s="8">
        <v>0</v>
      </c>
      <c r="L54" s="8">
        <v>0</v>
      </c>
      <c r="M54" s="8">
        <v>0</v>
      </c>
      <c r="N54" s="8">
        <v>2</v>
      </c>
      <c r="O54" s="8">
        <v>0</v>
      </c>
      <c r="P54" s="8">
        <f t="shared" si="13"/>
        <v>2</v>
      </c>
      <c r="Q54" s="8">
        <v>0</v>
      </c>
      <c r="R54" s="8"/>
      <c r="S54" s="8">
        <f t="shared" si="14"/>
        <v>0</v>
      </c>
      <c r="T54" s="8">
        <v>0</v>
      </c>
      <c r="U54" s="8"/>
      <c r="V54" s="8">
        <f t="shared" si="15"/>
        <v>0</v>
      </c>
      <c r="W54" s="8"/>
      <c r="X54" s="8"/>
      <c r="Y54" s="8">
        <f t="shared" si="16"/>
        <v>0</v>
      </c>
      <c r="Z54" s="8"/>
      <c r="AA54" s="8"/>
      <c r="AB54" s="8">
        <f t="shared" si="17"/>
        <v>0</v>
      </c>
      <c r="AC54" s="8">
        <v>0</v>
      </c>
      <c r="AD54" s="8"/>
      <c r="AE54" s="8">
        <f t="shared" si="18"/>
        <v>0</v>
      </c>
      <c r="AF54" s="8"/>
      <c r="AG54" s="8"/>
      <c r="AH54" s="8">
        <f t="shared" si="19"/>
        <v>0</v>
      </c>
      <c r="AI54" s="8">
        <v>0</v>
      </c>
      <c r="AJ54" s="8"/>
      <c r="AK54" s="8">
        <f t="shared" si="20"/>
        <v>0</v>
      </c>
    </row>
    <row r="55" spans="1:37" ht="15.75" x14ac:dyDescent="0.25">
      <c r="A55" s="25" t="s">
        <v>49</v>
      </c>
      <c r="B55" s="8">
        <f>SUM(B22:B54)</f>
        <v>412</v>
      </c>
      <c r="C55" s="8">
        <f>SUM(C22:C54)</f>
        <v>10</v>
      </c>
      <c r="D55" s="8">
        <f>SUM(D22:D54)</f>
        <v>422</v>
      </c>
      <c r="E55" s="8">
        <f>SUM(E22:E54)</f>
        <v>486</v>
      </c>
      <c r="F55" s="8">
        <f>SUM(F22:F54)</f>
        <v>12</v>
      </c>
      <c r="G55" s="8">
        <f t="shared" si="11"/>
        <v>498</v>
      </c>
      <c r="H55" s="8">
        <f>SUM(H22:H54)</f>
        <v>436</v>
      </c>
      <c r="I55" s="8">
        <f>SUM(I22:I54)</f>
        <v>17</v>
      </c>
      <c r="J55" s="8">
        <f t="shared" si="12"/>
        <v>453</v>
      </c>
      <c r="K55" s="8">
        <f>SUM(K22:K54)</f>
        <v>561</v>
      </c>
      <c r="L55" s="8">
        <f>SUM(L22:L54)</f>
        <v>18</v>
      </c>
      <c r="M55" s="8">
        <f>SUM(M22:M54)</f>
        <v>579</v>
      </c>
      <c r="N55" s="8">
        <f>SUM(N22:N54)</f>
        <v>671</v>
      </c>
      <c r="O55" s="8">
        <f>SUM(O22:O54)</f>
        <v>27</v>
      </c>
      <c r="P55" s="8">
        <f t="shared" si="13"/>
        <v>698</v>
      </c>
      <c r="Q55" s="8">
        <f>SUM(Q22:Q54)</f>
        <v>700</v>
      </c>
      <c r="R55" s="8">
        <f>SUM(R22:R54)</f>
        <v>27</v>
      </c>
      <c r="S55" s="8">
        <f t="shared" si="14"/>
        <v>727</v>
      </c>
      <c r="T55" s="8">
        <f>SUM(T22:T54)</f>
        <v>638</v>
      </c>
      <c r="U55" s="8">
        <f>SUM(U22:U54)</f>
        <v>28</v>
      </c>
      <c r="V55" s="8">
        <f t="shared" si="15"/>
        <v>666</v>
      </c>
      <c r="W55" s="8">
        <f>SUM(W22:W54)</f>
        <v>662</v>
      </c>
      <c r="X55" s="8">
        <f>SUM(X22:X54)</f>
        <v>21</v>
      </c>
      <c r="Y55" s="8">
        <f t="shared" si="16"/>
        <v>683</v>
      </c>
      <c r="Z55" s="8">
        <f>SUM(Z22:Z54)</f>
        <v>585</v>
      </c>
      <c r="AA55" s="8">
        <f>SUM(AA22:AA54)</f>
        <v>21</v>
      </c>
      <c r="AB55" s="8">
        <f t="shared" si="17"/>
        <v>606</v>
      </c>
      <c r="AC55" s="8">
        <f>SUM(AC22:AC54)</f>
        <v>612</v>
      </c>
      <c r="AD55" s="8">
        <f>SUM(AD22:AD54)</f>
        <v>23</v>
      </c>
      <c r="AE55" s="8">
        <f t="shared" si="18"/>
        <v>635</v>
      </c>
      <c r="AF55" s="8">
        <f>SUM(AF22:AF54)</f>
        <v>435</v>
      </c>
      <c r="AG55" s="8">
        <f>SUM(AG22:AG54)</f>
        <v>26</v>
      </c>
      <c r="AH55" s="8">
        <f t="shared" si="19"/>
        <v>461</v>
      </c>
      <c r="AI55" s="8">
        <f>SUM(AI22:AI54)</f>
        <v>488</v>
      </c>
      <c r="AJ55" s="8">
        <f>SUM(AJ22:AJ54)</f>
        <v>24</v>
      </c>
      <c r="AK55" s="8">
        <f t="shared" si="20"/>
        <v>512</v>
      </c>
    </row>
    <row r="57" spans="1:37" x14ac:dyDescent="0.25">
      <c r="L57" s="89"/>
      <c r="W57" s="89"/>
    </row>
    <row r="58" spans="1:37" x14ac:dyDescent="0.25">
      <c r="H58" s="119"/>
    </row>
    <row r="63" spans="1:37" ht="15" customHeight="1" x14ac:dyDescent="0.25">
      <c r="A63" s="281"/>
      <c r="B63" s="281"/>
      <c r="C63" s="281"/>
      <c r="D63" s="281"/>
    </row>
    <row r="64" spans="1:37" x14ac:dyDescent="0.25">
      <c r="A64" s="281"/>
      <c r="B64" s="281"/>
      <c r="C64" s="281"/>
      <c r="D64" s="281"/>
    </row>
    <row r="65" spans="1:4" x14ac:dyDescent="0.25">
      <c r="A65" s="281"/>
      <c r="B65" s="281"/>
      <c r="C65" s="281"/>
      <c r="D65" s="281"/>
    </row>
    <row r="105" spans="1:10" ht="133.5" customHeight="1" x14ac:dyDescent="0.25">
      <c r="A105" s="308" t="s">
        <v>240</v>
      </c>
      <c r="B105" s="308"/>
      <c r="C105" s="308"/>
      <c r="D105" s="308"/>
      <c r="E105" s="308"/>
      <c r="F105" s="308"/>
      <c r="G105" s="308"/>
      <c r="H105" s="308"/>
      <c r="I105" s="308"/>
      <c r="J105" s="308"/>
    </row>
  </sheetData>
  <mergeCells count="27">
    <mergeCell ref="A105:J105"/>
    <mergeCell ref="H13:J13"/>
    <mergeCell ref="H20:J20"/>
    <mergeCell ref="Q20:S20"/>
    <mergeCell ref="Q13:S13"/>
    <mergeCell ref="N13:P13"/>
    <mergeCell ref="N20:P20"/>
    <mergeCell ref="K13:M13"/>
    <mergeCell ref="K20:M20"/>
    <mergeCell ref="B20:D20"/>
    <mergeCell ref="A63:D65"/>
    <mergeCell ref="B13:D13"/>
    <mergeCell ref="E13:G13"/>
    <mergeCell ref="E20:G20"/>
    <mergeCell ref="A11:Y11"/>
    <mergeCell ref="W20:Y20"/>
    <mergeCell ref="T20:V20"/>
    <mergeCell ref="Z13:AB13"/>
    <mergeCell ref="Z20:AB20"/>
    <mergeCell ref="AI13:AK13"/>
    <mergeCell ref="AI20:AK20"/>
    <mergeCell ref="AC13:AE13"/>
    <mergeCell ref="AC20:AE20"/>
    <mergeCell ref="T13:V13"/>
    <mergeCell ref="W13:Y13"/>
    <mergeCell ref="AF13:AH13"/>
    <mergeCell ref="AF20:AH20"/>
  </mergeCells>
  <pageMargins left="0.5" right="0.25" top="0.75" bottom="0.75" header="0.3" footer="0.3"/>
  <pageSetup paperSize="5" scale="30"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pageSetUpPr fitToPage="1"/>
  </sheetPr>
  <dimension ref="A1:BG255"/>
  <sheetViews>
    <sheetView showGridLines="0" topLeftCell="A7" zoomScale="93" zoomScaleNormal="93" workbookViewId="0">
      <selection activeCell="A8" sqref="A8"/>
    </sheetView>
  </sheetViews>
  <sheetFormatPr defaultRowHeight="15" x14ac:dyDescent="0.25"/>
  <cols>
    <col min="1" max="1" width="73.140625" customWidth="1"/>
    <col min="2" max="13" width="6.28515625" customWidth="1"/>
    <col min="14" max="37" width="6.42578125" customWidth="1"/>
  </cols>
  <sheetData>
    <row r="1" spans="1:37" x14ac:dyDescent="0.25">
      <c r="A1" s="278" t="s">
        <v>0</v>
      </c>
      <c r="B1" s="278"/>
      <c r="C1" s="278"/>
      <c r="D1" s="278"/>
      <c r="E1" s="278"/>
      <c r="F1" s="278"/>
      <c r="G1" s="278"/>
      <c r="H1" s="278"/>
      <c r="I1" s="278"/>
      <c r="J1" s="1"/>
    </row>
    <row r="2" spans="1:37" x14ac:dyDescent="0.25">
      <c r="A2" s="278" t="s">
        <v>1</v>
      </c>
      <c r="B2" s="278"/>
      <c r="C2" s="278"/>
      <c r="D2" s="278"/>
      <c r="E2" s="278"/>
      <c r="F2" s="278"/>
      <c r="G2" s="278"/>
      <c r="H2" s="278"/>
      <c r="I2" s="278"/>
      <c r="J2" s="1"/>
    </row>
    <row r="3" spans="1:37" x14ac:dyDescent="0.25">
      <c r="A3" s="278" t="s">
        <v>106</v>
      </c>
      <c r="B3" s="278"/>
      <c r="C3" s="278"/>
      <c r="D3" s="278"/>
      <c r="E3" s="278"/>
      <c r="F3" s="278"/>
      <c r="G3" s="278"/>
      <c r="H3" s="278"/>
      <c r="I3" s="278"/>
    </row>
    <row r="4" spans="1:37" x14ac:dyDescent="0.25">
      <c r="A4" s="277" t="s">
        <v>3</v>
      </c>
      <c r="B4" s="277"/>
      <c r="C4" s="277"/>
      <c r="D4" s="277"/>
      <c r="E4" s="277"/>
      <c r="F4" s="277"/>
      <c r="G4" s="277"/>
      <c r="H4" s="277"/>
      <c r="I4" s="277"/>
    </row>
    <row r="5" spans="1:37" x14ac:dyDescent="0.25">
      <c r="A5" s="263" t="s">
        <v>131</v>
      </c>
      <c r="B5" s="263"/>
      <c r="C5" s="263"/>
      <c r="D5" s="263"/>
      <c r="E5" s="263"/>
      <c r="F5" s="263"/>
      <c r="G5" s="263"/>
      <c r="H5" s="263"/>
      <c r="I5" s="263"/>
    </row>
    <row r="6" spans="1:37" x14ac:dyDescent="0.25">
      <c r="A6" s="312" t="s">
        <v>132</v>
      </c>
      <c r="B6" s="312"/>
      <c r="C6" s="312"/>
      <c r="D6" s="312"/>
      <c r="E6" s="312"/>
      <c r="F6" s="312"/>
      <c r="G6" s="312"/>
      <c r="H6" s="312"/>
      <c r="I6" s="312"/>
    </row>
    <row r="7" spans="1:37" ht="26.25" customHeight="1" x14ac:dyDescent="0.25">
      <c r="A7" s="278" t="s">
        <v>37</v>
      </c>
      <c r="B7" s="278"/>
      <c r="C7" s="278"/>
      <c r="D7" s="278"/>
      <c r="E7" s="278"/>
      <c r="F7" s="278"/>
      <c r="G7" s="278"/>
      <c r="H7" s="278"/>
      <c r="I7" s="278"/>
    </row>
    <row r="8" spans="1:37" x14ac:dyDescent="0.25">
      <c r="A8" s="88" t="str">
        <f>'Indicadores - DCR '!A8</f>
        <v>DATOS -  Actualizado : Febrero 2023</v>
      </c>
    </row>
    <row r="9" spans="1:37" ht="18.75" x14ac:dyDescent="0.3">
      <c r="A9" s="307" t="s">
        <v>253</v>
      </c>
      <c r="B9" s="307"/>
      <c r="C9" s="307"/>
      <c r="D9" s="307"/>
      <c r="E9" s="307"/>
      <c r="F9" s="307"/>
      <c r="G9" s="307"/>
      <c r="H9" s="307"/>
      <c r="I9" s="307"/>
      <c r="J9" s="307"/>
      <c r="K9" s="307"/>
      <c r="L9" s="307"/>
      <c r="M9" s="307"/>
      <c r="N9" s="307"/>
      <c r="O9" s="307"/>
      <c r="P9" s="307"/>
      <c r="Q9" s="307"/>
      <c r="R9" s="307"/>
      <c r="S9" s="307"/>
      <c r="T9" s="307"/>
      <c r="U9" s="307"/>
      <c r="V9" s="307"/>
      <c r="W9" s="307"/>
      <c r="X9" s="307"/>
      <c r="Y9" s="307"/>
      <c r="Z9" s="307"/>
      <c r="AA9" s="307"/>
      <c r="AB9" s="307"/>
      <c r="AC9" s="307"/>
      <c r="AD9" s="307"/>
      <c r="AE9" s="307"/>
      <c r="AF9" s="307"/>
      <c r="AG9" s="307"/>
      <c r="AH9" s="307"/>
      <c r="AI9" s="307"/>
      <c r="AJ9" s="307"/>
      <c r="AK9" s="307"/>
    </row>
    <row r="10" spans="1:37" ht="12.75" customHeight="1" x14ac:dyDescent="0.25"/>
    <row r="11" spans="1:37" hidden="1" x14ac:dyDescent="0.25"/>
    <row r="12" spans="1:37" ht="23.25" customHeight="1" x14ac:dyDescent="0.25">
      <c r="A12" s="309" t="s">
        <v>340</v>
      </c>
      <c r="B12" s="309"/>
      <c r="C12" s="309"/>
      <c r="D12" s="309"/>
      <c r="E12" s="309"/>
      <c r="F12" s="309"/>
      <c r="G12" s="309"/>
      <c r="H12" s="309"/>
      <c r="I12" s="309"/>
      <c r="J12" s="309"/>
      <c r="K12" s="309"/>
      <c r="L12" s="309"/>
      <c r="M12" s="309"/>
      <c r="N12" s="309"/>
      <c r="O12" s="309"/>
      <c r="P12" s="309"/>
      <c r="Q12" s="309"/>
      <c r="R12" s="309"/>
      <c r="S12" s="309"/>
      <c r="T12" s="309"/>
      <c r="U12" s="309"/>
      <c r="V12" s="309"/>
      <c r="W12" s="309"/>
      <c r="X12" s="309"/>
      <c r="Y12" s="309"/>
      <c r="Z12" s="309"/>
      <c r="AA12" s="309"/>
      <c r="AB12" s="309"/>
      <c r="AC12" s="309"/>
      <c r="AD12" s="309"/>
      <c r="AE12" s="309"/>
      <c r="AF12" s="309"/>
      <c r="AG12" s="309"/>
      <c r="AH12" s="309"/>
      <c r="AI12" s="309"/>
      <c r="AJ12" s="309"/>
      <c r="AK12" s="309"/>
    </row>
    <row r="13" spans="1:37" ht="9" customHeight="1" x14ac:dyDescent="0.25">
      <c r="A13" s="47"/>
      <c r="B13" s="47"/>
      <c r="C13" s="47"/>
      <c r="D13" s="47"/>
      <c r="E13" s="47"/>
      <c r="F13" s="47"/>
      <c r="G13" s="47"/>
      <c r="H13" s="47"/>
      <c r="I13" s="47"/>
      <c r="J13" s="47"/>
      <c r="K13" s="47"/>
      <c r="L13" s="47"/>
    </row>
    <row r="14" spans="1:37" ht="24" customHeight="1" x14ac:dyDescent="0.25">
      <c r="A14" s="47"/>
      <c r="B14" s="310">
        <v>2023</v>
      </c>
      <c r="C14" s="310"/>
      <c r="D14" s="310"/>
      <c r="E14" s="310"/>
      <c r="F14" s="310"/>
      <c r="G14" s="310"/>
      <c r="H14" s="310"/>
      <c r="I14" s="310"/>
      <c r="J14" s="310"/>
      <c r="K14" s="310"/>
      <c r="L14" s="310"/>
      <c r="M14" s="310"/>
      <c r="N14" s="310"/>
      <c r="O14" s="310"/>
      <c r="P14" s="310"/>
      <c r="Q14" s="310"/>
      <c r="R14" s="310"/>
      <c r="S14" s="310"/>
      <c r="T14" s="310"/>
      <c r="U14" s="310"/>
      <c r="V14" s="310"/>
      <c r="W14" s="310"/>
      <c r="X14" s="310"/>
      <c r="Y14" s="310"/>
      <c r="Z14" s="310"/>
      <c r="AA14" s="310"/>
      <c r="AB14" s="310"/>
      <c r="AC14" s="310"/>
      <c r="AD14" s="310"/>
      <c r="AE14" s="310"/>
      <c r="AF14" s="310"/>
      <c r="AG14" s="310"/>
      <c r="AH14" s="310"/>
      <c r="AI14" s="310"/>
      <c r="AJ14" s="310"/>
      <c r="AK14" s="310"/>
    </row>
    <row r="15" spans="1:37" ht="18.75" customHeight="1" x14ac:dyDescent="0.25">
      <c r="A15" s="47"/>
      <c r="B15" s="81"/>
      <c r="C15" s="83" t="s">
        <v>134</v>
      </c>
      <c r="D15" s="82"/>
      <c r="E15" s="83"/>
      <c r="F15" s="83" t="s">
        <v>8</v>
      </c>
      <c r="G15" s="84"/>
      <c r="H15" s="83"/>
      <c r="I15" s="83" t="s">
        <v>9</v>
      </c>
      <c r="J15" s="82"/>
      <c r="K15" s="85"/>
      <c r="L15" s="83" t="s">
        <v>10</v>
      </c>
      <c r="M15" s="82"/>
      <c r="N15" s="85"/>
      <c r="O15" s="83" t="s">
        <v>11</v>
      </c>
      <c r="P15" s="82"/>
      <c r="Q15" s="85"/>
      <c r="R15" s="83" t="s">
        <v>12</v>
      </c>
      <c r="S15" s="82"/>
      <c r="T15" s="85"/>
      <c r="U15" s="83" t="s">
        <v>13</v>
      </c>
      <c r="V15" s="82"/>
      <c r="W15" s="85"/>
      <c r="X15" s="83" t="s">
        <v>14</v>
      </c>
      <c r="Y15" s="82"/>
      <c r="Z15" s="85"/>
      <c r="AA15" s="83" t="s">
        <v>15</v>
      </c>
      <c r="AB15" s="82"/>
      <c r="AC15" s="85"/>
      <c r="AD15" s="83" t="s">
        <v>16</v>
      </c>
      <c r="AE15" s="82"/>
      <c r="AF15" s="85"/>
      <c r="AG15" s="83" t="s">
        <v>17</v>
      </c>
      <c r="AH15" s="82"/>
      <c r="AI15" s="85"/>
      <c r="AJ15" s="83" t="s">
        <v>18</v>
      </c>
      <c r="AK15" s="82"/>
    </row>
    <row r="16" spans="1:37" ht="54.75" customHeight="1" x14ac:dyDescent="0.25">
      <c r="A16" s="161" t="s">
        <v>135</v>
      </c>
      <c r="B16" s="147" t="s">
        <v>47</v>
      </c>
      <c r="C16" s="147" t="s">
        <v>48</v>
      </c>
      <c r="D16" s="48" t="s">
        <v>49</v>
      </c>
      <c r="E16" s="147" t="s">
        <v>47</v>
      </c>
      <c r="F16" s="147" t="s">
        <v>48</v>
      </c>
      <c r="G16" s="48" t="s">
        <v>49</v>
      </c>
      <c r="H16" s="147" t="s">
        <v>47</v>
      </c>
      <c r="I16" s="147" t="s">
        <v>48</v>
      </c>
      <c r="J16" s="48" t="s">
        <v>49</v>
      </c>
      <c r="K16" s="147" t="s">
        <v>47</v>
      </c>
      <c r="L16" s="147" t="s">
        <v>48</v>
      </c>
      <c r="M16" s="48" t="s">
        <v>49</v>
      </c>
      <c r="N16" s="147" t="s">
        <v>47</v>
      </c>
      <c r="O16" s="147" t="s">
        <v>48</v>
      </c>
      <c r="P16" s="48" t="s">
        <v>49</v>
      </c>
      <c r="Q16" s="147" t="s">
        <v>47</v>
      </c>
      <c r="R16" s="147" t="s">
        <v>48</v>
      </c>
      <c r="S16" s="48" t="s">
        <v>49</v>
      </c>
      <c r="T16" s="147" t="s">
        <v>47</v>
      </c>
      <c r="U16" s="147" t="s">
        <v>48</v>
      </c>
      <c r="V16" s="48" t="s">
        <v>49</v>
      </c>
      <c r="W16" s="147" t="s">
        <v>47</v>
      </c>
      <c r="X16" s="147" t="s">
        <v>48</v>
      </c>
      <c r="Y16" s="48" t="s">
        <v>49</v>
      </c>
      <c r="Z16" s="147" t="s">
        <v>47</v>
      </c>
      <c r="AA16" s="147" t="s">
        <v>48</v>
      </c>
      <c r="AB16" s="48" t="s">
        <v>49</v>
      </c>
      <c r="AC16" s="147" t="s">
        <v>47</v>
      </c>
      <c r="AD16" s="147" t="s">
        <v>48</v>
      </c>
      <c r="AE16" s="48" t="s">
        <v>49</v>
      </c>
      <c r="AF16" s="147" t="s">
        <v>47</v>
      </c>
      <c r="AG16" s="147" t="s">
        <v>48</v>
      </c>
      <c r="AH16" s="48" t="s">
        <v>49</v>
      </c>
      <c r="AI16" s="147" t="s">
        <v>47</v>
      </c>
      <c r="AJ16" s="147" t="s">
        <v>48</v>
      </c>
      <c r="AK16" s="48" t="s">
        <v>49</v>
      </c>
    </row>
    <row r="17" spans="1:37" ht="22.5" customHeight="1" x14ac:dyDescent="0.25">
      <c r="A17" s="49" t="s">
        <v>330</v>
      </c>
      <c r="B17" s="15">
        <v>199</v>
      </c>
      <c r="C17" s="15">
        <v>22</v>
      </c>
      <c r="D17" s="50">
        <f t="shared" ref="D17:D18" si="0">B17+C17</f>
        <v>221</v>
      </c>
      <c r="E17" s="15">
        <v>220</v>
      </c>
      <c r="F17" s="15">
        <v>11</v>
      </c>
      <c r="G17" s="50">
        <f t="shared" ref="G17:G18" si="1">E17+F17</f>
        <v>231</v>
      </c>
      <c r="H17" s="15"/>
      <c r="I17" s="15"/>
      <c r="J17" s="50">
        <f t="shared" ref="J17:J18" si="2">H17+I17</f>
        <v>0</v>
      </c>
      <c r="K17" s="15"/>
      <c r="L17" s="15"/>
      <c r="M17" s="50">
        <f>K17+L17</f>
        <v>0</v>
      </c>
      <c r="N17" s="15"/>
      <c r="O17" s="15"/>
      <c r="P17" s="50">
        <f>N17+O17</f>
        <v>0</v>
      </c>
      <c r="Q17" s="15"/>
      <c r="R17" s="15"/>
      <c r="S17" s="50">
        <f>Q17+R17</f>
        <v>0</v>
      </c>
      <c r="T17" s="15"/>
      <c r="U17" s="15"/>
      <c r="V17" s="50">
        <f>T17+U17</f>
        <v>0</v>
      </c>
      <c r="W17" s="15"/>
      <c r="X17" s="15"/>
      <c r="Y17" s="50">
        <f>W17+X17</f>
        <v>0</v>
      </c>
      <c r="Z17" s="15"/>
      <c r="AA17" s="15"/>
      <c r="AB17" s="50">
        <f>Z17+AA17</f>
        <v>0</v>
      </c>
      <c r="AC17" s="15"/>
      <c r="AD17" s="15"/>
      <c r="AE17" s="50">
        <f>AC17+AD17</f>
        <v>0</v>
      </c>
      <c r="AF17" s="15"/>
      <c r="AG17" s="15"/>
      <c r="AH17" s="50">
        <f>AF17+AG17</f>
        <v>0</v>
      </c>
      <c r="AI17" s="15"/>
      <c r="AJ17" s="15"/>
      <c r="AK17" s="50">
        <f>AI17+AJ17</f>
        <v>0</v>
      </c>
    </row>
    <row r="18" spans="1:37" ht="22.5" customHeight="1" x14ac:dyDescent="0.25">
      <c r="A18" s="51" t="s">
        <v>187</v>
      </c>
      <c r="B18" s="52">
        <f>B35</f>
        <v>1415</v>
      </c>
      <c r="C18" s="52">
        <f>C35</f>
        <v>92</v>
      </c>
      <c r="D18" s="50">
        <f t="shared" si="0"/>
        <v>1507</v>
      </c>
      <c r="E18" s="15">
        <f>E35</f>
        <v>1461</v>
      </c>
      <c r="F18" s="15">
        <f>F35</f>
        <v>100</v>
      </c>
      <c r="G18" s="50">
        <f t="shared" si="1"/>
        <v>1561</v>
      </c>
      <c r="H18" s="15">
        <f>H35</f>
        <v>0</v>
      </c>
      <c r="I18" s="15">
        <f>I35</f>
        <v>0</v>
      </c>
      <c r="J18" s="50">
        <f t="shared" si="2"/>
        <v>0</v>
      </c>
      <c r="K18" s="15">
        <f>K35</f>
        <v>0</v>
      </c>
      <c r="L18" s="15">
        <f>L35</f>
        <v>0</v>
      </c>
      <c r="M18" s="50">
        <f>K18+L18</f>
        <v>0</v>
      </c>
      <c r="N18" s="15">
        <f>N35</f>
        <v>0</v>
      </c>
      <c r="O18" s="15">
        <f>O35</f>
        <v>0</v>
      </c>
      <c r="P18" s="50">
        <f>N18+O18</f>
        <v>0</v>
      </c>
      <c r="Q18" s="15">
        <f>Q35</f>
        <v>0</v>
      </c>
      <c r="R18" s="15">
        <f>R35</f>
        <v>0</v>
      </c>
      <c r="S18" s="50">
        <f>Q18+R18</f>
        <v>0</v>
      </c>
      <c r="T18" s="15">
        <f>T35</f>
        <v>0</v>
      </c>
      <c r="U18" s="15">
        <f>U35</f>
        <v>0</v>
      </c>
      <c r="V18" s="50">
        <f>T18+U18</f>
        <v>0</v>
      </c>
      <c r="W18" s="15">
        <f>W35</f>
        <v>0</v>
      </c>
      <c r="X18" s="15">
        <f>X35</f>
        <v>0</v>
      </c>
      <c r="Y18" s="50">
        <f>W18+X18</f>
        <v>0</v>
      </c>
      <c r="Z18" s="15">
        <f>Z35</f>
        <v>0</v>
      </c>
      <c r="AA18" s="15">
        <f>AA35</f>
        <v>0</v>
      </c>
      <c r="AB18" s="50">
        <f>Z18+AA18</f>
        <v>0</v>
      </c>
      <c r="AC18" s="15">
        <f>AC35</f>
        <v>0</v>
      </c>
      <c r="AD18" s="15">
        <f>AD35</f>
        <v>0</v>
      </c>
      <c r="AE18" s="50">
        <f>AC18+AD18</f>
        <v>0</v>
      </c>
      <c r="AF18" s="15">
        <f>AF35</f>
        <v>0</v>
      </c>
      <c r="AG18" s="15">
        <f>AG35</f>
        <v>0</v>
      </c>
      <c r="AH18" s="50">
        <f>AF18+AG18</f>
        <v>0</v>
      </c>
      <c r="AI18" s="15">
        <f>AI35</f>
        <v>0</v>
      </c>
      <c r="AJ18" s="15">
        <f>AJ35</f>
        <v>0</v>
      </c>
      <c r="AK18" s="50">
        <f>AI18+AJ18</f>
        <v>0</v>
      </c>
    </row>
    <row r="19" spans="1:37" ht="24" customHeight="1" x14ac:dyDescent="0.25"/>
    <row r="20" spans="1:37" ht="25.5" customHeight="1" thickBot="1" x14ac:dyDescent="0.4">
      <c r="B20" s="311">
        <f>B14</f>
        <v>2023</v>
      </c>
      <c r="C20" s="311"/>
      <c r="D20" s="311"/>
      <c r="E20" s="311"/>
      <c r="F20" s="311"/>
      <c r="G20" s="311"/>
      <c r="H20" s="311"/>
      <c r="I20" s="311"/>
      <c r="J20" s="311"/>
      <c r="K20" s="311"/>
      <c r="L20" s="311"/>
      <c r="M20" s="311"/>
      <c r="N20" s="311"/>
      <c r="O20" s="311"/>
      <c r="P20" s="311"/>
      <c r="Q20" s="311"/>
      <c r="R20" s="311"/>
      <c r="S20" s="311"/>
      <c r="T20" s="311"/>
      <c r="U20" s="311"/>
      <c r="V20" s="311"/>
      <c r="W20" s="311"/>
      <c r="X20" s="311"/>
      <c r="Y20" s="311"/>
      <c r="Z20" s="311"/>
      <c r="AA20" s="311"/>
      <c r="AB20" s="311"/>
      <c r="AC20" s="311"/>
      <c r="AD20" s="311"/>
      <c r="AE20" s="311"/>
      <c r="AF20" s="311"/>
      <c r="AG20" s="311"/>
      <c r="AH20" s="311"/>
      <c r="AI20" s="311"/>
      <c r="AJ20" s="311"/>
      <c r="AK20" s="311"/>
    </row>
    <row r="21" spans="1:37" ht="33" customHeight="1" thickBot="1" x14ac:dyDescent="0.3">
      <c r="A21" s="160" t="s">
        <v>158</v>
      </c>
      <c r="B21" s="315" t="s">
        <v>134</v>
      </c>
      <c r="C21" s="315"/>
      <c r="D21" s="316"/>
      <c r="E21" s="317" t="s">
        <v>8</v>
      </c>
      <c r="F21" s="315"/>
      <c r="G21" s="316"/>
      <c r="H21" s="317" t="s">
        <v>9</v>
      </c>
      <c r="I21" s="315"/>
      <c r="J21" s="316"/>
      <c r="K21" s="317" t="s">
        <v>10</v>
      </c>
      <c r="L21" s="315"/>
      <c r="M21" s="315"/>
      <c r="N21" s="314" t="s">
        <v>11</v>
      </c>
      <c r="O21" s="314"/>
      <c r="P21" s="314"/>
      <c r="Q21" s="314" t="s">
        <v>12</v>
      </c>
      <c r="R21" s="314"/>
      <c r="S21" s="314"/>
      <c r="T21" s="293" t="s">
        <v>13</v>
      </c>
      <c r="U21" s="293"/>
      <c r="V21" s="293"/>
      <c r="W21" s="293" t="s">
        <v>14</v>
      </c>
      <c r="X21" s="293"/>
      <c r="Y21" s="293"/>
      <c r="Z21" s="293" t="s">
        <v>15</v>
      </c>
      <c r="AA21" s="293"/>
      <c r="AB21" s="293"/>
      <c r="AC21" s="293" t="s">
        <v>16</v>
      </c>
      <c r="AD21" s="293"/>
      <c r="AE21" s="293"/>
      <c r="AF21" s="293" t="s">
        <v>17</v>
      </c>
      <c r="AG21" s="293"/>
      <c r="AH21" s="293"/>
      <c r="AI21" s="293" t="s">
        <v>18</v>
      </c>
      <c r="AJ21" s="293"/>
      <c r="AK21" s="293"/>
    </row>
    <row r="22" spans="1:37" s="212" customFormat="1" ht="81" customHeight="1" x14ac:dyDescent="0.25">
      <c r="A22" s="58" t="s">
        <v>157</v>
      </c>
      <c r="B22" s="246" t="s">
        <v>47</v>
      </c>
      <c r="C22" s="210" t="s">
        <v>48</v>
      </c>
      <c r="D22" s="211" t="s">
        <v>49</v>
      </c>
      <c r="E22" s="210" t="s">
        <v>47</v>
      </c>
      <c r="F22" s="210" t="s">
        <v>48</v>
      </c>
      <c r="G22" s="211" t="s">
        <v>49</v>
      </c>
      <c r="H22" s="210" t="s">
        <v>47</v>
      </c>
      <c r="I22" s="210" t="s">
        <v>48</v>
      </c>
      <c r="J22" s="211" t="s">
        <v>49</v>
      </c>
      <c r="K22" s="210" t="s">
        <v>47</v>
      </c>
      <c r="L22" s="210" t="s">
        <v>48</v>
      </c>
      <c r="M22" s="241" t="s">
        <v>49</v>
      </c>
      <c r="N22" s="244" t="s">
        <v>47</v>
      </c>
      <c r="O22" s="244" t="s">
        <v>48</v>
      </c>
      <c r="P22" s="211" t="s">
        <v>49</v>
      </c>
      <c r="Q22" s="244" t="s">
        <v>47</v>
      </c>
      <c r="R22" s="244" t="s">
        <v>48</v>
      </c>
      <c r="S22" s="211" t="s">
        <v>49</v>
      </c>
      <c r="T22" s="244" t="s">
        <v>47</v>
      </c>
      <c r="U22" s="244" t="s">
        <v>48</v>
      </c>
      <c r="V22" s="211" t="s">
        <v>49</v>
      </c>
      <c r="W22" s="244" t="s">
        <v>47</v>
      </c>
      <c r="X22" s="244" t="s">
        <v>48</v>
      </c>
      <c r="Y22" s="211" t="s">
        <v>49</v>
      </c>
      <c r="Z22" s="244" t="s">
        <v>47</v>
      </c>
      <c r="AA22" s="244" t="s">
        <v>48</v>
      </c>
      <c r="AB22" s="211" t="s">
        <v>49</v>
      </c>
      <c r="AC22" s="244" t="s">
        <v>47</v>
      </c>
      <c r="AD22" s="244" t="s">
        <v>48</v>
      </c>
      <c r="AE22" s="211" t="s">
        <v>49</v>
      </c>
      <c r="AF22" s="244" t="s">
        <v>47</v>
      </c>
      <c r="AG22" s="244" t="s">
        <v>48</v>
      </c>
      <c r="AH22" s="211" t="s">
        <v>49</v>
      </c>
      <c r="AI22" s="244" t="s">
        <v>47</v>
      </c>
      <c r="AJ22" s="244" t="s">
        <v>48</v>
      </c>
      <c r="AK22" s="211" t="s">
        <v>49</v>
      </c>
    </row>
    <row r="23" spans="1:37" x14ac:dyDescent="0.25">
      <c r="A23" s="60" t="s">
        <v>189</v>
      </c>
      <c r="B23" s="61">
        <v>1367</v>
      </c>
      <c r="C23" s="61">
        <v>89</v>
      </c>
      <c r="D23" s="62">
        <f>B23+C23</f>
        <v>1456</v>
      </c>
      <c r="E23" s="61">
        <v>1412</v>
      </c>
      <c r="F23" s="61">
        <v>97</v>
      </c>
      <c r="G23" s="62">
        <f t="shared" ref="G23:G34" si="3">E23+F23</f>
        <v>1509</v>
      </c>
      <c r="H23" s="61"/>
      <c r="I23" s="61"/>
      <c r="J23" s="62">
        <f t="shared" ref="J23:J34" si="4">H23+I23</f>
        <v>0</v>
      </c>
      <c r="K23" s="61"/>
      <c r="L23" s="61"/>
      <c r="M23" s="242">
        <f t="shared" ref="M23:M34" si="5">K23+L23</f>
        <v>0</v>
      </c>
      <c r="N23" s="245"/>
      <c r="O23" s="245"/>
      <c r="P23" s="62">
        <f t="shared" ref="P23" si="6">N23+O23</f>
        <v>0</v>
      </c>
      <c r="Q23" s="245"/>
      <c r="R23" s="245"/>
      <c r="S23" s="62">
        <f t="shared" ref="S23" si="7">Q23+R23</f>
        <v>0</v>
      </c>
      <c r="T23" s="245"/>
      <c r="U23" s="245"/>
      <c r="V23" s="62">
        <f t="shared" ref="V23" si="8">T23+U23</f>
        <v>0</v>
      </c>
      <c r="W23" s="245"/>
      <c r="X23" s="245"/>
      <c r="Y23" s="62">
        <f t="shared" ref="Y23" si="9">W23+X23</f>
        <v>0</v>
      </c>
      <c r="Z23" s="245"/>
      <c r="AA23" s="245"/>
      <c r="AB23" s="62">
        <f t="shared" ref="AB23" si="10">Z23+AA23</f>
        <v>0</v>
      </c>
      <c r="AC23" s="245"/>
      <c r="AD23" s="245"/>
      <c r="AE23" s="62">
        <f t="shared" ref="AE23" si="11">AC23+AD23</f>
        <v>0</v>
      </c>
      <c r="AF23" s="245"/>
      <c r="AG23" s="245"/>
      <c r="AH23" s="62">
        <f t="shared" ref="AH23" si="12">AF23+AG23</f>
        <v>0</v>
      </c>
      <c r="AI23" s="245"/>
      <c r="AJ23" s="245"/>
      <c r="AK23" s="62">
        <f t="shared" ref="AK23" si="13">AI23+AJ23</f>
        <v>0</v>
      </c>
    </row>
    <row r="24" spans="1:37" x14ac:dyDescent="0.25">
      <c r="A24" s="248" t="s">
        <v>301</v>
      </c>
      <c r="B24" s="61">
        <v>10</v>
      </c>
      <c r="C24" s="61">
        <v>2</v>
      </c>
      <c r="D24" s="62">
        <f>B24+C24</f>
        <v>12</v>
      </c>
      <c r="E24" s="61">
        <v>9</v>
      </c>
      <c r="F24" s="61">
        <v>2</v>
      </c>
      <c r="G24" s="62">
        <f>E24+F24</f>
        <v>11</v>
      </c>
      <c r="H24" s="61"/>
      <c r="I24" s="61"/>
      <c r="J24" s="62">
        <f>H24+I24</f>
        <v>0</v>
      </c>
      <c r="K24" s="61"/>
      <c r="L24" s="61"/>
      <c r="M24" s="242">
        <f>K24+L24</f>
        <v>0</v>
      </c>
      <c r="N24" s="245"/>
      <c r="O24" s="245"/>
      <c r="P24" s="62">
        <f>N24+O24</f>
        <v>0</v>
      </c>
      <c r="Q24" s="245"/>
      <c r="R24" s="245"/>
      <c r="S24" s="62">
        <f>Q24+R24</f>
        <v>0</v>
      </c>
      <c r="T24" s="245"/>
      <c r="U24" s="245"/>
      <c r="V24" s="62">
        <f>T24+U24</f>
        <v>0</v>
      </c>
      <c r="W24" s="245"/>
      <c r="X24" s="245"/>
      <c r="Y24" s="62">
        <f>W24+X24</f>
        <v>0</v>
      </c>
      <c r="Z24" s="245"/>
      <c r="AA24" s="245"/>
      <c r="AB24" s="62">
        <f>Z24+AA24</f>
        <v>0</v>
      </c>
      <c r="AC24" s="245"/>
      <c r="AD24" s="245"/>
      <c r="AE24" s="62">
        <f>AC24+AD24</f>
        <v>0</v>
      </c>
      <c r="AF24" s="245"/>
      <c r="AG24" s="245"/>
      <c r="AH24" s="62">
        <f>AF24+AG24</f>
        <v>0</v>
      </c>
      <c r="AI24" s="245"/>
      <c r="AJ24" s="245"/>
      <c r="AK24" s="62">
        <f>AI24+AJ24</f>
        <v>0</v>
      </c>
    </row>
    <row r="25" spans="1:37" x14ac:dyDescent="0.25">
      <c r="A25" s="60" t="s">
        <v>149</v>
      </c>
      <c r="B25" s="61">
        <v>6</v>
      </c>
      <c r="C25" s="61">
        <v>1</v>
      </c>
      <c r="D25" s="62">
        <f>B25+C25</f>
        <v>7</v>
      </c>
      <c r="E25" s="61">
        <v>7</v>
      </c>
      <c r="F25" s="61">
        <v>1</v>
      </c>
      <c r="G25" s="62">
        <f>E25+F25</f>
        <v>8</v>
      </c>
      <c r="H25" s="61"/>
      <c r="I25" s="61"/>
      <c r="J25" s="62">
        <f>H25+I25</f>
        <v>0</v>
      </c>
      <c r="K25" s="61"/>
      <c r="L25" s="61"/>
      <c r="M25" s="242">
        <f>K25+L25</f>
        <v>0</v>
      </c>
      <c r="N25" s="245"/>
      <c r="O25" s="245"/>
      <c r="P25" s="62">
        <f>N25+O25</f>
        <v>0</v>
      </c>
      <c r="Q25" s="245"/>
      <c r="R25" s="245"/>
      <c r="S25" s="62">
        <f>Q25+R25</f>
        <v>0</v>
      </c>
      <c r="T25" s="245"/>
      <c r="U25" s="245"/>
      <c r="V25" s="62">
        <f>T25+U25</f>
        <v>0</v>
      </c>
      <c r="W25" s="245"/>
      <c r="X25" s="245"/>
      <c r="Y25" s="62">
        <f>W25+X25</f>
        <v>0</v>
      </c>
      <c r="Z25" s="245"/>
      <c r="AA25" s="245"/>
      <c r="AB25" s="62">
        <f>Z25+AA25</f>
        <v>0</v>
      </c>
      <c r="AC25" s="245"/>
      <c r="AD25" s="245"/>
      <c r="AE25" s="62">
        <f>AC25+AD25</f>
        <v>0</v>
      </c>
      <c r="AF25" s="245"/>
      <c r="AG25" s="245"/>
      <c r="AH25" s="62">
        <f>AF25+AG25</f>
        <v>0</v>
      </c>
      <c r="AI25" s="245"/>
      <c r="AJ25" s="245"/>
      <c r="AK25" s="62">
        <f>AI25+AJ25</f>
        <v>0</v>
      </c>
    </row>
    <row r="26" spans="1:37" x14ac:dyDescent="0.25">
      <c r="A26" s="60" t="s">
        <v>190</v>
      </c>
      <c r="B26" s="61">
        <v>6</v>
      </c>
      <c r="C26" s="61">
        <v>0</v>
      </c>
      <c r="D26" s="62">
        <f>B26+C26</f>
        <v>6</v>
      </c>
      <c r="E26" s="61">
        <v>7</v>
      </c>
      <c r="F26" s="61">
        <v>0</v>
      </c>
      <c r="G26" s="62">
        <f>E26+F26</f>
        <v>7</v>
      </c>
      <c r="H26" s="61"/>
      <c r="I26" s="61"/>
      <c r="J26" s="62">
        <f>H26+I26</f>
        <v>0</v>
      </c>
      <c r="K26" s="61"/>
      <c r="L26" s="61"/>
      <c r="M26" s="242">
        <f>K26+L26</f>
        <v>0</v>
      </c>
      <c r="N26" s="245"/>
      <c r="O26" s="245"/>
      <c r="P26" s="62">
        <f>N26+O26</f>
        <v>0</v>
      </c>
      <c r="Q26" s="245"/>
      <c r="R26" s="245"/>
      <c r="S26" s="62">
        <f>Q26+R26</f>
        <v>0</v>
      </c>
      <c r="T26" s="245"/>
      <c r="U26" s="245"/>
      <c r="V26" s="62">
        <f>T26+U26</f>
        <v>0</v>
      </c>
      <c r="W26" s="245"/>
      <c r="X26" s="245"/>
      <c r="Y26" s="62">
        <f>W26+X26</f>
        <v>0</v>
      </c>
      <c r="Z26" s="245"/>
      <c r="AA26" s="245"/>
      <c r="AB26" s="62">
        <f>Z26+AA26</f>
        <v>0</v>
      </c>
      <c r="AC26" s="245"/>
      <c r="AD26" s="245"/>
      <c r="AE26" s="62">
        <f>AC26+AD26</f>
        <v>0</v>
      </c>
      <c r="AF26" s="245"/>
      <c r="AG26" s="245"/>
      <c r="AH26" s="62">
        <f>AF26+AG26</f>
        <v>0</v>
      </c>
      <c r="AI26" s="245"/>
      <c r="AJ26" s="245"/>
      <c r="AK26" s="62">
        <f>AI26+AJ26</f>
        <v>0</v>
      </c>
    </row>
    <row r="27" spans="1:37" x14ac:dyDescent="0.25">
      <c r="A27" s="60" t="s">
        <v>150</v>
      </c>
      <c r="B27" s="61">
        <v>0</v>
      </c>
      <c r="C27" s="61">
        <v>0</v>
      </c>
      <c r="D27" s="62">
        <f t="shared" ref="D27:D34" si="14">B27+C27</f>
        <v>0</v>
      </c>
      <c r="E27" s="61">
        <v>0</v>
      </c>
      <c r="F27" s="61">
        <v>0</v>
      </c>
      <c r="G27" s="62">
        <f t="shared" si="3"/>
        <v>0</v>
      </c>
      <c r="H27" s="61"/>
      <c r="I27" s="61"/>
      <c r="J27" s="62">
        <f t="shared" si="4"/>
        <v>0</v>
      </c>
      <c r="K27" s="61"/>
      <c r="L27" s="61"/>
      <c r="M27" s="242">
        <f t="shared" si="5"/>
        <v>0</v>
      </c>
      <c r="N27" s="245"/>
      <c r="O27" s="245"/>
      <c r="P27" s="62">
        <f t="shared" ref="P27:P34" si="15">N27+O27</f>
        <v>0</v>
      </c>
      <c r="Q27" s="245"/>
      <c r="R27" s="245"/>
      <c r="S27" s="62">
        <f t="shared" ref="S27:S34" si="16">Q27+R27</f>
        <v>0</v>
      </c>
      <c r="T27" s="245"/>
      <c r="U27" s="245"/>
      <c r="V27" s="62">
        <f t="shared" ref="V27:V34" si="17">T27+U27</f>
        <v>0</v>
      </c>
      <c r="W27" s="245"/>
      <c r="X27" s="245"/>
      <c r="Y27" s="62">
        <f t="shared" ref="Y27:Y34" si="18">W27+X27</f>
        <v>0</v>
      </c>
      <c r="Z27" s="245"/>
      <c r="AA27" s="245"/>
      <c r="AB27" s="62">
        <f t="shared" ref="AB27:AB34" si="19">Z27+AA27</f>
        <v>0</v>
      </c>
      <c r="AC27" s="245"/>
      <c r="AD27" s="245"/>
      <c r="AE27" s="62">
        <f t="shared" ref="AE27:AE34" si="20">AC27+AD27</f>
        <v>0</v>
      </c>
      <c r="AF27" s="245"/>
      <c r="AG27" s="245"/>
      <c r="AH27" s="62">
        <f t="shared" ref="AH27:AH34" si="21">AF27+AG27</f>
        <v>0</v>
      </c>
      <c r="AI27" s="245"/>
      <c r="AJ27" s="245"/>
      <c r="AK27" s="62">
        <f t="shared" ref="AK27:AK34" si="22">AI27+AJ27</f>
        <v>0</v>
      </c>
    </row>
    <row r="28" spans="1:37" x14ac:dyDescent="0.25">
      <c r="A28" s="60" t="s">
        <v>151</v>
      </c>
      <c r="B28" s="61">
        <v>0</v>
      </c>
      <c r="C28" s="61">
        <v>0</v>
      </c>
      <c r="D28" s="62">
        <f t="shared" si="14"/>
        <v>0</v>
      </c>
      <c r="E28" s="61">
        <v>0</v>
      </c>
      <c r="F28" s="61">
        <v>0</v>
      </c>
      <c r="G28" s="62">
        <f t="shared" si="3"/>
        <v>0</v>
      </c>
      <c r="H28" s="61"/>
      <c r="I28" s="61"/>
      <c r="J28" s="62">
        <f t="shared" si="4"/>
        <v>0</v>
      </c>
      <c r="K28" s="61"/>
      <c r="L28" s="61"/>
      <c r="M28" s="242">
        <f t="shared" si="5"/>
        <v>0</v>
      </c>
      <c r="N28" s="245"/>
      <c r="O28" s="245"/>
      <c r="P28" s="62">
        <f t="shared" si="15"/>
        <v>0</v>
      </c>
      <c r="Q28" s="245"/>
      <c r="R28" s="245"/>
      <c r="S28" s="62">
        <f t="shared" si="16"/>
        <v>0</v>
      </c>
      <c r="T28" s="245"/>
      <c r="U28" s="245"/>
      <c r="V28" s="62">
        <f t="shared" si="17"/>
        <v>0</v>
      </c>
      <c r="W28" s="245"/>
      <c r="X28" s="245"/>
      <c r="Y28" s="62">
        <f t="shared" si="18"/>
        <v>0</v>
      </c>
      <c r="Z28" s="245"/>
      <c r="AA28" s="245"/>
      <c r="AB28" s="62">
        <f t="shared" si="19"/>
        <v>0</v>
      </c>
      <c r="AC28" s="245"/>
      <c r="AD28" s="245"/>
      <c r="AE28" s="62">
        <f t="shared" si="20"/>
        <v>0</v>
      </c>
      <c r="AF28" s="245"/>
      <c r="AG28" s="245"/>
      <c r="AH28" s="62">
        <f t="shared" si="21"/>
        <v>0</v>
      </c>
      <c r="AI28" s="245"/>
      <c r="AJ28" s="245"/>
      <c r="AK28" s="62">
        <f t="shared" si="22"/>
        <v>0</v>
      </c>
    </row>
    <row r="29" spans="1:37" x14ac:dyDescent="0.25">
      <c r="A29" s="60" t="s">
        <v>152</v>
      </c>
      <c r="B29" s="61">
        <v>2</v>
      </c>
      <c r="C29" s="61">
        <v>0</v>
      </c>
      <c r="D29" s="62">
        <f t="shared" si="14"/>
        <v>2</v>
      </c>
      <c r="E29" s="61">
        <v>2</v>
      </c>
      <c r="F29" s="61">
        <v>0</v>
      </c>
      <c r="G29" s="62">
        <f t="shared" si="3"/>
        <v>2</v>
      </c>
      <c r="H29" s="61"/>
      <c r="I29" s="61"/>
      <c r="J29" s="62">
        <f t="shared" si="4"/>
        <v>0</v>
      </c>
      <c r="K29" s="61"/>
      <c r="L29" s="61"/>
      <c r="M29" s="242">
        <f t="shared" si="5"/>
        <v>0</v>
      </c>
      <c r="N29" s="245"/>
      <c r="O29" s="245"/>
      <c r="P29" s="62">
        <f t="shared" si="15"/>
        <v>0</v>
      </c>
      <c r="Q29" s="245"/>
      <c r="R29" s="245"/>
      <c r="S29" s="62">
        <f t="shared" si="16"/>
        <v>0</v>
      </c>
      <c r="T29" s="245"/>
      <c r="U29" s="245"/>
      <c r="V29" s="62">
        <f t="shared" si="17"/>
        <v>0</v>
      </c>
      <c r="W29" s="245"/>
      <c r="X29" s="245"/>
      <c r="Y29" s="62">
        <f t="shared" si="18"/>
        <v>0</v>
      </c>
      <c r="Z29" s="245"/>
      <c r="AA29" s="245"/>
      <c r="AB29" s="62">
        <f t="shared" si="19"/>
        <v>0</v>
      </c>
      <c r="AC29" s="245"/>
      <c r="AD29" s="245"/>
      <c r="AE29" s="62">
        <f t="shared" si="20"/>
        <v>0</v>
      </c>
      <c r="AF29" s="245"/>
      <c r="AG29" s="245"/>
      <c r="AH29" s="62">
        <f t="shared" si="21"/>
        <v>0</v>
      </c>
      <c r="AI29" s="245"/>
      <c r="AJ29" s="245"/>
      <c r="AK29" s="62">
        <f t="shared" si="22"/>
        <v>0</v>
      </c>
    </row>
    <row r="30" spans="1:37" x14ac:dyDescent="0.25">
      <c r="A30" s="60" t="s">
        <v>153</v>
      </c>
      <c r="B30" s="61">
        <v>0</v>
      </c>
      <c r="C30" s="61">
        <v>0</v>
      </c>
      <c r="D30" s="62">
        <f t="shared" si="14"/>
        <v>0</v>
      </c>
      <c r="E30" s="61">
        <v>0</v>
      </c>
      <c r="F30" s="61">
        <v>0</v>
      </c>
      <c r="G30" s="62">
        <f t="shared" si="3"/>
        <v>0</v>
      </c>
      <c r="H30" s="61"/>
      <c r="I30" s="61"/>
      <c r="J30" s="62">
        <f t="shared" si="4"/>
        <v>0</v>
      </c>
      <c r="K30" s="61"/>
      <c r="L30" s="61"/>
      <c r="M30" s="242">
        <f t="shared" si="5"/>
        <v>0</v>
      </c>
      <c r="N30" s="245"/>
      <c r="O30" s="245"/>
      <c r="P30" s="62">
        <f t="shared" si="15"/>
        <v>0</v>
      </c>
      <c r="Q30" s="245"/>
      <c r="R30" s="245"/>
      <c r="S30" s="62">
        <f t="shared" si="16"/>
        <v>0</v>
      </c>
      <c r="T30" s="245"/>
      <c r="U30" s="245"/>
      <c r="V30" s="62">
        <f t="shared" si="17"/>
        <v>0</v>
      </c>
      <c r="W30" s="245"/>
      <c r="X30" s="245"/>
      <c r="Y30" s="62">
        <f t="shared" si="18"/>
        <v>0</v>
      </c>
      <c r="Z30" s="245"/>
      <c r="AA30" s="245"/>
      <c r="AB30" s="62">
        <f t="shared" si="19"/>
        <v>0</v>
      </c>
      <c r="AC30" s="245"/>
      <c r="AD30" s="245"/>
      <c r="AE30" s="62">
        <f t="shared" si="20"/>
        <v>0</v>
      </c>
      <c r="AF30" s="245"/>
      <c r="AG30" s="245"/>
      <c r="AH30" s="62">
        <f t="shared" si="21"/>
        <v>0</v>
      </c>
      <c r="AI30" s="245"/>
      <c r="AJ30" s="245"/>
      <c r="AK30" s="62">
        <f t="shared" si="22"/>
        <v>0</v>
      </c>
    </row>
    <row r="31" spans="1:37" x14ac:dyDescent="0.25">
      <c r="A31" s="60" t="s">
        <v>154</v>
      </c>
      <c r="B31" s="61">
        <v>16</v>
      </c>
      <c r="C31" s="61">
        <v>0</v>
      </c>
      <c r="D31" s="62">
        <f t="shared" si="14"/>
        <v>16</v>
      </c>
      <c r="E31" s="61">
        <v>15</v>
      </c>
      <c r="F31" s="61">
        <v>0</v>
      </c>
      <c r="G31" s="62">
        <f t="shared" si="3"/>
        <v>15</v>
      </c>
      <c r="H31" s="61"/>
      <c r="I31" s="61"/>
      <c r="J31" s="62">
        <f t="shared" si="4"/>
        <v>0</v>
      </c>
      <c r="K31" s="61"/>
      <c r="L31" s="61"/>
      <c r="M31" s="242">
        <f t="shared" si="5"/>
        <v>0</v>
      </c>
      <c r="N31" s="245"/>
      <c r="O31" s="245"/>
      <c r="P31" s="62">
        <f t="shared" si="15"/>
        <v>0</v>
      </c>
      <c r="Q31" s="245"/>
      <c r="R31" s="245"/>
      <c r="S31" s="62">
        <f t="shared" si="16"/>
        <v>0</v>
      </c>
      <c r="T31" s="245"/>
      <c r="U31" s="245"/>
      <c r="V31" s="62">
        <f t="shared" si="17"/>
        <v>0</v>
      </c>
      <c r="W31" s="245"/>
      <c r="X31" s="245"/>
      <c r="Y31" s="62">
        <f t="shared" si="18"/>
        <v>0</v>
      </c>
      <c r="Z31" s="245"/>
      <c r="AA31" s="245"/>
      <c r="AB31" s="62">
        <f t="shared" si="19"/>
        <v>0</v>
      </c>
      <c r="AC31" s="245"/>
      <c r="AD31" s="245"/>
      <c r="AE31" s="62">
        <f t="shared" si="20"/>
        <v>0</v>
      </c>
      <c r="AF31" s="245"/>
      <c r="AG31" s="245"/>
      <c r="AH31" s="62">
        <f t="shared" si="21"/>
        <v>0</v>
      </c>
      <c r="AI31" s="245"/>
      <c r="AJ31" s="245"/>
      <c r="AK31" s="62">
        <f t="shared" si="22"/>
        <v>0</v>
      </c>
    </row>
    <row r="32" spans="1:37" x14ac:dyDescent="0.25">
      <c r="A32" s="63" t="s">
        <v>155</v>
      </c>
      <c r="B32" s="61">
        <v>7</v>
      </c>
      <c r="C32" s="61">
        <v>0</v>
      </c>
      <c r="D32" s="62">
        <f t="shared" si="14"/>
        <v>7</v>
      </c>
      <c r="E32" s="61">
        <v>8</v>
      </c>
      <c r="F32" s="61">
        <v>0</v>
      </c>
      <c r="G32" s="62">
        <f t="shared" si="3"/>
        <v>8</v>
      </c>
      <c r="H32" s="61"/>
      <c r="I32" s="61"/>
      <c r="J32" s="62">
        <f t="shared" si="4"/>
        <v>0</v>
      </c>
      <c r="K32" s="61"/>
      <c r="L32" s="61"/>
      <c r="M32" s="242">
        <f t="shared" si="5"/>
        <v>0</v>
      </c>
      <c r="N32" s="245"/>
      <c r="O32" s="245"/>
      <c r="P32" s="62">
        <f t="shared" si="15"/>
        <v>0</v>
      </c>
      <c r="Q32" s="245"/>
      <c r="R32" s="245"/>
      <c r="S32" s="62">
        <f t="shared" si="16"/>
        <v>0</v>
      </c>
      <c r="T32" s="245"/>
      <c r="U32" s="245"/>
      <c r="V32" s="62">
        <f t="shared" si="17"/>
        <v>0</v>
      </c>
      <c r="W32" s="245"/>
      <c r="X32" s="245"/>
      <c r="Y32" s="62">
        <f t="shared" si="18"/>
        <v>0</v>
      </c>
      <c r="Z32" s="245"/>
      <c r="AA32" s="245"/>
      <c r="AB32" s="62">
        <f t="shared" si="19"/>
        <v>0</v>
      </c>
      <c r="AC32" s="245"/>
      <c r="AD32" s="245"/>
      <c r="AE32" s="62">
        <f t="shared" si="20"/>
        <v>0</v>
      </c>
      <c r="AF32" s="245"/>
      <c r="AG32" s="245"/>
      <c r="AH32" s="62">
        <f t="shared" si="21"/>
        <v>0</v>
      </c>
      <c r="AI32" s="245"/>
      <c r="AJ32" s="245"/>
      <c r="AK32" s="62">
        <f t="shared" si="22"/>
        <v>0</v>
      </c>
    </row>
    <row r="33" spans="1:37" x14ac:dyDescent="0.25">
      <c r="A33" s="60" t="s">
        <v>156</v>
      </c>
      <c r="B33" s="61">
        <v>1</v>
      </c>
      <c r="C33" s="61">
        <v>0</v>
      </c>
      <c r="D33" s="62">
        <f t="shared" si="14"/>
        <v>1</v>
      </c>
      <c r="E33" s="61">
        <v>1</v>
      </c>
      <c r="F33" s="61">
        <v>0</v>
      </c>
      <c r="G33" s="62">
        <f t="shared" si="3"/>
        <v>1</v>
      </c>
      <c r="H33" s="61"/>
      <c r="I33" s="61"/>
      <c r="J33" s="62">
        <f t="shared" si="4"/>
        <v>0</v>
      </c>
      <c r="K33" s="61"/>
      <c r="L33" s="61"/>
      <c r="M33" s="242">
        <f t="shared" si="5"/>
        <v>0</v>
      </c>
      <c r="N33" s="245"/>
      <c r="O33" s="245"/>
      <c r="P33" s="62">
        <f t="shared" si="15"/>
        <v>0</v>
      </c>
      <c r="Q33" s="245"/>
      <c r="R33" s="245"/>
      <c r="S33" s="62">
        <f t="shared" si="16"/>
        <v>0</v>
      </c>
      <c r="T33" s="245"/>
      <c r="U33" s="245"/>
      <c r="V33" s="62">
        <f t="shared" si="17"/>
        <v>0</v>
      </c>
      <c r="W33" s="245"/>
      <c r="X33" s="245"/>
      <c r="Y33" s="62">
        <f t="shared" si="18"/>
        <v>0</v>
      </c>
      <c r="Z33" s="245"/>
      <c r="AA33" s="245"/>
      <c r="AB33" s="62">
        <f t="shared" si="19"/>
        <v>0</v>
      </c>
      <c r="AC33" s="245"/>
      <c r="AD33" s="245"/>
      <c r="AE33" s="62">
        <f t="shared" si="20"/>
        <v>0</v>
      </c>
      <c r="AF33" s="245"/>
      <c r="AG33" s="245"/>
      <c r="AH33" s="62">
        <f t="shared" si="21"/>
        <v>0</v>
      </c>
      <c r="AI33" s="245"/>
      <c r="AJ33" s="245"/>
      <c r="AK33" s="62">
        <f t="shared" si="22"/>
        <v>0</v>
      </c>
    </row>
    <row r="34" spans="1:37" x14ac:dyDescent="0.25">
      <c r="A34" s="190" t="s">
        <v>302</v>
      </c>
      <c r="B34" s="191">
        <v>0</v>
      </c>
      <c r="C34" s="191">
        <v>0</v>
      </c>
      <c r="D34" s="192">
        <f t="shared" si="14"/>
        <v>0</v>
      </c>
      <c r="E34" s="191">
        <v>0</v>
      </c>
      <c r="F34" s="191">
        <v>0</v>
      </c>
      <c r="G34" s="192">
        <f t="shared" si="3"/>
        <v>0</v>
      </c>
      <c r="H34" s="191"/>
      <c r="I34" s="191"/>
      <c r="J34" s="192">
        <f t="shared" si="4"/>
        <v>0</v>
      </c>
      <c r="K34" s="191"/>
      <c r="L34" s="191"/>
      <c r="M34" s="243">
        <f t="shared" si="5"/>
        <v>0</v>
      </c>
      <c r="N34" s="245"/>
      <c r="O34" s="245"/>
      <c r="P34" s="62">
        <f t="shared" si="15"/>
        <v>0</v>
      </c>
      <c r="Q34" s="245"/>
      <c r="R34" s="245"/>
      <c r="S34" s="62">
        <f t="shared" si="16"/>
        <v>0</v>
      </c>
      <c r="T34" s="245"/>
      <c r="U34" s="245"/>
      <c r="V34" s="62">
        <f t="shared" si="17"/>
        <v>0</v>
      </c>
      <c r="W34" s="245"/>
      <c r="X34" s="245"/>
      <c r="Y34" s="62">
        <f t="shared" si="18"/>
        <v>0</v>
      </c>
      <c r="Z34" s="245"/>
      <c r="AA34" s="245"/>
      <c r="AB34" s="62">
        <f t="shared" si="19"/>
        <v>0</v>
      </c>
      <c r="AC34" s="245"/>
      <c r="AD34" s="245"/>
      <c r="AE34" s="62">
        <f t="shared" si="20"/>
        <v>0</v>
      </c>
      <c r="AF34" s="245"/>
      <c r="AG34" s="245"/>
      <c r="AH34" s="62">
        <f t="shared" si="21"/>
        <v>0</v>
      </c>
      <c r="AI34" s="245"/>
      <c r="AJ34" s="245"/>
      <c r="AK34" s="62">
        <f t="shared" si="22"/>
        <v>0</v>
      </c>
    </row>
    <row r="35" spans="1:37" ht="15.75" thickBot="1" x14ac:dyDescent="0.3">
      <c r="A35" s="64" t="s">
        <v>49</v>
      </c>
      <c r="B35" s="247">
        <f>SUM(B23:B34)</f>
        <v>1415</v>
      </c>
      <c r="C35" s="62">
        <f>SUM(C23:C34)</f>
        <v>92</v>
      </c>
      <c r="D35" s="62">
        <f t="shared" ref="D35:AK35" si="23">SUM(D23:D34)</f>
        <v>1507</v>
      </c>
      <c r="E35" s="62">
        <f t="shared" si="23"/>
        <v>1461</v>
      </c>
      <c r="F35" s="62">
        <f t="shared" si="23"/>
        <v>100</v>
      </c>
      <c r="G35" s="62">
        <f t="shared" si="23"/>
        <v>1561</v>
      </c>
      <c r="H35" s="62">
        <f t="shared" si="23"/>
        <v>0</v>
      </c>
      <c r="I35" s="62">
        <f t="shared" si="23"/>
        <v>0</v>
      </c>
      <c r="J35" s="62">
        <f t="shared" si="23"/>
        <v>0</v>
      </c>
      <c r="K35" s="62">
        <f t="shared" si="23"/>
        <v>0</v>
      </c>
      <c r="L35" s="62">
        <f t="shared" si="23"/>
        <v>0</v>
      </c>
      <c r="M35" s="62">
        <f t="shared" si="23"/>
        <v>0</v>
      </c>
      <c r="N35" s="62">
        <f t="shared" si="23"/>
        <v>0</v>
      </c>
      <c r="O35" s="62">
        <f t="shared" si="23"/>
        <v>0</v>
      </c>
      <c r="P35" s="62">
        <f t="shared" si="23"/>
        <v>0</v>
      </c>
      <c r="Q35" s="62">
        <f t="shared" si="23"/>
        <v>0</v>
      </c>
      <c r="R35" s="62">
        <f t="shared" si="23"/>
        <v>0</v>
      </c>
      <c r="S35" s="62">
        <f t="shared" si="23"/>
        <v>0</v>
      </c>
      <c r="T35" s="62">
        <f t="shared" si="23"/>
        <v>0</v>
      </c>
      <c r="U35" s="62">
        <f t="shared" si="23"/>
        <v>0</v>
      </c>
      <c r="V35" s="62">
        <f t="shared" si="23"/>
        <v>0</v>
      </c>
      <c r="W35" s="62">
        <f t="shared" si="23"/>
        <v>0</v>
      </c>
      <c r="X35" s="62">
        <f t="shared" si="23"/>
        <v>0</v>
      </c>
      <c r="Y35" s="62">
        <f t="shared" si="23"/>
        <v>0</v>
      </c>
      <c r="Z35" s="62">
        <f t="shared" si="23"/>
        <v>0</v>
      </c>
      <c r="AA35" s="62">
        <f t="shared" si="23"/>
        <v>0</v>
      </c>
      <c r="AB35" s="62">
        <f t="shared" si="23"/>
        <v>0</v>
      </c>
      <c r="AC35" s="62">
        <f t="shared" si="23"/>
        <v>0</v>
      </c>
      <c r="AD35" s="62">
        <f t="shared" si="23"/>
        <v>0</v>
      </c>
      <c r="AE35" s="62">
        <f t="shared" si="23"/>
        <v>0</v>
      </c>
      <c r="AF35" s="62">
        <f t="shared" si="23"/>
        <v>0</v>
      </c>
      <c r="AG35" s="62">
        <f t="shared" si="23"/>
        <v>0</v>
      </c>
      <c r="AH35" s="62">
        <f t="shared" si="23"/>
        <v>0</v>
      </c>
      <c r="AI35" s="62">
        <f t="shared" si="23"/>
        <v>0</v>
      </c>
      <c r="AJ35" s="62">
        <f t="shared" si="23"/>
        <v>0</v>
      </c>
      <c r="AK35" s="62">
        <f t="shared" si="23"/>
        <v>0</v>
      </c>
    </row>
    <row r="36" spans="1:37" ht="25.5" customHeight="1" x14ac:dyDescent="0.25"/>
    <row r="37" spans="1:37" x14ac:dyDescent="0.25">
      <c r="B37" s="189"/>
      <c r="C37" s="189"/>
      <c r="Q37" s="89"/>
    </row>
    <row r="38" spans="1:37" x14ac:dyDescent="0.25">
      <c r="A38" s="256"/>
    </row>
    <row r="39" spans="1:37" hidden="1" x14ac:dyDescent="0.25"/>
    <row r="40" spans="1:37" s="53" customFormat="1" x14ac:dyDescent="0.25">
      <c r="A40"/>
      <c r="B40"/>
      <c r="C40"/>
      <c r="D40"/>
      <c r="E40"/>
      <c r="F40"/>
      <c r="G40"/>
      <c r="H40"/>
      <c r="I40"/>
      <c r="J40"/>
      <c r="K40"/>
      <c r="L40"/>
      <c r="M40"/>
      <c r="N40"/>
      <c r="O40"/>
      <c r="P40"/>
      <c r="Q40"/>
      <c r="R40"/>
      <c r="S40"/>
      <c r="T40"/>
      <c r="U40"/>
      <c r="V40"/>
      <c r="W40"/>
      <c r="X40"/>
      <c r="Y40"/>
      <c r="Z40"/>
      <c r="AA40"/>
      <c r="AB40"/>
      <c r="AC40"/>
    </row>
    <row r="41" spans="1:37" s="53" customFormat="1" x14ac:dyDescent="0.25">
      <c r="A41"/>
      <c r="B41"/>
      <c r="C41"/>
      <c r="D41"/>
      <c r="E41"/>
      <c r="F41"/>
      <c r="G41"/>
      <c r="H41"/>
      <c r="I41"/>
      <c r="J41"/>
      <c r="K41"/>
      <c r="L41"/>
      <c r="M41"/>
      <c r="N41"/>
      <c r="O41"/>
      <c r="P41"/>
      <c r="Q41"/>
    </row>
    <row r="42" spans="1:37" ht="219.75" customHeight="1" x14ac:dyDescent="0.25">
      <c r="A42" s="281" t="s">
        <v>191</v>
      </c>
      <c r="B42" s="281"/>
      <c r="C42" s="281"/>
      <c r="D42" s="281"/>
      <c r="E42" s="281"/>
      <c r="F42" s="281"/>
      <c r="G42" s="281"/>
      <c r="H42" s="281"/>
      <c r="I42" s="281"/>
      <c r="J42" s="281"/>
      <c r="K42" s="281"/>
      <c r="L42" s="281"/>
      <c r="M42" s="281"/>
      <c r="N42" s="281"/>
      <c r="O42" s="281"/>
      <c r="P42" s="281"/>
      <c r="Q42" s="281"/>
      <c r="R42" s="281"/>
      <c r="S42" s="281"/>
      <c r="T42" s="281"/>
      <c r="U42" s="281"/>
      <c r="V42" s="281"/>
      <c r="W42" s="281"/>
      <c r="X42" s="281"/>
      <c r="Y42" s="281"/>
    </row>
    <row r="43" spans="1:37" x14ac:dyDescent="0.25">
      <c r="A43" s="34"/>
      <c r="B43" s="34"/>
      <c r="C43" s="34"/>
      <c r="D43" s="34"/>
      <c r="E43" s="34"/>
      <c r="F43" s="34"/>
      <c r="G43" s="34"/>
      <c r="H43" s="34"/>
      <c r="I43" s="34"/>
      <c r="J43" s="34"/>
      <c r="K43" s="34"/>
      <c r="L43" s="34"/>
      <c r="M43" s="34"/>
      <c r="N43" s="34"/>
      <c r="O43" s="34"/>
      <c r="P43" s="34"/>
    </row>
    <row r="44" spans="1:37" ht="38.25" customHeight="1" x14ac:dyDescent="0.25">
      <c r="A44" s="281" t="s">
        <v>192</v>
      </c>
      <c r="B44" s="281"/>
      <c r="C44" s="281"/>
      <c r="D44" s="281"/>
      <c r="E44" s="281"/>
      <c r="F44" s="281"/>
      <c r="G44" s="281"/>
      <c r="H44" s="281"/>
      <c r="I44" s="281"/>
      <c r="J44" s="281"/>
      <c r="K44" s="281"/>
      <c r="L44" s="281"/>
      <c r="M44" s="281"/>
      <c r="N44" s="281"/>
      <c r="O44" s="281"/>
      <c r="P44" s="281"/>
      <c r="Q44" s="281"/>
      <c r="R44" s="281"/>
      <c r="S44" s="281"/>
      <c r="T44" s="281"/>
      <c r="U44" s="281"/>
      <c r="V44" s="281"/>
      <c r="W44" s="281"/>
      <c r="X44" s="281"/>
      <c r="Y44" s="281"/>
    </row>
    <row r="45" spans="1:37" ht="12" customHeight="1" x14ac:dyDescent="0.25">
      <c r="A45" s="34"/>
      <c r="B45" s="34"/>
      <c r="C45" s="34"/>
      <c r="D45" s="34"/>
      <c r="E45" s="34"/>
      <c r="F45" s="34"/>
      <c r="G45" s="34"/>
      <c r="H45" s="34"/>
      <c r="I45" s="34"/>
      <c r="J45" s="34"/>
      <c r="K45" s="34"/>
      <c r="L45" s="34"/>
      <c r="M45" s="34"/>
      <c r="N45" s="34"/>
      <c r="O45" s="34"/>
      <c r="P45" s="34"/>
    </row>
    <row r="46" spans="1:37" ht="30.75" customHeight="1" x14ac:dyDescent="0.25">
      <c r="A46" s="277" t="s">
        <v>114</v>
      </c>
      <c r="B46" s="277"/>
      <c r="C46" s="277"/>
      <c r="D46" s="277"/>
      <c r="E46" s="277"/>
      <c r="F46" s="277"/>
      <c r="G46" s="277"/>
      <c r="H46" s="277"/>
      <c r="I46" s="277"/>
      <c r="J46" s="277"/>
      <c r="K46" s="277"/>
      <c r="L46" s="277"/>
      <c r="M46" s="277"/>
      <c r="N46" s="277"/>
      <c r="O46" s="277"/>
      <c r="P46" s="277"/>
      <c r="Q46" s="277"/>
      <c r="R46" s="277"/>
      <c r="S46" s="277"/>
      <c r="T46" s="277"/>
    </row>
    <row r="47" spans="1:37" x14ac:dyDescent="0.25">
      <c r="A47" s="2"/>
      <c r="B47" s="1"/>
      <c r="I47" s="1"/>
    </row>
    <row r="48" spans="1:37" ht="222.75" customHeight="1" x14ac:dyDescent="0.25">
      <c r="A48" s="313" t="s">
        <v>241</v>
      </c>
      <c r="B48" s="313"/>
      <c r="C48" s="313"/>
      <c r="D48" s="313"/>
      <c r="E48" s="313"/>
      <c r="F48" s="313"/>
      <c r="G48" s="313"/>
      <c r="H48" s="313"/>
      <c r="I48" s="313"/>
      <c r="J48" s="313"/>
      <c r="K48" s="313"/>
      <c r="L48" s="313"/>
      <c r="M48" s="313"/>
      <c r="N48" s="313"/>
      <c r="O48" s="313"/>
      <c r="P48" s="313"/>
      <c r="Q48" s="313"/>
      <c r="R48" s="313"/>
      <c r="S48" s="313"/>
      <c r="T48" s="313"/>
      <c r="U48" s="313"/>
      <c r="V48" s="313"/>
      <c r="W48" s="313"/>
      <c r="X48" s="313"/>
      <c r="Y48" s="313"/>
    </row>
    <row r="54" spans="1:51" x14ac:dyDescent="0.25">
      <c r="P54" s="54" t="s">
        <v>193</v>
      </c>
      <c r="AB54" s="53"/>
      <c r="AC54" s="53"/>
      <c r="AD54" s="53"/>
      <c r="AE54" s="53"/>
      <c r="AF54" s="53"/>
      <c r="AG54" s="53"/>
      <c r="AH54" s="53"/>
      <c r="AI54" s="53"/>
      <c r="AJ54" s="53"/>
      <c r="AK54" s="53"/>
      <c r="AL54" s="53"/>
      <c r="AM54" s="53"/>
      <c r="AN54" s="53"/>
      <c r="AO54" s="53"/>
      <c r="AP54" s="53"/>
      <c r="AQ54" s="53"/>
      <c r="AR54" s="53"/>
      <c r="AS54" s="53"/>
      <c r="AT54" s="53"/>
      <c r="AU54" s="53"/>
      <c r="AV54" s="53"/>
      <c r="AW54" s="53"/>
      <c r="AX54" s="53"/>
      <c r="AY54" s="53"/>
    </row>
    <row r="55" spans="1:51" x14ac:dyDescent="0.25">
      <c r="P55" s="54" t="s">
        <v>136</v>
      </c>
      <c r="AB55" s="53"/>
      <c r="AC55" s="53"/>
      <c r="AD55" s="53"/>
      <c r="AE55" s="53"/>
      <c r="AF55" s="53"/>
      <c r="AG55" s="53"/>
      <c r="AH55" s="53"/>
      <c r="AI55" s="53"/>
      <c r="AJ55" s="53"/>
      <c r="AK55" s="53"/>
      <c r="AL55" s="53"/>
      <c r="AM55" s="53"/>
      <c r="AN55" s="53"/>
      <c r="AO55" s="53"/>
      <c r="AP55" s="53"/>
      <c r="AQ55" s="53"/>
      <c r="AR55" s="53"/>
      <c r="AS55" s="53"/>
      <c r="AT55" s="53"/>
      <c r="AU55" s="53"/>
      <c r="AV55" s="53"/>
      <c r="AW55" s="53"/>
      <c r="AX55" s="53"/>
      <c r="AY55" s="53"/>
    </row>
    <row r="56" spans="1:51" x14ac:dyDescent="0.25">
      <c r="P56" s="54"/>
      <c r="AB56" s="53"/>
      <c r="AC56" s="53"/>
      <c r="AD56" s="53"/>
      <c r="AE56" s="53"/>
      <c r="AF56" s="53"/>
      <c r="AG56" s="53"/>
      <c r="AH56" s="53"/>
      <c r="AI56" s="53"/>
      <c r="AJ56" s="53"/>
      <c r="AK56" s="53"/>
      <c r="AL56" s="53"/>
      <c r="AM56" s="53"/>
      <c r="AN56" s="53"/>
      <c r="AO56" s="53"/>
      <c r="AP56" s="53"/>
      <c r="AQ56" s="53"/>
      <c r="AR56" s="53"/>
      <c r="AS56" s="53"/>
      <c r="AT56" s="53"/>
      <c r="AU56" s="53"/>
      <c r="AV56" s="53"/>
      <c r="AW56" s="53"/>
      <c r="AX56" s="53"/>
      <c r="AY56" s="53"/>
    </row>
    <row r="57" spans="1:51" x14ac:dyDescent="0.25">
      <c r="P57" s="54" t="s">
        <v>137</v>
      </c>
      <c r="AB57" s="53"/>
      <c r="AC57" s="53"/>
      <c r="AD57" s="53"/>
      <c r="AE57" s="53"/>
      <c r="AF57" s="53"/>
      <c r="AG57" s="53"/>
      <c r="AH57" s="53"/>
      <c r="AI57" s="53"/>
      <c r="AJ57" s="53"/>
      <c r="AK57" s="53"/>
      <c r="AL57" s="53"/>
      <c r="AM57" s="53"/>
      <c r="AN57" s="53"/>
      <c r="AO57" s="53"/>
      <c r="AP57" s="53"/>
      <c r="AQ57" s="53"/>
      <c r="AR57" s="53"/>
      <c r="AS57" s="53"/>
      <c r="AT57" s="53"/>
      <c r="AU57" s="53"/>
      <c r="AV57" s="53"/>
      <c r="AW57" s="53"/>
      <c r="AX57" s="53"/>
      <c r="AY57" s="53"/>
    </row>
    <row r="58" spans="1:51" x14ac:dyDescent="0.25">
      <c r="P58" s="55" t="s">
        <v>138</v>
      </c>
      <c r="AB58" s="53"/>
      <c r="AC58" s="53"/>
      <c r="AD58" s="53"/>
      <c r="AE58" s="53"/>
      <c r="AF58" s="53"/>
      <c r="AG58" s="53"/>
      <c r="AH58" s="53"/>
      <c r="AI58" s="53"/>
      <c r="AJ58" s="53"/>
      <c r="AK58" s="53"/>
      <c r="AL58" s="53"/>
      <c r="AM58" s="53"/>
      <c r="AN58" s="53"/>
      <c r="AO58" s="53"/>
      <c r="AP58" s="53"/>
      <c r="AQ58" s="53"/>
      <c r="AR58" s="53"/>
      <c r="AS58" s="53"/>
      <c r="AT58" s="53"/>
      <c r="AU58" s="53"/>
      <c r="AV58" s="53"/>
      <c r="AW58" s="53"/>
      <c r="AX58" s="53"/>
      <c r="AY58" s="53"/>
    </row>
    <row r="59" spans="1:51" x14ac:dyDescent="0.25">
      <c r="P59" s="55" t="s">
        <v>139</v>
      </c>
    </row>
    <row r="60" spans="1:51" x14ac:dyDescent="0.25">
      <c r="P60" s="55" t="s">
        <v>140</v>
      </c>
    </row>
    <row r="61" spans="1:51" x14ac:dyDescent="0.25">
      <c r="P61" s="55" t="s">
        <v>141</v>
      </c>
    </row>
    <row r="62" spans="1:51" x14ac:dyDescent="0.25">
      <c r="P62" s="55" t="s">
        <v>142</v>
      </c>
    </row>
    <row r="63" spans="1:51" x14ac:dyDescent="0.25">
      <c r="P63" s="55" t="s">
        <v>143</v>
      </c>
    </row>
    <row r="64" spans="1:51" s="53" customFormat="1" x14ac:dyDescent="0.25">
      <c r="A64"/>
      <c r="B64"/>
      <c r="C64"/>
      <c r="D64"/>
      <c r="E64"/>
      <c r="F64"/>
      <c r="G64"/>
      <c r="H64"/>
      <c r="I64"/>
      <c r="J64"/>
      <c r="K64"/>
      <c r="L64"/>
      <c r="M64"/>
      <c r="N64"/>
      <c r="O64"/>
      <c r="P64" s="55" t="s">
        <v>144</v>
      </c>
      <c r="Q64"/>
      <c r="R64"/>
      <c r="S64"/>
      <c r="T64"/>
      <c r="U64"/>
      <c r="V64"/>
      <c r="W64"/>
      <c r="X64"/>
      <c r="Y64"/>
      <c r="Z64"/>
      <c r="AA64"/>
      <c r="AB64"/>
      <c r="AC64"/>
      <c r="AD64"/>
      <c r="AE64"/>
      <c r="AF64"/>
      <c r="AG64"/>
      <c r="AH64"/>
      <c r="AI64"/>
      <c r="AJ64"/>
      <c r="AK64"/>
      <c r="AL64"/>
      <c r="AM64"/>
      <c r="AN64"/>
      <c r="AO64"/>
      <c r="AP64"/>
      <c r="AQ64"/>
      <c r="AR64"/>
      <c r="AS64"/>
      <c r="AT64"/>
      <c r="AU64"/>
      <c r="AV64"/>
      <c r="AW64"/>
      <c r="AX64"/>
      <c r="AY64"/>
    </row>
    <row r="65" spans="16:16" x14ac:dyDescent="0.25">
      <c r="P65" s="55" t="s">
        <v>145</v>
      </c>
    </row>
    <row r="66" spans="16:16" x14ac:dyDescent="0.25">
      <c r="P66" s="55" t="s">
        <v>146</v>
      </c>
    </row>
    <row r="67" spans="16:16" x14ac:dyDescent="0.25">
      <c r="P67" s="55" t="s">
        <v>147</v>
      </c>
    </row>
    <row r="68" spans="16:16" x14ac:dyDescent="0.25">
      <c r="P68" s="56"/>
    </row>
    <row r="69" spans="16:16" x14ac:dyDescent="0.25">
      <c r="P69" s="56"/>
    </row>
    <row r="83" spans="31:59" x14ac:dyDescent="0.25">
      <c r="AE83" s="53"/>
      <c r="AF83" s="53"/>
      <c r="AG83" s="53"/>
      <c r="AH83" s="53"/>
      <c r="AI83" s="53"/>
      <c r="AJ83" s="53"/>
      <c r="AK83" s="53"/>
      <c r="AL83" s="53"/>
      <c r="AM83" s="53"/>
      <c r="AN83" s="53"/>
      <c r="AO83" s="53"/>
      <c r="AP83" s="53"/>
      <c r="AQ83" s="53"/>
      <c r="AR83" s="53"/>
      <c r="AS83" s="53"/>
      <c r="AT83" s="53"/>
      <c r="AU83" s="53"/>
      <c r="AV83" s="53"/>
      <c r="AW83" s="53"/>
      <c r="AX83" s="53"/>
      <c r="AY83" s="53"/>
      <c r="AZ83" s="53"/>
      <c r="BA83" s="53"/>
      <c r="BB83" s="53"/>
      <c r="BC83" s="53"/>
      <c r="BD83" s="53"/>
      <c r="BE83" s="53"/>
      <c r="BF83" s="53"/>
      <c r="BG83" s="53"/>
    </row>
    <row r="84" spans="31:59" x14ac:dyDescent="0.25">
      <c r="BC84" s="53"/>
      <c r="BD84" s="53"/>
      <c r="BE84" s="53"/>
      <c r="BF84" s="53"/>
      <c r="BG84" s="53"/>
    </row>
    <row r="85" spans="31:59" x14ac:dyDescent="0.25">
      <c r="BC85" s="53"/>
      <c r="BD85" s="53"/>
      <c r="BE85" s="53"/>
      <c r="BF85" s="53"/>
      <c r="BG85" s="53"/>
    </row>
    <row r="86" spans="31:59" x14ac:dyDescent="0.25">
      <c r="BC86" s="53"/>
      <c r="BD86" s="53"/>
      <c r="BE86" s="53"/>
      <c r="BF86" s="53"/>
      <c r="BG86" s="53"/>
    </row>
    <row r="87" spans="31:59" x14ac:dyDescent="0.25">
      <c r="BC87" s="53"/>
      <c r="BD87" s="53"/>
      <c r="BE87" s="53"/>
      <c r="BF87" s="53"/>
      <c r="BG87" s="53"/>
    </row>
    <row r="88" spans="31:59" x14ac:dyDescent="0.25">
      <c r="BC88" s="53"/>
      <c r="BD88" s="53"/>
      <c r="BE88" s="53"/>
      <c r="BF88" s="53"/>
      <c r="BG88" s="53"/>
    </row>
    <row r="121" spans="7:7" ht="20.25" customHeight="1" x14ac:dyDescent="0.25"/>
    <row r="126" spans="7:7" x14ac:dyDescent="0.25">
      <c r="G126" s="53"/>
    </row>
    <row r="127" spans="7:7" x14ac:dyDescent="0.25">
      <c r="G127" s="53"/>
    </row>
    <row r="128" spans="7:7" x14ac:dyDescent="0.25">
      <c r="G128" s="53"/>
    </row>
    <row r="129" spans="7:7" x14ac:dyDescent="0.25">
      <c r="G129" s="53"/>
    </row>
    <row r="130" spans="7:7" x14ac:dyDescent="0.25">
      <c r="G130" s="53"/>
    </row>
    <row r="131" spans="7:7" x14ac:dyDescent="0.25">
      <c r="G131" s="53"/>
    </row>
    <row r="132" spans="7:7" x14ac:dyDescent="0.25">
      <c r="G132" s="53"/>
    </row>
    <row r="133" spans="7:7" x14ac:dyDescent="0.25">
      <c r="G133" s="53"/>
    </row>
    <row r="134" spans="7:7" x14ac:dyDescent="0.25">
      <c r="G134" s="53"/>
    </row>
    <row r="135" spans="7:7" x14ac:dyDescent="0.25">
      <c r="G135" s="53"/>
    </row>
    <row r="136" spans="7:7" x14ac:dyDescent="0.25">
      <c r="G136" s="53"/>
    </row>
    <row r="137" spans="7:7" x14ac:dyDescent="0.25">
      <c r="G137" s="53"/>
    </row>
    <row r="138" spans="7:7" x14ac:dyDescent="0.25">
      <c r="G138" s="53"/>
    </row>
    <row r="139" spans="7:7" x14ac:dyDescent="0.25">
      <c r="G139" s="53"/>
    </row>
    <row r="140" spans="7:7" x14ac:dyDescent="0.25">
      <c r="G140" s="53"/>
    </row>
    <row r="141" spans="7:7" x14ac:dyDescent="0.25">
      <c r="G141" s="53"/>
    </row>
    <row r="142" spans="7:7" x14ac:dyDescent="0.25">
      <c r="G142" s="53"/>
    </row>
    <row r="143" spans="7:7" x14ac:dyDescent="0.25">
      <c r="G143" s="53"/>
    </row>
    <row r="144" spans="7:7" x14ac:dyDescent="0.25">
      <c r="G144" s="53"/>
    </row>
    <row r="145" spans="7:7" x14ac:dyDescent="0.25">
      <c r="G145" s="53"/>
    </row>
    <row r="146" spans="7:7" x14ac:dyDescent="0.25">
      <c r="G146" s="53"/>
    </row>
    <row r="147" spans="7:7" x14ac:dyDescent="0.25">
      <c r="G147" s="53"/>
    </row>
    <row r="148" spans="7:7" x14ac:dyDescent="0.25">
      <c r="G148" s="53"/>
    </row>
    <row r="149" spans="7:7" x14ac:dyDescent="0.25">
      <c r="G149" s="53"/>
    </row>
    <row r="150" spans="7:7" x14ac:dyDescent="0.25">
      <c r="G150" s="53"/>
    </row>
    <row r="151" spans="7:7" x14ac:dyDescent="0.25">
      <c r="G151" s="53"/>
    </row>
    <row r="152" spans="7:7" x14ac:dyDescent="0.25">
      <c r="G152" s="53"/>
    </row>
    <row r="153" spans="7:7" x14ac:dyDescent="0.25">
      <c r="G153" s="53"/>
    </row>
    <row r="154" spans="7:7" x14ac:dyDescent="0.25">
      <c r="G154" s="53"/>
    </row>
    <row r="155" spans="7:7" x14ac:dyDescent="0.25">
      <c r="G155" s="53"/>
    </row>
    <row r="156" spans="7:7" x14ac:dyDescent="0.25">
      <c r="G156" s="53"/>
    </row>
    <row r="157" spans="7:7" x14ac:dyDescent="0.25">
      <c r="G157" s="53"/>
    </row>
    <row r="158" spans="7:7" x14ac:dyDescent="0.25">
      <c r="G158" s="53"/>
    </row>
    <row r="159" spans="7:7" x14ac:dyDescent="0.25">
      <c r="G159" s="53"/>
    </row>
    <row r="160" spans="7:7" x14ac:dyDescent="0.25">
      <c r="G160" s="53"/>
    </row>
    <row r="161" spans="7:7" x14ac:dyDescent="0.25">
      <c r="G161" s="53"/>
    </row>
    <row r="162" spans="7:7" x14ac:dyDescent="0.25">
      <c r="G162" s="53"/>
    </row>
    <row r="163" spans="7:7" x14ac:dyDescent="0.25">
      <c r="G163" s="53"/>
    </row>
    <row r="164" spans="7:7" x14ac:dyDescent="0.25">
      <c r="G164" s="53"/>
    </row>
    <row r="165" spans="7:7" x14ac:dyDescent="0.25">
      <c r="G165" s="53"/>
    </row>
    <row r="166" spans="7:7" x14ac:dyDescent="0.25">
      <c r="G166" s="53"/>
    </row>
    <row r="167" spans="7:7" x14ac:dyDescent="0.25">
      <c r="G167" s="53"/>
    </row>
    <row r="168" spans="7:7" x14ac:dyDescent="0.25">
      <c r="G168" s="53"/>
    </row>
    <row r="169" spans="7:7" x14ac:dyDescent="0.25">
      <c r="G169" s="53"/>
    </row>
    <row r="170" spans="7:7" x14ac:dyDescent="0.25">
      <c r="G170" s="53"/>
    </row>
    <row r="171" spans="7:7" x14ac:dyDescent="0.25">
      <c r="G171" s="53"/>
    </row>
    <row r="172" spans="7:7" x14ac:dyDescent="0.25">
      <c r="G172" s="53"/>
    </row>
    <row r="173" spans="7:7" x14ac:dyDescent="0.25">
      <c r="G173" s="53"/>
    </row>
    <row r="174" spans="7:7" x14ac:dyDescent="0.25">
      <c r="G174" s="53"/>
    </row>
    <row r="175" spans="7:7" x14ac:dyDescent="0.25">
      <c r="G175" s="53"/>
    </row>
    <row r="176" spans="7:7" x14ac:dyDescent="0.25">
      <c r="G176" s="53"/>
    </row>
    <row r="177" spans="7:7" x14ac:dyDescent="0.25">
      <c r="G177" s="53"/>
    </row>
    <row r="178" spans="7:7" x14ac:dyDescent="0.25">
      <c r="G178" s="53"/>
    </row>
    <row r="179" spans="7:7" x14ac:dyDescent="0.25">
      <c r="G179" s="53"/>
    </row>
    <row r="180" spans="7:7" x14ac:dyDescent="0.25">
      <c r="G180" s="53"/>
    </row>
    <row r="181" spans="7:7" x14ac:dyDescent="0.25">
      <c r="G181" s="53"/>
    </row>
    <row r="182" spans="7:7" x14ac:dyDescent="0.25">
      <c r="G182" s="53"/>
    </row>
    <row r="183" spans="7:7" x14ac:dyDescent="0.25">
      <c r="G183" s="53"/>
    </row>
    <row r="184" spans="7:7" x14ac:dyDescent="0.25">
      <c r="G184" s="53"/>
    </row>
    <row r="185" spans="7:7" x14ac:dyDescent="0.25">
      <c r="G185" s="53"/>
    </row>
    <row r="186" spans="7:7" x14ac:dyDescent="0.25">
      <c r="G186" s="53"/>
    </row>
    <row r="187" spans="7:7" x14ac:dyDescent="0.25">
      <c r="G187" s="53"/>
    </row>
    <row r="188" spans="7:7" x14ac:dyDescent="0.25">
      <c r="G188" s="53"/>
    </row>
    <row r="189" spans="7:7" x14ac:dyDescent="0.25">
      <c r="G189" s="53"/>
    </row>
    <row r="190" spans="7:7" x14ac:dyDescent="0.25">
      <c r="G190" s="53"/>
    </row>
    <row r="191" spans="7:7" x14ac:dyDescent="0.25">
      <c r="G191" s="53"/>
    </row>
    <row r="192" spans="7:7" x14ac:dyDescent="0.25">
      <c r="G192" s="53"/>
    </row>
    <row r="193" spans="7:7" x14ac:dyDescent="0.25">
      <c r="G193" s="53"/>
    </row>
    <row r="194" spans="7:7" x14ac:dyDescent="0.25">
      <c r="G194" s="53"/>
    </row>
    <row r="195" spans="7:7" x14ac:dyDescent="0.25">
      <c r="G195" s="53"/>
    </row>
    <row r="196" spans="7:7" x14ac:dyDescent="0.25">
      <c r="G196" s="53"/>
    </row>
    <row r="197" spans="7:7" x14ac:dyDescent="0.25">
      <c r="G197" s="53"/>
    </row>
    <row r="198" spans="7:7" x14ac:dyDescent="0.25">
      <c r="G198" s="53"/>
    </row>
    <row r="199" spans="7:7" x14ac:dyDescent="0.25">
      <c r="G199" s="53"/>
    </row>
    <row r="200" spans="7:7" x14ac:dyDescent="0.25">
      <c r="G200" s="53"/>
    </row>
    <row r="201" spans="7:7" x14ac:dyDescent="0.25">
      <c r="G201" s="53"/>
    </row>
    <row r="202" spans="7:7" x14ac:dyDescent="0.25">
      <c r="G202" s="53"/>
    </row>
    <row r="203" spans="7:7" x14ac:dyDescent="0.25">
      <c r="G203" s="53"/>
    </row>
    <row r="204" spans="7:7" x14ac:dyDescent="0.25">
      <c r="G204" s="53"/>
    </row>
    <row r="205" spans="7:7" x14ac:dyDescent="0.25">
      <c r="G205" s="53"/>
    </row>
    <row r="206" spans="7:7" x14ac:dyDescent="0.25">
      <c r="G206" s="53"/>
    </row>
    <row r="207" spans="7:7" x14ac:dyDescent="0.25">
      <c r="G207" s="53"/>
    </row>
    <row r="208" spans="7:7" x14ac:dyDescent="0.25">
      <c r="G208" s="53"/>
    </row>
    <row r="209" spans="7:7" x14ac:dyDescent="0.25">
      <c r="G209" s="53"/>
    </row>
    <row r="210" spans="7:7" x14ac:dyDescent="0.25">
      <c r="G210" s="53"/>
    </row>
    <row r="211" spans="7:7" x14ac:dyDescent="0.25">
      <c r="G211" s="53"/>
    </row>
    <row r="212" spans="7:7" x14ac:dyDescent="0.25">
      <c r="G212" s="53"/>
    </row>
    <row r="213" spans="7:7" x14ac:dyDescent="0.25">
      <c r="G213" s="53"/>
    </row>
    <row r="214" spans="7:7" x14ac:dyDescent="0.25">
      <c r="G214" s="53"/>
    </row>
    <row r="215" spans="7:7" x14ac:dyDescent="0.25">
      <c r="G215" s="53"/>
    </row>
    <row r="216" spans="7:7" x14ac:dyDescent="0.25">
      <c r="G216" s="53"/>
    </row>
    <row r="217" spans="7:7" x14ac:dyDescent="0.25">
      <c r="G217" s="53"/>
    </row>
    <row r="218" spans="7:7" x14ac:dyDescent="0.25">
      <c r="G218" s="53"/>
    </row>
    <row r="219" spans="7:7" x14ac:dyDescent="0.25">
      <c r="G219" s="53"/>
    </row>
    <row r="220" spans="7:7" x14ac:dyDescent="0.25">
      <c r="G220" s="53"/>
    </row>
    <row r="221" spans="7:7" x14ac:dyDescent="0.25">
      <c r="G221" s="53"/>
    </row>
    <row r="222" spans="7:7" x14ac:dyDescent="0.25">
      <c r="G222" s="53"/>
    </row>
    <row r="223" spans="7:7" x14ac:dyDescent="0.25">
      <c r="G223" s="53"/>
    </row>
    <row r="224" spans="7:7" x14ac:dyDescent="0.25">
      <c r="G224" s="53"/>
    </row>
    <row r="225" spans="7:7" x14ac:dyDescent="0.25">
      <c r="G225" s="53"/>
    </row>
    <row r="226" spans="7:7" x14ac:dyDescent="0.25">
      <c r="G226" s="53"/>
    </row>
    <row r="227" spans="7:7" x14ac:dyDescent="0.25">
      <c r="G227" s="53"/>
    </row>
    <row r="253" spans="2:5" x14ac:dyDescent="0.25">
      <c r="B253" s="1"/>
      <c r="C253" s="1"/>
      <c r="D253" s="1"/>
      <c r="E253" s="1"/>
    </row>
    <row r="254" spans="2:5" x14ac:dyDescent="0.25">
      <c r="B254" s="1"/>
      <c r="C254" s="1"/>
      <c r="D254" s="1"/>
      <c r="E254" s="1"/>
    </row>
    <row r="255" spans="2:5" x14ac:dyDescent="0.25">
      <c r="B255" s="1"/>
      <c r="C255" s="1"/>
      <c r="D255" s="1"/>
      <c r="E255" s="1"/>
    </row>
  </sheetData>
  <mergeCells count="27">
    <mergeCell ref="A42:Y42"/>
    <mergeCell ref="A44:Y44"/>
    <mergeCell ref="A46:T46"/>
    <mergeCell ref="A48:Y48"/>
    <mergeCell ref="Q21:S21"/>
    <mergeCell ref="T21:V21"/>
    <mergeCell ref="W21:Y21"/>
    <mergeCell ref="B21:D21"/>
    <mergeCell ref="E21:G21"/>
    <mergeCell ref="H21:J21"/>
    <mergeCell ref="K21:M21"/>
    <mergeCell ref="N21:P21"/>
    <mergeCell ref="A6:I6"/>
    <mergeCell ref="A1:I1"/>
    <mergeCell ref="A2:I2"/>
    <mergeCell ref="A3:I3"/>
    <mergeCell ref="A4:I4"/>
    <mergeCell ref="A5:I5"/>
    <mergeCell ref="AI21:AK21"/>
    <mergeCell ref="Z21:AB21"/>
    <mergeCell ref="AC21:AE21"/>
    <mergeCell ref="AF21:AH21"/>
    <mergeCell ref="A7:I7"/>
    <mergeCell ref="A9:AK9"/>
    <mergeCell ref="A12:AK12"/>
    <mergeCell ref="B14:AK14"/>
    <mergeCell ref="B20:AK20"/>
  </mergeCells>
  <pageMargins left="0.25" right="0.25" top="0.75" bottom="0.75" header="0.3" footer="0.3"/>
  <pageSetup paperSize="5" scale="12" orientation="landscape" r:id="rId1"/>
  <ignoredErrors>
    <ignoredError sqref="D18 G18 J18 M18 P18 S18 V18 Y18 AB18 AE18 AH18" 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BG254"/>
  <sheetViews>
    <sheetView zoomScale="55" zoomScaleNormal="55" workbookViewId="0">
      <selection activeCell="A39" sqref="A39"/>
    </sheetView>
  </sheetViews>
  <sheetFormatPr defaultRowHeight="15" x14ac:dyDescent="0.25"/>
  <cols>
    <col min="1" max="1" width="63.140625" customWidth="1"/>
    <col min="2" max="13" width="6.28515625" customWidth="1"/>
    <col min="14" max="25" width="6.42578125" customWidth="1"/>
    <col min="26" max="29" width="9.28515625" customWidth="1"/>
  </cols>
  <sheetData>
    <row r="1" spans="1:37" x14ac:dyDescent="0.25">
      <c r="A1" s="278" t="s">
        <v>0</v>
      </c>
      <c r="B1" s="278"/>
      <c r="C1" s="278"/>
      <c r="D1" s="278"/>
      <c r="E1" s="278"/>
      <c r="F1" s="278"/>
      <c r="G1" s="278"/>
      <c r="H1" s="278"/>
      <c r="I1" s="278"/>
      <c r="J1" s="1"/>
    </row>
    <row r="2" spans="1:37" x14ac:dyDescent="0.25">
      <c r="A2" s="278" t="s">
        <v>1</v>
      </c>
      <c r="B2" s="278"/>
      <c r="C2" s="278"/>
      <c r="D2" s="278"/>
      <c r="E2" s="278"/>
      <c r="F2" s="278"/>
      <c r="G2" s="278"/>
      <c r="H2" s="278"/>
      <c r="I2" s="278"/>
      <c r="J2" s="1"/>
    </row>
    <row r="3" spans="1:37" x14ac:dyDescent="0.25">
      <c r="A3" s="278" t="s">
        <v>106</v>
      </c>
      <c r="B3" s="278"/>
      <c r="C3" s="278"/>
      <c r="D3" s="278"/>
      <c r="E3" s="278"/>
      <c r="F3" s="278"/>
      <c r="G3" s="278"/>
      <c r="H3" s="278"/>
      <c r="I3" s="278"/>
    </row>
    <row r="4" spans="1:37" x14ac:dyDescent="0.25">
      <c r="A4" s="277" t="s">
        <v>3</v>
      </c>
      <c r="B4" s="277"/>
      <c r="C4" s="277"/>
      <c r="D4" s="277"/>
      <c r="E4" s="277"/>
      <c r="F4" s="277"/>
      <c r="G4" s="277"/>
      <c r="H4" s="277"/>
      <c r="I4" s="277"/>
    </row>
    <row r="5" spans="1:37" x14ac:dyDescent="0.25">
      <c r="A5" s="263" t="s">
        <v>131</v>
      </c>
      <c r="B5" s="263"/>
      <c r="C5" s="263"/>
      <c r="D5" s="263"/>
      <c r="E5" s="263"/>
      <c r="F5" s="263"/>
      <c r="G5" s="263"/>
      <c r="H5" s="263"/>
      <c r="I5" s="263"/>
    </row>
    <row r="6" spans="1:37" x14ac:dyDescent="0.25">
      <c r="A6" s="277" t="s">
        <v>132</v>
      </c>
      <c r="B6" s="277"/>
      <c r="C6" s="277"/>
      <c r="D6" s="277"/>
      <c r="E6" s="277"/>
      <c r="F6" s="277"/>
      <c r="G6" s="277"/>
      <c r="H6" s="277"/>
      <c r="I6" s="277"/>
    </row>
    <row r="7" spans="1:37" ht="26.25" customHeight="1" x14ac:dyDescent="0.25">
      <c r="A7" s="278" t="s">
        <v>37</v>
      </c>
      <c r="B7" s="278"/>
      <c r="C7" s="278"/>
      <c r="D7" s="278"/>
      <c r="E7" s="278"/>
      <c r="F7" s="278"/>
      <c r="G7" s="278"/>
      <c r="H7" s="278"/>
      <c r="I7" s="278"/>
    </row>
    <row r="8" spans="1:37" x14ac:dyDescent="0.25">
      <c r="A8" s="89" t="s">
        <v>329</v>
      </c>
    </row>
    <row r="9" spans="1:37" ht="18.75" x14ac:dyDescent="0.3">
      <c r="A9" s="307" t="s">
        <v>253</v>
      </c>
      <c r="B9" s="307"/>
      <c r="C9" s="307"/>
      <c r="D9" s="307"/>
      <c r="E9" s="307"/>
      <c r="F9" s="307"/>
      <c r="G9" s="307"/>
      <c r="H9" s="307"/>
      <c r="I9" s="307"/>
      <c r="J9" s="307"/>
      <c r="K9" s="307"/>
      <c r="L9" s="307"/>
      <c r="M9" s="307"/>
      <c r="N9" s="307"/>
      <c r="O9" s="307"/>
      <c r="P9" s="307"/>
      <c r="Q9" s="307"/>
      <c r="R9" s="307"/>
      <c r="S9" s="307"/>
      <c r="T9" s="307"/>
      <c r="U9" s="307"/>
      <c r="V9" s="307"/>
      <c r="W9" s="307"/>
      <c r="X9" s="307"/>
      <c r="Y9" s="307"/>
      <c r="Z9" s="307"/>
      <c r="AA9" s="307"/>
      <c r="AB9" s="307"/>
      <c r="AC9" s="307"/>
      <c r="AD9" s="307"/>
      <c r="AE9" s="307"/>
      <c r="AF9" s="307"/>
      <c r="AG9" s="307"/>
      <c r="AH9" s="307"/>
      <c r="AI9" s="307"/>
      <c r="AJ9" s="307"/>
      <c r="AK9" s="307"/>
    </row>
    <row r="10" spans="1:37" ht="12.75" customHeight="1" x14ac:dyDescent="0.25"/>
    <row r="11" spans="1:37" hidden="1" x14ac:dyDescent="0.25"/>
    <row r="12" spans="1:37" ht="23.25" customHeight="1" x14ac:dyDescent="0.25">
      <c r="A12" s="309" t="s">
        <v>133</v>
      </c>
      <c r="B12" s="309"/>
      <c r="C12" s="309"/>
      <c r="D12" s="309"/>
      <c r="E12" s="309"/>
      <c r="F12" s="309"/>
      <c r="G12" s="309"/>
      <c r="H12" s="309"/>
      <c r="I12" s="309"/>
      <c r="J12" s="309"/>
      <c r="K12" s="309"/>
      <c r="L12" s="309"/>
      <c r="M12" s="309"/>
      <c r="N12" s="309"/>
      <c r="O12" s="309"/>
      <c r="P12" s="309"/>
      <c r="Q12" s="309"/>
      <c r="R12" s="309"/>
      <c r="S12" s="309"/>
      <c r="T12" s="309"/>
      <c r="U12" s="309"/>
      <c r="V12" s="309"/>
      <c r="W12" s="309"/>
      <c r="X12" s="309"/>
      <c r="Y12" s="309"/>
      <c r="Z12" s="309"/>
      <c r="AA12" s="309"/>
      <c r="AB12" s="309"/>
      <c r="AC12" s="309"/>
      <c r="AD12" s="309"/>
      <c r="AE12" s="309"/>
      <c r="AF12" s="309"/>
      <c r="AG12" s="309"/>
      <c r="AH12" s="309"/>
      <c r="AI12" s="309"/>
      <c r="AJ12" s="309"/>
      <c r="AK12" s="309"/>
    </row>
    <row r="13" spans="1:37" ht="9" customHeight="1" x14ac:dyDescent="0.25">
      <c r="A13" s="47"/>
      <c r="B13" s="47"/>
      <c r="C13" s="47"/>
      <c r="D13" s="47"/>
      <c r="E13" s="47"/>
      <c r="F13" s="47"/>
      <c r="G13" s="47"/>
      <c r="H13" s="47"/>
      <c r="I13" s="47"/>
      <c r="J13" s="47"/>
      <c r="K13" s="47"/>
      <c r="L13" s="47"/>
    </row>
    <row r="14" spans="1:37" ht="24" customHeight="1" x14ac:dyDescent="0.25">
      <c r="A14" s="47"/>
      <c r="B14" s="310">
        <v>2021</v>
      </c>
      <c r="C14" s="310"/>
      <c r="D14" s="310"/>
      <c r="E14" s="310"/>
      <c r="F14" s="310"/>
      <c r="G14" s="310"/>
      <c r="H14" s="310"/>
      <c r="I14" s="310"/>
      <c r="J14" s="310"/>
      <c r="K14" s="310"/>
      <c r="L14" s="310"/>
      <c r="M14" s="310"/>
      <c r="N14" s="310"/>
      <c r="O14" s="310"/>
      <c r="P14" s="310"/>
      <c r="Q14" s="310"/>
      <c r="R14" s="310"/>
      <c r="S14" s="310"/>
      <c r="T14" s="310"/>
      <c r="U14" s="310"/>
      <c r="V14" s="310"/>
      <c r="W14" s="310"/>
      <c r="X14" s="310"/>
      <c r="Y14" s="310"/>
      <c r="Z14" s="310"/>
      <c r="AA14" s="310"/>
      <c r="AB14" s="310"/>
      <c r="AC14" s="310"/>
      <c r="AD14" s="310"/>
      <c r="AE14" s="310"/>
      <c r="AF14" s="310"/>
      <c r="AG14" s="310"/>
      <c r="AH14" s="310"/>
      <c r="AI14" s="310"/>
      <c r="AJ14" s="310"/>
      <c r="AK14" s="310"/>
    </row>
    <row r="15" spans="1:37" ht="18.75" customHeight="1" x14ac:dyDescent="0.25">
      <c r="A15" s="47"/>
      <c r="B15" s="81"/>
      <c r="C15" s="83" t="s">
        <v>134</v>
      </c>
      <c r="D15" s="82"/>
      <c r="E15" s="83"/>
      <c r="F15" s="83" t="s">
        <v>8</v>
      </c>
      <c r="G15" s="84"/>
      <c r="H15" s="83"/>
      <c r="I15" s="83" t="s">
        <v>9</v>
      </c>
      <c r="J15" s="82"/>
      <c r="K15" s="85"/>
      <c r="L15" s="83" t="s">
        <v>10</v>
      </c>
      <c r="M15" s="82"/>
      <c r="N15" s="85"/>
      <c r="O15" s="83" t="s">
        <v>11</v>
      </c>
      <c r="P15" s="82"/>
      <c r="Q15" s="85"/>
      <c r="R15" s="83" t="s">
        <v>12</v>
      </c>
      <c r="S15" s="82"/>
      <c r="T15" s="85"/>
      <c r="U15" s="83" t="s">
        <v>13</v>
      </c>
      <c r="V15" s="82"/>
      <c r="W15" s="85"/>
      <c r="X15" s="83" t="s">
        <v>14</v>
      </c>
      <c r="Y15" s="82"/>
      <c r="Z15" s="85"/>
      <c r="AA15" s="83" t="s">
        <v>15</v>
      </c>
      <c r="AB15" s="82"/>
      <c r="AC15" s="85"/>
      <c r="AD15" s="83" t="s">
        <v>16</v>
      </c>
      <c r="AE15" s="82"/>
      <c r="AF15" s="85"/>
      <c r="AG15" s="83" t="s">
        <v>17</v>
      </c>
      <c r="AH15" s="82"/>
      <c r="AI15" s="85"/>
      <c r="AJ15" s="83" t="s">
        <v>18</v>
      </c>
      <c r="AK15" s="82"/>
    </row>
    <row r="16" spans="1:37" ht="54.75" customHeight="1" x14ac:dyDescent="0.25">
      <c r="A16" s="161" t="s">
        <v>135</v>
      </c>
      <c r="B16" s="147" t="s">
        <v>47</v>
      </c>
      <c r="C16" s="147" t="s">
        <v>48</v>
      </c>
      <c r="D16" s="48" t="s">
        <v>49</v>
      </c>
      <c r="E16" s="147" t="s">
        <v>47</v>
      </c>
      <c r="F16" s="147" t="s">
        <v>48</v>
      </c>
      <c r="G16" s="48" t="s">
        <v>49</v>
      </c>
      <c r="H16" s="147" t="s">
        <v>47</v>
      </c>
      <c r="I16" s="147" t="s">
        <v>48</v>
      </c>
      <c r="J16" s="48" t="s">
        <v>49</v>
      </c>
      <c r="K16" s="147" t="s">
        <v>47</v>
      </c>
      <c r="L16" s="147" t="s">
        <v>48</v>
      </c>
      <c r="M16" s="48" t="s">
        <v>49</v>
      </c>
      <c r="N16" s="147" t="s">
        <v>47</v>
      </c>
      <c r="O16" s="147" t="s">
        <v>48</v>
      </c>
      <c r="P16" s="48" t="s">
        <v>49</v>
      </c>
      <c r="Q16" s="147" t="s">
        <v>47</v>
      </c>
      <c r="R16" s="147" t="s">
        <v>48</v>
      </c>
      <c r="S16" s="48" t="s">
        <v>49</v>
      </c>
      <c r="T16" s="147" t="s">
        <v>47</v>
      </c>
      <c r="U16" s="147" t="s">
        <v>48</v>
      </c>
      <c r="V16" s="48" t="s">
        <v>49</v>
      </c>
      <c r="W16" s="147" t="s">
        <v>47</v>
      </c>
      <c r="X16" s="147" t="s">
        <v>48</v>
      </c>
      <c r="Y16" s="48" t="s">
        <v>49</v>
      </c>
      <c r="Z16" s="147" t="s">
        <v>47</v>
      </c>
      <c r="AA16" s="147" t="s">
        <v>48</v>
      </c>
      <c r="AB16" s="48" t="s">
        <v>49</v>
      </c>
      <c r="AC16" s="147" t="s">
        <v>47</v>
      </c>
      <c r="AD16" s="147" t="s">
        <v>48</v>
      </c>
      <c r="AE16" s="48" t="s">
        <v>49</v>
      </c>
      <c r="AF16" s="147" t="s">
        <v>47</v>
      </c>
      <c r="AG16" s="147" t="s">
        <v>48</v>
      </c>
      <c r="AH16" s="48" t="s">
        <v>49</v>
      </c>
      <c r="AI16" s="147" t="s">
        <v>47</v>
      </c>
      <c r="AJ16" s="147" t="s">
        <v>48</v>
      </c>
      <c r="AK16" s="48" t="s">
        <v>49</v>
      </c>
    </row>
    <row r="17" spans="1:37" ht="22.5" customHeight="1" x14ac:dyDescent="0.25">
      <c r="A17" s="49" t="s">
        <v>186</v>
      </c>
      <c r="B17" s="15">
        <v>64</v>
      </c>
      <c r="C17" s="15">
        <v>2</v>
      </c>
      <c r="D17" s="50">
        <f t="shared" ref="D17:D18" si="0">B17+C17</f>
        <v>66</v>
      </c>
      <c r="E17" s="15">
        <v>93</v>
      </c>
      <c r="F17" s="15">
        <v>3</v>
      </c>
      <c r="G17" s="50">
        <f t="shared" ref="G17:G18" si="1">E17+F17</f>
        <v>96</v>
      </c>
      <c r="H17" s="15">
        <v>100</v>
      </c>
      <c r="I17" s="15">
        <v>4</v>
      </c>
      <c r="J17" s="50">
        <f t="shared" ref="J17:J18" si="2">H17+I17</f>
        <v>104</v>
      </c>
      <c r="K17" s="15">
        <v>106</v>
      </c>
      <c r="L17" s="15">
        <v>4</v>
      </c>
      <c r="M17" s="50">
        <f>K17+L17</f>
        <v>110</v>
      </c>
      <c r="N17" s="15">
        <v>95</v>
      </c>
      <c r="O17" s="15">
        <v>3</v>
      </c>
      <c r="P17" s="50">
        <f>N17+O17</f>
        <v>98</v>
      </c>
      <c r="Q17" s="15">
        <v>90</v>
      </c>
      <c r="R17" s="15">
        <v>6</v>
      </c>
      <c r="S17" s="50">
        <f>Q17+R17</f>
        <v>96</v>
      </c>
      <c r="T17" s="15">
        <v>107</v>
      </c>
      <c r="U17" s="15">
        <v>6</v>
      </c>
      <c r="V17" s="50">
        <f>T17+U17</f>
        <v>113</v>
      </c>
      <c r="W17" s="15">
        <v>147</v>
      </c>
      <c r="X17" s="15">
        <v>17</v>
      </c>
      <c r="Y17" s="50">
        <f>W17+X17</f>
        <v>164</v>
      </c>
      <c r="Z17" s="15">
        <v>138</v>
      </c>
      <c r="AA17" s="15">
        <v>10</v>
      </c>
      <c r="AB17" s="50">
        <f>Z17+AA17</f>
        <v>148</v>
      </c>
      <c r="AC17" s="15">
        <v>142</v>
      </c>
      <c r="AD17" s="15">
        <v>11</v>
      </c>
      <c r="AE17" s="50">
        <f>AC17+AD17</f>
        <v>153</v>
      </c>
      <c r="AF17" s="15">
        <v>138</v>
      </c>
      <c r="AG17" s="15">
        <v>9</v>
      </c>
      <c r="AH17" s="50">
        <f>AF17+AG17</f>
        <v>147</v>
      </c>
      <c r="AI17" s="15">
        <v>140</v>
      </c>
      <c r="AJ17" s="15">
        <v>3</v>
      </c>
      <c r="AK17" s="50">
        <f>AI17+AJ17</f>
        <v>143</v>
      </c>
    </row>
    <row r="18" spans="1:37" ht="22.5" customHeight="1" x14ac:dyDescent="0.25">
      <c r="A18" s="51" t="s">
        <v>187</v>
      </c>
      <c r="B18" s="52">
        <v>873</v>
      </c>
      <c r="C18" s="52">
        <v>77</v>
      </c>
      <c r="D18" s="50">
        <f t="shared" si="0"/>
        <v>950</v>
      </c>
      <c r="E18" s="15">
        <v>875</v>
      </c>
      <c r="F18" s="15">
        <v>82</v>
      </c>
      <c r="G18" s="50">
        <f t="shared" si="1"/>
        <v>957</v>
      </c>
      <c r="H18" s="15">
        <v>920</v>
      </c>
      <c r="I18" s="15">
        <v>82</v>
      </c>
      <c r="J18" s="50">
        <f t="shared" si="2"/>
        <v>1002</v>
      </c>
      <c r="K18" s="15">
        <v>932</v>
      </c>
      <c r="L18" s="15">
        <v>84</v>
      </c>
      <c r="M18" s="50">
        <f>K18+L18</f>
        <v>1016</v>
      </c>
      <c r="N18" s="15">
        <f>N34</f>
        <v>984</v>
      </c>
      <c r="O18" s="15">
        <f>O34</f>
        <v>99</v>
      </c>
      <c r="P18" s="50">
        <f>N18+O18</f>
        <v>1083</v>
      </c>
      <c r="Q18" s="15">
        <v>920</v>
      </c>
      <c r="R18" s="15">
        <v>78</v>
      </c>
      <c r="S18" s="50">
        <f>Q18+R18</f>
        <v>998</v>
      </c>
      <c r="T18" s="15">
        <v>936</v>
      </c>
      <c r="U18" s="15">
        <v>79</v>
      </c>
      <c r="V18" s="50">
        <f>T18+U18</f>
        <v>1015</v>
      </c>
      <c r="W18" s="15">
        <v>983</v>
      </c>
      <c r="X18" s="15">
        <v>76</v>
      </c>
      <c r="Y18" s="50">
        <f>W18+X18</f>
        <v>1059</v>
      </c>
      <c r="Z18" s="15">
        <v>892</v>
      </c>
      <c r="AA18" s="15">
        <v>67</v>
      </c>
      <c r="AB18" s="50">
        <f>Z18+AA18</f>
        <v>959</v>
      </c>
      <c r="AC18" s="15">
        <v>948</v>
      </c>
      <c r="AD18" s="15">
        <v>77</v>
      </c>
      <c r="AE18" s="50">
        <f>AC18+AD18</f>
        <v>1025</v>
      </c>
      <c r="AF18" s="15">
        <v>987</v>
      </c>
      <c r="AG18" s="15">
        <v>76</v>
      </c>
      <c r="AH18" s="50">
        <f>AF18+AG18</f>
        <v>1063</v>
      </c>
      <c r="AI18" s="15">
        <v>1051</v>
      </c>
      <c r="AJ18" s="15">
        <v>80</v>
      </c>
      <c r="AK18" s="50">
        <f>AI18+AJ18</f>
        <v>1131</v>
      </c>
    </row>
    <row r="19" spans="1:37" ht="24" customHeight="1" x14ac:dyDescent="0.25"/>
    <row r="20" spans="1:37" ht="25.5" customHeight="1" thickBot="1" x14ac:dyDescent="0.4">
      <c r="B20" s="311">
        <v>2021</v>
      </c>
      <c r="C20" s="311"/>
      <c r="D20" s="311"/>
      <c r="E20" s="311"/>
      <c r="F20" s="311"/>
      <c r="G20" s="311"/>
      <c r="H20" s="311"/>
      <c r="I20" s="311"/>
      <c r="J20" s="311"/>
      <c r="K20" s="311"/>
      <c r="L20" s="311"/>
      <c r="M20" s="311"/>
      <c r="N20" s="311"/>
      <c r="O20" s="311"/>
      <c r="P20" s="311"/>
      <c r="Q20" s="311"/>
      <c r="R20" s="311"/>
      <c r="S20" s="311"/>
      <c r="T20" s="311"/>
      <c r="U20" s="311"/>
      <c r="V20" s="311"/>
      <c r="W20" s="311"/>
      <c r="X20" s="311"/>
      <c r="Y20" s="311"/>
      <c r="Z20" s="311"/>
      <c r="AA20" s="311"/>
      <c r="AB20" s="311"/>
      <c r="AC20" s="311"/>
      <c r="AD20" s="311"/>
      <c r="AE20" s="311"/>
      <c r="AF20" s="311"/>
      <c r="AG20" s="311"/>
      <c r="AH20" s="311"/>
      <c r="AI20" s="311"/>
      <c r="AJ20" s="311"/>
      <c r="AK20" s="311"/>
    </row>
    <row r="21" spans="1:37" ht="33" customHeight="1" thickBot="1" x14ac:dyDescent="0.3">
      <c r="A21" s="160" t="s">
        <v>158</v>
      </c>
      <c r="B21" s="322" t="s">
        <v>134</v>
      </c>
      <c r="C21" s="315"/>
      <c r="D21" s="316"/>
      <c r="E21" s="317" t="s">
        <v>8</v>
      </c>
      <c r="F21" s="315"/>
      <c r="G21" s="316"/>
      <c r="H21" s="317" t="s">
        <v>9</v>
      </c>
      <c r="I21" s="315"/>
      <c r="J21" s="316"/>
      <c r="K21" s="317" t="s">
        <v>10</v>
      </c>
      <c r="L21" s="315"/>
      <c r="M21" s="321"/>
      <c r="N21" s="317" t="s">
        <v>11</v>
      </c>
      <c r="O21" s="315"/>
      <c r="P21" s="321"/>
      <c r="Q21" s="317" t="s">
        <v>12</v>
      </c>
      <c r="R21" s="315"/>
      <c r="S21" s="315"/>
      <c r="T21" s="318" t="s">
        <v>13</v>
      </c>
      <c r="U21" s="319"/>
      <c r="V21" s="320"/>
      <c r="W21" s="318" t="s">
        <v>14</v>
      </c>
      <c r="X21" s="319"/>
      <c r="Y21" s="320"/>
      <c r="Z21" s="318" t="s">
        <v>15</v>
      </c>
      <c r="AA21" s="319"/>
      <c r="AB21" s="320"/>
      <c r="AC21" s="318" t="s">
        <v>16</v>
      </c>
      <c r="AD21" s="319"/>
      <c r="AE21" s="320"/>
      <c r="AF21" s="318" t="s">
        <v>17</v>
      </c>
      <c r="AG21" s="319"/>
      <c r="AH21" s="320"/>
      <c r="AI21" s="318" t="s">
        <v>18</v>
      </c>
      <c r="AJ21" s="319"/>
      <c r="AK21" s="320"/>
    </row>
    <row r="22" spans="1:37" ht="51" x14ac:dyDescent="0.25">
      <c r="A22" s="58" t="s">
        <v>157</v>
      </c>
      <c r="B22" s="147" t="s">
        <v>47</v>
      </c>
      <c r="C22" s="147" t="s">
        <v>48</v>
      </c>
      <c r="D22" s="59" t="s">
        <v>49</v>
      </c>
      <c r="E22" s="147" t="s">
        <v>47</v>
      </c>
      <c r="F22" s="147" t="s">
        <v>48</v>
      </c>
      <c r="G22" s="59" t="s">
        <v>49</v>
      </c>
      <c r="H22" s="147" t="s">
        <v>47</v>
      </c>
      <c r="I22" s="147" t="s">
        <v>48</v>
      </c>
      <c r="J22" s="59" t="s">
        <v>49</v>
      </c>
      <c r="K22" s="147" t="s">
        <v>47</v>
      </c>
      <c r="L22" s="147" t="s">
        <v>48</v>
      </c>
      <c r="M22" s="77" t="s">
        <v>49</v>
      </c>
      <c r="N22" s="147" t="s">
        <v>47</v>
      </c>
      <c r="O22" s="147" t="s">
        <v>48</v>
      </c>
      <c r="P22" s="77" t="s">
        <v>49</v>
      </c>
      <c r="Q22" s="147" t="s">
        <v>47</v>
      </c>
      <c r="R22" s="147" t="s">
        <v>48</v>
      </c>
      <c r="S22" s="77" t="s">
        <v>49</v>
      </c>
      <c r="T22" s="147" t="s">
        <v>47</v>
      </c>
      <c r="U22" s="147" t="s">
        <v>48</v>
      </c>
      <c r="V22" s="77" t="s">
        <v>49</v>
      </c>
      <c r="W22" s="147" t="s">
        <v>47</v>
      </c>
      <c r="X22" s="147" t="s">
        <v>48</v>
      </c>
      <c r="Y22" s="77" t="s">
        <v>49</v>
      </c>
      <c r="Z22" s="147" t="s">
        <v>47</v>
      </c>
      <c r="AA22" s="147" t="s">
        <v>48</v>
      </c>
      <c r="AB22" s="77" t="s">
        <v>49</v>
      </c>
      <c r="AC22" s="147" t="s">
        <v>47</v>
      </c>
      <c r="AD22" s="147" t="s">
        <v>48</v>
      </c>
      <c r="AE22" s="77" t="s">
        <v>49</v>
      </c>
      <c r="AF22" s="147" t="s">
        <v>47</v>
      </c>
      <c r="AG22" s="147" t="s">
        <v>48</v>
      </c>
      <c r="AH22" s="77" t="s">
        <v>49</v>
      </c>
      <c r="AI22" s="147" t="s">
        <v>47</v>
      </c>
      <c r="AJ22" s="147" t="s">
        <v>48</v>
      </c>
      <c r="AK22" s="77" t="s">
        <v>49</v>
      </c>
    </row>
    <row r="23" spans="1:37" x14ac:dyDescent="0.25">
      <c r="A23" s="60" t="s">
        <v>189</v>
      </c>
      <c r="B23" s="78">
        <v>817</v>
      </c>
      <c r="C23" s="61">
        <v>76</v>
      </c>
      <c r="D23" s="62">
        <f>B23+C23</f>
        <v>893</v>
      </c>
      <c r="E23" s="61">
        <v>819</v>
      </c>
      <c r="F23" s="61">
        <v>80</v>
      </c>
      <c r="G23" s="62">
        <f t="shared" ref="G23:G33" si="3">E23+F23</f>
        <v>899</v>
      </c>
      <c r="H23" s="61">
        <v>857</v>
      </c>
      <c r="I23" s="61">
        <v>81</v>
      </c>
      <c r="J23" s="62">
        <f t="shared" ref="J23:J33" si="4">H23+I23</f>
        <v>938</v>
      </c>
      <c r="K23" s="61">
        <v>876</v>
      </c>
      <c r="L23" s="61">
        <v>83</v>
      </c>
      <c r="M23" s="79">
        <f t="shared" ref="M23:M33" si="5">K23+L23</f>
        <v>959</v>
      </c>
      <c r="N23" s="61">
        <v>926</v>
      </c>
      <c r="O23" s="61">
        <v>88</v>
      </c>
      <c r="P23" s="79">
        <f t="shared" ref="P23" si="6">N23+O23</f>
        <v>1014</v>
      </c>
      <c r="Q23" s="61">
        <v>866</v>
      </c>
      <c r="R23" s="61">
        <v>75</v>
      </c>
      <c r="S23" s="79">
        <f t="shared" ref="S23" si="7">Q23+R23</f>
        <v>941</v>
      </c>
      <c r="T23" s="61">
        <v>881</v>
      </c>
      <c r="U23" s="61">
        <v>76</v>
      </c>
      <c r="V23" s="79">
        <f t="shared" ref="V23" si="8">T23+U23</f>
        <v>957</v>
      </c>
      <c r="W23" s="61">
        <v>931</v>
      </c>
      <c r="X23" s="61">
        <v>72</v>
      </c>
      <c r="Y23" s="79">
        <f t="shared" ref="Y23" si="9">W23+X23</f>
        <v>1003</v>
      </c>
      <c r="Z23" s="61">
        <v>892</v>
      </c>
      <c r="AA23" s="61">
        <v>67</v>
      </c>
      <c r="AB23" s="79">
        <f t="shared" ref="AB23" si="10">Z23+AA23</f>
        <v>959</v>
      </c>
      <c r="AC23" s="61">
        <v>948</v>
      </c>
      <c r="AD23" s="61">
        <v>77</v>
      </c>
      <c r="AE23" s="79">
        <f t="shared" ref="AE23" si="11">AC23+AD23</f>
        <v>1025</v>
      </c>
      <c r="AF23" s="61">
        <v>987</v>
      </c>
      <c r="AG23" s="61">
        <v>76</v>
      </c>
      <c r="AH23" s="79">
        <f t="shared" ref="AH23" si="12">AF23+AG23</f>
        <v>1063</v>
      </c>
      <c r="AI23" s="61">
        <v>1051</v>
      </c>
      <c r="AJ23" s="61">
        <v>80</v>
      </c>
      <c r="AK23" s="79">
        <f t="shared" ref="AK23" si="13">AI23+AJ23</f>
        <v>1131</v>
      </c>
    </row>
    <row r="24" spans="1:37" x14ac:dyDescent="0.25">
      <c r="A24" s="60" t="s">
        <v>149</v>
      </c>
      <c r="B24" s="78">
        <v>3</v>
      </c>
      <c r="C24" s="61">
        <v>0</v>
      </c>
      <c r="D24" s="62">
        <f>B24+C24</f>
        <v>3</v>
      </c>
      <c r="E24" s="61">
        <v>2</v>
      </c>
      <c r="F24" s="61">
        <v>0</v>
      </c>
      <c r="G24" s="62">
        <f>E24+F24</f>
        <v>2</v>
      </c>
      <c r="H24" s="61">
        <v>4</v>
      </c>
      <c r="I24" s="61">
        <v>0</v>
      </c>
      <c r="J24" s="62">
        <f>H24+I24</f>
        <v>4</v>
      </c>
      <c r="K24" s="61">
        <v>3</v>
      </c>
      <c r="L24" s="61">
        <v>0</v>
      </c>
      <c r="M24" s="79">
        <f>K24+L24</f>
        <v>3</v>
      </c>
      <c r="N24" s="61">
        <v>1</v>
      </c>
      <c r="O24" s="61">
        <v>0</v>
      </c>
      <c r="P24" s="79">
        <f>N24+O24</f>
        <v>1</v>
      </c>
      <c r="Q24" s="61">
        <v>1</v>
      </c>
      <c r="R24" s="61">
        <v>1</v>
      </c>
      <c r="S24" s="79">
        <f>Q24+R24</f>
        <v>2</v>
      </c>
      <c r="T24" s="61">
        <v>3</v>
      </c>
      <c r="U24" s="61">
        <v>1</v>
      </c>
      <c r="V24" s="79">
        <f>T24+U24</f>
        <v>4</v>
      </c>
      <c r="W24" s="61">
        <v>2</v>
      </c>
      <c r="X24" s="61">
        <v>0</v>
      </c>
      <c r="Y24" s="79">
        <f>W24+X24</f>
        <v>2</v>
      </c>
      <c r="Z24" s="61">
        <v>5</v>
      </c>
      <c r="AA24" s="61">
        <v>1</v>
      </c>
      <c r="AB24" s="79">
        <f>Z24+AA24</f>
        <v>6</v>
      </c>
      <c r="AC24" s="61">
        <v>6</v>
      </c>
      <c r="AD24" s="61">
        <v>1</v>
      </c>
      <c r="AE24" s="79">
        <f>AC24+AD24</f>
        <v>7</v>
      </c>
      <c r="AF24" s="61">
        <v>3</v>
      </c>
      <c r="AG24" s="61">
        <v>0</v>
      </c>
      <c r="AH24" s="79">
        <f>AF24+AG24</f>
        <v>3</v>
      </c>
      <c r="AI24" s="61">
        <v>6</v>
      </c>
      <c r="AJ24" s="61">
        <v>2</v>
      </c>
      <c r="AK24" s="79">
        <f>AI24+AJ24</f>
        <v>8</v>
      </c>
    </row>
    <row r="25" spans="1:37" x14ac:dyDescent="0.25">
      <c r="A25" s="60" t="s">
        <v>190</v>
      </c>
      <c r="B25" s="78">
        <v>4</v>
      </c>
      <c r="C25" s="61">
        <v>0</v>
      </c>
      <c r="D25" s="62">
        <f>B25+C25</f>
        <v>4</v>
      </c>
      <c r="E25" s="61">
        <v>5</v>
      </c>
      <c r="F25" s="61">
        <v>1</v>
      </c>
      <c r="G25" s="62">
        <f>E25+F25</f>
        <v>6</v>
      </c>
      <c r="H25" s="61">
        <v>8</v>
      </c>
      <c r="I25" s="61">
        <v>0</v>
      </c>
      <c r="J25" s="62">
        <f>H25+I25</f>
        <v>8</v>
      </c>
      <c r="K25" s="61">
        <v>10</v>
      </c>
      <c r="L25" s="61">
        <v>0</v>
      </c>
      <c r="M25" s="79">
        <f>K25+L25</f>
        <v>10</v>
      </c>
      <c r="N25" s="61">
        <v>9</v>
      </c>
      <c r="O25" s="61">
        <v>1</v>
      </c>
      <c r="P25" s="79">
        <f>N25+O25</f>
        <v>10</v>
      </c>
      <c r="Q25" s="61">
        <v>10</v>
      </c>
      <c r="R25" s="61">
        <v>1</v>
      </c>
      <c r="S25" s="79">
        <f>Q25+R25</f>
        <v>11</v>
      </c>
      <c r="T25" s="61">
        <v>9</v>
      </c>
      <c r="U25" s="61">
        <v>1</v>
      </c>
      <c r="V25" s="79">
        <f>T25+U25</f>
        <v>10</v>
      </c>
      <c r="W25" s="61">
        <v>5</v>
      </c>
      <c r="X25" s="61">
        <v>3</v>
      </c>
      <c r="Y25" s="79">
        <f>W25+X25</f>
        <v>8</v>
      </c>
      <c r="Z25" s="61">
        <v>10</v>
      </c>
      <c r="AA25" s="61">
        <v>3</v>
      </c>
      <c r="AB25" s="79">
        <f>Z25+AA25</f>
        <v>13</v>
      </c>
      <c r="AC25" s="61">
        <v>11</v>
      </c>
      <c r="AD25" s="61">
        <v>3</v>
      </c>
      <c r="AE25" s="79">
        <f>AC25+AD25</f>
        <v>14</v>
      </c>
      <c r="AF25" s="61">
        <v>12</v>
      </c>
      <c r="AG25" s="61">
        <v>3</v>
      </c>
      <c r="AH25" s="79">
        <f>AF25+AG25</f>
        <v>15</v>
      </c>
      <c r="AI25" s="61">
        <v>14</v>
      </c>
      <c r="AJ25" s="61">
        <v>4</v>
      </c>
      <c r="AK25" s="79">
        <f>AI25+AJ25</f>
        <v>18</v>
      </c>
    </row>
    <row r="26" spans="1:37" x14ac:dyDescent="0.25">
      <c r="A26" s="60" t="s">
        <v>150</v>
      </c>
      <c r="B26" s="78">
        <v>1</v>
      </c>
      <c r="C26" s="61">
        <v>0</v>
      </c>
      <c r="D26" s="62">
        <f>B26+C26</f>
        <v>1</v>
      </c>
      <c r="E26" s="61">
        <v>0</v>
      </c>
      <c r="F26" s="61">
        <v>0</v>
      </c>
      <c r="G26" s="62">
        <f>E26+F26</f>
        <v>0</v>
      </c>
      <c r="H26" s="61">
        <v>2</v>
      </c>
      <c r="I26" s="61">
        <v>0</v>
      </c>
      <c r="J26" s="62">
        <f>H26+I26</f>
        <v>2</v>
      </c>
      <c r="K26" s="61">
        <v>2</v>
      </c>
      <c r="L26" s="61">
        <v>0</v>
      </c>
      <c r="M26" s="79">
        <f>K26+L26</f>
        <v>2</v>
      </c>
      <c r="N26" s="61">
        <v>3</v>
      </c>
      <c r="O26" s="61">
        <v>0</v>
      </c>
      <c r="P26" s="79">
        <f>N26+O26</f>
        <v>3</v>
      </c>
      <c r="Q26" s="61">
        <v>3</v>
      </c>
      <c r="R26" s="61">
        <v>0</v>
      </c>
      <c r="S26" s="79">
        <f>Q26+R26</f>
        <v>3</v>
      </c>
      <c r="T26" s="61">
        <v>3</v>
      </c>
      <c r="U26" s="61">
        <v>0</v>
      </c>
      <c r="V26" s="79">
        <f>T26+U26</f>
        <v>3</v>
      </c>
      <c r="W26" s="61">
        <v>3</v>
      </c>
      <c r="X26" s="61">
        <v>0</v>
      </c>
      <c r="Y26" s="79">
        <f>W26+X26</f>
        <v>3</v>
      </c>
      <c r="Z26" s="61">
        <v>3</v>
      </c>
      <c r="AA26" s="61">
        <v>0</v>
      </c>
      <c r="AB26" s="79">
        <f>Z26+AA26</f>
        <v>3</v>
      </c>
      <c r="AC26" s="61">
        <v>3</v>
      </c>
      <c r="AD26" s="61">
        <v>0</v>
      </c>
      <c r="AE26" s="79">
        <f>AC26+AD26</f>
        <v>3</v>
      </c>
      <c r="AF26" s="61">
        <v>4</v>
      </c>
      <c r="AG26" s="61">
        <v>0</v>
      </c>
      <c r="AH26" s="79">
        <f>AF26+AG26</f>
        <v>4</v>
      </c>
      <c r="AI26" s="61">
        <v>5</v>
      </c>
      <c r="AJ26" s="61">
        <v>0</v>
      </c>
      <c r="AK26" s="79">
        <f>AI26+AJ26</f>
        <v>5</v>
      </c>
    </row>
    <row r="27" spans="1:37" x14ac:dyDescent="0.25">
      <c r="A27" s="60" t="s">
        <v>188</v>
      </c>
      <c r="B27" s="78">
        <v>20</v>
      </c>
      <c r="C27" s="61">
        <v>1</v>
      </c>
      <c r="D27" s="62">
        <f t="shared" ref="D27:D33" si="14">B27+C27</f>
        <v>21</v>
      </c>
      <c r="E27" s="61">
        <v>21</v>
      </c>
      <c r="F27" s="61">
        <v>1</v>
      </c>
      <c r="G27" s="62">
        <f t="shared" si="3"/>
        <v>22</v>
      </c>
      <c r="H27" s="61">
        <v>21</v>
      </c>
      <c r="I27" s="61">
        <v>1</v>
      </c>
      <c r="J27" s="62">
        <f t="shared" si="4"/>
        <v>22</v>
      </c>
      <c r="K27" s="61">
        <v>20</v>
      </c>
      <c r="L27" s="61">
        <v>1</v>
      </c>
      <c r="M27" s="79">
        <f t="shared" si="5"/>
        <v>21</v>
      </c>
      <c r="N27" s="61">
        <v>20</v>
      </c>
      <c r="O27" s="61">
        <v>10</v>
      </c>
      <c r="P27" s="79">
        <f t="shared" ref="P27:P33" si="15">N27+O27</f>
        <v>30</v>
      </c>
      <c r="Q27" s="61">
        <v>15</v>
      </c>
      <c r="R27" s="61">
        <v>1</v>
      </c>
      <c r="S27" s="79">
        <f t="shared" ref="S27:S33" si="16">Q27+R27</f>
        <v>16</v>
      </c>
      <c r="T27" s="61">
        <v>16</v>
      </c>
      <c r="U27" s="61">
        <v>1</v>
      </c>
      <c r="V27" s="79">
        <f t="shared" ref="V27:V33" si="17">T27+U27</f>
        <v>17</v>
      </c>
      <c r="W27" s="61">
        <v>16</v>
      </c>
      <c r="X27" s="61">
        <v>1</v>
      </c>
      <c r="Y27" s="79">
        <f t="shared" ref="Y27:Y33" si="18">W27+X27</f>
        <v>17</v>
      </c>
      <c r="Z27" s="61">
        <v>16</v>
      </c>
      <c r="AA27" s="61">
        <v>1</v>
      </c>
      <c r="AB27" s="79">
        <f t="shared" ref="AB27:AB33" si="19">Z27+AA27</f>
        <v>17</v>
      </c>
      <c r="AC27" s="61">
        <v>16</v>
      </c>
      <c r="AD27" s="61">
        <v>1</v>
      </c>
      <c r="AE27" s="79">
        <f t="shared" ref="AE27:AE33" si="20">AC27+AD27</f>
        <v>17</v>
      </c>
      <c r="AF27" s="61">
        <v>16</v>
      </c>
      <c r="AG27" s="61">
        <v>1</v>
      </c>
      <c r="AH27" s="79">
        <f t="shared" ref="AH27:AH33" si="21">AF27+AG27</f>
        <v>17</v>
      </c>
      <c r="AI27" s="61">
        <v>17</v>
      </c>
      <c r="AJ27" s="61">
        <v>2</v>
      </c>
      <c r="AK27" s="79">
        <f t="shared" ref="AK27:AK33" si="22">AI27+AJ27</f>
        <v>19</v>
      </c>
    </row>
    <row r="28" spans="1:37" x14ac:dyDescent="0.25">
      <c r="A28" s="60" t="s">
        <v>151</v>
      </c>
      <c r="B28" s="78">
        <v>0</v>
      </c>
      <c r="C28" s="61">
        <v>0</v>
      </c>
      <c r="D28" s="62">
        <f t="shared" si="14"/>
        <v>0</v>
      </c>
      <c r="E28" s="61">
        <v>1</v>
      </c>
      <c r="F28" s="61">
        <v>0</v>
      </c>
      <c r="G28" s="62">
        <f t="shared" si="3"/>
        <v>1</v>
      </c>
      <c r="H28" s="61">
        <v>1</v>
      </c>
      <c r="I28" s="61">
        <v>0</v>
      </c>
      <c r="J28" s="62">
        <f t="shared" si="4"/>
        <v>1</v>
      </c>
      <c r="K28" s="61">
        <v>2</v>
      </c>
      <c r="L28" s="61">
        <v>0</v>
      </c>
      <c r="M28" s="79">
        <f t="shared" si="5"/>
        <v>2</v>
      </c>
      <c r="N28" s="61">
        <v>3</v>
      </c>
      <c r="O28" s="61">
        <v>0</v>
      </c>
      <c r="P28" s="79">
        <f t="shared" si="15"/>
        <v>3</v>
      </c>
      <c r="Q28" s="61">
        <v>3</v>
      </c>
      <c r="R28" s="61">
        <v>0</v>
      </c>
      <c r="S28" s="79">
        <f t="shared" si="16"/>
        <v>3</v>
      </c>
      <c r="T28" s="61">
        <v>3</v>
      </c>
      <c r="U28" s="61">
        <v>0</v>
      </c>
      <c r="V28" s="79">
        <f t="shared" si="17"/>
        <v>3</v>
      </c>
      <c r="W28" s="61">
        <v>3</v>
      </c>
      <c r="X28" s="61">
        <v>0</v>
      </c>
      <c r="Y28" s="79">
        <f t="shared" si="18"/>
        <v>3</v>
      </c>
      <c r="Z28" s="61">
        <v>3</v>
      </c>
      <c r="AA28" s="61">
        <v>0</v>
      </c>
      <c r="AB28" s="79">
        <f t="shared" si="19"/>
        <v>3</v>
      </c>
      <c r="AC28" s="61">
        <v>3</v>
      </c>
      <c r="AD28" s="61">
        <v>0</v>
      </c>
      <c r="AE28" s="79">
        <f t="shared" si="20"/>
        <v>3</v>
      </c>
      <c r="AF28" s="61">
        <v>3</v>
      </c>
      <c r="AG28" s="61">
        <v>0</v>
      </c>
      <c r="AH28" s="79">
        <f t="shared" si="21"/>
        <v>3</v>
      </c>
      <c r="AI28" s="61">
        <v>4</v>
      </c>
      <c r="AJ28" s="61">
        <v>0</v>
      </c>
      <c r="AK28" s="79">
        <f t="shared" si="22"/>
        <v>4</v>
      </c>
    </row>
    <row r="29" spans="1:37" x14ac:dyDescent="0.25">
      <c r="A29" s="60" t="s">
        <v>152</v>
      </c>
      <c r="B29" s="78">
        <v>10</v>
      </c>
      <c r="C29" s="61">
        <v>0</v>
      </c>
      <c r="D29" s="62">
        <f t="shared" si="14"/>
        <v>10</v>
      </c>
      <c r="E29" s="61">
        <v>10</v>
      </c>
      <c r="F29" s="61">
        <v>0</v>
      </c>
      <c r="G29" s="62">
        <f t="shared" si="3"/>
        <v>10</v>
      </c>
      <c r="H29" s="61">
        <v>11</v>
      </c>
      <c r="I29" s="61">
        <v>0</v>
      </c>
      <c r="J29" s="62">
        <f t="shared" si="4"/>
        <v>11</v>
      </c>
      <c r="K29" s="61">
        <v>4</v>
      </c>
      <c r="L29" s="61">
        <v>0</v>
      </c>
      <c r="M29" s="79">
        <f t="shared" si="5"/>
        <v>4</v>
      </c>
      <c r="N29" s="61">
        <v>5</v>
      </c>
      <c r="O29" s="61">
        <v>0</v>
      </c>
      <c r="P29" s="79">
        <f t="shared" si="15"/>
        <v>5</v>
      </c>
      <c r="Q29" s="61">
        <v>4</v>
      </c>
      <c r="R29" s="61">
        <v>0</v>
      </c>
      <c r="S29" s="79">
        <f t="shared" si="16"/>
        <v>4</v>
      </c>
      <c r="T29" s="61">
        <v>4</v>
      </c>
      <c r="U29" s="61">
        <v>0</v>
      </c>
      <c r="V29" s="79">
        <f t="shared" si="17"/>
        <v>4</v>
      </c>
      <c r="W29" s="61">
        <v>4</v>
      </c>
      <c r="X29" s="61">
        <v>0</v>
      </c>
      <c r="Y29" s="79">
        <f t="shared" si="18"/>
        <v>4</v>
      </c>
      <c r="Z29" s="61">
        <v>5</v>
      </c>
      <c r="AA29" s="61">
        <v>0</v>
      </c>
      <c r="AB29" s="79">
        <f t="shared" si="19"/>
        <v>5</v>
      </c>
      <c r="AC29" s="61">
        <v>5</v>
      </c>
      <c r="AD29" s="61">
        <v>0</v>
      </c>
      <c r="AE29" s="79">
        <f t="shared" si="20"/>
        <v>5</v>
      </c>
      <c r="AF29" s="61">
        <v>6</v>
      </c>
      <c r="AG29" s="61">
        <v>0</v>
      </c>
      <c r="AH29" s="79">
        <f t="shared" si="21"/>
        <v>6</v>
      </c>
      <c r="AI29" s="61">
        <v>6</v>
      </c>
      <c r="AJ29" s="61">
        <v>0</v>
      </c>
      <c r="AK29" s="79">
        <f t="shared" si="22"/>
        <v>6</v>
      </c>
    </row>
    <row r="30" spans="1:37" x14ac:dyDescent="0.25">
      <c r="A30" s="60" t="s">
        <v>153</v>
      </c>
      <c r="B30" s="78">
        <v>0</v>
      </c>
      <c r="C30" s="61">
        <v>0</v>
      </c>
      <c r="D30" s="62">
        <f t="shared" si="14"/>
        <v>0</v>
      </c>
      <c r="E30" s="61">
        <v>0</v>
      </c>
      <c r="F30" s="61">
        <v>0</v>
      </c>
      <c r="G30" s="62">
        <f t="shared" si="3"/>
        <v>0</v>
      </c>
      <c r="H30" s="61">
        <v>0</v>
      </c>
      <c r="I30" s="61">
        <v>0</v>
      </c>
      <c r="J30" s="62">
        <f t="shared" si="4"/>
        <v>0</v>
      </c>
      <c r="K30" s="61">
        <v>0</v>
      </c>
      <c r="L30" s="61">
        <v>0</v>
      </c>
      <c r="M30" s="79">
        <f t="shared" si="5"/>
        <v>0</v>
      </c>
      <c r="N30" s="61">
        <v>0</v>
      </c>
      <c r="O30" s="61">
        <v>0</v>
      </c>
      <c r="P30" s="79">
        <f t="shared" si="15"/>
        <v>0</v>
      </c>
      <c r="Q30" s="61">
        <v>0</v>
      </c>
      <c r="R30" s="61">
        <v>0</v>
      </c>
      <c r="S30" s="79">
        <f t="shared" si="16"/>
        <v>0</v>
      </c>
      <c r="T30" s="61">
        <v>0</v>
      </c>
      <c r="U30" s="61">
        <v>0</v>
      </c>
      <c r="V30" s="79">
        <f t="shared" si="17"/>
        <v>0</v>
      </c>
      <c r="W30" s="61">
        <v>0</v>
      </c>
      <c r="X30" s="61">
        <v>0</v>
      </c>
      <c r="Y30" s="79">
        <f t="shared" si="18"/>
        <v>0</v>
      </c>
      <c r="Z30" s="61">
        <v>1</v>
      </c>
      <c r="AA30" s="61">
        <v>0</v>
      </c>
      <c r="AB30" s="79">
        <f t="shared" si="19"/>
        <v>1</v>
      </c>
      <c r="AC30" s="61">
        <v>1</v>
      </c>
      <c r="AD30" s="61">
        <v>0</v>
      </c>
      <c r="AE30" s="79">
        <f t="shared" si="20"/>
        <v>1</v>
      </c>
      <c r="AF30" s="61">
        <v>1</v>
      </c>
      <c r="AG30" s="61">
        <v>0</v>
      </c>
      <c r="AH30" s="79">
        <f t="shared" si="21"/>
        <v>1</v>
      </c>
      <c r="AI30" s="61">
        <v>1</v>
      </c>
      <c r="AJ30" s="61">
        <v>1</v>
      </c>
      <c r="AK30" s="79">
        <f t="shared" si="22"/>
        <v>2</v>
      </c>
    </row>
    <row r="31" spans="1:37" x14ac:dyDescent="0.25">
      <c r="A31" s="60" t="s">
        <v>154</v>
      </c>
      <c r="B31" s="78">
        <v>14</v>
      </c>
      <c r="C31" s="61">
        <v>0</v>
      </c>
      <c r="D31" s="62">
        <f t="shared" si="14"/>
        <v>14</v>
      </c>
      <c r="E31" s="61">
        <v>14</v>
      </c>
      <c r="F31" s="61">
        <v>0</v>
      </c>
      <c r="G31" s="62">
        <f t="shared" si="3"/>
        <v>14</v>
      </c>
      <c r="H31" s="61">
        <v>13</v>
      </c>
      <c r="I31" s="61">
        <v>0</v>
      </c>
      <c r="J31" s="62">
        <f t="shared" si="4"/>
        <v>13</v>
      </c>
      <c r="K31" s="61">
        <v>12</v>
      </c>
      <c r="L31" s="61">
        <v>0</v>
      </c>
      <c r="M31" s="79">
        <f t="shared" si="5"/>
        <v>12</v>
      </c>
      <c r="N31" s="61">
        <v>12</v>
      </c>
      <c r="O31" s="61">
        <v>0</v>
      </c>
      <c r="P31" s="79">
        <f t="shared" si="15"/>
        <v>12</v>
      </c>
      <c r="Q31" s="61">
        <v>13</v>
      </c>
      <c r="R31" s="61">
        <v>0</v>
      </c>
      <c r="S31" s="79">
        <f t="shared" si="16"/>
        <v>13</v>
      </c>
      <c r="T31" s="61">
        <v>13</v>
      </c>
      <c r="U31" s="61">
        <v>0</v>
      </c>
      <c r="V31" s="79">
        <f t="shared" si="17"/>
        <v>13</v>
      </c>
      <c r="W31" s="61">
        <v>14</v>
      </c>
      <c r="X31" s="61">
        <v>0</v>
      </c>
      <c r="Y31" s="79">
        <f t="shared" si="18"/>
        <v>14</v>
      </c>
      <c r="Z31" s="61">
        <v>16</v>
      </c>
      <c r="AA31" s="61">
        <v>0</v>
      </c>
      <c r="AB31" s="79">
        <f t="shared" si="19"/>
        <v>16</v>
      </c>
      <c r="AC31" s="61">
        <v>15</v>
      </c>
      <c r="AD31" s="61">
        <v>0</v>
      </c>
      <c r="AE31" s="79">
        <f t="shared" si="20"/>
        <v>15</v>
      </c>
      <c r="AF31" s="61">
        <v>16</v>
      </c>
      <c r="AG31" s="61">
        <v>0</v>
      </c>
      <c r="AH31" s="79">
        <f t="shared" si="21"/>
        <v>16</v>
      </c>
      <c r="AI31" s="61">
        <v>18</v>
      </c>
      <c r="AJ31" s="61">
        <v>1</v>
      </c>
      <c r="AK31" s="79">
        <f t="shared" si="22"/>
        <v>19</v>
      </c>
    </row>
    <row r="32" spans="1:37" x14ac:dyDescent="0.25">
      <c r="A32" s="63" t="s">
        <v>155</v>
      </c>
      <c r="B32" s="78">
        <v>3</v>
      </c>
      <c r="C32" s="61">
        <v>0</v>
      </c>
      <c r="D32" s="62">
        <f t="shared" si="14"/>
        <v>3</v>
      </c>
      <c r="E32" s="61">
        <v>2</v>
      </c>
      <c r="F32" s="61">
        <v>0</v>
      </c>
      <c r="G32" s="62">
        <f t="shared" si="3"/>
        <v>2</v>
      </c>
      <c r="H32" s="61">
        <v>2</v>
      </c>
      <c r="I32" s="61">
        <v>0</v>
      </c>
      <c r="J32" s="62">
        <f t="shared" si="4"/>
        <v>2</v>
      </c>
      <c r="K32" s="61">
        <v>2</v>
      </c>
      <c r="L32" s="61">
        <v>0</v>
      </c>
      <c r="M32" s="79">
        <f t="shared" si="5"/>
        <v>2</v>
      </c>
      <c r="N32" s="61">
        <v>4</v>
      </c>
      <c r="O32" s="61">
        <v>0</v>
      </c>
      <c r="P32" s="79">
        <f t="shared" si="15"/>
        <v>4</v>
      </c>
      <c r="Q32" s="61">
        <v>4</v>
      </c>
      <c r="R32" s="61">
        <v>0</v>
      </c>
      <c r="S32" s="79">
        <f t="shared" si="16"/>
        <v>4</v>
      </c>
      <c r="T32" s="61">
        <v>4</v>
      </c>
      <c r="U32" s="61">
        <v>0</v>
      </c>
      <c r="V32" s="79">
        <f t="shared" si="17"/>
        <v>4</v>
      </c>
      <c r="W32" s="61">
        <v>4</v>
      </c>
      <c r="X32" s="61">
        <v>0</v>
      </c>
      <c r="Y32" s="79">
        <f t="shared" si="18"/>
        <v>4</v>
      </c>
      <c r="Z32" s="61">
        <v>2</v>
      </c>
      <c r="AA32" s="61">
        <v>0</v>
      </c>
      <c r="AB32" s="79">
        <f t="shared" si="19"/>
        <v>2</v>
      </c>
      <c r="AC32" s="61">
        <v>2</v>
      </c>
      <c r="AD32" s="61">
        <v>0</v>
      </c>
      <c r="AE32" s="79">
        <f t="shared" si="20"/>
        <v>2</v>
      </c>
      <c r="AF32" s="61">
        <v>2</v>
      </c>
      <c r="AG32" s="61">
        <v>0</v>
      </c>
      <c r="AH32" s="79">
        <f t="shared" si="21"/>
        <v>2</v>
      </c>
      <c r="AI32" s="61">
        <v>3</v>
      </c>
      <c r="AJ32" s="61">
        <v>0</v>
      </c>
      <c r="AK32" s="79">
        <f t="shared" si="22"/>
        <v>3</v>
      </c>
    </row>
    <row r="33" spans="1:37" x14ac:dyDescent="0.25">
      <c r="A33" s="60" t="s">
        <v>156</v>
      </c>
      <c r="B33" s="78">
        <v>1</v>
      </c>
      <c r="C33" s="61">
        <v>0</v>
      </c>
      <c r="D33" s="62">
        <f t="shared" si="14"/>
        <v>1</v>
      </c>
      <c r="E33" s="61">
        <v>1</v>
      </c>
      <c r="F33" s="61">
        <v>0</v>
      </c>
      <c r="G33" s="62">
        <f t="shared" si="3"/>
        <v>1</v>
      </c>
      <c r="H33" s="61">
        <v>1</v>
      </c>
      <c r="I33" s="61">
        <v>0</v>
      </c>
      <c r="J33" s="62">
        <f t="shared" si="4"/>
        <v>1</v>
      </c>
      <c r="K33" s="61">
        <v>1</v>
      </c>
      <c r="L33" s="61">
        <v>0</v>
      </c>
      <c r="M33" s="79">
        <f t="shared" si="5"/>
        <v>1</v>
      </c>
      <c r="N33" s="61">
        <v>1</v>
      </c>
      <c r="O33" s="61">
        <v>0</v>
      </c>
      <c r="P33" s="79">
        <f t="shared" si="15"/>
        <v>1</v>
      </c>
      <c r="Q33" s="61">
        <v>1</v>
      </c>
      <c r="R33" s="61">
        <v>0</v>
      </c>
      <c r="S33" s="79">
        <f t="shared" si="16"/>
        <v>1</v>
      </c>
      <c r="T33" s="61">
        <v>0</v>
      </c>
      <c r="U33" s="61">
        <v>0</v>
      </c>
      <c r="V33" s="79">
        <f t="shared" si="17"/>
        <v>0</v>
      </c>
      <c r="W33" s="61">
        <v>1</v>
      </c>
      <c r="X33" s="61">
        <v>0</v>
      </c>
      <c r="Y33" s="79">
        <f t="shared" si="18"/>
        <v>1</v>
      </c>
      <c r="Z33" s="61">
        <v>1</v>
      </c>
      <c r="AA33" s="61">
        <v>0</v>
      </c>
      <c r="AB33" s="79">
        <f t="shared" si="19"/>
        <v>1</v>
      </c>
      <c r="AC33" s="61">
        <v>1</v>
      </c>
      <c r="AD33" s="61">
        <v>0</v>
      </c>
      <c r="AE33" s="79">
        <f t="shared" si="20"/>
        <v>1</v>
      </c>
      <c r="AF33" s="61">
        <v>0</v>
      </c>
      <c r="AG33" s="61">
        <v>0</v>
      </c>
      <c r="AH33" s="79">
        <f t="shared" si="21"/>
        <v>0</v>
      </c>
      <c r="AI33" s="61">
        <v>1</v>
      </c>
      <c r="AJ33" s="61">
        <v>0</v>
      </c>
      <c r="AK33" s="79">
        <f t="shared" si="22"/>
        <v>1</v>
      </c>
    </row>
    <row r="34" spans="1:37" ht="15.75" thickBot="1" x14ac:dyDescent="0.3">
      <c r="A34" s="64" t="s">
        <v>49</v>
      </c>
      <c r="B34" s="80">
        <f>SUM(B23:B33)</f>
        <v>873</v>
      </c>
      <c r="C34" s="80">
        <f t="shared" ref="C34:D34" si="23">SUM(C23:C33)</f>
        <v>77</v>
      </c>
      <c r="D34" s="80">
        <f t="shared" si="23"/>
        <v>950</v>
      </c>
      <c r="E34" s="80">
        <f t="shared" ref="E34" si="24">SUM(E23:E33)</f>
        <v>875</v>
      </c>
      <c r="F34" s="80">
        <f t="shared" ref="F34" si="25">SUM(F23:F33)</f>
        <v>82</v>
      </c>
      <c r="G34" s="80">
        <f t="shared" ref="G34" si="26">SUM(G23:G33)</f>
        <v>957</v>
      </c>
      <c r="H34" s="80">
        <f t="shared" ref="H34" si="27">SUM(H23:H33)</f>
        <v>920</v>
      </c>
      <c r="I34" s="80">
        <f t="shared" ref="I34" si="28">SUM(I23:I33)</f>
        <v>82</v>
      </c>
      <c r="J34" s="80">
        <f t="shared" ref="J34" si="29">SUM(J23:J33)</f>
        <v>1002</v>
      </c>
      <c r="K34" s="80">
        <f t="shared" ref="K34" si="30">SUM(K23:K33)</f>
        <v>932</v>
      </c>
      <c r="L34" s="80">
        <f t="shared" ref="L34" si="31">SUM(L23:L33)</f>
        <v>84</v>
      </c>
      <c r="M34" s="80">
        <f t="shared" ref="M34:N34" si="32">SUM(M23:M33)</f>
        <v>1016</v>
      </c>
      <c r="N34" s="80">
        <f t="shared" si="32"/>
        <v>984</v>
      </c>
      <c r="O34" s="80">
        <f t="shared" ref="O34" si="33">SUM(O23:O33)</f>
        <v>99</v>
      </c>
      <c r="P34" s="80">
        <f>SUM(P23:P33)</f>
        <v>1083</v>
      </c>
      <c r="Q34" s="80">
        <f t="shared" ref="Q34" si="34">SUM(Q23:Q33)</f>
        <v>920</v>
      </c>
      <c r="R34" s="80">
        <f t="shared" ref="R34" si="35">SUM(R23:R33)</f>
        <v>78</v>
      </c>
      <c r="S34" s="80">
        <f t="shared" ref="S34:U34" si="36">SUM(S23:S33)</f>
        <v>998</v>
      </c>
      <c r="T34" s="80">
        <f t="shared" si="36"/>
        <v>936</v>
      </c>
      <c r="U34" s="80">
        <f t="shared" si="36"/>
        <v>79</v>
      </c>
      <c r="V34" s="80">
        <f t="shared" ref="V34:X34" si="37">SUM(V23:V33)</f>
        <v>1015</v>
      </c>
      <c r="W34" s="80">
        <f t="shared" si="37"/>
        <v>983</v>
      </c>
      <c r="X34" s="80">
        <f t="shared" si="37"/>
        <v>76</v>
      </c>
      <c r="Y34" s="80">
        <f t="shared" ref="Y34:AA34" si="38">SUM(Y23:Y33)</f>
        <v>1059</v>
      </c>
      <c r="Z34" s="80">
        <f t="shared" si="38"/>
        <v>954</v>
      </c>
      <c r="AA34" s="80">
        <f t="shared" si="38"/>
        <v>72</v>
      </c>
      <c r="AB34" s="80">
        <f t="shared" ref="AB34:AD34" si="39">SUM(AB23:AB33)</f>
        <v>1026</v>
      </c>
      <c r="AC34" s="80">
        <f t="shared" si="39"/>
        <v>1011</v>
      </c>
      <c r="AD34" s="80">
        <f t="shared" si="39"/>
        <v>82</v>
      </c>
      <c r="AE34" s="80">
        <f t="shared" ref="AE34:AK34" si="40">SUM(AE23:AE33)</f>
        <v>1093</v>
      </c>
      <c r="AF34" s="80">
        <f t="shared" si="40"/>
        <v>1050</v>
      </c>
      <c r="AG34" s="80">
        <f t="shared" si="40"/>
        <v>80</v>
      </c>
      <c r="AH34" s="80">
        <f t="shared" si="40"/>
        <v>1130</v>
      </c>
      <c r="AI34" s="80">
        <f t="shared" si="40"/>
        <v>1126</v>
      </c>
      <c r="AJ34" s="80">
        <f t="shared" si="40"/>
        <v>90</v>
      </c>
      <c r="AK34" s="80">
        <f t="shared" si="40"/>
        <v>1216</v>
      </c>
    </row>
    <row r="36" spans="1:37" x14ac:dyDescent="0.25">
      <c r="Q36" s="89"/>
    </row>
    <row r="38" spans="1:37" hidden="1" x14ac:dyDescent="0.25"/>
    <row r="39" spans="1:37" s="53" customFormat="1" x14ac:dyDescent="0.25">
      <c r="A39"/>
      <c r="B39"/>
      <c r="C39"/>
      <c r="D39"/>
      <c r="E39"/>
      <c r="F39"/>
      <c r="G39"/>
      <c r="H39"/>
      <c r="I39"/>
      <c r="J39"/>
      <c r="K39"/>
      <c r="L39"/>
      <c r="M39"/>
      <c r="N39"/>
      <c r="O39"/>
      <c r="P39"/>
      <c r="Q39"/>
      <c r="R39"/>
      <c r="S39"/>
      <c r="T39"/>
      <c r="U39"/>
      <c r="V39"/>
      <c r="W39"/>
      <c r="X39"/>
      <c r="Y39"/>
      <c r="Z39"/>
      <c r="AA39"/>
      <c r="AB39"/>
      <c r="AC39"/>
    </row>
    <row r="40" spans="1:37" s="53" customFormat="1" x14ac:dyDescent="0.25">
      <c r="A40"/>
      <c r="B40"/>
      <c r="C40"/>
      <c r="D40"/>
      <c r="E40"/>
      <c r="F40"/>
      <c r="G40"/>
      <c r="H40"/>
      <c r="I40"/>
      <c r="J40"/>
      <c r="K40"/>
      <c r="L40"/>
      <c r="M40"/>
      <c r="N40"/>
      <c r="O40"/>
      <c r="P40"/>
      <c r="Q40"/>
    </row>
    <row r="41" spans="1:37" ht="219.75" customHeight="1" x14ac:dyDescent="0.25">
      <c r="A41" s="281" t="s">
        <v>191</v>
      </c>
      <c r="B41" s="281"/>
      <c r="C41" s="281"/>
      <c r="D41" s="281"/>
      <c r="E41" s="281"/>
      <c r="F41" s="281"/>
      <c r="G41" s="281"/>
      <c r="H41" s="281"/>
      <c r="I41" s="281"/>
      <c r="J41" s="281"/>
      <c r="K41" s="281"/>
      <c r="L41" s="281"/>
      <c r="M41" s="281"/>
      <c r="N41" s="281"/>
      <c r="O41" s="281"/>
      <c r="P41" s="281"/>
      <c r="Q41" s="281"/>
      <c r="R41" s="281"/>
      <c r="S41" s="281"/>
      <c r="T41" s="281"/>
      <c r="U41" s="281"/>
      <c r="V41" s="281"/>
      <c r="W41" s="281"/>
      <c r="X41" s="281"/>
      <c r="Y41" s="281"/>
    </row>
    <row r="42" spans="1:37" x14ac:dyDescent="0.25">
      <c r="A42" s="34"/>
      <c r="B42" s="34"/>
      <c r="C42" s="34"/>
      <c r="D42" s="34"/>
      <c r="E42" s="34"/>
      <c r="F42" s="34"/>
      <c r="G42" s="34"/>
      <c r="H42" s="34"/>
      <c r="I42" s="34"/>
      <c r="J42" s="34"/>
      <c r="K42" s="34"/>
      <c r="L42" s="34"/>
      <c r="M42" s="34"/>
      <c r="N42" s="34"/>
      <c r="O42" s="34"/>
      <c r="P42" s="34"/>
    </row>
    <row r="43" spans="1:37" ht="38.25" customHeight="1" x14ac:dyDescent="0.25">
      <c r="A43" s="281" t="s">
        <v>192</v>
      </c>
      <c r="B43" s="281"/>
      <c r="C43" s="281"/>
      <c r="D43" s="281"/>
      <c r="E43" s="281"/>
      <c r="F43" s="281"/>
      <c r="G43" s="281"/>
      <c r="H43" s="281"/>
      <c r="I43" s="281"/>
      <c r="J43" s="281"/>
      <c r="K43" s="281"/>
      <c r="L43" s="281"/>
      <c r="M43" s="281"/>
      <c r="N43" s="281"/>
      <c r="O43" s="281"/>
      <c r="P43" s="281"/>
      <c r="Q43" s="281"/>
      <c r="R43" s="281"/>
      <c r="S43" s="281"/>
      <c r="T43" s="281"/>
      <c r="U43" s="281"/>
      <c r="V43" s="281"/>
      <c r="W43" s="281"/>
      <c r="X43" s="281"/>
      <c r="Y43" s="281"/>
    </row>
    <row r="44" spans="1:37" ht="12" customHeight="1" x14ac:dyDescent="0.25">
      <c r="A44" s="34"/>
      <c r="B44" s="34"/>
      <c r="C44" s="34"/>
      <c r="D44" s="34"/>
      <c r="E44" s="34"/>
      <c r="F44" s="34"/>
      <c r="G44" s="34"/>
      <c r="H44" s="34"/>
      <c r="I44" s="34"/>
      <c r="J44" s="34"/>
      <c r="K44" s="34"/>
      <c r="L44" s="34"/>
      <c r="M44" s="34"/>
      <c r="N44" s="34"/>
      <c r="O44" s="34"/>
      <c r="P44" s="34"/>
    </row>
    <row r="45" spans="1:37" ht="30.75" customHeight="1" x14ac:dyDescent="0.25">
      <c r="A45" s="277" t="s">
        <v>114</v>
      </c>
      <c r="B45" s="277"/>
      <c r="C45" s="277"/>
      <c r="D45" s="277"/>
      <c r="E45" s="277"/>
      <c r="F45" s="277"/>
      <c r="G45" s="277"/>
      <c r="H45" s="277"/>
      <c r="I45" s="277"/>
      <c r="J45" s="277"/>
      <c r="K45" s="277"/>
      <c r="L45" s="277"/>
      <c r="M45" s="277"/>
      <c r="N45" s="277"/>
      <c r="O45" s="277"/>
      <c r="P45" s="277"/>
      <c r="Q45" s="277"/>
      <c r="R45" s="277"/>
      <c r="S45" s="277"/>
      <c r="T45" s="277"/>
    </row>
    <row r="46" spans="1:37" x14ac:dyDescent="0.25">
      <c r="A46" s="2"/>
      <c r="B46" s="1"/>
      <c r="I46" s="1"/>
    </row>
    <row r="47" spans="1:37" ht="222.75" customHeight="1" x14ac:dyDescent="0.25">
      <c r="A47" s="313" t="s">
        <v>241</v>
      </c>
      <c r="B47" s="313"/>
      <c r="C47" s="313"/>
      <c r="D47" s="313"/>
      <c r="E47" s="313"/>
      <c r="F47" s="313"/>
      <c r="G47" s="313"/>
      <c r="H47" s="313"/>
      <c r="I47" s="313"/>
      <c r="J47" s="313"/>
      <c r="K47" s="313"/>
      <c r="L47" s="313"/>
      <c r="M47" s="313"/>
      <c r="N47" s="313"/>
      <c r="O47" s="313"/>
      <c r="P47" s="313"/>
      <c r="Q47" s="313"/>
      <c r="R47" s="313"/>
      <c r="S47" s="313"/>
      <c r="T47" s="313"/>
      <c r="U47" s="313"/>
      <c r="V47" s="313"/>
      <c r="W47" s="313"/>
      <c r="X47" s="313"/>
      <c r="Y47" s="313"/>
    </row>
    <row r="53" spans="1:51" x14ac:dyDescent="0.25">
      <c r="P53" s="54" t="s">
        <v>193</v>
      </c>
      <c r="AB53" s="53"/>
      <c r="AC53" s="53"/>
      <c r="AD53" s="53"/>
      <c r="AE53" s="53"/>
      <c r="AF53" s="53"/>
      <c r="AG53" s="53"/>
      <c r="AH53" s="53"/>
      <c r="AI53" s="53"/>
      <c r="AJ53" s="53"/>
      <c r="AK53" s="53"/>
      <c r="AL53" s="53"/>
      <c r="AM53" s="53"/>
      <c r="AN53" s="53"/>
      <c r="AO53" s="53"/>
      <c r="AP53" s="53"/>
      <c r="AQ53" s="53"/>
      <c r="AR53" s="53"/>
      <c r="AS53" s="53"/>
      <c r="AT53" s="53"/>
      <c r="AU53" s="53"/>
      <c r="AV53" s="53"/>
      <c r="AW53" s="53"/>
      <c r="AX53" s="53"/>
      <c r="AY53" s="53"/>
    </row>
    <row r="54" spans="1:51" x14ac:dyDescent="0.25">
      <c r="P54" s="54" t="s">
        <v>136</v>
      </c>
      <c r="AB54" s="53"/>
      <c r="AC54" s="53"/>
      <c r="AD54" s="53"/>
      <c r="AE54" s="53"/>
      <c r="AF54" s="53"/>
      <c r="AG54" s="53"/>
      <c r="AH54" s="53"/>
      <c r="AI54" s="53"/>
      <c r="AJ54" s="53"/>
      <c r="AK54" s="53"/>
      <c r="AL54" s="53"/>
      <c r="AM54" s="53"/>
      <c r="AN54" s="53"/>
      <c r="AO54" s="53"/>
      <c r="AP54" s="53"/>
      <c r="AQ54" s="53"/>
      <c r="AR54" s="53"/>
      <c r="AS54" s="53"/>
      <c r="AT54" s="53"/>
      <c r="AU54" s="53"/>
      <c r="AV54" s="53"/>
      <c r="AW54" s="53"/>
      <c r="AX54" s="53"/>
      <c r="AY54" s="53"/>
    </row>
    <row r="55" spans="1:51" x14ac:dyDescent="0.25">
      <c r="P55" s="54"/>
      <c r="AB55" s="53"/>
      <c r="AC55" s="53"/>
      <c r="AD55" s="53"/>
      <c r="AE55" s="53"/>
      <c r="AF55" s="53"/>
      <c r="AG55" s="53"/>
      <c r="AH55" s="53"/>
      <c r="AI55" s="53"/>
      <c r="AJ55" s="53"/>
      <c r="AK55" s="53"/>
      <c r="AL55" s="53"/>
      <c r="AM55" s="53"/>
      <c r="AN55" s="53"/>
      <c r="AO55" s="53"/>
      <c r="AP55" s="53"/>
      <c r="AQ55" s="53"/>
      <c r="AR55" s="53"/>
      <c r="AS55" s="53"/>
      <c r="AT55" s="53"/>
      <c r="AU55" s="53"/>
      <c r="AV55" s="53"/>
      <c r="AW55" s="53"/>
      <c r="AX55" s="53"/>
      <c r="AY55" s="53"/>
    </row>
    <row r="56" spans="1:51" x14ac:dyDescent="0.25">
      <c r="P56" s="54" t="s">
        <v>137</v>
      </c>
      <c r="AB56" s="53"/>
      <c r="AC56" s="53"/>
      <c r="AD56" s="53"/>
      <c r="AE56" s="53"/>
      <c r="AF56" s="53"/>
      <c r="AG56" s="53"/>
      <c r="AH56" s="53"/>
      <c r="AI56" s="53"/>
      <c r="AJ56" s="53"/>
      <c r="AK56" s="53"/>
      <c r="AL56" s="53"/>
      <c r="AM56" s="53"/>
      <c r="AN56" s="53"/>
      <c r="AO56" s="53"/>
      <c r="AP56" s="53"/>
      <c r="AQ56" s="53"/>
      <c r="AR56" s="53"/>
      <c r="AS56" s="53"/>
      <c r="AT56" s="53"/>
      <c r="AU56" s="53"/>
      <c r="AV56" s="53"/>
      <c r="AW56" s="53"/>
      <c r="AX56" s="53"/>
      <c r="AY56" s="53"/>
    </row>
    <row r="57" spans="1:51" x14ac:dyDescent="0.25">
      <c r="P57" s="55" t="s">
        <v>138</v>
      </c>
      <c r="AB57" s="53"/>
      <c r="AC57" s="53"/>
      <c r="AD57" s="53"/>
      <c r="AE57" s="53"/>
      <c r="AF57" s="53"/>
      <c r="AG57" s="53"/>
      <c r="AH57" s="53"/>
      <c r="AI57" s="53"/>
      <c r="AJ57" s="53"/>
      <c r="AK57" s="53"/>
      <c r="AL57" s="53"/>
      <c r="AM57" s="53"/>
      <c r="AN57" s="53"/>
      <c r="AO57" s="53"/>
      <c r="AP57" s="53"/>
      <c r="AQ57" s="53"/>
      <c r="AR57" s="53"/>
      <c r="AS57" s="53"/>
      <c r="AT57" s="53"/>
      <c r="AU57" s="53"/>
      <c r="AV57" s="53"/>
      <c r="AW57" s="53"/>
      <c r="AX57" s="53"/>
      <c r="AY57" s="53"/>
    </row>
    <row r="58" spans="1:51" x14ac:dyDescent="0.25">
      <c r="P58" s="55" t="s">
        <v>139</v>
      </c>
    </row>
    <row r="59" spans="1:51" x14ac:dyDescent="0.25">
      <c r="P59" s="55" t="s">
        <v>140</v>
      </c>
    </row>
    <row r="60" spans="1:51" x14ac:dyDescent="0.25">
      <c r="P60" s="55" t="s">
        <v>141</v>
      </c>
    </row>
    <row r="61" spans="1:51" x14ac:dyDescent="0.25">
      <c r="P61" s="55" t="s">
        <v>142</v>
      </c>
    </row>
    <row r="62" spans="1:51" x14ac:dyDescent="0.25">
      <c r="P62" s="55" t="s">
        <v>143</v>
      </c>
    </row>
    <row r="63" spans="1:51" s="53" customFormat="1" x14ac:dyDescent="0.25">
      <c r="A63"/>
      <c r="B63"/>
      <c r="C63"/>
      <c r="D63"/>
      <c r="E63"/>
      <c r="F63"/>
      <c r="G63"/>
      <c r="H63"/>
      <c r="I63"/>
      <c r="J63"/>
      <c r="K63"/>
      <c r="L63"/>
      <c r="M63"/>
      <c r="N63"/>
      <c r="O63"/>
      <c r="P63" s="55" t="s">
        <v>144</v>
      </c>
      <c r="Q63"/>
      <c r="R63"/>
      <c r="S63"/>
      <c r="T63"/>
      <c r="U63"/>
      <c r="V63"/>
      <c r="W63"/>
      <c r="X63"/>
      <c r="Y63"/>
      <c r="Z63"/>
      <c r="AA63"/>
      <c r="AB63"/>
      <c r="AC63"/>
      <c r="AD63"/>
      <c r="AE63"/>
      <c r="AF63"/>
      <c r="AG63"/>
      <c r="AH63"/>
      <c r="AI63"/>
      <c r="AJ63"/>
      <c r="AK63"/>
      <c r="AL63"/>
      <c r="AM63"/>
      <c r="AN63"/>
      <c r="AO63"/>
      <c r="AP63"/>
      <c r="AQ63"/>
      <c r="AR63"/>
      <c r="AS63"/>
      <c r="AT63"/>
      <c r="AU63"/>
      <c r="AV63"/>
      <c r="AW63"/>
      <c r="AX63"/>
      <c r="AY63"/>
    </row>
    <row r="64" spans="1:51" x14ac:dyDescent="0.25">
      <c r="P64" s="55" t="s">
        <v>145</v>
      </c>
    </row>
    <row r="65" spans="16:16" x14ac:dyDescent="0.25">
      <c r="P65" s="55" t="s">
        <v>146</v>
      </c>
    </row>
    <row r="66" spans="16:16" x14ac:dyDescent="0.25">
      <c r="P66" s="55" t="s">
        <v>147</v>
      </c>
    </row>
    <row r="67" spans="16:16" x14ac:dyDescent="0.25">
      <c r="P67" s="56"/>
    </row>
    <row r="68" spans="16:16" x14ac:dyDescent="0.25">
      <c r="P68" s="56"/>
    </row>
    <row r="82" spans="31:59" x14ac:dyDescent="0.25">
      <c r="AE82" s="53"/>
      <c r="AF82" s="53"/>
      <c r="AG82" s="53"/>
      <c r="AH82" s="53"/>
      <c r="AI82" s="53"/>
      <c r="AJ82" s="53"/>
      <c r="AK82" s="53"/>
      <c r="AL82" s="53"/>
      <c r="AM82" s="53"/>
      <c r="AN82" s="53"/>
      <c r="AO82" s="53"/>
      <c r="AP82" s="53"/>
      <c r="AQ82" s="53"/>
      <c r="AR82" s="53"/>
      <c r="AS82" s="53"/>
      <c r="AT82" s="53"/>
      <c r="AU82" s="53"/>
      <c r="AV82" s="53"/>
      <c r="AW82" s="53"/>
      <c r="AX82" s="53"/>
      <c r="AY82" s="53"/>
      <c r="AZ82" s="53"/>
      <c r="BA82" s="53"/>
      <c r="BB82" s="53"/>
      <c r="BC82" s="53"/>
      <c r="BD82" s="53"/>
      <c r="BE82" s="53"/>
      <c r="BF82" s="53"/>
      <c r="BG82" s="53"/>
    </row>
    <row r="83" spans="31:59" x14ac:dyDescent="0.25">
      <c r="BC83" s="53"/>
      <c r="BD83" s="53"/>
      <c r="BE83" s="53"/>
      <c r="BF83" s="53"/>
      <c r="BG83" s="53"/>
    </row>
    <row r="84" spans="31:59" x14ac:dyDescent="0.25">
      <c r="BC84" s="53"/>
      <c r="BD84" s="53"/>
      <c r="BE84" s="53"/>
      <c r="BF84" s="53"/>
      <c r="BG84" s="53"/>
    </row>
    <row r="85" spans="31:59" x14ac:dyDescent="0.25">
      <c r="BC85" s="53"/>
      <c r="BD85" s="53"/>
      <c r="BE85" s="53"/>
      <c r="BF85" s="53"/>
      <c r="BG85" s="53"/>
    </row>
    <row r="86" spans="31:59" x14ac:dyDescent="0.25">
      <c r="BC86" s="53"/>
      <c r="BD86" s="53"/>
      <c r="BE86" s="53"/>
      <c r="BF86" s="53"/>
      <c r="BG86" s="53"/>
    </row>
    <row r="87" spans="31:59" x14ac:dyDescent="0.25">
      <c r="BC87" s="53"/>
      <c r="BD87" s="53"/>
      <c r="BE87" s="53"/>
      <c r="BF87" s="53"/>
      <c r="BG87" s="53"/>
    </row>
    <row r="120" spans="7:7" ht="20.25" customHeight="1" x14ac:dyDescent="0.25"/>
    <row r="125" spans="7:7" x14ac:dyDescent="0.25">
      <c r="G125" s="53"/>
    </row>
    <row r="126" spans="7:7" x14ac:dyDescent="0.25">
      <c r="G126" s="53"/>
    </row>
    <row r="127" spans="7:7" x14ac:dyDescent="0.25">
      <c r="G127" s="53"/>
    </row>
    <row r="128" spans="7:7" x14ac:dyDescent="0.25">
      <c r="G128" s="53"/>
    </row>
    <row r="129" spans="7:7" x14ac:dyDescent="0.25">
      <c r="G129" s="53"/>
    </row>
    <row r="130" spans="7:7" x14ac:dyDescent="0.25">
      <c r="G130" s="53"/>
    </row>
    <row r="131" spans="7:7" x14ac:dyDescent="0.25">
      <c r="G131" s="53"/>
    </row>
    <row r="132" spans="7:7" x14ac:dyDescent="0.25">
      <c r="G132" s="53"/>
    </row>
    <row r="133" spans="7:7" x14ac:dyDescent="0.25">
      <c r="G133" s="53"/>
    </row>
    <row r="134" spans="7:7" x14ac:dyDescent="0.25">
      <c r="G134" s="53"/>
    </row>
    <row r="135" spans="7:7" x14ac:dyDescent="0.25">
      <c r="G135" s="53"/>
    </row>
    <row r="136" spans="7:7" x14ac:dyDescent="0.25">
      <c r="G136" s="53"/>
    </row>
    <row r="137" spans="7:7" x14ac:dyDescent="0.25">
      <c r="G137" s="53"/>
    </row>
    <row r="138" spans="7:7" x14ac:dyDescent="0.25">
      <c r="G138" s="53"/>
    </row>
    <row r="139" spans="7:7" x14ac:dyDescent="0.25">
      <c r="G139" s="53"/>
    </row>
    <row r="140" spans="7:7" x14ac:dyDescent="0.25">
      <c r="G140" s="53"/>
    </row>
    <row r="141" spans="7:7" x14ac:dyDescent="0.25">
      <c r="G141" s="53"/>
    </row>
    <row r="142" spans="7:7" x14ac:dyDescent="0.25">
      <c r="G142" s="53"/>
    </row>
    <row r="143" spans="7:7" x14ac:dyDescent="0.25">
      <c r="G143" s="53"/>
    </row>
    <row r="144" spans="7:7" x14ac:dyDescent="0.25">
      <c r="G144" s="53"/>
    </row>
    <row r="145" spans="7:7" x14ac:dyDescent="0.25">
      <c r="G145" s="53"/>
    </row>
    <row r="146" spans="7:7" x14ac:dyDescent="0.25">
      <c r="G146" s="53"/>
    </row>
    <row r="147" spans="7:7" x14ac:dyDescent="0.25">
      <c r="G147" s="53"/>
    </row>
    <row r="148" spans="7:7" x14ac:dyDescent="0.25">
      <c r="G148" s="53"/>
    </row>
    <row r="149" spans="7:7" x14ac:dyDescent="0.25">
      <c r="G149" s="53"/>
    </row>
    <row r="150" spans="7:7" x14ac:dyDescent="0.25">
      <c r="G150" s="53"/>
    </row>
    <row r="151" spans="7:7" x14ac:dyDescent="0.25">
      <c r="G151" s="53"/>
    </row>
    <row r="152" spans="7:7" x14ac:dyDescent="0.25">
      <c r="G152" s="53"/>
    </row>
    <row r="153" spans="7:7" x14ac:dyDescent="0.25">
      <c r="G153" s="53"/>
    </row>
    <row r="154" spans="7:7" x14ac:dyDescent="0.25">
      <c r="G154" s="53"/>
    </row>
    <row r="155" spans="7:7" x14ac:dyDescent="0.25">
      <c r="G155" s="53"/>
    </row>
    <row r="156" spans="7:7" x14ac:dyDescent="0.25">
      <c r="G156" s="53"/>
    </row>
    <row r="157" spans="7:7" x14ac:dyDescent="0.25">
      <c r="G157" s="53"/>
    </row>
    <row r="158" spans="7:7" x14ac:dyDescent="0.25">
      <c r="G158" s="53"/>
    </row>
    <row r="159" spans="7:7" x14ac:dyDescent="0.25">
      <c r="G159" s="53"/>
    </row>
    <row r="160" spans="7:7" x14ac:dyDescent="0.25">
      <c r="G160" s="53"/>
    </row>
    <row r="161" spans="7:7" x14ac:dyDescent="0.25">
      <c r="G161" s="53"/>
    </row>
    <row r="162" spans="7:7" x14ac:dyDescent="0.25">
      <c r="G162" s="53"/>
    </row>
    <row r="163" spans="7:7" x14ac:dyDescent="0.25">
      <c r="G163" s="53"/>
    </row>
    <row r="164" spans="7:7" x14ac:dyDescent="0.25">
      <c r="G164" s="53"/>
    </row>
    <row r="165" spans="7:7" x14ac:dyDescent="0.25">
      <c r="G165" s="53"/>
    </row>
    <row r="166" spans="7:7" x14ac:dyDescent="0.25">
      <c r="G166" s="53"/>
    </row>
    <row r="167" spans="7:7" x14ac:dyDescent="0.25">
      <c r="G167" s="53"/>
    </row>
    <row r="168" spans="7:7" x14ac:dyDescent="0.25">
      <c r="G168" s="53"/>
    </row>
    <row r="169" spans="7:7" x14ac:dyDescent="0.25">
      <c r="G169" s="53"/>
    </row>
    <row r="170" spans="7:7" x14ac:dyDescent="0.25">
      <c r="G170" s="53"/>
    </row>
    <row r="171" spans="7:7" x14ac:dyDescent="0.25">
      <c r="G171" s="53"/>
    </row>
    <row r="172" spans="7:7" x14ac:dyDescent="0.25">
      <c r="G172" s="53"/>
    </row>
    <row r="173" spans="7:7" x14ac:dyDescent="0.25">
      <c r="G173" s="53"/>
    </row>
    <row r="174" spans="7:7" x14ac:dyDescent="0.25">
      <c r="G174" s="53"/>
    </row>
    <row r="175" spans="7:7" x14ac:dyDescent="0.25">
      <c r="G175" s="53"/>
    </row>
    <row r="176" spans="7:7" x14ac:dyDescent="0.25">
      <c r="G176" s="53"/>
    </row>
    <row r="177" spans="7:7" x14ac:dyDescent="0.25">
      <c r="G177" s="53"/>
    </row>
    <row r="178" spans="7:7" x14ac:dyDescent="0.25">
      <c r="G178" s="53"/>
    </row>
    <row r="179" spans="7:7" x14ac:dyDescent="0.25">
      <c r="G179" s="53"/>
    </row>
    <row r="180" spans="7:7" x14ac:dyDescent="0.25">
      <c r="G180" s="53"/>
    </row>
    <row r="181" spans="7:7" x14ac:dyDescent="0.25">
      <c r="G181" s="53"/>
    </row>
    <row r="182" spans="7:7" x14ac:dyDescent="0.25">
      <c r="G182" s="53"/>
    </row>
    <row r="183" spans="7:7" x14ac:dyDescent="0.25">
      <c r="G183" s="53"/>
    </row>
    <row r="184" spans="7:7" x14ac:dyDescent="0.25">
      <c r="G184" s="53"/>
    </row>
    <row r="185" spans="7:7" x14ac:dyDescent="0.25">
      <c r="G185" s="53"/>
    </row>
    <row r="186" spans="7:7" x14ac:dyDescent="0.25">
      <c r="G186" s="53"/>
    </row>
    <row r="187" spans="7:7" x14ac:dyDescent="0.25">
      <c r="G187" s="53"/>
    </row>
    <row r="188" spans="7:7" x14ac:dyDescent="0.25">
      <c r="G188" s="53"/>
    </row>
    <row r="189" spans="7:7" x14ac:dyDescent="0.25">
      <c r="G189" s="53"/>
    </row>
    <row r="190" spans="7:7" x14ac:dyDescent="0.25">
      <c r="G190" s="53"/>
    </row>
    <row r="191" spans="7:7" x14ac:dyDescent="0.25">
      <c r="G191" s="53"/>
    </row>
    <row r="192" spans="7:7" x14ac:dyDescent="0.25">
      <c r="G192" s="53"/>
    </row>
    <row r="193" spans="7:7" x14ac:dyDescent="0.25">
      <c r="G193" s="53"/>
    </row>
    <row r="194" spans="7:7" x14ac:dyDescent="0.25">
      <c r="G194" s="53"/>
    </row>
    <row r="195" spans="7:7" x14ac:dyDescent="0.25">
      <c r="G195" s="53"/>
    </row>
    <row r="196" spans="7:7" x14ac:dyDescent="0.25">
      <c r="G196" s="53"/>
    </row>
    <row r="197" spans="7:7" x14ac:dyDescent="0.25">
      <c r="G197" s="53"/>
    </row>
    <row r="198" spans="7:7" x14ac:dyDescent="0.25">
      <c r="G198" s="53"/>
    </row>
    <row r="199" spans="7:7" x14ac:dyDescent="0.25">
      <c r="G199" s="53"/>
    </row>
    <row r="200" spans="7:7" x14ac:dyDescent="0.25">
      <c r="G200" s="53"/>
    </row>
    <row r="201" spans="7:7" x14ac:dyDescent="0.25">
      <c r="G201" s="53"/>
    </row>
    <row r="202" spans="7:7" x14ac:dyDescent="0.25">
      <c r="G202" s="53"/>
    </row>
    <row r="203" spans="7:7" x14ac:dyDescent="0.25">
      <c r="G203" s="53"/>
    </row>
    <row r="204" spans="7:7" x14ac:dyDescent="0.25">
      <c r="G204" s="53"/>
    </row>
    <row r="205" spans="7:7" x14ac:dyDescent="0.25">
      <c r="G205" s="53"/>
    </row>
    <row r="206" spans="7:7" x14ac:dyDescent="0.25">
      <c r="G206" s="53"/>
    </row>
    <row r="207" spans="7:7" x14ac:dyDescent="0.25">
      <c r="G207" s="53"/>
    </row>
    <row r="208" spans="7:7" x14ac:dyDescent="0.25">
      <c r="G208" s="53"/>
    </row>
    <row r="209" spans="7:7" x14ac:dyDescent="0.25">
      <c r="G209" s="53"/>
    </row>
    <row r="210" spans="7:7" x14ac:dyDescent="0.25">
      <c r="G210" s="53"/>
    </row>
    <row r="211" spans="7:7" x14ac:dyDescent="0.25">
      <c r="G211" s="53"/>
    </row>
    <row r="212" spans="7:7" x14ac:dyDescent="0.25">
      <c r="G212" s="53"/>
    </row>
    <row r="213" spans="7:7" x14ac:dyDescent="0.25">
      <c r="G213" s="53"/>
    </row>
    <row r="214" spans="7:7" x14ac:dyDescent="0.25">
      <c r="G214" s="53"/>
    </row>
    <row r="215" spans="7:7" x14ac:dyDescent="0.25">
      <c r="G215" s="53"/>
    </row>
    <row r="216" spans="7:7" x14ac:dyDescent="0.25">
      <c r="G216" s="53"/>
    </row>
    <row r="217" spans="7:7" x14ac:dyDescent="0.25">
      <c r="G217" s="53"/>
    </row>
    <row r="218" spans="7:7" x14ac:dyDescent="0.25">
      <c r="G218" s="53"/>
    </row>
    <row r="219" spans="7:7" x14ac:dyDescent="0.25">
      <c r="G219" s="53"/>
    </row>
    <row r="220" spans="7:7" x14ac:dyDescent="0.25">
      <c r="G220" s="53"/>
    </row>
    <row r="221" spans="7:7" x14ac:dyDescent="0.25">
      <c r="G221" s="53"/>
    </row>
    <row r="222" spans="7:7" x14ac:dyDescent="0.25">
      <c r="G222" s="53"/>
    </row>
    <row r="223" spans="7:7" x14ac:dyDescent="0.25">
      <c r="G223" s="53"/>
    </row>
    <row r="224" spans="7:7" x14ac:dyDescent="0.25">
      <c r="G224" s="53"/>
    </row>
    <row r="225" spans="7:7" x14ac:dyDescent="0.25">
      <c r="G225" s="53"/>
    </row>
    <row r="226" spans="7:7" x14ac:dyDescent="0.25">
      <c r="G226" s="53"/>
    </row>
    <row r="252" spans="2:5" x14ac:dyDescent="0.25">
      <c r="B252" s="1"/>
      <c r="C252" s="1"/>
      <c r="D252" s="1"/>
      <c r="E252" s="1"/>
    </row>
    <row r="253" spans="2:5" x14ac:dyDescent="0.25">
      <c r="B253" s="1"/>
      <c r="C253" s="1"/>
      <c r="D253" s="1"/>
      <c r="E253" s="1"/>
    </row>
    <row r="254" spans="2:5" x14ac:dyDescent="0.25">
      <c r="B254" s="1"/>
      <c r="C254" s="1"/>
      <c r="D254" s="1"/>
      <c r="E254" s="1"/>
    </row>
  </sheetData>
  <mergeCells count="27">
    <mergeCell ref="Z21:AB21"/>
    <mergeCell ref="A7:I7"/>
    <mergeCell ref="A6:I6"/>
    <mergeCell ref="B14:AK14"/>
    <mergeCell ref="AC21:AE21"/>
    <mergeCell ref="AF21:AH21"/>
    <mergeCell ref="AI21:AK21"/>
    <mergeCell ref="B20:AK20"/>
    <mergeCell ref="A12:AK12"/>
    <mergeCell ref="A9:AK9"/>
    <mergeCell ref="A1:I1"/>
    <mergeCell ref="A2:I2"/>
    <mergeCell ref="A3:I3"/>
    <mergeCell ref="A4:I4"/>
    <mergeCell ref="A5:I5"/>
    <mergeCell ref="A45:T45"/>
    <mergeCell ref="Q21:S21"/>
    <mergeCell ref="A47:Y47"/>
    <mergeCell ref="T21:V21"/>
    <mergeCell ref="W21:Y21"/>
    <mergeCell ref="N21:P21"/>
    <mergeCell ref="A41:Y41"/>
    <mergeCell ref="A43:Y43"/>
    <mergeCell ref="B21:D21"/>
    <mergeCell ref="E21:G21"/>
    <mergeCell ref="H21:J21"/>
    <mergeCell ref="K21:M21"/>
  </mergeCells>
  <pageMargins left="0.25" right="0.25" top="0.75" bottom="0.75" header="0.3" footer="0.3"/>
  <pageSetup paperSize="5" scale="32" fitToHeight="0"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1:AL34"/>
  <sheetViews>
    <sheetView showGridLines="0" zoomScaleNormal="100" workbookViewId="0">
      <selection activeCell="B8" sqref="B8"/>
    </sheetView>
  </sheetViews>
  <sheetFormatPr defaultRowHeight="15" x14ac:dyDescent="0.25"/>
  <cols>
    <col min="1" max="1" width="2.7109375" customWidth="1"/>
    <col min="2" max="2" width="57" customWidth="1"/>
  </cols>
  <sheetData>
    <row r="1" spans="1:38" x14ac:dyDescent="0.25">
      <c r="A1" s="278" t="s">
        <v>0</v>
      </c>
      <c r="B1" s="278"/>
      <c r="C1" s="278"/>
      <c r="D1" s="278"/>
      <c r="E1" s="278"/>
      <c r="F1" s="278"/>
      <c r="G1" s="278"/>
    </row>
    <row r="2" spans="1:38" x14ac:dyDescent="0.25">
      <c r="A2" s="278" t="s">
        <v>34</v>
      </c>
      <c r="B2" s="278"/>
      <c r="C2" s="278"/>
      <c r="D2" s="278"/>
      <c r="E2" s="278"/>
      <c r="F2" s="278"/>
      <c r="G2" s="278"/>
    </row>
    <row r="3" spans="1:38" x14ac:dyDescent="0.25">
      <c r="A3" s="278" t="s">
        <v>2</v>
      </c>
      <c r="B3" s="278"/>
      <c r="C3" s="278"/>
      <c r="D3" s="278"/>
      <c r="E3" s="278"/>
      <c r="F3" s="278"/>
      <c r="G3" s="278"/>
    </row>
    <row r="4" spans="1:38" x14ac:dyDescent="0.25">
      <c r="A4" s="278" t="s">
        <v>3</v>
      </c>
      <c r="B4" s="278"/>
      <c r="C4" s="278"/>
      <c r="D4" s="278"/>
      <c r="E4" s="278"/>
      <c r="F4" s="278"/>
      <c r="G4" s="278"/>
    </row>
    <row r="5" spans="1:38" x14ac:dyDescent="0.25">
      <c r="A5" s="263" t="s">
        <v>278</v>
      </c>
      <c r="B5" s="263"/>
      <c r="C5" s="263"/>
      <c r="D5" s="263"/>
      <c r="E5" s="263"/>
      <c r="F5" s="263"/>
      <c r="G5" s="263"/>
    </row>
    <row r="6" spans="1:38" x14ac:dyDescent="0.25">
      <c r="A6" s="277" t="s">
        <v>279</v>
      </c>
      <c r="B6" s="277"/>
      <c r="C6" s="277"/>
      <c r="D6" s="277"/>
      <c r="E6" s="277"/>
      <c r="F6" s="277"/>
      <c r="G6" s="277"/>
    </row>
    <row r="7" spans="1:38" x14ac:dyDescent="0.25">
      <c r="A7" s="278" t="s">
        <v>280</v>
      </c>
      <c r="B7" s="278"/>
      <c r="C7" s="278"/>
      <c r="D7" s="278"/>
      <c r="E7" s="278"/>
      <c r="F7" s="278"/>
      <c r="G7" s="278"/>
    </row>
    <row r="8" spans="1:38" x14ac:dyDescent="0.25">
      <c r="A8" s="90" t="str">
        <f>'Indicadores - DCR '!A8</f>
        <v>DATOS -  Actualizado : Febrero 2023</v>
      </c>
      <c r="B8" s="21"/>
      <c r="C8" s="21"/>
      <c r="D8" s="21"/>
      <c r="E8" s="21"/>
      <c r="F8" s="21"/>
      <c r="G8" s="21"/>
    </row>
    <row r="9" spans="1:38" x14ac:dyDescent="0.25">
      <c r="A9" s="90"/>
      <c r="B9" s="21"/>
      <c r="C9" s="21"/>
      <c r="D9" s="21"/>
      <c r="E9" s="21"/>
      <c r="F9" s="21"/>
      <c r="G9" s="21"/>
    </row>
    <row r="10" spans="1:38" ht="24.75" customHeight="1" x14ac:dyDescent="0.25">
      <c r="A10" s="90"/>
      <c r="B10" s="333" t="s">
        <v>281</v>
      </c>
      <c r="C10" s="333"/>
      <c r="D10" s="333"/>
      <c r="E10" s="333"/>
      <c r="F10" s="333"/>
      <c r="G10" s="333"/>
      <c r="H10" s="333"/>
      <c r="I10" s="333"/>
      <c r="J10" s="333"/>
      <c r="K10" s="333"/>
      <c r="L10" s="333"/>
      <c r="M10" s="333"/>
      <c r="N10" s="333"/>
      <c r="O10" s="333"/>
      <c r="P10" s="333"/>
      <c r="Q10" s="333"/>
      <c r="R10" s="333"/>
      <c r="S10" s="333"/>
      <c r="T10" s="333"/>
      <c r="U10" s="333"/>
      <c r="V10" s="333"/>
      <c r="W10" s="333"/>
    </row>
    <row r="11" spans="1:38" x14ac:dyDescent="0.25">
      <c r="E11" s="250"/>
      <c r="H11" s="250"/>
      <c r="K11" s="250"/>
      <c r="N11" s="250"/>
      <c r="Q11" s="250"/>
      <c r="T11" s="250"/>
      <c r="W11" s="250"/>
      <c r="Z11" s="250"/>
      <c r="AC11" s="250"/>
      <c r="AF11" s="250"/>
      <c r="AI11" s="250"/>
      <c r="AL11" s="250"/>
    </row>
    <row r="12" spans="1:38" ht="15.75" thickBot="1" x14ac:dyDescent="0.3">
      <c r="B12" s="21"/>
      <c r="C12" s="325">
        <v>2023</v>
      </c>
      <c r="D12" s="326"/>
      <c r="E12" s="326"/>
      <c r="F12" s="326"/>
      <c r="G12" s="326"/>
      <c r="H12" s="326"/>
      <c r="I12" s="326"/>
      <c r="J12" s="326"/>
      <c r="K12" s="326"/>
      <c r="L12" s="326"/>
      <c r="M12" s="326"/>
      <c r="N12" s="326"/>
      <c r="O12" s="326"/>
      <c r="P12" s="326"/>
      <c r="Q12" s="326"/>
      <c r="R12" s="326"/>
      <c r="S12" s="326"/>
      <c r="T12" s="326"/>
      <c r="U12" s="326"/>
      <c r="V12" s="326"/>
      <c r="W12" s="326"/>
      <c r="X12" s="326"/>
      <c r="Y12" s="326"/>
      <c r="Z12" s="326"/>
      <c r="AA12" s="326"/>
      <c r="AB12" s="326"/>
      <c r="AC12" s="326"/>
      <c r="AD12" s="326"/>
      <c r="AE12" s="326"/>
      <c r="AF12" s="326"/>
      <c r="AG12" s="326"/>
      <c r="AH12" s="326"/>
      <c r="AI12" s="326"/>
      <c r="AJ12" s="326"/>
      <c r="AK12" s="326"/>
      <c r="AL12" s="327"/>
    </row>
    <row r="13" spans="1:38" ht="21" customHeight="1" thickBot="1" x14ac:dyDescent="0.3">
      <c r="B13" s="328" t="s">
        <v>272</v>
      </c>
      <c r="C13" s="330" t="s">
        <v>198</v>
      </c>
      <c r="D13" s="331"/>
      <c r="E13" s="332"/>
      <c r="F13" s="330" t="s">
        <v>300</v>
      </c>
      <c r="G13" s="331"/>
      <c r="H13" s="332"/>
      <c r="I13" s="330" t="s">
        <v>9</v>
      </c>
      <c r="J13" s="331"/>
      <c r="K13" s="332"/>
      <c r="L13" s="330" t="s">
        <v>10</v>
      </c>
      <c r="M13" s="331"/>
      <c r="N13" s="332"/>
      <c r="O13" s="330" t="s">
        <v>11</v>
      </c>
      <c r="P13" s="331"/>
      <c r="Q13" s="332"/>
      <c r="R13" s="330" t="s">
        <v>12</v>
      </c>
      <c r="S13" s="331"/>
      <c r="T13" s="332"/>
      <c r="U13" s="330" t="s">
        <v>13</v>
      </c>
      <c r="V13" s="331"/>
      <c r="W13" s="332"/>
      <c r="X13" s="330" t="s">
        <v>14</v>
      </c>
      <c r="Y13" s="331"/>
      <c r="Z13" s="332"/>
      <c r="AA13" s="330" t="s">
        <v>15</v>
      </c>
      <c r="AB13" s="331"/>
      <c r="AC13" s="332"/>
      <c r="AD13" s="330" t="s">
        <v>16</v>
      </c>
      <c r="AE13" s="331"/>
      <c r="AF13" s="332"/>
      <c r="AG13" s="330" t="s">
        <v>17</v>
      </c>
      <c r="AH13" s="331"/>
      <c r="AI13" s="332"/>
      <c r="AJ13" s="330" t="s">
        <v>18</v>
      </c>
      <c r="AK13" s="331"/>
      <c r="AL13" s="332"/>
    </row>
    <row r="14" spans="1:38" ht="51" customHeight="1" thickBot="1" x14ac:dyDescent="0.3">
      <c r="B14" s="329"/>
      <c r="C14" s="152" t="s">
        <v>47</v>
      </c>
      <c r="D14" s="152" t="s">
        <v>48</v>
      </c>
      <c r="E14" s="152" t="s">
        <v>49</v>
      </c>
      <c r="F14" s="152" t="s">
        <v>47</v>
      </c>
      <c r="G14" s="152" t="s">
        <v>48</v>
      </c>
      <c r="H14" s="152" t="s">
        <v>49</v>
      </c>
      <c r="I14" s="152" t="s">
        <v>47</v>
      </c>
      <c r="J14" s="152" t="s">
        <v>48</v>
      </c>
      <c r="K14" s="152" t="s">
        <v>49</v>
      </c>
      <c r="L14" s="152" t="s">
        <v>47</v>
      </c>
      <c r="M14" s="152" t="s">
        <v>48</v>
      </c>
      <c r="N14" s="152" t="s">
        <v>49</v>
      </c>
      <c r="O14" s="152" t="s">
        <v>47</v>
      </c>
      <c r="P14" s="152" t="s">
        <v>48</v>
      </c>
      <c r="Q14" s="152" t="s">
        <v>49</v>
      </c>
      <c r="R14" s="152" t="s">
        <v>47</v>
      </c>
      <c r="S14" s="152" t="s">
        <v>48</v>
      </c>
      <c r="T14" s="152" t="s">
        <v>49</v>
      </c>
      <c r="U14" s="152" t="s">
        <v>47</v>
      </c>
      <c r="V14" s="152" t="s">
        <v>48</v>
      </c>
      <c r="W14" s="152" t="s">
        <v>49</v>
      </c>
      <c r="X14" s="152" t="s">
        <v>47</v>
      </c>
      <c r="Y14" s="152" t="s">
        <v>48</v>
      </c>
      <c r="Z14" s="152" t="s">
        <v>49</v>
      </c>
      <c r="AA14" s="152" t="s">
        <v>47</v>
      </c>
      <c r="AB14" s="152" t="s">
        <v>48</v>
      </c>
      <c r="AC14" s="152" t="s">
        <v>49</v>
      </c>
      <c r="AD14" s="152" t="s">
        <v>47</v>
      </c>
      <c r="AE14" s="152" t="s">
        <v>48</v>
      </c>
      <c r="AF14" s="152" t="s">
        <v>49</v>
      </c>
      <c r="AG14" s="152" t="s">
        <v>47</v>
      </c>
      <c r="AH14" s="152" t="s">
        <v>48</v>
      </c>
      <c r="AI14" s="152" t="s">
        <v>49</v>
      </c>
      <c r="AJ14" s="152" t="s">
        <v>47</v>
      </c>
      <c r="AK14" s="152" t="s">
        <v>48</v>
      </c>
      <c r="AL14" s="152" t="s">
        <v>49</v>
      </c>
    </row>
    <row r="15" spans="1:38" ht="15" customHeight="1" thickBot="1" x14ac:dyDescent="0.3">
      <c r="B15" s="153" t="s">
        <v>273</v>
      </c>
      <c r="C15" s="252">
        <v>0</v>
      </c>
      <c r="D15" s="252">
        <v>0</v>
      </c>
      <c r="E15" s="252">
        <f>C15+D15</f>
        <v>0</v>
      </c>
      <c r="F15" s="154">
        <v>0</v>
      </c>
      <c r="G15" s="154">
        <v>0</v>
      </c>
      <c r="H15" s="252">
        <f>F15+G15</f>
        <v>0</v>
      </c>
      <c r="I15" s="252"/>
      <c r="J15" s="252"/>
      <c r="K15" s="252">
        <f>I15+J15</f>
        <v>0</v>
      </c>
      <c r="L15" s="252"/>
      <c r="M15" s="252"/>
      <c r="N15" s="252">
        <f>L15+M15</f>
        <v>0</v>
      </c>
      <c r="O15" s="252"/>
      <c r="P15" s="252"/>
      <c r="Q15" s="252">
        <f>O15+P15</f>
        <v>0</v>
      </c>
      <c r="R15" s="252"/>
      <c r="S15" s="252"/>
      <c r="T15" s="252">
        <f>R15+S15</f>
        <v>0</v>
      </c>
      <c r="U15" s="252"/>
      <c r="V15" s="252"/>
      <c r="W15" s="252">
        <f>U15+V15</f>
        <v>0</v>
      </c>
      <c r="X15" s="252"/>
      <c r="Y15" s="252"/>
      <c r="Z15" s="252">
        <f>X15+Y15</f>
        <v>0</v>
      </c>
      <c r="AA15" s="252"/>
      <c r="AB15" s="252"/>
      <c r="AC15" s="252">
        <f>AA15+AB15</f>
        <v>0</v>
      </c>
      <c r="AD15" s="252"/>
      <c r="AE15" s="252"/>
      <c r="AF15" s="252">
        <f>AD15+AE15</f>
        <v>0</v>
      </c>
      <c r="AG15" s="252"/>
      <c r="AH15" s="252"/>
      <c r="AI15" s="252">
        <f>AG15+AH15</f>
        <v>0</v>
      </c>
      <c r="AJ15" s="252"/>
      <c r="AK15" s="252"/>
      <c r="AL15" s="252">
        <f>AJ15+AK15</f>
        <v>0</v>
      </c>
    </row>
    <row r="16" spans="1:38" ht="15" customHeight="1" thickBot="1" x14ac:dyDescent="0.3">
      <c r="B16" s="153" t="s">
        <v>274</v>
      </c>
      <c r="C16" s="252">
        <v>0</v>
      </c>
      <c r="D16" s="252">
        <v>0</v>
      </c>
      <c r="E16" s="252">
        <f t="shared" ref="E16:E18" si="0">C16+D16</f>
        <v>0</v>
      </c>
      <c r="F16" s="155">
        <v>1</v>
      </c>
      <c r="G16" s="154">
        <v>0</v>
      </c>
      <c r="H16" s="252">
        <f t="shared" ref="H16:H18" si="1">F16+G16</f>
        <v>1</v>
      </c>
      <c r="I16" s="252"/>
      <c r="J16" s="252"/>
      <c r="K16" s="252">
        <f t="shared" ref="K16:K18" si="2">I16+J16</f>
        <v>0</v>
      </c>
      <c r="L16" s="252"/>
      <c r="M16" s="252"/>
      <c r="N16" s="252">
        <f t="shared" ref="N16:N18" si="3">L16+M16</f>
        <v>0</v>
      </c>
      <c r="O16" s="252"/>
      <c r="P16" s="252"/>
      <c r="Q16" s="252">
        <f t="shared" ref="Q16:Q18" si="4">O16+P16</f>
        <v>0</v>
      </c>
      <c r="R16" s="252"/>
      <c r="S16" s="252"/>
      <c r="T16" s="252">
        <f t="shared" ref="T16:T18" si="5">R16+S16</f>
        <v>0</v>
      </c>
      <c r="U16" s="252"/>
      <c r="V16" s="252"/>
      <c r="W16" s="252">
        <f t="shared" ref="W16:W18" si="6">U16+V16</f>
        <v>0</v>
      </c>
      <c r="X16" s="252"/>
      <c r="Y16" s="252"/>
      <c r="Z16" s="252">
        <f t="shared" ref="Z16:Z18" si="7">X16+Y16</f>
        <v>0</v>
      </c>
      <c r="AA16" s="252"/>
      <c r="AB16" s="252"/>
      <c r="AC16" s="252">
        <f t="shared" ref="AC16:AC18" si="8">AA16+AB16</f>
        <v>0</v>
      </c>
      <c r="AD16" s="252"/>
      <c r="AE16" s="252"/>
      <c r="AF16" s="252">
        <f t="shared" ref="AF16:AF18" si="9">AD16+AE16</f>
        <v>0</v>
      </c>
      <c r="AG16" s="252"/>
      <c r="AH16" s="252"/>
      <c r="AI16" s="252">
        <f t="shared" ref="AI16:AI18" si="10">AG16+AH16</f>
        <v>0</v>
      </c>
      <c r="AJ16" s="252"/>
      <c r="AK16" s="252"/>
      <c r="AL16" s="252">
        <f t="shared" ref="AL16:AL18" si="11">AJ16+AK16</f>
        <v>0</v>
      </c>
    </row>
    <row r="17" spans="2:38" ht="15" customHeight="1" thickBot="1" x14ac:dyDescent="0.3">
      <c r="B17" s="153" t="s">
        <v>275</v>
      </c>
      <c r="C17" s="252">
        <v>0</v>
      </c>
      <c r="D17" s="252">
        <v>0</v>
      </c>
      <c r="E17" s="252">
        <f t="shared" si="0"/>
        <v>0</v>
      </c>
      <c r="F17" s="154">
        <v>0</v>
      </c>
      <c r="G17" s="154">
        <v>0</v>
      </c>
      <c r="H17" s="252">
        <f t="shared" si="1"/>
        <v>0</v>
      </c>
      <c r="I17" s="252"/>
      <c r="J17" s="252"/>
      <c r="K17" s="252">
        <f t="shared" si="2"/>
        <v>0</v>
      </c>
      <c r="L17" s="252"/>
      <c r="M17" s="252"/>
      <c r="N17" s="252">
        <f t="shared" si="3"/>
        <v>0</v>
      </c>
      <c r="O17" s="252"/>
      <c r="P17" s="252"/>
      <c r="Q17" s="252">
        <f t="shared" si="4"/>
        <v>0</v>
      </c>
      <c r="R17" s="252"/>
      <c r="S17" s="252"/>
      <c r="T17" s="252">
        <f t="shared" si="5"/>
        <v>0</v>
      </c>
      <c r="U17" s="252"/>
      <c r="V17" s="252"/>
      <c r="W17" s="252">
        <f t="shared" si="6"/>
        <v>0</v>
      </c>
      <c r="X17" s="252"/>
      <c r="Y17" s="252"/>
      <c r="Z17" s="252">
        <f t="shared" si="7"/>
        <v>0</v>
      </c>
      <c r="AA17" s="252"/>
      <c r="AB17" s="252"/>
      <c r="AC17" s="252">
        <f t="shared" si="8"/>
        <v>0</v>
      </c>
      <c r="AD17" s="252"/>
      <c r="AE17" s="252"/>
      <c r="AF17" s="252">
        <f t="shared" si="9"/>
        <v>0</v>
      </c>
      <c r="AG17" s="252"/>
      <c r="AH17" s="252"/>
      <c r="AI17" s="252">
        <f t="shared" si="10"/>
        <v>0</v>
      </c>
      <c r="AJ17" s="252"/>
      <c r="AK17" s="252"/>
      <c r="AL17" s="252">
        <f t="shared" si="11"/>
        <v>0</v>
      </c>
    </row>
    <row r="18" spans="2:38" ht="15" customHeight="1" thickBot="1" x14ac:dyDescent="0.3">
      <c r="B18" s="153" t="s">
        <v>51</v>
      </c>
      <c r="C18" s="252">
        <v>0</v>
      </c>
      <c r="D18" s="252">
        <v>0</v>
      </c>
      <c r="E18" s="253">
        <f t="shared" si="0"/>
        <v>0</v>
      </c>
      <c r="F18" s="154">
        <v>0</v>
      </c>
      <c r="G18" s="154">
        <v>0</v>
      </c>
      <c r="H18" s="253">
        <f t="shared" si="1"/>
        <v>0</v>
      </c>
      <c r="I18" s="252"/>
      <c r="J18" s="252"/>
      <c r="K18" s="253">
        <f t="shared" si="2"/>
        <v>0</v>
      </c>
      <c r="L18" s="252"/>
      <c r="M18" s="252"/>
      <c r="N18" s="253">
        <f t="shared" si="3"/>
        <v>0</v>
      </c>
      <c r="O18" s="252"/>
      <c r="P18" s="252"/>
      <c r="Q18" s="253">
        <f t="shared" si="4"/>
        <v>0</v>
      </c>
      <c r="R18" s="252"/>
      <c r="S18" s="252"/>
      <c r="T18" s="253">
        <f t="shared" si="5"/>
        <v>0</v>
      </c>
      <c r="U18" s="252"/>
      <c r="V18" s="252"/>
      <c r="W18" s="253">
        <f t="shared" si="6"/>
        <v>0</v>
      </c>
      <c r="X18" s="252"/>
      <c r="Y18" s="252"/>
      <c r="Z18" s="253">
        <f t="shared" si="7"/>
        <v>0</v>
      </c>
      <c r="AA18" s="252"/>
      <c r="AB18" s="252"/>
      <c r="AC18" s="253">
        <f t="shared" si="8"/>
        <v>0</v>
      </c>
      <c r="AD18" s="252"/>
      <c r="AE18" s="252"/>
      <c r="AF18" s="253">
        <f t="shared" si="9"/>
        <v>0</v>
      </c>
      <c r="AG18" s="252"/>
      <c r="AH18" s="252"/>
      <c r="AI18" s="253">
        <f t="shared" si="10"/>
        <v>0</v>
      </c>
      <c r="AJ18" s="252"/>
      <c r="AK18" s="252"/>
      <c r="AL18" s="253">
        <f t="shared" si="11"/>
        <v>0</v>
      </c>
    </row>
    <row r="19" spans="2:38" x14ac:dyDescent="0.25">
      <c r="C19" s="254"/>
      <c r="D19" s="254"/>
      <c r="E19" s="255">
        <f>SUM(E15:E18)</f>
        <v>0</v>
      </c>
      <c r="F19" s="254"/>
      <c r="G19" s="254"/>
      <c r="H19" s="255">
        <f>SUM(H15:H18)</f>
        <v>1</v>
      </c>
      <c r="I19" s="254"/>
      <c r="J19" s="254"/>
      <c r="K19" s="255">
        <f>SUM(K15:K18)</f>
        <v>0</v>
      </c>
      <c r="L19" s="254"/>
      <c r="M19" s="254"/>
      <c r="N19" s="255">
        <f>SUM(N15:N18)</f>
        <v>0</v>
      </c>
      <c r="O19" s="254"/>
      <c r="P19" s="254"/>
      <c r="Q19" s="255">
        <f>SUM(Q15:Q18)</f>
        <v>0</v>
      </c>
      <c r="R19" s="254"/>
      <c r="S19" s="254"/>
      <c r="T19" s="255">
        <f>SUM(T15:T18)</f>
        <v>0</v>
      </c>
      <c r="U19" s="254"/>
      <c r="V19" s="254"/>
      <c r="W19" s="255">
        <f>SUM(W15:W18)</f>
        <v>0</v>
      </c>
      <c r="X19" s="254"/>
      <c r="Y19" s="254"/>
      <c r="Z19" s="255">
        <f>SUM(Z15:Z18)</f>
        <v>0</v>
      </c>
      <c r="AA19" s="254"/>
      <c r="AB19" s="254"/>
      <c r="AC19" s="255">
        <f>SUM(AC15:AC18)</f>
        <v>0</v>
      </c>
      <c r="AD19" s="254"/>
      <c r="AE19" s="254"/>
      <c r="AF19" s="255">
        <f>SUM(AF15:AF18)</f>
        <v>0</v>
      </c>
      <c r="AG19" s="254"/>
      <c r="AH19" s="254"/>
      <c r="AI19" s="255">
        <f>SUM(AI15:AI18)</f>
        <v>0</v>
      </c>
      <c r="AJ19" s="254"/>
      <c r="AK19" s="254"/>
      <c r="AL19" s="255">
        <f>SUM(AL15:AL18)</f>
        <v>0</v>
      </c>
    </row>
    <row r="20" spans="2:38" ht="15.75" x14ac:dyDescent="0.25">
      <c r="B20" s="35" t="s">
        <v>288</v>
      </c>
    </row>
    <row r="21" spans="2:38" ht="15.75" x14ac:dyDescent="0.25">
      <c r="B21" s="323" t="s">
        <v>284</v>
      </c>
      <c r="C21" s="323"/>
      <c r="D21" s="323"/>
      <c r="E21" s="323"/>
      <c r="F21" s="323"/>
      <c r="G21" s="323"/>
      <c r="H21" s="323"/>
      <c r="I21" s="323"/>
      <c r="J21" s="323"/>
      <c r="K21" s="323"/>
      <c r="L21" s="323"/>
    </row>
    <row r="22" spans="2:38" ht="15.75" x14ac:dyDescent="0.25">
      <c r="B22" s="323" t="s">
        <v>285</v>
      </c>
      <c r="C22" s="323"/>
      <c r="D22" s="323"/>
      <c r="E22" s="323"/>
      <c r="F22" s="323"/>
      <c r="G22" s="323"/>
      <c r="H22" s="323"/>
      <c r="I22" s="323"/>
      <c r="J22" s="323"/>
      <c r="K22" s="323"/>
      <c r="L22" s="323"/>
    </row>
    <row r="23" spans="2:38" ht="15.75" x14ac:dyDescent="0.25">
      <c r="B23" s="323" t="s">
        <v>286</v>
      </c>
      <c r="C23" s="323"/>
      <c r="D23" s="323"/>
      <c r="E23" s="323"/>
      <c r="F23" s="323"/>
      <c r="G23" s="323"/>
      <c r="H23" s="323"/>
      <c r="I23" s="323"/>
      <c r="J23" s="323"/>
      <c r="K23" s="323"/>
      <c r="L23" s="323"/>
    </row>
    <row r="24" spans="2:38" ht="15.75" x14ac:dyDescent="0.25">
      <c r="B24" s="324" t="s">
        <v>287</v>
      </c>
      <c r="C24" s="324"/>
      <c r="D24" s="324"/>
      <c r="E24" s="324"/>
      <c r="F24" s="324"/>
      <c r="G24" s="324"/>
      <c r="H24" s="324"/>
      <c r="I24" s="324"/>
      <c r="J24" s="324"/>
      <c r="K24" s="324"/>
      <c r="L24" s="324"/>
    </row>
    <row r="29" spans="2:38" ht="29.25" customHeight="1" x14ac:dyDescent="0.25"/>
    <row r="30" spans="2:38" ht="71.25" customHeight="1" x14ac:dyDescent="0.25"/>
    <row r="31" spans="2:38" ht="26.25" customHeight="1" x14ac:dyDescent="0.25"/>
    <row r="32" spans="2:38" ht="26.25" customHeight="1" x14ac:dyDescent="0.25"/>
    <row r="33" ht="26.25" customHeight="1" x14ac:dyDescent="0.25"/>
    <row r="34" ht="26.25" customHeight="1" x14ac:dyDescent="0.25"/>
  </sheetData>
  <mergeCells count="26">
    <mergeCell ref="AJ13:AL13"/>
    <mergeCell ref="B21:L21"/>
    <mergeCell ref="A1:G1"/>
    <mergeCell ref="A2:G2"/>
    <mergeCell ref="A3:G3"/>
    <mergeCell ref="A4:G4"/>
    <mergeCell ref="A5:G5"/>
    <mergeCell ref="A6:G6"/>
    <mergeCell ref="A7:G7"/>
    <mergeCell ref="B10:W10"/>
    <mergeCell ref="B22:L22"/>
    <mergeCell ref="B23:L23"/>
    <mergeCell ref="B24:L24"/>
    <mergeCell ref="C12:AL12"/>
    <mergeCell ref="B13:B14"/>
    <mergeCell ref="C13:E13"/>
    <mergeCell ref="F13:H13"/>
    <mergeCell ref="I13:K13"/>
    <mergeCell ref="L13:N13"/>
    <mergeCell ref="O13:Q13"/>
    <mergeCell ref="R13:T13"/>
    <mergeCell ref="U13:W13"/>
    <mergeCell ref="X13:Z13"/>
    <mergeCell ref="AA13:AC13"/>
    <mergeCell ref="AD13:AF13"/>
    <mergeCell ref="AG13:AI13"/>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FF00"/>
    <pageSetUpPr fitToPage="1"/>
  </sheetPr>
  <dimension ref="A1:T26"/>
  <sheetViews>
    <sheetView showGridLines="0" zoomScale="86" zoomScaleNormal="86" workbookViewId="0">
      <selection activeCell="A8" sqref="A8"/>
    </sheetView>
  </sheetViews>
  <sheetFormatPr defaultRowHeight="15" x14ac:dyDescent="0.25"/>
  <cols>
    <col min="1" max="1" width="67.140625" customWidth="1"/>
    <col min="2" max="20" width="15.42578125" customWidth="1"/>
    <col min="21" max="21" width="10.85546875" customWidth="1"/>
  </cols>
  <sheetData>
    <row r="1" spans="1:20" x14ac:dyDescent="0.25">
      <c r="A1" s="278" t="s">
        <v>0</v>
      </c>
      <c r="B1" s="278"/>
      <c r="C1" s="278"/>
      <c r="D1" s="278"/>
      <c r="E1" s="278"/>
      <c r="F1" s="278"/>
      <c r="G1" s="278"/>
      <c r="H1" s="278"/>
      <c r="I1" s="278"/>
      <c r="J1" s="278"/>
      <c r="K1" s="278"/>
      <c r="L1" s="278"/>
      <c r="M1" s="278"/>
      <c r="N1" s="278"/>
      <c r="O1" s="278"/>
      <c r="P1" s="278"/>
      <c r="Q1" s="278"/>
      <c r="R1" s="278"/>
      <c r="S1" s="278"/>
      <c r="T1" s="278"/>
    </row>
    <row r="2" spans="1:20" x14ac:dyDescent="0.25">
      <c r="A2" s="277" t="s">
        <v>34</v>
      </c>
      <c r="B2" s="277"/>
      <c r="C2" s="277"/>
      <c r="D2" s="277"/>
      <c r="E2" s="277"/>
      <c r="F2" s="277"/>
      <c r="G2" s="277"/>
      <c r="H2" s="277"/>
      <c r="I2" s="277"/>
      <c r="J2" s="277"/>
      <c r="K2" s="277"/>
      <c r="L2" s="277"/>
      <c r="M2" s="277"/>
      <c r="N2" s="277"/>
      <c r="O2" s="277"/>
      <c r="P2" s="277"/>
      <c r="Q2" s="277"/>
      <c r="R2" s="277"/>
      <c r="S2" s="277"/>
      <c r="T2" s="277"/>
    </row>
    <row r="3" spans="1:20" x14ac:dyDescent="0.25">
      <c r="A3" s="278" t="s">
        <v>2</v>
      </c>
      <c r="B3" s="278"/>
      <c r="C3" s="278"/>
      <c r="D3" s="278"/>
      <c r="E3" s="278"/>
      <c r="F3" s="278"/>
      <c r="G3" s="278"/>
      <c r="H3" s="278"/>
      <c r="I3" s="278"/>
      <c r="J3" s="278"/>
      <c r="K3" s="278"/>
      <c r="L3" s="278"/>
      <c r="M3" s="278"/>
      <c r="N3" s="278"/>
      <c r="O3" s="278"/>
      <c r="P3" s="278"/>
      <c r="Q3" s="278"/>
      <c r="R3" s="278"/>
      <c r="S3" s="278"/>
      <c r="T3" s="278"/>
    </row>
    <row r="4" spans="1:20" x14ac:dyDescent="0.25">
      <c r="A4" s="278" t="s">
        <v>3</v>
      </c>
      <c r="B4" s="278"/>
      <c r="C4" s="278"/>
      <c r="D4" s="278"/>
      <c r="E4" s="278"/>
      <c r="F4" s="278"/>
      <c r="G4" s="278"/>
      <c r="H4" s="278"/>
      <c r="I4" s="278"/>
      <c r="J4" s="278"/>
      <c r="K4" s="278"/>
      <c r="L4" s="278"/>
      <c r="M4" s="278"/>
      <c r="N4" s="278"/>
      <c r="O4" s="278"/>
      <c r="P4" s="278"/>
      <c r="Q4" s="278"/>
      <c r="R4" s="278"/>
      <c r="S4" s="278"/>
      <c r="T4" s="278"/>
    </row>
    <row r="5" spans="1:20" s="11" customFormat="1" x14ac:dyDescent="0.25">
      <c r="A5" s="277" t="s">
        <v>86</v>
      </c>
      <c r="B5" s="277"/>
      <c r="C5" s="277"/>
      <c r="D5" s="277"/>
      <c r="E5" s="277"/>
      <c r="F5" s="277"/>
      <c r="G5" s="277"/>
      <c r="H5" s="277"/>
      <c r="I5" s="277"/>
      <c r="J5" s="277"/>
      <c r="K5" s="277"/>
      <c r="L5" s="277"/>
      <c r="M5" s="277"/>
      <c r="N5" s="277"/>
      <c r="O5" s="277"/>
      <c r="P5" s="277"/>
      <c r="Q5" s="277"/>
      <c r="R5" s="277"/>
      <c r="S5" s="277"/>
      <c r="T5" s="277"/>
    </row>
    <row r="6" spans="1:20" s="11" customFormat="1" x14ac:dyDescent="0.25">
      <c r="A6" s="277" t="s">
        <v>87</v>
      </c>
      <c r="B6" s="277"/>
      <c r="C6" s="277"/>
      <c r="D6" s="277"/>
      <c r="E6" s="277"/>
      <c r="F6" s="277"/>
      <c r="G6" s="277"/>
      <c r="H6" s="277"/>
      <c r="I6" s="277"/>
      <c r="J6" s="277"/>
      <c r="K6" s="277"/>
      <c r="L6" s="277"/>
      <c r="M6" s="277"/>
      <c r="N6" s="277"/>
      <c r="O6" s="277"/>
      <c r="P6" s="277"/>
      <c r="Q6" s="277"/>
      <c r="R6" s="277"/>
      <c r="S6" s="277"/>
      <c r="T6" s="277"/>
    </row>
    <row r="7" spans="1:20" x14ac:dyDescent="0.25">
      <c r="A7" s="278" t="s">
        <v>88</v>
      </c>
      <c r="B7" s="278"/>
      <c r="C7" s="278"/>
      <c r="D7" s="278"/>
      <c r="E7" s="278"/>
      <c r="F7" s="278"/>
      <c r="G7" s="278"/>
      <c r="H7" s="278"/>
      <c r="I7" s="278"/>
      <c r="J7" s="278"/>
      <c r="K7" s="278"/>
      <c r="L7" s="278"/>
      <c r="M7" s="278"/>
      <c r="N7" s="278"/>
      <c r="O7" s="278"/>
      <c r="P7" s="278"/>
      <c r="Q7" s="278"/>
      <c r="R7" s="278"/>
      <c r="S7" s="278"/>
      <c r="T7" s="278"/>
    </row>
    <row r="8" spans="1:20" x14ac:dyDescent="0.25">
      <c r="A8" s="90" t="str">
        <f>'Indicadores - DCR '!A8</f>
        <v>DATOS -  Actualizado : Febrero 2023</v>
      </c>
      <c r="B8" s="90"/>
      <c r="C8" s="90"/>
      <c r="D8" s="90"/>
      <c r="E8" s="90"/>
      <c r="F8" s="90"/>
      <c r="G8" s="90"/>
      <c r="H8" s="90"/>
      <c r="I8" s="90"/>
      <c r="J8" s="90"/>
      <c r="K8" s="90"/>
      <c r="L8" s="90"/>
      <c r="M8" s="90"/>
      <c r="N8" s="90"/>
      <c r="O8" s="90"/>
      <c r="P8" s="90"/>
      <c r="Q8" s="90"/>
      <c r="R8" s="90"/>
      <c r="S8" s="90"/>
      <c r="T8" s="90"/>
    </row>
    <row r="9" spans="1:20" ht="18.75" x14ac:dyDescent="0.3">
      <c r="A9" s="307" t="s">
        <v>216</v>
      </c>
      <c r="B9" s="307"/>
      <c r="C9" s="307"/>
      <c r="D9" s="307"/>
      <c r="E9" s="307"/>
      <c r="F9" s="307"/>
      <c r="G9" s="307"/>
      <c r="H9" s="307"/>
      <c r="I9" s="307"/>
      <c r="J9" s="307"/>
      <c r="K9" s="307"/>
      <c r="L9" s="307"/>
      <c r="M9" s="307"/>
      <c r="N9" s="307"/>
      <c r="O9" s="307"/>
      <c r="P9" s="307"/>
      <c r="Q9" s="307"/>
      <c r="R9" s="307"/>
      <c r="S9" s="307"/>
      <c r="T9" s="307"/>
    </row>
    <row r="10" spans="1:20" ht="20.25" customHeight="1" thickBot="1" x14ac:dyDescent="0.3">
      <c r="A10" s="11"/>
      <c r="B10" s="20"/>
      <c r="C10" s="20"/>
      <c r="D10" s="20"/>
      <c r="E10" s="20"/>
      <c r="F10" s="20"/>
      <c r="G10" s="20"/>
      <c r="H10" s="20"/>
      <c r="I10" s="20"/>
      <c r="J10" s="20"/>
      <c r="K10" s="20"/>
      <c r="L10" s="20"/>
      <c r="M10" s="20"/>
      <c r="N10" s="1"/>
    </row>
    <row r="11" spans="1:20" ht="20.25" customHeight="1" thickBot="1" x14ac:dyDescent="0.4">
      <c r="B11" s="334">
        <v>2023</v>
      </c>
      <c r="C11" s="335"/>
      <c r="D11" s="335"/>
      <c r="E11" s="335"/>
      <c r="F11" s="335"/>
      <c r="G11" s="335"/>
      <c r="H11" s="335"/>
      <c r="I11" s="335"/>
      <c r="J11" s="335"/>
      <c r="K11" s="335"/>
      <c r="L11" s="335"/>
      <c r="M11" s="335"/>
      <c r="N11" s="336"/>
    </row>
    <row r="12" spans="1:20" ht="20.25" customHeight="1" x14ac:dyDescent="0.25">
      <c r="A12" s="26" t="s">
        <v>196</v>
      </c>
      <c r="B12" s="27" t="s">
        <v>198</v>
      </c>
      <c r="C12" s="27" t="s">
        <v>8</v>
      </c>
      <c r="D12" s="27" t="s">
        <v>9</v>
      </c>
      <c r="E12" s="27" t="s">
        <v>89</v>
      </c>
      <c r="F12" s="27" t="s">
        <v>11</v>
      </c>
      <c r="G12" s="27" t="s">
        <v>12</v>
      </c>
      <c r="H12" s="27" t="s">
        <v>13</v>
      </c>
      <c r="I12" s="27" t="s">
        <v>14</v>
      </c>
      <c r="J12" s="27" t="s">
        <v>15</v>
      </c>
      <c r="K12" s="27" t="s">
        <v>16</v>
      </c>
      <c r="L12" s="27" t="s">
        <v>17</v>
      </c>
      <c r="M12" s="27" t="s">
        <v>18</v>
      </c>
      <c r="N12" s="27" t="s">
        <v>49</v>
      </c>
    </row>
    <row r="13" spans="1:20" ht="20.25" customHeight="1" x14ac:dyDescent="0.25">
      <c r="A13" s="28" t="s">
        <v>90</v>
      </c>
      <c r="B13" s="8">
        <v>56</v>
      </c>
      <c r="C13" s="8">
        <v>51</v>
      </c>
      <c r="D13" s="8"/>
      <c r="E13" s="8"/>
      <c r="F13" s="8"/>
      <c r="G13" s="8"/>
      <c r="H13" s="8"/>
      <c r="I13" s="8"/>
      <c r="J13" s="8"/>
      <c r="K13" s="8"/>
      <c r="L13" s="8"/>
      <c r="M13" s="8"/>
      <c r="N13" s="8">
        <f>SUM(B13:M13)</f>
        <v>107</v>
      </c>
    </row>
    <row r="14" spans="1:20" ht="20.25" customHeight="1" x14ac:dyDescent="0.25">
      <c r="A14" s="28" t="s">
        <v>91</v>
      </c>
      <c r="B14" s="8">
        <v>46</v>
      </c>
      <c r="C14" s="8">
        <v>82</v>
      </c>
      <c r="D14" s="8"/>
      <c r="E14" s="8"/>
      <c r="F14" s="8"/>
      <c r="G14" s="8"/>
      <c r="H14" s="8"/>
      <c r="I14" s="8"/>
      <c r="J14" s="8"/>
      <c r="K14" s="8"/>
      <c r="L14" s="8"/>
      <c r="M14" s="8"/>
      <c r="N14" s="8">
        <f t="shared" ref="N14:N15" si="0">SUM(B14:M14)</f>
        <v>128</v>
      </c>
    </row>
    <row r="15" spans="1:20" ht="20.25" customHeight="1" x14ac:dyDescent="0.25">
      <c r="A15" s="28" t="s">
        <v>49</v>
      </c>
      <c r="B15" s="7">
        <f t="shared" ref="B15:M15" si="1">SUM(B13:B14)</f>
        <v>102</v>
      </c>
      <c r="C15" s="7">
        <f t="shared" si="1"/>
        <v>133</v>
      </c>
      <c r="D15" s="7">
        <f t="shared" si="1"/>
        <v>0</v>
      </c>
      <c r="E15" s="7">
        <f t="shared" si="1"/>
        <v>0</v>
      </c>
      <c r="F15" s="7">
        <f t="shared" si="1"/>
        <v>0</v>
      </c>
      <c r="G15" s="7">
        <f t="shared" si="1"/>
        <v>0</v>
      </c>
      <c r="H15" s="7">
        <f t="shared" si="1"/>
        <v>0</v>
      </c>
      <c r="I15" s="7">
        <f t="shared" si="1"/>
        <v>0</v>
      </c>
      <c r="J15" s="7">
        <f t="shared" si="1"/>
        <v>0</v>
      </c>
      <c r="K15" s="7">
        <f t="shared" si="1"/>
        <v>0</v>
      </c>
      <c r="L15" s="7">
        <f t="shared" si="1"/>
        <v>0</v>
      </c>
      <c r="M15" s="7">
        <f t="shared" si="1"/>
        <v>0</v>
      </c>
      <c r="N15" s="8">
        <f t="shared" si="0"/>
        <v>235</v>
      </c>
    </row>
    <row r="16" spans="1:20" ht="20.25" customHeight="1" x14ac:dyDescent="0.25">
      <c r="A16" s="11"/>
      <c r="B16" s="20"/>
      <c r="C16" s="20"/>
      <c r="D16" s="20"/>
      <c r="E16" s="20"/>
      <c r="F16" s="20"/>
      <c r="G16" s="20"/>
      <c r="H16" s="20"/>
      <c r="I16" s="20"/>
      <c r="J16" s="20"/>
      <c r="K16" s="20"/>
      <c r="L16" s="20"/>
      <c r="M16" s="20"/>
      <c r="N16" s="1"/>
    </row>
    <row r="17" spans="1:20" x14ac:dyDescent="0.25">
      <c r="B17" s="1"/>
      <c r="C17" s="1"/>
      <c r="D17" s="1"/>
      <c r="H17" s="1"/>
      <c r="I17" s="1"/>
      <c r="J17" s="1"/>
      <c r="K17" s="1"/>
      <c r="L17" s="1"/>
      <c r="M17" s="1"/>
      <c r="N17" s="1"/>
    </row>
    <row r="18" spans="1:20" ht="63.75" customHeight="1" x14ac:dyDescent="0.25">
      <c r="A18" s="281" t="s">
        <v>92</v>
      </c>
      <c r="B18" s="281"/>
      <c r="C18" s="281"/>
      <c r="D18" s="281"/>
      <c r="E18" s="281"/>
      <c r="F18" s="281"/>
      <c r="G18" s="281"/>
      <c r="H18" s="281"/>
      <c r="I18" s="281"/>
      <c r="J18" s="281"/>
      <c r="K18" s="281"/>
      <c r="L18" s="281"/>
      <c r="M18" s="281"/>
      <c r="N18" s="281"/>
      <c r="O18" s="281"/>
      <c r="P18" s="281"/>
      <c r="Q18" s="281"/>
      <c r="R18" s="281"/>
      <c r="S18" s="281"/>
      <c r="T18" s="281"/>
    </row>
    <row r="19" spans="1:20" ht="7.5" customHeight="1" x14ac:dyDescent="0.25"/>
    <row r="20" spans="1:20" ht="127.5" customHeight="1" x14ac:dyDescent="0.25">
      <c r="A20" s="281" t="s">
        <v>148</v>
      </c>
      <c r="B20" s="281"/>
      <c r="C20" s="281"/>
      <c r="D20" s="281"/>
      <c r="E20" s="281"/>
      <c r="F20" s="281"/>
      <c r="G20" s="281"/>
      <c r="H20" s="281"/>
      <c r="I20" s="281"/>
      <c r="J20" s="281"/>
      <c r="K20" s="281"/>
      <c r="L20" s="281"/>
      <c r="M20" s="281"/>
      <c r="N20" s="281"/>
      <c r="O20" s="281"/>
      <c r="P20" s="281"/>
      <c r="Q20" s="281"/>
      <c r="R20" s="281"/>
      <c r="S20" s="281"/>
      <c r="T20" s="281"/>
    </row>
    <row r="22" spans="1:20" x14ac:dyDescent="0.25">
      <c r="A22" s="277" t="s">
        <v>114</v>
      </c>
      <c r="B22" s="277"/>
      <c r="C22" s="277"/>
      <c r="D22" s="277"/>
      <c r="E22" s="277"/>
      <c r="F22" s="277"/>
      <c r="G22" s="277"/>
      <c r="H22" s="277"/>
      <c r="I22" s="277"/>
      <c r="J22" s="277"/>
      <c r="K22" s="277"/>
      <c r="L22" s="277"/>
      <c r="M22" s="277"/>
      <c r="N22" s="277"/>
      <c r="O22" s="277"/>
      <c r="P22" s="277"/>
      <c r="Q22" s="277"/>
      <c r="R22" s="277"/>
      <c r="S22" s="277"/>
      <c r="T22" s="277"/>
    </row>
    <row r="24" spans="1:20" ht="72" customHeight="1" x14ac:dyDescent="0.25">
      <c r="A24" s="281" t="s">
        <v>117</v>
      </c>
      <c r="B24" s="281"/>
      <c r="C24" s="281"/>
      <c r="D24" s="281"/>
      <c r="E24" s="281"/>
      <c r="F24" s="281"/>
      <c r="G24" s="281"/>
      <c r="H24" s="281"/>
      <c r="I24" s="281"/>
      <c r="J24" s="281"/>
      <c r="K24" s="281"/>
      <c r="L24" s="281"/>
      <c r="M24" s="281"/>
      <c r="N24" s="281"/>
      <c r="O24" s="281"/>
      <c r="P24" s="281"/>
      <c r="Q24" s="281"/>
      <c r="R24" s="281"/>
      <c r="S24" s="281"/>
      <c r="T24" s="281"/>
    </row>
    <row r="25" spans="1:20" ht="10.5" customHeight="1" x14ac:dyDescent="0.25">
      <c r="A25" s="278"/>
      <c r="B25" s="278"/>
      <c r="C25" s="278"/>
      <c r="D25" s="278"/>
      <c r="E25" s="278"/>
      <c r="F25" s="278"/>
      <c r="G25" s="278"/>
      <c r="H25" s="278"/>
      <c r="I25" s="278"/>
      <c r="J25" s="278"/>
      <c r="K25" s="278"/>
      <c r="L25" s="278"/>
      <c r="M25" s="278"/>
      <c r="N25" s="278"/>
      <c r="O25" s="278"/>
      <c r="P25" s="278"/>
      <c r="Q25" s="278"/>
      <c r="R25" s="278"/>
      <c r="S25" s="278"/>
      <c r="T25" s="278"/>
    </row>
    <row r="26" spans="1:20" x14ac:dyDescent="0.25">
      <c r="A26" s="57" t="s">
        <v>195</v>
      </c>
      <c r="B26" s="21"/>
      <c r="C26" s="21"/>
      <c r="D26" s="21"/>
      <c r="E26" s="21"/>
      <c r="F26" s="21"/>
      <c r="G26" s="21"/>
      <c r="H26" s="21"/>
      <c r="I26" s="21"/>
      <c r="J26" s="21"/>
    </row>
  </sheetData>
  <mergeCells count="14">
    <mergeCell ref="A1:T1"/>
    <mergeCell ref="A2:T2"/>
    <mergeCell ref="A3:T3"/>
    <mergeCell ref="A4:T4"/>
    <mergeCell ref="A5:T5"/>
    <mergeCell ref="A25:T25"/>
    <mergeCell ref="A6:T6"/>
    <mergeCell ref="A24:T24"/>
    <mergeCell ref="A7:T7"/>
    <mergeCell ref="A9:T9"/>
    <mergeCell ref="A20:T20"/>
    <mergeCell ref="A18:T18"/>
    <mergeCell ref="A22:T22"/>
    <mergeCell ref="B11:N11"/>
  </mergeCells>
  <pageMargins left="0.7" right="0.7" top="0.75" bottom="0.75" header="0.3" footer="0.3"/>
  <pageSetup paperSize="5"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S99"/>
  <sheetViews>
    <sheetView zoomScale="84" zoomScaleNormal="84" workbookViewId="0">
      <selection activeCell="A8" sqref="A8"/>
    </sheetView>
  </sheetViews>
  <sheetFormatPr defaultColWidth="9.140625" defaultRowHeight="15" x14ac:dyDescent="0.25"/>
  <cols>
    <col min="1" max="1" width="74.5703125" customWidth="1"/>
    <col min="2" max="7" width="11.5703125" style="1" customWidth="1"/>
    <col min="8" max="13" width="11.5703125" customWidth="1"/>
    <col min="18" max="18" width="13.85546875" customWidth="1"/>
    <col min="19" max="19" width="89" customWidth="1"/>
  </cols>
  <sheetData>
    <row r="1" spans="1:15" x14ac:dyDescent="0.25">
      <c r="A1" s="278" t="s">
        <v>0</v>
      </c>
      <c r="B1" s="278"/>
      <c r="C1" s="278"/>
      <c r="D1" s="278"/>
      <c r="E1" s="278"/>
      <c r="F1" s="278"/>
      <c r="G1" s="278"/>
    </row>
    <row r="2" spans="1:15" x14ac:dyDescent="0.25">
      <c r="A2" s="278" t="s">
        <v>34</v>
      </c>
      <c r="B2" s="278"/>
      <c r="C2" s="278"/>
      <c r="D2" s="278"/>
      <c r="E2" s="278"/>
      <c r="F2" s="278"/>
      <c r="G2" s="278"/>
    </row>
    <row r="3" spans="1:15" x14ac:dyDescent="0.25">
      <c r="A3" s="278" t="s">
        <v>2</v>
      </c>
      <c r="B3" s="278"/>
      <c r="C3" s="278"/>
      <c r="D3" s="278"/>
      <c r="E3" s="278"/>
      <c r="F3" s="278"/>
      <c r="G3" s="278"/>
    </row>
    <row r="4" spans="1:15" x14ac:dyDescent="0.25">
      <c r="A4" s="278" t="s">
        <v>3</v>
      </c>
      <c r="B4" s="278"/>
      <c r="C4" s="278"/>
      <c r="D4" s="278"/>
      <c r="E4" s="278"/>
      <c r="F4" s="278"/>
      <c r="G4" s="278"/>
    </row>
    <row r="5" spans="1:15" x14ac:dyDescent="0.25">
      <c r="A5" s="263" t="s">
        <v>35</v>
      </c>
      <c r="B5" s="263"/>
      <c r="C5" s="263"/>
      <c r="D5" s="263"/>
      <c r="E5" s="263"/>
      <c r="F5" s="263"/>
      <c r="G5" s="263"/>
    </row>
    <row r="6" spans="1:15" x14ac:dyDescent="0.25">
      <c r="A6" s="277" t="s">
        <v>36</v>
      </c>
      <c r="B6" s="277"/>
      <c r="C6" s="277"/>
      <c r="D6" s="277"/>
      <c r="E6" s="277"/>
      <c r="F6" s="277"/>
      <c r="G6" s="277"/>
    </row>
    <row r="7" spans="1:15" x14ac:dyDescent="0.25">
      <c r="A7" s="278" t="s">
        <v>113</v>
      </c>
      <c r="B7" s="278"/>
      <c r="C7" s="278"/>
      <c r="D7" s="278"/>
      <c r="E7" s="278"/>
      <c r="F7" s="278"/>
      <c r="G7" s="278"/>
    </row>
    <row r="8" spans="1:15" x14ac:dyDescent="0.25">
      <c r="A8" s="90" t="str">
        <f>'Indicadores - DCR '!A8</f>
        <v>DATOS -  Actualizado : Febrero 2023</v>
      </c>
      <c r="B8" s="21"/>
      <c r="C8" s="21"/>
      <c r="D8" s="21"/>
      <c r="E8" s="21"/>
      <c r="F8" s="21"/>
      <c r="G8" s="21"/>
    </row>
    <row r="10" spans="1:15" ht="15.75" x14ac:dyDescent="0.25">
      <c r="A10" s="338" t="s">
        <v>38</v>
      </c>
      <c r="B10" s="338"/>
      <c r="C10" s="338"/>
      <c r="D10" s="338"/>
      <c r="E10" s="338"/>
      <c r="F10" s="338"/>
      <c r="G10" s="338"/>
      <c r="H10" s="338"/>
      <c r="I10" s="338"/>
      <c r="J10" s="338"/>
      <c r="K10" s="338"/>
      <c r="L10" s="338"/>
      <c r="M10" s="35"/>
      <c r="N10" s="35"/>
      <c r="O10" s="35"/>
    </row>
    <row r="11" spans="1:15" ht="12.75" customHeight="1" x14ac:dyDescent="0.25"/>
    <row r="12" spans="1:15" s="1" customFormat="1" ht="27" customHeight="1" x14ac:dyDescent="0.25">
      <c r="A12" s="28" t="s">
        <v>342</v>
      </c>
      <c r="B12" s="3">
        <v>2011</v>
      </c>
      <c r="C12" s="3">
        <v>2012</v>
      </c>
      <c r="D12" s="3">
        <v>2013</v>
      </c>
      <c r="E12" s="3">
        <v>2014</v>
      </c>
      <c r="F12" s="3">
        <v>2015</v>
      </c>
      <c r="G12" s="3">
        <v>2016</v>
      </c>
      <c r="H12" s="3">
        <v>2017</v>
      </c>
      <c r="I12" s="3">
        <v>2018</v>
      </c>
      <c r="J12" s="3">
        <v>2019</v>
      </c>
      <c r="K12" s="3">
        <v>2020</v>
      </c>
      <c r="L12" s="3" t="s">
        <v>343</v>
      </c>
      <c r="M12" s="3">
        <v>2022</v>
      </c>
    </row>
    <row r="13" spans="1:15" s="1" customFormat="1" ht="23.25" customHeight="1" x14ac:dyDescent="0.25">
      <c r="A13" s="36" t="s">
        <v>111</v>
      </c>
      <c r="B13" s="19">
        <v>53</v>
      </c>
      <c r="C13" s="19">
        <v>55</v>
      </c>
      <c r="D13" s="19">
        <v>103</v>
      </c>
      <c r="E13" s="19">
        <v>128</v>
      </c>
      <c r="F13" s="19">
        <v>138</v>
      </c>
      <c r="G13" s="19">
        <v>144</v>
      </c>
      <c r="H13" s="19">
        <v>122</v>
      </c>
      <c r="I13" s="19">
        <v>91</v>
      </c>
      <c r="J13" s="19">
        <v>137</v>
      </c>
      <c r="K13" s="19">
        <v>53</v>
      </c>
      <c r="L13" s="19">
        <v>84</v>
      </c>
      <c r="M13" s="19">
        <v>374</v>
      </c>
    </row>
    <row r="14" spans="1:15" ht="23.25" customHeight="1" x14ac:dyDescent="0.25">
      <c r="A14" s="37" t="s">
        <v>39</v>
      </c>
      <c r="B14" s="13">
        <v>10</v>
      </c>
      <c r="C14" s="13">
        <v>6</v>
      </c>
      <c r="D14" s="13">
        <v>9</v>
      </c>
      <c r="E14" s="13">
        <v>0</v>
      </c>
      <c r="F14" s="13">
        <v>9</v>
      </c>
      <c r="G14" s="13">
        <v>14</v>
      </c>
      <c r="H14" s="13">
        <v>16</v>
      </c>
      <c r="I14" s="13">
        <v>3</v>
      </c>
      <c r="J14" s="13">
        <v>0</v>
      </c>
      <c r="K14" s="13">
        <v>12</v>
      </c>
      <c r="L14" s="13">
        <v>16</v>
      </c>
      <c r="M14" s="13">
        <v>171</v>
      </c>
    </row>
    <row r="15" spans="1:15" s="1" customFormat="1" ht="23.25" customHeight="1" x14ac:dyDescent="0.25">
      <c r="A15" s="38" t="s">
        <v>112</v>
      </c>
      <c r="B15" s="7">
        <f t="shared" ref="B15:K15" si="0">B13+B14</f>
        <v>63</v>
      </c>
      <c r="C15" s="7">
        <f t="shared" si="0"/>
        <v>61</v>
      </c>
      <c r="D15" s="7">
        <f t="shared" si="0"/>
        <v>112</v>
      </c>
      <c r="E15" s="7">
        <f t="shared" si="0"/>
        <v>128</v>
      </c>
      <c r="F15" s="7">
        <f t="shared" si="0"/>
        <v>147</v>
      </c>
      <c r="G15" s="7">
        <f t="shared" si="0"/>
        <v>158</v>
      </c>
      <c r="H15" s="7">
        <f t="shared" si="0"/>
        <v>138</v>
      </c>
      <c r="I15" s="7">
        <f t="shared" si="0"/>
        <v>94</v>
      </c>
      <c r="J15" s="7">
        <f t="shared" si="0"/>
        <v>137</v>
      </c>
      <c r="K15" s="7">
        <f t="shared" si="0"/>
        <v>65</v>
      </c>
      <c r="L15" s="7">
        <f>L13+L14</f>
        <v>100</v>
      </c>
      <c r="M15" s="7">
        <f>M13+M14</f>
        <v>545</v>
      </c>
    </row>
    <row r="16" spans="1:15" ht="18" customHeight="1" x14ac:dyDescent="0.25">
      <c r="H16" s="1"/>
      <c r="I16" s="1"/>
      <c r="J16" s="1"/>
    </row>
    <row r="17" spans="1:15" x14ac:dyDescent="0.25">
      <c r="A17" s="259" t="s">
        <v>344</v>
      </c>
    </row>
    <row r="18" spans="1:15" ht="82.5" customHeight="1" x14ac:dyDescent="0.25">
      <c r="A18" s="337" t="s">
        <v>345</v>
      </c>
      <c r="B18" s="337"/>
      <c r="C18" s="337"/>
      <c r="D18" s="337"/>
      <c r="E18" s="337"/>
      <c r="F18" s="337"/>
      <c r="G18" s="337"/>
      <c r="H18" s="337"/>
      <c r="I18" s="337"/>
      <c r="J18" s="337"/>
      <c r="K18" s="337"/>
      <c r="L18" s="337"/>
      <c r="M18" s="337"/>
      <c r="N18" s="337"/>
      <c r="O18" s="337"/>
    </row>
    <row r="20" spans="1:15" ht="174.75" customHeight="1" x14ac:dyDescent="0.25">
      <c r="A20" s="339" t="s">
        <v>194</v>
      </c>
      <c r="B20" s="339"/>
      <c r="C20" s="339"/>
      <c r="D20" s="339"/>
      <c r="E20" s="339"/>
      <c r="F20" s="339"/>
      <c r="G20" s="339"/>
      <c r="H20" s="339"/>
      <c r="I20" s="339"/>
      <c r="J20" s="339"/>
      <c r="K20" s="339"/>
      <c r="L20" s="339"/>
      <c r="M20" s="339"/>
      <c r="N20" s="339"/>
      <c r="O20" s="339"/>
    </row>
    <row r="21" spans="1:15" ht="15.75" customHeight="1" x14ac:dyDescent="0.25"/>
    <row r="22" spans="1:15" ht="59.25" customHeight="1" x14ac:dyDescent="0.25">
      <c r="A22" s="337" t="s">
        <v>40</v>
      </c>
      <c r="B22" s="337"/>
      <c r="C22" s="337"/>
      <c r="D22" s="337"/>
      <c r="E22" s="337"/>
      <c r="F22" s="337"/>
      <c r="G22" s="337"/>
      <c r="H22" s="337"/>
      <c r="I22" s="337"/>
      <c r="J22" s="337"/>
      <c r="K22" s="337"/>
      <c r="L22" s="337"/>
      <c r="M22" s="337"/>
      <c r="N22" s="337"/>
      <c r="O22" s="337"/>
    </row>
    <row r="23" spans="1:15" ht="147.75" customHeight="1" x14ac:dyDescent="0.25">
      <c r="A23" s="337" t="s">
        <v>242</v>
      </c>
      <c r="B23" s="337"/>
      <c r="C23" s="337"/>
      <c r="D23" s="337"/>
      <c r="E23" s="337"/>
      <c r="F23" s="337"/>
      <c r="G23" s="337"/>
      <c r="H23" s="337"/>
      <c r="I23" s="337"/>
      <c r="J23" s="337"/>
      <c r="K23" s="337"/>
      <c r="L23" s="337"/>
      <c r="M23" s="337"/>
      <c r="N23" s="337"/>
      <c r="O23" s="337"/>
    </row>
    <row r="24" spans="1:15" ht="409.5" customHeight="1" x14ac:dyDescent="0.25">
      <c r="A24" s="337" t="s">
        <v>41</v>
      </c>
      <c r="B24" s="337"/>
      <c r="C24" s="337"/>
      <c r="D24" s="337"/>
      <c r="E24" s="337"/>
      <c r="F24" s="337"/>
      <c r="G24" s="337"/>
      <c r="H24" s="337"/>
      <c r="I24" s="337"/>
      <c r="J24" s="337"/>
      <c r="K24" s="337"/>
      <c r="L24" s="337"/>
      <c r="M24" s="337"/>
      <c r="N24" s="337"/>
      <c r="O24" s="337"/>
    </row>
    <row r="25" spans="1:15" ht="15.75" customHeight="1" x14ac:dyDescent="0.25">
      <c r="A25" s="337"/>
      <c r="B25" s="337"/>
      <c r="C25" s="337"/>
      <c r="D25" s="337"/>
      <c r="E25" s="337"/>
      <c r="F25" s="337"/>
      <c r="G25" s="337"/>
      <c r="H25" s="337"/>
      <c r="I25" s="337"/>
      <c r="J25" s="337"/>
      <c r="K25" s="337"/>
      <c r="L25" s="337"/>
      <c r="M25" s="337"/>
      <c r="N25" s="337"/>
      <c r="O25" s="337"/>
    </row>
    <row r="26" spans="1:15" x14ac:dyDescent="0.25">
      <c r="A26" s="337"/>
      <c r="B26" s="337"/>
      <c r="C26" s="337"/>
      <c r="D26" s="337"/>
      <c r="E26" s="337"/>
      <c r="F26" s="337"/>
      <c r="G26" s="337"/>
      <c r="H26" s="337"/>
      <c r="I26" s="337"/>
      <c r="J26" s="337"/>
      <c r="K26" s="337"/>
      <c r="L26" s="337"/>
      <c r="M26" s="337"/>
      <c r="N26" s="337"/>
      <c r="O26" s="337"/>
    </row>
    <row r="27" spans="1:15" ht="54.75" customHeight="1" x14ac:dyDescent="0.25">
      <c r="A27" s="337"/>
      <c r="B27" s="337"/>
      <c r="C27" s="337"/>
      <c r="D27" s="337"/>
      <c r="E27" s="337"/>
      <c r="F27" s="337"/>
      <c r="G27" s="337"/>
      <c r="H27" s="337"/>
      <c r="I27" s="337"/>
      <c r="J27" s="337"/>
      <c r="K27" s="337"/>
      <c r="L27" s="337"/>
      <c r="M27" s="337"/>
      <c r="N27" s="337"/>
      <c r="O27" s="337"/>
    </row>
    <row r="28" spans="1:15" x14ac:dyDescent="0.25">
      <c r="A28" s="337"/>
      <c r="B28" s="337"/>
      <c r="C28" s="337"/>
      <c r="D28" s="337"/>
      <c r="E28" s="337"/>
      <c r="F28" s="337"/>
      <c r="G28" s="337"/>
      <c r="H28" s="337"/>
      <c r="I28" s="337"/>
      <c r="J28" s="337"/>
      <c r="K28" s="337"/>
      <c r="L28" s="337"/>
      <c r="M28" s="337"/>
      <c r="N28" s="337"/>
      <c r="O28" s="337"/>
    </row>
    <row r="29" spans="1:15" x14ac:dyDescent="0.25">
      <c r="A29" s="337"/>
      <c r="B29" s="337"/>
      <c r="C29" s="337"/>
      <c r="D29" s="337"/>
      <c r="E29" s="337"/>
      <c r="F29" s="337"/>
      <c r="G29" s="337"/>
      <c r="H29" s="337"/>
      <c r="I29" s="337"/>
      <c r="J29" s="337"/>
      <c r="K29" s="337"/>
      <c r="L29" s="337"/>
      <c r="M29" s="337"/>
      <c r="N29" s="337"/>
      <c r="O29" s="337"/>
    </row>
    <row r="30" spans="1:15" ht="15.75" customHeight="1" x14ac:dyDescent="0.25">
      <c r="A30" s="337"/>
      <c r="B30" s="337"/>
      <c r="C30" s="337"/>
      <c r="D30" s="337"/>
      <c r="E30" s="337"/>
      <c r="F30" s="337"/>
      <c r="G30" s="337"/>
      <c r="H30" s="337"/>
      <c r="I30" s="337"/>
      <c r="J30" s="337"/>
      <c r="K30" s="337"/>
      <c r="L30" s="337"/>
      <c r="M30" s="337"/>
      <c r="N30" s="337"/>
      <c r="O30" s="337"/>
    </row>
    <row r="31" spans="1:15" ht="93" customHeight="1" x14ac:dyDescent="0.25">
      <c r="A31" s="337"/>
      <c r="B31" s="337"/>
      <c r="C31" s="337"/>
      <c r="D31" s="337"/>
      <c r="E31" s="337"/>
      <c r="F31" s="337"/>
      <c r="G31" s="337"/>
      <c r="H31" s="337"/>
      <c r="I31" s="337"/>
      <c r="J31" s="337"/>
      <c r="K31" s="337"/>
      <c r="L31" s="337"/>
      <c r="M31" s="337"/>
      <c r="N31" s="337"/>
      <c r="O31" s="337"/>
    </row>
    <row r="32" spans="1:15" x14ac:dyDescent="0.25">
      <c r="A32" s="337"/>
      <c r="B32" s="337"/>
      <c r="C32" s="337"/>
      <c r="D32" s="337"/>
      <c r="E32" s="337"/>
      <c r="F32" s="337"/>
      <c r="G32" s="337"/>
      <c r="H32" s="337"/>
      <c r="I32" s="337"/>
      <c r="J32" s="337"/>
      <c r="K32" s="337"/>
      <c r="L32" s="337"/>
      <c r="M32" s="337"/>
      <c r="N32" s="337"/>
      <c r="O32" s="337"/>
    </row>
    <row r="33" spans="1:19" x14ac:dyDescent="0.25">
      <c r="A33" s="337"/>
      <c r="B33" s="337"/>
      <c r="C33" s="337"/>
      <c r="D33" s="337"/>
      <c r="E33" s="337"/>
      <c r="F33" s="337"/>
      <c r="G33" s="337"/>
      <c r="H33" s="337"/>
      <c r="I33" s="337"/>
      <c r="J33" s="337"/>
      <c r="K33" s="337"/>
      <c r="L33" s="337"/>
      <c r="M33" s="337"/>
      <c r="N33" s="337"/>
      <c r="O33" s="337"/>
    </row>
    <row r="34" spans="1:19" x14ac:dyDescent="0.25">
      <c r="A34" s="337"/>
      <c r="B34" s="337"/>
      <c r="C34" s="337"/>
      <c r="D34" s="337"/>
      <c r="E34" s="337"/>
      <c r="F34" s="337"/>
      <c r="G34" s="337"/>
      <c r="H34" s="337"/>
      <c r="I34" s="337"/>
      <c r="J34" s="337"/>
      <c r="K34" s="337"/>
      <c r="L34" s="337"/>
      <c r="M34" s="337"/>
      <c r="N34" s="337"/>
      <c r="O34" s="337"/>
    </row>
    <row r="35" spans="1:19" x14ac:dyDescent="0.25">
      <c r="A35" s="337"/>
      <c r="B35" s="337"/>
      <c r="C35" s="337"/>
      <c r="D35" s="337"/>
      <c r="E35" s="337"/>
      <c r="F35" s="337"/>
      <c r="G35" s="337"/>
      <c r="H35" s="337"/>
      <c r="I35" s="337"/>
      <c r="J35" s="337"/>
      <c r="K35" s="337"/>
      <c r="L35" s="337"/>
      <c r="M35" s="337"/>
      <c r="N35" s="337"/>
      <c r="O35" s="337"/>
    </row>
    <row r="36" spans="1:19" x14ac:dyDescent="0.25">
      <c r="A36" s="337"/>
      <c r="B36" s="337"/>
      <c r="C36" s="337"/>
      <c r="D36" s="337"/>
      <c r="E36" s="337"/>
      <c r="F36" s="337"/>
      <c r="G36" s="337"/>
      <c r="H36" s="337"/>
      <c r="I36" s="337"/>
      <c r="J36" s="337"/>
      <c r="K36" s="337"/>
      <c r="L36" s="337"/>
      <c r="M36" s="337"/>
      <c r="N36" s="337"/>
      <c r="O36" s="337"/>
    </row>
    <row r="37" spans="1:19" x14ac:dyDescent="0.25">
      <c r="A37" s="337"/>
      <c r="B37" s="337"/>
      <c r="C37" s="337"/>
      <c r="D37" s="337"/>
      <c r="E37" s="337"/>
      <c r="F37" s="337"/>
      <c r="G37" s="337"/>
      <c r="H37" s="337"/>
      <c r="I37" s="337"/>
      <c r="J37" s="337"/>
      <c r="K37" s="337"/>
      <c r="L37" s="337"/>
      <c r="M37" s="337"/>
      <c r="N37" s="337"/>
      <c r="O37" s="337"/>
    </row>
    <row r="38" spans="1:19" x14ac:dyDescent="0.25">
      <c r="A38" s="337"/>
      <c r="B38" s="337"/>
      <c r="C38" s="337"/>
      <c r="D38" s="337"/>
      <c r="E38" s="337"/>
      <c r="F38" s="337"/>
      <c r="G38" s="337"/>
      <c r="H38" s="337"/>
      <c r="I38" s="337"/>
      <c r="J38" s="337"/>
      <c r="K38" s="337"/>
      <c r="L38" s="337"/>
      <c r="M38" s="337"/>
      <c r="N38" s="337"/>
      <c r="O38" s="337"/>
    </row>
    <row r="39" spans="1:19" x14ac:dyDescent="0.25">
      <c r="A39" s="337"/>
      <c r="B39" s="337"/>
      <c r="C39" s="337"/>
      <c r="D39" s="337"/>
      <c r="E39" s="337"/>
      <c r="F39" s="337"/>
      <c r="G39" s="337"/>
      <c r="H39" s="337"/>
      <c r="I39" s="337"/>
      <c r="J39" s="337"/>
      <c r="K39" s="337"/>
      <c r="L39" s="337"/>
      <c r="M39" s="337"/>
      <c r="N39" s="337"/>
      <c r="O39" s="337"/>
    </row>
    <row r="40" spans="1:19" x14ac:dyDescent="0.25">
      <c r="A40" s="337"/>
      <c r="B40" s="337"/>
      <c r="C40" s="337"/>
      <c r="D40" s="337"/>
      <c r="E40" s="337"/>
      <c r="F40" s="337"/>
      <c r="G40" s="337"/>
      <c r="H40" s="337"/>
      <c r="I40" s="337"/>
      <c r="J40" s="337"/>
      <c r="K40" s="337"/>
      <c r="L40" s="337"/>
      <c r="M40" s="337"/>
      <c r="N40" s="337"/>
      <c r="O40" s="337"/>
    </row>
    <row r="41" spans="1:19" x14ac:dyDescent="0.25">
      <c r="A41" s="337"/>
      <c r="B41" s="337"/>
      <c r="C41" s="337"/>
      <c r="D41" s="337"/>
      <c r="E41" s="337"/>
      <c r="F41" s="337"/>
      <c r="G41" s="337"/>
      <c r="H41" s="337"/>
      <c r="I41" s="337"/>
      <c r="J41" s="337"/>
      <c r="K41" s="337"/>
      <c r="L41" s="337"/>
      <c r="M41" s="337"/>
      <c r="N41" s="337"/>
      <c r="O41" s="337"/>
    </row>
    <row r="47" spans="1:19" ht="15.75" thickBot="1" x14ac:dyDescent="0.3"/>
    <row r="48" spans="1:19" ht="15.75" thickBot="1" x14ac:dyDescent="0.3">
      <c r="R48" s="43" t="s">
        <v>119</v>
      </c>
      <c r="S48" s="44" t="s">
        <v>120</v>
      </c>
    </row>
    <row r="49" spans="18:19" ht="45" customHeight="1" thickBot="1" x14ac:dyDescent="0.3">
      <c r="R49" s="45" t="s">
        <v>121</v>
      </c>
      <c r="S49" s="46" t="s">
        <v>122</v>
      </c>
    </row>
    <row r="50" spans="18:19" ht="45" customHeight="1" thickBot="1" x14ac:dyDescent="0.3">
      <c r="R50" s="45" t="s">
        <v>123</v>
      </c>
      <c r="S50" s="46" t="s">
        <v>124</v>
      </c>
    </row>
    <row r="51" spans="18:19" ht="45" customHeight="1" thickBot="1" x14ac:dyDescent="0.3">
      <c r="R51" s="45" t="s">
        <v>125</v>
      </c>
      <c r="S51" s="46" t="s">
        <v>126</v>
      </c>
    </row>
    <row r="52" spans="18:19" ht="45" customHeight="1" thickBot="1" x14ac:dyDescent="0.3">
      <c r="R52" s="45" t="s">
        <v>127</v>
      </c>
      <c r="S52" s="46" t="s">
        <v>128</v>
      </c>
    </row>
    <row r="53" spans="18:19" ht="45" customHeight="1" thickBot="1" x14ac:dyDescent="0.3">
      <c r="R53" s="45" t="s">
        <v>129</v>
      </c>
      <c r="S53" s="46" t="s">
        <v>130</v>
      </c>
    </row>
    <row r="95" spans="1:12" ht="15.75" x14ac:dyDescent="0.25">
      <c r="A95" s="258"/>
      <c r="B95" s="258"/>
      <c r="C95" s="35"/>
      <c r="D95" s="35"/>
      <c r="E95" s="35"/>
      <c r="F95" s="35"/>
      <c r="G95" s="35"/>
      <c r="H95" s="35"/>
      <c r="I95" s="35"/>
      <c r="J95" s="35"/>
      <c r="K95" s="35"/>
      <c r="L95" s="35"/>
    </row>
    <row r="98" spans="1:1" x14ac:dyDescent="0.25">
      <c r="A98" s="21"/>
    </row>
    <row r="99" spans="1:1" x14ac:dyDescent="0.25">
      <c r="A99" s="21"/>
    </row>
  </sheetData>
  <mergeCells count="13">
    <mergeCell ref="A24:O41"/>
    <mergeCell ref="A10:L10"/>
    <mergeCell ref="A7:G7"/>
    <mergeCell ref="A20:O20"/>
    <mergeCell ref="A18:O18"/>
    <mergeCell ref="A22:O22"/>
    <mergeCell ref="A23:O23"/>
    <mergeCell ref="A6:G6"/>
    <mergeCell ref="A1:G1"/>
    <mergeCell ref="A2:G2"/>
    <mergeCell ref="A3:G3"/>
    <mergeCell ref="A4:G4"/>
    <mergeCell ref="A5:G5"/>
  </mergeCells>
  <pageMargins left="0.7" right="0.7" top="0.75" bottom="0.75" header="0.3" footer="0.3"/>
  <pageSetup paperSize="5" scale="2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70"/>
  <sheetViews>
    <sheetView topLeftCell="A25" zoomScaleNormal="100" workbookViewId="0">
      <selection activeCell="I42" sqref="I42"/>
    </sheetView>
  </sheetViews>
  <sheetFormatPr defaultRowHeight="15" x14ac:dyDescent="0.25"/>
  <cols>
    <col min="2" max="2" width="15.85546875" customWidth="1"/>
    <col min="3" max="3" width="28.28515625" customWidth="1"/>
    <col min="4" max="6" width="11.28515625" style="1" customWidth="1"/>
    <col min="7" max="21" width="11.28515625" customWidth="1"/>
  </cols>
  <sheetData>
    <row r="1" spans="1:6" x14ac:dyDescent="0.25">
      <c r="A1" s="21" t="s">
        <v>0</v>
      </c>
      <c r="D1"/>
      <c r="E1"/>
      <c r="F1"/>
    </row>
    <row r="2" spans="1:6" x14ac:dyDescent="0.25">
      <c r="A2" s="21" t="s">
        <v>34</v>
      </c>
      <c r="D2"/>
      <c r="E2"/>
      <c r="F2"/>
    </row>
    <row r="3" spans="1:6" x14ac:dyDescent="0.25">
      <c r="A3" s="21" t="s">
        <v>106</v>
      </c>
      <c r="D3"/>
      <c r="E3"/>
      <c r="F3"/>
    </row>
    <row r="4" spans="1:6" x14ac:dyDescent="0.25">
      <c r="A4" s="30" t="s">
        <v>3</v>
      </c>
      <c r="D4"/>
      <c r="E4"/>
      <c r="F4"/>
    </row>
    <row r="5" spans="1:6" ht="44.25" customHeight="1" x14ac:dyDescent="0.25">
      <c r="A5" s="263" t="s">
        <v>237</v>
      </c>
      <c r="B5" s="263"/>
      <c r="C5" s="263"/>
      <c r="D5"/>
      <c r="E5"/>
      <c r="F5"/>
    </row>
    <row r="6" spans="1:6" x14ac:dyDescent="0.25">
      <c r="A6" s="30" t="s">
        <v>222</v>
      </c>
      <c r="D6"/>
      <c r="E6"/>
      <c r="F6"/>
    </row>
    <row r="7" spans="1:6" x14ac:dyDescent="0.25">
      <c r="A7" s="21" t="s">
        <v>43</v>
      </c>
      <c r="D7"/>
      <c r="E7"/>
      <c r="F7"/>
    </row>
    <row r="8" spans="1:6" x14ac:dyDescent="0.25">
      <c r="A8" s="88" t="s">
        <v>293</v>
      </c>
      <c r="D8"/>
      <c r="E8"/>
      <c r="F8"/>
    </row>
    <row r="12" spans="1:6" x14ac:dyDescent="0.25">
      <c r="B12" s="124" t="s">
        <v>243</v>
      </c>
    </row>
    <row r="13" spans="1:6" x14ac:dyDescent="0.25">
      <c r="B13" s="125"/>
    </row>
    <row r="14" spans="1:6" ht="21.75" customHeight="1" x14ac:dyDescent="0.25">
      <c r="B14" s="126" t="s">
        <v>244</v>
      </c>
    </row>
    <row r="15" spans="1:6" ht="15.75" x14ac:dyDescent="0.25">
      <c r="B15" s="127" t="s">
        <v>259</v>
      </c>
    </row>
    <row r="16" spans="1:6" ht="15.75" x14ac:dyDescent="0.25">
      <c r="B16" s="127" t="s">
        <v>260</v>
      </c>
    </row>
    <row r="17" spans="2:15" ht="15.75" x14ac:dyDescent="0.25">
      <c r="B17" s="126" t="s">
        <v>261</v>
      </c>
    </row>
    <row r="18" spans="2:15" ht="15.75" x14ac:dyDescent="0.25">
      <c r="B18" s="126" t="s">
        <v>245</v>
      </c>
    </row>
    <row r="19" spans="2:15" ht="15.75" x14ac:dyDescent="0.25">
      <c r="B19" s="127" t="s">
        <v>262</v>
      </c>
    </row>
    <row r="20" spans="2:15" ht="15.75" x14ac:dyDescent="0.25">
      <c r="B20" s="127" t="s">
        <v>263</v>
      </c>
    </row>
    <row r="21" spans="2:15" ht="15.75" x14ac:dyDescent="0.25">
      <c r="B21" s="127" t="s">
        <v>264</v>
      </c>
    </row>
    <row r="22" spans="2:15" ht="15.75" x14ac:dyDescent="0.25">
      <c r="B22" s="126" t="s">
        <v>265</v>
      </c>
    </row>
    <row r="25" spans="2:15" x14ac:dyDescent="0.25">
      <c r="D25" s="266">
        <v>2021</v>
      </c>
      <c r="E25" s="266"/>
      <c r="F25" s="266"/>
      <c r="G25" s="266"/>
      <c r="H25" s="266"/>
      <c r="I25" s="266"/>
      <c r="J25" s="266"/>
      <c r="K25" s="266"/>
      <c r="L25" s="266"/>
      <c r="M25" s="266"/>
      <c r="N25" s="266"/>
      <c r="O25" s="266"/>
    </row>
    <row r="26" spans="2:15" ht="30" x14ac:dyDescent="0.25">
      <c r="D26" s="129" t="s">
        <v>19</v>
      </c>
      <c r="E26" s="129" t="s">
        <v>8</v>
      </c>
      <c r="F26" s="129" t="s">
        <v>9</v>
      </c>
      <c r="G26" s="129" t="s">
        <v>10</v>
      </c>
      <c r="H26" s="129" t="s">
        <v>11</v>
      </c>
      <c r="I26" s="129" t="s">
        <v>12</v>
      </c>
      <c r="J26" s="129" t="s">
        <v>13</v>
      </c>
      <c r="K26" s="129" t="s">
        <v>14</v>
      </c>
      <c r="L26" s="129" t="s">
        <v>15</v>
      </c>
      <c r="M26" s="129" t="s">
        <v>16</v>
      </c>
      <c r="N26" s="129" t="s">
        <v>17</v>
      </c>
      <c r="O26" s="129" t="s">
        <v>18</v>
      </c>
    </row>
    <row r="27" spans="2:15" ht="23.25" customHeight="1" x14ac:dyDescent="0.25">
      <c r="C27" s="133" t="s">
        <v>246</v>
      </c>
      <c r="D27" s="134">
        <f t="shared" ref="D27" si="0">D28+D31</f>
        <v>107</v>
      </c>
      <c r="E27" s="134">
        <f t="shared" ref="E27:O27" si="1">E28+E31</f>
        <v>82</v>
      </c>
      <c r="F27" s="134">
        <f t="shared" si="1"/>
        <v>121</v>
      </c>
      <c r="G27" s="134">
        <f t="shared" si="1"/>
        <v>103</v>
      </c>
      <c r="H27" s="134">
        <f t="shared" si="1"/>
        <v>175</v>
      </c>
      <c r="I27" s="134">
        <f t="shared" si="1"/>
        <v>185</v>
      </c>
      <c r="J27" s="134">
        <f t="shared" si="1"/>
        <v>120</v>
      </c>
      <c r="K27" s="134">
        <f t="shared" si="1"/>
        <v>126</v>
      </c>
      <c r="L27" s="134">
        <f t="shared" si="1"/>
        <v>135</v>
      </c>
      <c r="M27" s="134">
        <f t="shared" si="1"/>
        <v>104</v>
      </c>
      <c r="N27" s="134">
        <f t="shared" si="1"/>
        <v>109</v>
      </c>
      <c r="O27" s="134">
        <f t="shared" si="1"/>
        <v>108</v>
      </c>
    </row>
    <row r="28" spans="2:15" ht="15" customHeight="1" x14ac:dyDescent="0.25">
      <c r="C28" s="32" t="s">
        <v>248</v>
      </c>
      <c r="D28" s="7">
        <f>D29+D30</f>
        <v>38</v>
      </c>
      <c r="E28" s="7">
        <f t="shared" ref="E28:O28" si="2">E29+E30</f>
        <v>29</v>
      </c>
      <c r="F28" s="7">
        <f t="shared" si="2"/>
        <v>50</v>
      </c>
      <c r="G28" s="7">
        <f t="shared" si="2"/>
        <v>41</v>
      </c>
      <c r="H28" s="7">
        <f t="shared" si="2"/>
        <v>44</v>
      </c>
      <c r="I28" s="7">
        <f t="shared" si="2"/>
        <v>52</v>
      </c>
      <c r="J28" s="7">
        <f t="shared" si="2"/>
        <v>27</v>
      </c>
      <c r="K28" s="7">
        <f t="shared" si="2"/>
        <v>39</v>
      </c>
      <c r="L28" s="7">
        <f t="shared" si="2"/>
        <v>38</v>
      </c>
      <c r="M28" s="13">
        <f t="shared" si="2"/>
        <v>18</v>
      </c>
      <c r="N28" s="13">
        <f t="shared" si="2"/>
        <v>30</v>
      </c>
      <c r="O28" s="13">
        <f t="shared" si="2"/>
        <v>26</v>
      </c>
    </row>
    <row r="29" spans="2:15" x14ac:dyDescent="0.25">
      <c r="C29" s="128" t="s">
        <v>22</v>
      </c>
      <c r="D29" s="8">
        <v>33</v>
      </c>
      <c r="E29" s="8">
        <v>24</v>
      </c>
      <c r="F29" s="8">
        <v>38</v>
      </c>
      <c r="G29" s="8">
        <v>26</v>
      </c>
      <c r="H29" s="8">
        <v>37</v>
      </c>
      <c r="I29" s="8">
        <v>42</v>
      </c>
      <c r="J29" s="8">
        <v>21</v>
      </c>
      <c r="K29" s="8">
        <v>34</v>
      </c>
      <c r="L29" s="8">
        <v>33</v>
      </c>
      <c r="M29" s="15">
        <v>16</v>
      </c>
      <c r="N29" s="15">
        <v>21</v>
      </c>
      <c r="O29" s="15">
        <v>18</v>
      </c>
    </row>
    <row r="30" spans="2:15" x14ac:dyDescent="0.25">
      <c r="C30" s="128" t="s">
        <v>23</v>
      </c>
      <c r="D30" s="8">
        <v>5</v>
      </c>
      <c r="E30" s="8">
        <v>5</v>
      </c>
      <c r="F30" s="8">
        <v>12</v>
      </c>
      <c r="G30" s="8">
        <v>15</v>
      </c>
      <c r="H30" s="8">
        <v>7</v>
      </c>
      <c r="I30" s="8">
        <v>10</v>
      </c>
      <c r="J30" s="8">
        <v>6</v>
      </c>
      <c r="K30" s="8">
        <v>5</v>
      </c>
      <c r="L30" s="8">
        <v>5</v>
      </c>
      <c r="M30" s="15">
        <v>2</v>
      </c>
      <c r="N30" s="15">
        <v>9</v>
      </c>
      <c r="O30" s="15">
        <v>8</v>
      </c>
    </row>
    <row r="31" spans="2:15" x14ac:dyDescent="0.25">
      <c r="C31" s="32" t="s">
        <v>247</v>
      </c>
      <c r="D31" s="7">
        <f>D32+D33</f>
        <v>69</v>
      </c>
      <c r="E31" s="7">
        <f t="shared" ref="E31:O31" si="3">E32+E33</f>
        <v>53</v>
      </c>
      <c r="F31" s="7">
        <f t="shared" si="3"/>
        <v>71</v>
      </c>
      <c r="G31" s="7">
        <f t="shared" si="3"/>
        <v>62</v>
      </c>
      <c r="H31" s="7">
        <f t="shared" si="3"/>
        <v>131</v>
      </c>
      <c r="I31" s="7">
        <f t="shared" si="3"/>
        <v>133</v>
      </c>
      <c r="J31" s="7">
        <f t="shared" si="3"/>
        <v>93</v>
      </c>
      <c r="K31" s="7">
        <f t="shared" si="3"/>
        <v>87</v>
      </c>
      <c r="L31" s="7">
        <f t="shared" si="3"/>
        <v>97</v>
      </c>
      <c r="M31" s="13">
        <f t="shared" si="3"/>
        <v>86</v>
      </c>
      <c r="N31" s="13">
        <f t="shared" si="3"/>
        <v>79</v>
      </c>
      <c r="O31" s="13">
        <f t="shared" si="3"/>
        <v>82</v>
      </c>
    </row>
    <row r="32" spans="2:15" x14ac:dyDescent="0.25">
      <c r="C32" s="128" t="s">
        <v>22</v>
      </c>
      <c r="D32" s="8">
        <v>68</v>
      </c>
      <c r="E32" s="8">
        <v>52</v>
      </c>
      <c r="F32" s="8">
        <v>64</v>
      </c>
      <c r="G32" s="8">
        <v>56</v>
      </c>
      <c r="H32" s="8">
        <v>126</v>
      </c>
      <c r="I32" s="8">
        <v>119</v>
      </c>
      <c r="J32" s="8">
        <v>78</v>
      </c>
      <c r="K32" s="8">
        <v>75</v>
      </c>
      <c r="L32" s="8">
        <v>92</v>
      </c>
      <c r="M32" s="15">
        <v>73</v>
      </c>
      <c r="N32" s="15">
        <v>72</v>
      </c>
      <c r="O32" s="15">
        <v>77</v>
      </c>
    </row>
    <row r="33" spans="3:15" x14ac:dyDescent="0.25">
      <c r="C33" s="128" t="s">
        <v>23</v>
      </c>
      <c r="D33" s="8">
        <v>1</v>
      </c>
      <c r="E33" s="8">
        <v>1</v>
      </c>
      <c r="F33" s="8">
        <v>7</v>
      </c>
      <c r="G33" s="8">
        <v>6</v>
      </c>
      <c r="H33" s="8">
        <v>5</v>
      </c>
      <c r="I33" s="8">
        <v>14</v>
      </c>
      <c r="J33" s="8">
        <v>15</v>
      </c>
      <c r="K33" s="8">
        <v>12</v>
      </c>
      <c r="L33" s="8">
        <v>5</v>
      </c>
      <c r="M33" s="15">
        <v>13</v>
      </c>
      <c r="N33" s="15">
        <v>7</v>
      </c>
      <c r="O33" s="15">
        <v>5</v>
      </c>
    </row>
    <row r="36" spans="3:15" ht="30" x14ac:dyDescent="0.25">
      <c r="C36" s="133" t="s">
        <v>51</v>
      </c>
      <c r="D36" s="129" t="s">
        <v>19</v>
      </c>
      <c r="E36" s="129" t="s">
        <v>8</v>
      </c>
      <c r="F36" s="129" t="s">
        <v>9</v>
      </c>
      <c r="G36" s="129" t="s">
        <v>10</v>
      </c>
      <c r="H36" s="129" t="s">
        <v>11</v>
      </c>
      <c r="I36" s="129" t="s">
        <v>12</v>
      </c>
      <c r="J36" s="129" t="s">
        <v>13</v>
      </c>
      <c r="K36" s="129" t="s">
        <v>14</v>
      </c>
      <c r="L36" s="129" t="s">
        <v>15</v>
      </c>
      <c r="M36" s="129" t="s">
        <v>16</v>
      </c>
      <c r="N36" s="129" t="s">
        <v>17</v>
      </c>
      <c r="O36" s="129" t="s">
        <v>18</v>
      </c>
    </row>
    <row r="37" spans="3:15" x14ac:dyDescent="0.25">
      <c r="C37" s="26" t="s">
        <v>249</v>
      </c>
      <c r="D37" s="27">
        <f>D38+D39</f>
        <v>239</v>
      </c>
      <c r="E37" s="27">
        <f t="shared" ref="E37:F37" si="4">E38+E39</f>
        <v>315</v>
      </c>
      <c r="F37" s="27">
        <f t="shared" si="4"/>
        <v>276</v>
      </c>
      <c r="G37" s="27">
        <f>G38+G39</f>
        <v>343</v>
      </c>
      <c r="H37" s="27">
        <f>H38+H39</f>
        <v>450</v>
      </c>
      <c r="I37" s="27">
        <f t="shared" ref="I37" si="5">I38+I39</f>
        <v>472</v>
      </c>
      <c r="J37" s="27">
        <f>J38+J39</f>
        <v>395</v>
      </c>
      <c r="K37" s="27">
        <f>K38+K39</f>
        <v>411</v>
      </c>
      <c r="L37" s="27">
        <f t="shared" ref="L37:M37" si="6">L38+L39</f>
        <v>334</v>
      </c>
      <c r="M37" s="27">
        <f t="shared" si="6"/>
        <v>329</v>
      </c>
      <c r="N37" s="27">
        <f t="shared" ref="N37:O37" si="7">N38+N39</f>
        <v>265</v>
      </c>
      <c r="O37" s="27">
        <f t="shared" si="7"/>
        <v>245</v>
      </c>
    </row>
    <row r="38" spans="3:15" x14ac:dyDescent="0.25">
      <c r="C38" s="128" t="s">
        <v>22</v>
      </c>
      <c r="D38" s="8">
        <v>229</v>
      </c>
      <c r="E38" s="8">
        <v>304</v>
      </c>
      <c r="F38" s="8">
        <v>259</v>
      </c>
      <c r="G38" s="8">
        <f>'3 Instituciones 2021'!K16</f>
        <v>332</v>
      </c>
      <c r="H38" s="8">
        <f>'3 Instituciones 2021'!N16</f>
        <v>436</v>
      </c>
      <c r="I38" s="8">
        <f>'3 Instituciones 2021'!Q16</f>
        <v>454</v>
      </c>
      <c r="J38" s="8">
        <v>375</v>
      </c>
      <c r="K38" s="8">
        <f>'3 Instituciones 2021'!W16</f>
        <v>397</v>
      </c>
      <c r="L38" s="8">
        <f>'3 Instituciones 2021'!Z16</f>
        <v>319</v>
      </c>
      <c r="M38" s="8">
        <f>'3 Instituciones 2021'!AC16</f>
        <v>311</v>
      </c>
      <c r="N38" s="8">
        <v>245</v>
      </c>
      <c r="O38" s="8">
        <v>227</v>
      </c>
    </row>
    <row r="39" spans="3:15" x14ac:dyDescent="0.25">
      <c r="C39" s="128" t="s">
        <v>23</v>
      </c>
      <c r="D39" s="8">
        <v>10</v>
      </c>
      <c r="E39" s="8">
        <v>11</v>
      </c>
      <c r="F39" s="8">
        <v>17</v>
      </c>
      <c r="G39" s="8">
        <f>'3 Instituciones 2021'!L16</f>
        <v>11</v>
      </c>
      <c r="H39" s="8">
        <f>'3 Instituciones 2021'!O16</f>
        <v>14</v>
      </c>
      <c r="I39" s="8">
        <f>'3 Instituciones 2021'!R16</f>
        <v>18</v>
      </c>
      <c r="J39" s="8">
        <v>20</v>
      </c>
      <c r="K39" s="8">
        <f>'3 Instituciones 2021'!X16</f>
        <v>14</v>
      </c>
      <c r="L39" s="8">
        <f>'3 Instituciones 2021'!AA16</f>
        <v>15</v>
      </c>
      <c r="M39" s="8">
        <f>'3 Instituciones 2021'!AD16</f>
        <v>18</v>
      </c>
      <c r="N39" s="8">
        <v>20</v>
      </c>
      <c r="O39" s="8">
        <v>18</v>
      </c>
    </row>
    <row r="44" spans="3:15" ht="30" x14ac:dyDescent="0.25">
      <c r="D44" s="129" t="s">
        <v>19</v>
      </c>
      <c r="E44" s="129" t="s">
        <v>8</v>
      </c>
      <c r="F44" s="129" t="s">
        <v>9</v>
      </c>
      <c r="G44" s="129" t="s">
        <v>10</v>
      </c>
      <c r="H44" s="129" t="s">
        <v>11</v>
      </c>
      <c r="I44" s="129" t="s">
        <v>12</v>
      </c>
      <c r="J44" s="129" t="s">
        <v>13</v>
      </c>
      <c r="K44" s="129" t="s">
        <v>14</v>
      </c>
      <c r="L44" s="129" t="s">
        <v>15</v>
      </c>
      <c r="M44" s="129" t="s">
        <v>16</v>
      </c>
      <c r="N44" s="129" t="s">
        <v>17</v>
      </c>
      <c r="O44" s="129" t="s">
        <v>18</v>
      </c>
    </row>
    <row r="45" spans="3:15" ht="30" customHeight="1" x14ac:dyDescent="0.25">
      <c r="C45" s="133" t="s">
        <v>50</v>
      </c>
      <c r="D45" s="150">
        <f>D46+D50+D53</f>
        <v>1133</v>
      </c>
      <c r="E45" s="150">
        <f t="shared" ref="E45:M45" si="8">E46+E50+E53</f>
        <v>1140</v>
      </c>
      <c r="F45" s="150">
        <f t="shared" si="8"/>
        <v>1179</v>
      </c>
      <c r="G45" s="150">
        <f t="shared" si="8"/>
        <v>1252</v>
      </c>
      <c r="H45" s="150">
        <f t="shared" si="8"/>
        <v>1331</v>
      </c>
      <c r="I45" s="150">
        <f t="shared" si="8"/>
        <v>1253</v>
      </c>
      <c r="J45" s="150">
        <f t="shared" si="8"/>
        <v>1286</v>
      </c>
      <c r="K45" s="150">
        <f t="shared" si="8"/>
        <v>1331</v>
      </c>
      <c r="L45" s="150">
        <f t="shared" si="8"/>
        <v>1231</v>
      </c>
      <c r="M45" s="150">
        <f t="shared" si="8"/>
        <v>1331</v>
      </c>
      <c r="N45" s="150">
        <f t="shared" ref="N45:O45" si="9">N46+N50+N53</f>
        <v>1259</v>
      </c>
      <c r="O45" s="150">
        <f t="shared" si="9"/>
        <v>1398</v>
      </c>
    </row>
    <row r="46" spans="3:15" ht="19.5" customHeight="1" x14ac:dyDescent="0.25">
      <c r="C46" s="151" t="s">
        <v>250</v>
      </c>
      <c r="D46" s="27">
        <f t="shared" ref="D46:F46" si="10">D47+D48</f>
        <v>183</v>
      </c>
      <c r="E46" s="27">
        <f t="shared" si="10"/>
        <v>183</v>
      </c>
      <c r="F46" s="27">
        <f t="shared" si="10"/>
        <v>177</v>
      </c>
      <c r="G46" s="27">
        <f>G47+G48</f>
        <v>236</v>
      </c>
      <c r="H46" s="27">
        <f t="shared" ref="H46:K46" si="11">H47+H48</f>
        <v>248</v>
      </c>
      <c r="I46" s="27">
        <f t="shared" si="11"/>
        <v>255</v>
      </c>
      <c r="J46" s="27">
        <f t="shared" si="11"/>
        <v>271</v>
      </c>
      <c r="K46" s="27">
        <f t="shared" si="11"/>
        <v>272</v>
      </c>
      <c r="L46" s="27">
        <f t="shared" ref="L46" si="12">L47+L48</f>
        <v>272</v>
      </c>
      <c r="M46" s="27">
        <f t="shared" ref="M46:N46" si="13">M47+M48</f>
        <v>306</v>
      </c>
      <c r="N46" s="27">
        <f t="shared" si="13"/>
        <v>196</v>
      </c>
      <c r="O46" s="27">
        <f t="shared" ref="O46" si="14">O47+O48</f>
        <v>267</v>
      </c>
    </row>
    <row r="47" spans="3:15" x14ac:dyDescent="0.25">
      <c r="C47" s="128" t="s">
        <v>22</v>
      </c>
      <c r="D47" s="8">
        <v>183</v>
      </c>
      <c r="E47" s="8">
        <v>182</v>
      </c>
      <c r="F47" s="8">
        <v>177</v>
      </c>
      <c r="G47" s="8">
        <f>'3 Instituciones 2021'!K15</f>
        <v>229</v>
      </c>
      <c r="H47" s="8">
        <f>'3 Instituciones 2021'!N15</f>
        <v>235</v>
      </c>
      <c r="I47" s="8">
        <f>'3 Instituciones 2021'!Q15</f>
        <v>246</v>
      </c>
      <c r="J47" s="8">
        <f>'3 Instituciones 2021'!T15</f>
        <v>263</v>
      </c>
      <c r="K47" s="8">
        <f>'3 Instituciones 2021'!W15</f>
        <v>265</v>
      </c>
      <c r="L47" s="8">
        <f>'3 Instituciones 2021'!Z15</f>
        <v>266</v>
      </c>
      <c r="M47" s="8">
        <f>'3 Instituciones 2021'!AC15</f>
        <v>301</v>
      </c>
      <c r="N47" s="8">
        <v>190</v>
      </c>
      <c r="O47" s="8">
        <v>261</v>
      </c>
    </row>
    <row r="48" spans="3:15" x14ac:dyDescent="0.25">
      <c r="C48" s="128" t="s">
        <v>23</v>
      </c>
      <c r="D48" s="8">
        <v>0</v>
      </c>
      <c r="E48" s="8">
        <v>1</v>
      </c>
      <c r="F48" s="8">
        <v>0</v>
      </c>
      <c r="G48" s="8">
        <f>'3 Instituciones 2021'!L15</f>
        <v>7</v>
      </c>
      <c r="H48" s="8">
        <f>'3 Instituciones 2021'!O15</f>
        <v>13</v>
      </c>
      <c r="I48" s="8">
        <f>'3 Instituciones 2021'!R15</f>
        <v>9</v>
      </c>
      <c r="J48" s="8">
        <f>'3 Instituciones 2021'!U15</f>
        <v>8</v>
      </c>
      <c r="K48" s="8">
        <f>'3 Instituciones 2021'!X15</f>
        <v>7</v>
      </c>
      <c r="L48" s="8">
        <f>'3 Instituciones 2021'!AA15</f>
        <v>6</v>
      </c>
      <c r="M48" s="8">
        <f>'3 Instituciones 2021'!AD15</f>
        <v>5</v>
      </c>
      <c r="N48" s="8">
        <v>6</v>
      </c>
      <c r="O48" s="8">
        <v>6</v>
      </c>
    </row>
    <row r="49" spans="3:15" ht="21.75" customHeight="1" x14ac:dyDescent="0.25">
      <c r="C49" s="151" t="s">
        <v>266</v>
      </c>
      <c r="D49" s="50">
        <f>D50+D53</f>
        <v>950</v>
      </c>
      <c r="E49" s="50">
        <f t="shared" ref="E49:M49" si="15">E50+E53</f>
        <v>957</v>
      </c>
      <c r="F49" s="50">
        <f t="shared" si="15"/>
        <v>1002</v>
      </c>
      <c r="G49" s="50">
        <f t="shared" si="15"/>
        <v>1016</v>
      </c>
      <c r="H49" s="50">
        <f t="shared" si="15"/>
        <v>1083</v>
      </c>
      <c r="I49" s="50">
        <f t="shared" si="15"/>
        <v>998</v>
      </c>
      <c r="J49" s="50">
        <f t="shared" si="15"/>
        <v>1015</v>
      </c>
      <c r="K49" s="50">
        <f t="shared" si="15"/>
        <v>1059</v>
      </c>
      <c r="L49" s="50">
        <f t="shared" si="15"/>
        <v>959</v>
      </c>
      <c r="M49" s="50">
        <f t="shared" si="15"/>
        <v>1025</v>
      </c>
      <c r="N49" s="50">
        <f t="shared" ref="N49" si="16">N50+N53</f>
        <v>1063</v>
      </c>
      <c r="O49" s="50">
        <f t="shared" ref="O49" si="17">O50+O53</f>
        <v>1131</v>
      </c>
    </row>
    <row r="50" spans="3:15" ht="15" customHeight="1" x14ac:dyDescent="0.25">
      <c r="C50" s="148" t="s">
        <v>267</v>
      </c>
      <c r="D50" s="8">
        <f>D51+D52</f>
        <v>859</v>
      </c>
      <c r="E50" s="8">
        <f t="shared" ref="E50:M50" si="18">E51+E52</f>
        <v>872</v>
      </c>
      <c r="F50" s="8">
        <f t="shared" si="18"/>
        <v>915</v>
      </c>
      <c r="G50" s="8">
        <f t="shared" si="18"/>
        <v>934</v>
      </c>
      <c r="H50" s="8">
        <f t="shared" si="18"/>
        <v>998</v>
      </c>
      <c r="I50" s="8">
        <f t="shared" si="18"/>
        <v>911</v>
      </c>
      <c r="J50" s="8">
        <f t="shared" si="18"/>
        <v>929</v>
      </c>
      <c r="K50" s="8">
        <f t="shared" si="18"/>
        <v>964</v>
      </c>
      <c r="L50" s="8">
        <f t="shared" si="18"/>
        <v>858</v>
      </c>
      <c r="M50" s="8">
        <f t="shared" si="18"/>
        <v>921</v>
      </c>
      <c r="N50" s="15">
        <f t="shared" ref="N50:O50" si="19">N51+N52</f>
        <v>953</v>
      </c>
      <c r="O50" s="187">
        <f t="shared" si="19"/>
        <v>1016</v>
      </c>
    </row>
    <row r="51" spans="3:15" x14ac:dyDescent="0.25">
      <c r="C51" s="149" t="s">
        <v>22</v>
      </c>
      <c r="D51" s="8">
        <f>873-D54</f>
        <v>785</v>
      </c>
      <c r="E51" s="8">
        <f>875-E54</f>
        <v>792</v>
      </c>
      <c r="F51" s="8">
        <f>920-F54</f>
        <v>835</v>
      </c>
      <c r="G51" s="8">
        <f>932-G54</f>
        <v>851</v>
      </c>
      <c r="H51" s="8">
        <f>984-H54</f>
        <v>899</v>
      </c>
      <c r="I51" s="8">
        <f>920-I54</f>
        <v>833</v>
      </c>
      <c r="J51" s="8">
        <f>936-J54</f>
        <v>850</v>
      </c>
      <c r="K51" s="8">
        <f>983-K54</f>
        <v>890</v>
      </c>
      <c r="L51" s="8">
        <f>892-L54</f>
        <v>794</v>
      </c>
      <c r="M51" s="8">
        <f>948-M54</f>
        <v>847</v>
      </c>
      <c r="N51" s="15">
        <f>987-N54</f>
        <v>880</v>
      </c>
      <c r="O51" s="187">
        <f>1051-O54</f>
        <v>940</v>
      </c>
    </row>
    <row r="52" spans="3:15" x14ac:dyDescent="0.25">
      <c r="C52" s="149" t="s">
        <v>23</v>
      </c>
      <c r="D52" s="8">
        <f>'4 ProgComunidad Sentecia 2021 '!C18-'Indicadores - DCR 2021'!D55</f>
        <v>74</v>
      </c>
      <c r="E52" s="8">
        <f>82-E55</f>
        <v>80</v>
      </c>
      <c r="F52" s="8">
        <f>82-F55</f>
        <v>80</v>
      </c>
      <c r="G52" s="8">
        <f>84-G55</f>
        <v>83</v>
      </c>
      <c r="H52" s="8">
        <f>99-H55</f>
        <v>99</v>
      </c>
      <c r="I52" s="8">
        <f>78-I55</f>
        <v>78</v>
      </c>
      <c r="J52" s="8">
        <f>79-J55</f>
        <v>79</v>
      </c>
      <c r="K52" s="8">
        <f>76-K55</f>
        <v>74</v>
      </c>
      <c r="L52" s="8">
        <f>67-L55</f>
        <v>64</v>
      </c>
      <c r="M52" s="8">
        <f>77-M55</f>
        <v>74</v>
      </c>
      <c r="N52" s="15">
        <f>76-N55</f>
        <v>73</v>
      </c>
      <c r="O52" s="187">
        <f>80-O55</f>
        <v>76</v>
      </c>
    </row>
    <row r="53" spans="3:15" x14ac:dyDescent="0.25">
      <c r="C53" s="132" t="s">
        <v>268</v>
      </c>
      <c r="D53" s="8">
        <f>D54+D55</f>
        <v>91</v>
      </c>
      <c r="E53" s="8">
        <f t="shared" ref="E53:M53" si="20">E54+E55</f>
        <v>85</v>
      </c>
      <c r="F53" s="8">
        <f t="shared" si="20"/>
        <v>87</v>
      </c>
      <c r="G53" s="8">
        <f t="shared" si="20"/>
        <v>82</v>
      </c>
      <c r="H53" s="8">
        <f t="shared" si="20"/>
        <v>85</v>
      </c>
      <c r="I53" s="8">
        <f t="shared" si="20"/>
        <v>87</v>
      </c>
      <c r="J53" s="8">
        <f t="shared" si="20"/>
        <v>86</v>
      </c>
      <c r="K53" s="8">
        <f t="shared" si="20"/>
        <v>95</v>
      </c>
      <c r="L53" s="8">
        <f t="shared" si="20"/>
        <v>101</v>
      </c>
      <c r="M53" s="8">
        <f t="shared" si="20"/>
        <v>104</v>
      </c>
      <c r="N53" s="15">
        <f t="shared" ref="N53:O53" si="21">N54+N55</f>
        <v>110</v>
      </c>
      <c r="O53" s="187">
        <f t="shared" si="21"/>
        <v>115</v>
      </c>
    </row>
    <row r="54" spans="3:15" x14ac:dyDescent="0.25">
      <c r="C54" s="130" t="s">
        <v>22</v>
      </c>
      <c r="D54" s="8">
        <f>' Sup. Electronica AN 2020- 2021'!O17</f>
        <v>88</v>
      </c>
      <c r="E54" s="8">
        <f>' Sup. Electronica AN 2020- 2021'!P17</f>
        <v>83</v>
      </c>
      <c r="F54" s="8">
        <f>' Sup. Electronica AN 2020- 2021'!Q17</f>
        <v>85</v>
      </c>
      <c r="G54" s="8">
        <f>' Sup. Electronica AN 2020- 2021'!R17</f>
        <v>81</v>
      </c>
      <c r="H54" s="8">
        <f>' Sup. Electronica AN 2020- 2021'!S17</f>
        <v>85</v>
      </c>
      <c r="I54" s="8">
        <f>' Sup. Electronica AN 2020- 2021'!T17</f>
        <v>87</v>
      </c>
      <c r="J54" s="8">
        <f>' Sup. Electronica AN 2020- 2021'!U17</f>
        <v>86</v>
      </c>
      <c r="K54" s="8">
        <f>' Sup. Electronica AN 2020- 2021'!V17</f>
        <v>93</v>
      </c>
      <c r="L54" s="8">
        <f>' Sup. Electronica AN 2020- 2021'!W17</f>
        <v>98</v>
      </c>
      <c r="M54" s="8">
        <f>' Sup. Electronica AN 2020- 2021'!X17</f>
        <v>101</v>
      </c>
      <c r="N54" s="15">
        <f>' Sup. Electronica AN 2020- 2021'!Y17</f>
        <v>107</v>
      </c>
      <c r="O54" s="187">
        <f>' Sup. Electronica AN 2020- 2021'!Z17</f>
        <v>111</v>
      </c>
    </row>
    <row r="55" spans="3:15" x14ac:dyDescent="0.25">
      <c r="C55" s="130" t="s">
        <v>23</v>
      </c>
      <c r="D55" s="8">
        <f>' Sup. Electronica AN 2020- 2021'!O18</f>
        <v>3</v>
      </c>
      <c r="E55" s="8">
        <f>' Sup. Electronica AN 2020- 2021'!P18</f>
        <v>2</v>
      </c>
      <c r="F55" s="8">
        <f>' Sup. Electronica AN 2020- 2021'!Q18</f>
        <v>2</v>
      </c>
      <c r="G55" s="8">
        <f>' Sup. Electronica AN 2020- 2021'!R18</f>
        <v>1</v>
      </c>
      <c r="H55" s="8">
        <f>' Sup. Electronica AN 2020- 2021'!S18</f>
        <v>0</v>
      </c>
      <c r="I55" s="8">
        <f>' Sup. Electronica AN 2020- 2021'!T18</f>
        <v>0</v>
      </c>
      <c r="J55" s="8">
        <f>' Sup. Electronica AN 2020- 2021'!U18</f>
        <v>0</v>
      </c>
      <c r="K55" s="8">
        <f>' Sup. Electronica AN 2020- 2021'!V18</f>
        <v>2</v>
      </c>
      <c r="L55" s="8">
        <f>' Sup. Electronica AN 2020- 2021'!W18</f>
        <v>3</v>
      </c>
      <c r="M55" s="8">
        <f>' Sup. Electronica AN 2020- 2021'!X18</f>
        <v>3</v>
      </c>
      <c r="N55" s="15">
        <f>' Sup. Electronica AN 2020- 2021'!Y18</f>
        <v>3</v>
      </c>
      <c r="O55" s="187">
        <f>' Sup. Electronica AN 2020- 2021'!Z18</f>
        <v>4</v>
      </c>
    </row>
    <row r="56" spans="3:15" x14ac:dyDescent="0.25">
      <c r="C56" s="131"/>
      <c r="G56" s="1"/>
      <c r="H56" s="1"/>
      <c r="I56" s="1"/>
      <c r="J56" s="1"/>
      <c r="K56" s="1"/>
      <c r="L56" s="1"/>
      <c r="M56" s="1"/>
      <c r="N56" s="1"/>
      <c r="O56" s="21" t="s">
        <v>299</v>
      </c>
    </row>
    <row r="57" spans="3:15" ht="23.25" customHeight="1" x14ac:dyDescent="0.25">
      <c r="D57" s="267">
        <v>2021</v>
      </c>
      <c r="E57" s="267"/>
      <c r="F57" s="267"/>
      <c r="G57" s="267"/>
      <c r="H57" s="267"/>
      <c r="I57" s="267"/>
      <c r="J57" s="267"/>
      <c r="K57" s="267"/>
      <c r="L57" s="267"/>
      <c r="M57" s="267"/>
      <c r="N57" s="267"/>
      <c r="O57" s="267"/>
    </row>
    <row r="58" spans="3:15" ht="30" x14ac:dyDescent="0.25">
      <c r="C58" s="157" t="s">
        <v>276</v>
      </c>
      <c r="D58" s="62" t="s">
        <v>19</v>
      </c>
      <c r="E58" s="62" t="s">
        <v>8</v>
      </c>
      <c r="F58" s="62" t="s">
        <v>9</v>
      </c>
      <c r="G58" s="62" t="s">
        <v>10</v>
      </c>
      <c r="H58" s="62" t="s">
        <v>11</v>
      </c>
      <c r="I58" s="62" t="s">
        <v>12</v>
      </c>
      <c r="J58" s="62" t="s">
        <v>13</v>
      </c>
      <c r="K58" s="62" t="s">
        <v>14</v>
      </c>
      <c r="L58" s="62" t="s">
        <v>15</v>
      </c>
      <c r="M58" s="62" t="s">
        <v>16</v>
      </c>
      <c r="N58" s="62" t="s">
        <v>17</v>
      </c>
      <c r="O58" s="62" t="s">
        <v>18</v>
      </c>
    </row>
    <row r="59" spans="3:15" ht="23.25" customHeight="1" x14ac:dyDescent="0.25">
      <c r="C59" s="156" t="s">
        <v>273</v>
      </c>
      <c r="D59" s="7">
        <f t="shared" ref="D59:O59" si="22">D60+D61</f>
        <v>0</v>
      </c>
      <c r="E59" s="7">
        <f t="shared" si="22"/>
        <v>0</v>
      </c>
      <c r="F59" s="7">
        <f t="shared" si="22"/>
        <v>0</v>
      </c>
      <c r="G59" s="7">
        <f t="shared" si="22"/>
        <v>0</v>
      </c>
      <c r="H59" s="7">
        <f t="shared" si="22"/>
        <v>0</v>
      </c>
      <c r="I59" s="7">
        <f t="shared" si="22"/>
        <v>0</v>
      </c>
      <c r="J59" s="7">
        <f t="shared" si="22"/>
        <v>0</v>
      </c>
      <c r="K59" s="7">
        <f t="shared" si="22"/>
        <v>2</v>
      </c>
      <c r="L59" s="7">
        <f t="shared" si="22"/>
        <v>0</v>
      </c>
      <c r="M59" s="7">
        <f t="shared" si="22"/>
        <v>0</v>
      </c>
      <c r="N59" s="7">
        <f t="shared" si="22"/>
        <v>0</v>
      </c>
      <c r="O59" s="7">
        <f t="shared" si="22"/>
        <v>0</v>
      </c>
    </row>
    <row r="60" spans="3:15" x14ac:dyDescent="0.25">
      <c r="C60" s="128" t="s">
        <v>22</v>
      </c>
      <c r="D60" s="129">
        <v>0</v>
      </c>
      <c r="E60" s="129">
        <v>0</v>
      </c>
      <c r="F60" s="129">
        <v>0</v>
      </c>
      <c r="G60" s="129">
        <v>0</v>
      </c>
      <c r="H60" s="129">
        <v>0</v>
      </c>
      <c r="I60" s="129">
        <v>0</v>
      </c>
      <c r="J60" s="129">
        <v>0</v>
      </c>
      <c r="K60" s="129">
        <v>2</v>
      </c>
      <c r="L60" s="129">
        <v>0</v>
      </c>
      <c r="M60" s="129">
        <v>0</v>
      </c>
      <c r="N60" s="129">
        <v>0</v>
      </c>
      <c r="O60" s="129">
        <v>0</v>
      </c>
    </row>
    <row r="61" spans="3:15" x14ac:dyDescent="0.25">
      <c r="C61" s="128" t="s">
        <v>23</v>
      </c>
      <c r="D61" s="129">
        <v>0</v>
      </c>
      <c r="E61" s="129">
        <v>0</v>
      </c>
      <c r="F61" s="129">
        <v>0</v>
      </c>
      <c r="G61" s="129">
        <v>0</v>
      </c>
      <c r="H61" s="129">
        <v>0</v>
      </c>
      <c r="I61" s="129">
        <v>0</v>
      </c>
      <c r="J61" s="129">
        <v>0</v>
      </c>
      <c r="K61" s="129">
        <v>0</v>
      </c>
      <c r="L61" s="129">
        <v>0</v>
      </c>
      <c r="M61" s="129">
        <v>0</v>
      </c>
      <c r="N61" s="129">
        <v>0</v>
      </c>
      <c r="O61" s="129">
        <v>0</v>
      </c>
    </row>
    <row r="62" spans="3:15" ht="18.75" customHeight="1" thickBot="1" x14ac:dyDescent="0.3">
      <c r="C62" s="153" t="s">
        <v>274</v>
      </c>
      <c r="D62" s="7">
        <f t="shared" ref="D62:O62" si="23">D63+D64</f>
        <v>1</v>
      </c>
      <c r="E62" s="7">
        <f t="shared" si="23"/>
        <v>0</v>
      </c>
      <c r="F62" s="7">
        <f t="shared" si="23"/>
        <v>0</v>
      </c>
      <c r="G62" s="7">
        <f t="shared" si="23"/>
        <v>1</v>
      </c>
      <c r="H62" s="7">
        <f t="shared" si="23"/>
        <v>0</v>
      </c>
      <c r="I62" s="7">
        <f t="shared" si="23"/>
        <v>0</v>
      </c>
      <c r="J62" s="7">
        <f t="shared" si="23"/>
        <v>0</v>
      </c>
      <c r="K62" s="7">
        <f t="shared" si="23"/>
        <v>0</v>
      </c>
      <c r="L62" s="7">
        <f t="shared" si="23"/>
        <v>0</v>
      </c>
      <c r="M62" s="7">
        <f t="shared" si="23"/>
        <v>1</v>
      </c>
      <c r="N62" s="7">
        <f t="shared" si="23"/>
        <v>0</v>
      </c>
      <c r="O62" s="7">
        <f t="shared" si="23"/>
        <v>1</v>
      </c>
    </row>
    <row r="63" spans="3:15" x14ac:dyDescent="0.25">
      <c r="C63" s="128" t="s">
        <v>22</v>
      </c>
      <c r="D63" s="129">
        <v>1</v>
      </c>
      <c r="E63" s="129">
        <v>0</v>
      </c>
      <c r="F63" s="129">
        <v>0</v>
      </c>
      <c r="G63" s="129">
        <v>1</v>
      </c>
      <c r="H63" s="129">
        <v>0</v>
      </c>
      <c r="I63" s="129">
        <v>0</v>
      </c>
      <c r="J63" s="129">
        <v>0</v>
      </c>
      <c r="K63" s="129">
        <v>0</v>
      </c>
      <c r="L63" s="129">
        <v>0</v>
      </c>
      <c r="M63" s="129">
        <v>1</v>
      </c>
      <c r="N63" s="129">
        <v>0</v>
      </c>
      <c r="O63" s="129">
        <v>1</v>
      </c>
    </row>
    <row r="64" spans="3:15" x14ac:dyDescent="0.25">
      <c r="C64" s="128" t="s">
        <v>23</v>
      </c>
      <c r="D64" s="129">
        <v>0</v>
      </c>
      <c r="E64" s="129">
        <v>0</v>
      </c>
      <c r="F64" s="129">
        <v>0</v>
      </c>
      <c r="G64" s="129">
        <v>0</v>
      </c>
      <c r="H64" s="129">
        <v>0</v>
      </c>
      <c r="I64" s="129">
        <v>0</v>
      </c>
      <c r="J64" s="129">
        <v>0</v>
      </c>
      <c r="K64" s="129">
        <v>0</v>
      </c>
      <c r="L64" s="129">
        <v>0</v>
      </c>
      <c r="M64" s="129">
        <v>0</v>
      </c>
      <c r="N64" s="129">
        <v>0</v>
      </c>
      <c r="O64" s="129">
        <v>0</v>
      </c>
    </row>
    <row r="65" spans="3:15" ht="30" x14ac:dyDescent="0.25">
      <c r="C65" s="158" t="s">
        <v>277</v>
      </c>
      <c r="D65" s="7">
        <f>D66+D67</f>
        <v>0</v>
      </c>
      <c r="E65" s="7">
        <f t="shared" ref="E65:O65" si="24">E66+E67</f>
        <v>0</v>
      </c>
      <c r="F65" s="7">
        <f t="shared" si="24"/>
        <v>0</v>
      </c>
      <c r="G65" s="7">
        <f t="shared" si="24"/>
        <v>0</v>
      </c>
      <c r="H65" s="7">
        <f t="shared" si="24"/>
        <v>0</v>
      </c>
      <c r="I65" s="7">
        <f t="shared" si="24"/>
        <v>0</v>
      </c>
      <c r="J65" s="7">
        <f t="shared" si="24"/>
        <v>0</v>
      </c>
      <c r="K65" s="7">
        <f t="shared" si="24"/>
        <v>0</v>
      </c>
      <c r="L65" s="7">
        <f t="shared" si="24"/>
        <v>0</v>
      </c>
      <c r="M65" s="7">
        <f t="shared" si="24"/>
        <v>2</v>
      </c>
      <c r="N65" s="7">
        <f t="shared" si="24"/>
        <v>0</v>
      </c>
      <c r="O65" s="7">
        <f t="shared" si="24"/>
        <v>0</v>
      </c>
    </row>
    <row r="66" spans="3:15" x14ac:dyDescent="0.25">
      <c r="C66" s="128" t="s">
        <v>22</v>
      </c>
      <c r="D66" s="8">
        <v>0</v>
      </c>
      <c r="E66" s="8">
        <v>0</v>
      </c>
      <c r="F66" s="8">
        <v>0</v>
      </c>
      <c r="G66" s="8">
        <v>0</v>
      </c>
      <c r="H66" s="8">
        <v>0</v>
      </c>
      <c r="I66" s="8">
        <v>0</v>
      </c>
      <c r="J66" s="129">
        <v>0</v>
      </c>
      <c r="K66" s="129">
        <v>0</v>
      </c>
      <c r="L66" s="8">
        <v>0</v>
      </c>
      <c r="M66" s="8">
        <v>2</v>
      </c>
      <c r="N66" s="8">
        <v>0</v>
      </c>
      <c r="O66" s="8">
        <v>0</v>
      </c>
    </row>
    <row r="67" spans="3:15" x14ac:dyDescent="0.25">
      <c r="C67" s="128" t="s">
        <v>23</v>
      </c>
      <c r="D67" s="8">
        <v>0</v>
      </c>
      <c r="E67" s="8">
        <v>0</v>
      </c>
      <c r="F67" s="8">
        <v>0</v>
      </c>
      <c r="G67" s="8">
        <v>0</v>
      </c>
      <c r="H67" s="8">
        <v>0</v>
      </c>
      <c r="I67" s="8">
        <v>0</v>
      </c>
      <c r="J67" s="129">
        <v>0</v>
      </c>
      <c r="K67" s="129">
        <v>0</v>
      </c>
      <c r="L67" s="8">
        <v>0</v>
      </c>
      <c r="M67" s="8">
        <v>0</v>
      </c>
      <c r="N67" s="8">
        <v>0</v>
      </c>
      <c r="O67" s="8">
        <v>0</v>
      </c>
    </row>
    <row r="68" spans="3:15" x14ac:dyDescent="0.25">
      <c r="C68" s="28" t="s">
        <v>51</v>
      </c>
      <c r="D68" s="7">
        <f>D69+D70</f>
        <v>0</v>
      </c>
      <c r="E68" s="7">
        <f t="shared" ref="E68:O68" si="25">E69+E70</f>
        <v>0</v>
      </c>
      <c r="F68" s="7">
        <f t="shared" si="25"/>
        <v>0</v>
      </c>
      <c r="G68" s="7">
        <f t="shared" si="25"/>
        <v>0</v>
      </c>
      <c r="H68" s="7">
        <f t="shared" si="25"/>
        <v>0</v>
      </c>
      <c r="I68" s="7">
        <f t="shared" si="25"/>
        <v>0</v>
      </c>
      <c r="J68" s="7">
        <f t="shared" si="25"/>
        <v>0</v>
      </c>
      <c r="K68" s="7">
        <f t="shared" si="25"/>
        <v>0</v>
      </c>
      <c r="L68" s="7">
        <f t="shared" si="25"/>
        <v>0</v>
      </c>
      <c r="M68" s="7">
        <f t="shared" si="25"/>
        <v>1</v>
      </c>
      <c r="N68" s="7">
        <f t="shared" si="25"/>
        <v>0</v>
      </c>
      <c r="O68" s="7">
        <f t="shared" si="25"/>
        <v>0</v>
      </c>
    </row>
    <row r="69" spans="3:15" x14ac:dyDescent="0.25">
      <c r="C69" s="128" t="s">
        <v>22</v>
      </c>
      <c r="D69" s="8">
        <v>0</v>
      </c>
      <c r="E69" s="8">
        <v>0</v>
      </c>
      <c r="F69" s="8">
        <v>0</v>
      </c>
      <c r="G69" s="8">
        <v>0</v>
      </c>
      <c r="H69" s="8">
        <v>0</v>
      </c>
      <c r="I69" s="8">
        <v>0</v>
      </c>
      <c r="J69" s="129">
        <v>0</v>
      </c>
      <c r="K69" s="129">
        <v>0</v>
      </c>
      <c r="L69" s="8">
        <v>0</v>
      </c>
      <c r="M69" s="8">
        <v>1</v>
      </c>
      <c r="N69" s="8">
        <v>0</v>
      </c>
      <c r="O69" s="8">
        <v>0</v>
      </c>
    </row>
    <row r="70" spans="3:15" x14ac:dyDescent="0.25">
      <c r="C70" s="128" t="s">
        <v>23</v>
      </c>
      <c r="D70" s="8">
        <v>0</v>
      </c>
      <c r="E70" s="8">
        <v>0</v>
      </c>
      <c r="F70" s="8">
        <v>0</v>
      </c>
      <c r="G70" s="8">
        <v>0</v>
      </c>
      <c r="H70" s="8">
        <v>0</v>
      </c>
      <c r="I70" s="8">
        <v>0</v>
      </c>
      <c r="J70" s="129">
        <v>0</v>
      </c>
      <c r="K70" s="129">
        <v>0</v>
      </c>
      <c r="L70" s="8">
        <v>0</v>
      </c>
      <c r="M70" s="8">
        <v>0</v>
      </c>
      <c r="N70" s="8">
        <v>0</v>
      </c>
      <c r="O70" s="8">
        <v>0</v>
      </c>
    </row>
  </sheetData>
  <mergeCells count="3">
    <mergeCell ref="A5:C5"/>
    <mergeCell ref="D25:O25"/>
    <mergeCell ref="D57:O57"/>
  </mergeCells>
  <pageMargins left="0" right="0" top="0.75" bottom="0.75" header="0.3" footer="0.3"/>
  <pageSetup paperSize="5" scale="41"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2:D12"/>
  <sheetViews>
    <sheetView zoomScale="70" zoomScaleNormal="70" workbookViewId="0">
      <selection activeCell="C10" sqref="C10"/>
    </sheetView>
  </sheetViews>
  <sheetFormatPr defaultRowHeight="15" x14ac:dyDescent="0.25"/>
  <cols>
    <col min="1" max="1" width="4.7109375" style="29" customWidth="1"/>
    <col min="2" max="2" width="104.7109375" customWidth="1"/>
    <col min="3" max="3" width="58.140625" customWidth="1"/>
    <col min="4" max="4" width="40.28515625" customWidth="1"/>
  </cols>
  <sheetData>
    <row r="2" spans="1:4" ht="21" x14ac:dyDescent="0.35">
      <c r="B2" s="91" t="s">
        <v>204</v>
      </c>
    </row>
    <row r="3" spans="1:4" x14ac:dyDescent="0.25">
      <c r="B3" s="11"/>
    </row>
    <row r="4" spans="1:4" ht="30.75" customHeight="1" x14ac:dyDescent="0.25">
      <c r="B4" s="97" t="s">
        <v>220</v>
      </c>
      <c r="C4" s="92" t="s">
        <v>206</v>
      </c>
      <c r="D4" s="92" t="s">
        <v>207</v>
      </c>
    </row>
    <row r="5" spans="1:4" ht="30.75" customHeight="1" x14ac:dyDescent="0.25">
      <c r="B5" s="97" t="s">
        <v>269</v>
      </c>
      <c r="C5" s="92" t="s">
        <v>270</v>
      </c>
      <c r="D5" s="92" t="s">
        <v>271</v>
      </c>
    </row>
    <row r="6" spans="1:4" ht="41.25" customHeight="1" x14ac:dyDescent="0.25">
      <c r="A6" s="94">
        <v>1</v>
      </c>
      <c r="B6" s="95" t="s">
        <v>202</v>
      </c>
      <c r="C6" s="96" t="s">
        <v>205</v>
      </c>
      <c r="D6" s="93" t="s">
        <v>208</v>
      </c>
    </row>
    <row r="7" spans="1:4" ht="41.25" customHeight="1" x14ac:dyDescent="0.25">
      <c r="A7" s="94">
        <v>2</v>
      </c>
      <c r="B7" s="95" t="s">
        <v>203</v>
      </c>
      <c r="C7" s="96" t="s">
        <v>209</v>
      </c>
      <c r="D7" s="93" t="s">
        <v>50</v>
      </c>
    </row>
    <row r="8" spans="1:4" ht="41.25" customHeight="1" x14ac:dyDescent="0.25">
      <c r="A8" s="94">
        <v>3</v>
      </c>
      <c r="B8" s="95" t="s">
        <v>44</v>
      </c>
      <c r="C8" s="96" t="s">
        <v>331</v>
      </c>
      <c r="D8" s="93" t="s">
        <v>210</v>
      </c>
    </row>
    <row r="9" spans="1:4" ht="41.25" customHeight="1" x14ac:dyDescent="0.25">
      <c r="A9" s="94">
        <v>4</v>
      </c>
      <c r="B9" s="95" t="s">
        <v>212</v>
      </c>
      <c r="C9" s="96" t="s">
        <v>211</v>
      </c>
      <c r="D9" s="93" t="s">
        <v>213</v>
      </c>
    </row>
    <row r="10" spans="1:4" ht="41.25" customHeight="1" x14ac:dyDescent="0.25">
      <c r="A10" s="94">
        <v>5</v>
      </c>
      <c r="B10" s="95" t="s">
        <v>214</v>
      </c>
      <c r="C10" s="96" t="s">
        <v>332</v>
      </c>
      <c r="D10" s="93" t="s">
        <v>215</v>
      </c>
    </row>
    <row r="11" spans="1:4" ht="41.25" customHeight="1" x14ac:dyDescent="0.25">
      <c r="A11" s="94">
        <v>6</v>
      </c>
      <c r="B11" s="95" t="s">
        <v>282</v>
      </c>
      <c r="C11" s="96" t="s">
        <v>333</v>
      </c>
      <c r="D11" s="93" t="s">
        <v>283</v>
      </c>
    </row>
    <row r="12" spans="1:4" ht="32.25" customHeight="1" x14ac:dyDescent="0.25">
      <c r="A12" s="94">
        <v>7</v>
      </c>
      <c r="B12" s="95" t="s">
        <v>218</v>
      </c>
      <c r="C12" s="96" t="s">
        <v>217</v>
      </c>
      <c r="D12" s="94" t="s">
        <v>219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34"/>
  <sheetViews>
    <sheetView zoomScale="85" zoomScaleNormal="85" workbookViewId="0">
      <selection sqref="A1:XFD8"/>
    </sheetView>
  </sheetViews>
  <sheetFormatPr defaultRowHeight="15" x14ac:dyDescent="0.25"/>
  <cols>
    <col min="1" max="1" width="28" customWidth="1"/>
    <col min="2" max="2" width="57.42578125" customWidth="1"/>
    <col min="3" max="3" width="34.28515625" customWidth="1"/>
    <col min="4" max="36" width="8.85546875" customWidth="1"/>
  </cols>
  <sheetData>
    <row r="1" spans="1:39" x14ac:dyDescent="0.25">
      <c r="A1" s="21" t="s">
        <v>0</v>
      </c>
    </row>
    <row r="2" spans="1:39" x14ac:dyDescent="0.25">
      <c r="A2" s="21" t="s">
        <v>34</v>
      </c>
    </row>
    <row r="3" spans="1:39" x14ac:dyDescent="0.25">
      <c r="A3" s="21" t="s">
        <v>106</v>
      </c>
    </row>
    <row r="4" spans="1:39" x14ac:dyDescent="0.25">
      <c r="A4" s="30" t="s">
        <v>3</v>
      </c>
    </row>
    <row r="5" spans="1:39" ht="44.25" customHeight="1" x14ac:dyDescent="0.25">
      <c r="A5" s="263" t="s">
        <v>237</v>
      </c>
      <c r="B5" s="263"/>
      <c r="C5" s="263"/>
    </row>
    <row r="6" spans="1:39" x14ac:dyDescent="0.25">
      <c r="A6" s="30" t="s">
        <v>222</v>
      </c>
    </row>
    <row r="7" spans="1:39" x14ac:dyDescent="0.25">
      <c r="A7" s="21" t="s">
        <v>43</v>
      </c>
    </row>
    <row r="8" spans="1:39" x14ac:dyDescent="0.25">
      <c r="A8" s="88" t="s">
        <v>231</v>
      </c>
      <c r="V8" s="138" t="s">
        <v>254</v>
      </c>
      <c r="W8" s="139"/>
    </row>
    <row r="10" spans="1:39" x14ac:dyDescent="0.25">
      <c r="D10" s="137" t="s">
        <v>255</v>
      </c>
      <c r="V10" s="140" t="s">
        <v>255</v>
      </c>
      <c r="W10" s="141"/>
    </row>
    <row r="14" spans="1:39" ht="18" customHeight="1" x14ac:dyDescent="0.25">
      <c r="A14" s="274"/>
      <c r="B14" s="275" t="s">
        <v>232</v>
      </c>
      <c r="C14" s="272" t="s">
        <v>225</v>
      </c>
      <c r="D14" s="268" t="s">
        <v>19</v>
      </c>
      <c r="E14" s="269"/>
      <c r="F14" s="270"/>
      <c r="G14" s="268" t="s">
        <v>8</v>
      </c>
      <c r="H14" s="269"/>
      <c r="I14" s="270"/>
      <c r="J14" s="268" t="s">
        <v>223</v>
      </c>
      <c r="K14" s="269"/>
      <c r="L14" s="270"/>
      <c r="M14" s="268" t="s">
        <v>45</v>
      </c>
      <c r="N14" s="269"/>
      <c r="O14" s="270"/>
      <c r="P14" s="268" t="s">
        <v>118</v>
      </c>
      <c r="Q14" s="269"/>
      <c r="R14" s="270"/>
      <c r="S14" s="268" t="s">
        <v>201</v>
      </c>
      <c r="T14" s="269"/>
      <c r="U14" s="270"/>
      <c r="V14" s="268" t="s">
        <v>13</v>
      </c>
      <c r="W14" s="269"/>
      <c r="X14" s="270"/>
      <c r="Y14" s="268" t="s">
        <v>14</v>
      </c>
      <c r="Z14" s="269"/>
      <c r="AA14" s="270"/>
      <c r="AB14" s="268" t="s">
        <v>15</v>
      </c>
      <c r="AC14" s="269"/>
      <c r="AD14" s="270"/>
      <c r="AE14" s="268" t="s">
        <v>16</v>
      </c>
      <c r="AF14" s="269"/>
      <c r="AG14" s="270"/>
      <c r="AH14" s="268" t="s">
        <v>17</v>
      </c>
      <c r="AI14" s="269"/>
      <c r="AJ14" s="270"/>
      <c r="AK14" s="268" t="s">
        <v>18</v>
      </c>
      <c r="AL14" s="269"/>
      <c r="AM14" s="270"/>
    </row>
    <row r="15" spans="1:39" ht="18" customHeight="1" x14ac:dyDescent="0.25">
      <c r="A15" s="274"/>
      <c r="B15" s="276"/>
      <c r="C15" s="273"/>
      <c r="D15" s="27" t="s">
        <v>47</v>
      </c>
      <c r="E15" s="27" t="s">
        <v>48</v>
      </c>
      <c r="F15" s="27" t="s">
        <v>49</v>
      </c>
      <c r="G15" s="27" t="s">
        <v>47</v>
      </c>
      <c r="H15" s="27" t="s">
        <v>48</v>
      </c>
      <c r="I15" s="27" t="s">
        <v>49</v>
      </c>
      <c r="J15" s="27" t="s">
        <v>47</v>
      </c>
      <c r="K15" s="27" t="s">
        <v>48</v>
      </c>
      <c r="L15" s="27" t="s">
        <v>49</v>
      </c>
      <c r="M15" s="27" t="s">
        <v>47</v>
      </c>
      <c r="N15" s="27" t="s">
        <v>48</v>
      </c>
      <c r="O15" s="27" t="s">
        <v>49</v>
      </c>
      <c r="P15" s="27" t="s">
        <v>47</v>
      </c>
      <c r="Q15" s="27" t="s">
        <v>48</v>
      </c>
      <c r="R15" s="27" t="s">
        <v>49</v>
      </c>
      <c r="S15" s="27" t="s">
        <v>47</v>
      </c>
      <c r="T15" s="27" t="s">
        <v>48</v>
      </c>
      <c r="U15" s="27" t="s">
        <v>49</v>
      </c>
      <c r="V15" s="27" t="s">
        <v>47</v>
      </c>
      <c r="W15" s="27" t="s">
        <v>48</v>
      </c>
      <c r="X15" s="27" t="s">
        <v>49</v>
      </c>
      <c r="Y15" s="27" t="s">
        <v>47</v>
      </c>
      <c r="Z15" s="27" t="s">
        <v>48</v>
      </c>
      <c r="AA15" s="27" t="s">
        <v>49</v>
      </c>
      <c r="AB15" s="27" t="s">
        <v>47</v>
      </c>
      <c r="AC15" s="27" t="s">
        <v>48</v>
      </c>
      <c r="AD15" s="27" t="s">
        <v>49</v>
      </c>
      <c r="AE15" s="27" t="s">
        <v>47</v>
      </c>
      <c r="AF15" s="27" t="s">
        <v>48</v>
      </c>
      <c r="AG15" s="27" t="s">
        <v>49</v>
      </c>
      <c r="AH15" s="27" t="s">
        <v>47</v>
      </c>
      <c r="AI15" s="27" t="s">
        <v>48</v>
      </c>
      <c r="AJ15" s="27" t="s">
        <v>49</v>
      </c>
      <c r="AK15" s="27" t="s">
        <v>47</v>
      </c>
      <c r="AL15" s="27" t="s">
        <v>48</v>
      </c>
      <c r="AM15" s="27" t="s">
        <v>49</v>
      </c>
    </row>
    <row r="16" spans="1:39" ht="36" customHeight="1" x14ac:dyDescent="0.25">
      <c r="B16" s="96" t="s">
        <v>226</v>
      </c>
      <c r="C16" s="121" t="s">
        <v>227</v>
      </c>
      <c r="D16" s="120"/>
      <c r="E16" s="108"/>
      <c r="F16" s="120">
        <f>SUM(D16:E16)</f>
        <v>0</v>
      </c>
      <c r="G16" s="120"/>
      <c r="H16" s="108"/>
      <c r="I16" s="120">
        <f>SUM(G16:H16)</f>
        <v>0</v>
      </c>
      <c r="J16" s="120"/>
      <c r="K16" s="108"/>
      <c r="L16" s="120">
        <f>SUM(J16:K16)</f>
        <v>0</v>
      </c>
      <c r="M16" s="15">
        <v>561</v>
      </c>
      <c r="N16" s="15">
        <v>18</v>
      </c>
      <c r="O16" s="50">
        <f>SUM(M16:N16)</f>
        <v>579</v>
      </c>
      <c r="P16" s="15">
        <v>671</v>
      </c>
      <c r="Q16" s="15">
        <v>27</v>
      </c>
      <c r="R16" s="50">
        <f>SUM(P16:Q16)</f>
        <v>698</v>
      </c>
      <c r="S16" s="15">
        <v>700</v>
      </c>
      <c r="T16" s="13">
        <v>27</v>
      </c>
      <c r="U16" s="50">
        <f>SUM(S16:T16)</f>
        <v>727</v>
      </c>
      <c r="V16" s="136">
        <v>638</v>
      </c>
      <c r="W16" s="135">
        <v>28</v>
      </c>
      <c r="X16" s="50">
        <f>SUM(V16:W16)</f>
        <v>666</v>
      </c>
      <c r="Y16" s="15"/>
      <c r="Z16" s="13"/>
      <c r="AA16" s="50">
        <f>SUM(Y16:Z16)</f>
        <v>0</v>
      </c>
      <c r="AB16" s="15"/>
      <c r="AC16" s="13"/>
      <c r="AD16" s="50">
        <f>SUM(AB16:AC16)</f>
        <v>0</v>
      </c>
      <c r="AE16" s="15"/>
      <c r="AF16" s="13"/>
      <c r="AG16" s="50">
        <f>SUM(AE16:AF16)</f>
        <v>0</v>
      </c>
      <c r="AH16" s="15"/>
      <c r="AI16" s="13"/>
      <c r="AJ16" s="50">
        <f>SUM(AH16:AI16)</f>
        <v>0</v>
      </c>
      <c r="AK16" s="15"/>
      <c r="AL16" s="13"/>
      <c r="AM16" s="50">
        <f>SUM(AK16:AL16)</f>
        <v>0</v>
      </c>
    </row>
    <row r="17" spans="2:39" ht="36" customHeight="1" x14ac:dyDescent="0.25">
      <c r="B17" s="122" t="s">
        <v>224</v>
      </c>
      <c r="C17" s="18"/>
      <c r="D17" s="15">
        <v>873</v>
      </c>
      <c r="E17" s="15">
        <v>77</v>
      </c>
      <c r="F17" s="50">
        <f t="shared" ref="F17" si="0">SUM(D17:E17)</f>
        <v>950</v>
      </c>
      <c r="G17" s="15">
        <v>875</v>
      </c>
      <c r="H17" s="15">
        <v>82</v>
      </c>
      <c r="I17" s="50">
        <f t="shared" ref="I17" si="1">SUM(G17:H17)</f>
        <v>957</v>
      </c>
      <c r="J17" s="15">
        <v>920</v>
      </c>
      <c r="K17" s="15">
        <v>82</v>
      </c>
      <c r="L17" s="50">
        <f t="shared" ref="L17" si="2">SUM(J17:K17)</f>
        <v>1002</v>
      </c>
      <c r="M17" s="15">
        <v>932</v>
      </c>
      <c r="N17" s="15">
        <v>84</v>
      </c>
      <c r="O17" s="50">
        <f t="shared" ref="O17" si="3">SUM(M17:N17)</f>
        <v>1016</v>
      </c>
      <c r="P17" s="15">
        <v>984</v>
      </c>
      <c r="Q17" s="15">
        <v>99</v>
      </c>
      <c r="R17" s="50">
        <f t="shared" ref="R17" si="4">SUM(P17:Q17)</f>
        <v>1083</v>
      </c>
      <c r="S17" s="15">
        <v>920</v>
      </c>
      <c r="T17" s="15">
        <v>78</v>
      </c>
      <c r="U17" s="50">
        <f>S17+T17</f>
        <v>998</v>
      </c>
      <c r="V17" s="120"/>
      <c r="W17" s="120"/>
      <c r="X17" s="50">
        <f t="shared" ref="X17" si="5">SUM(V17:W17)</f>
        <v>0</v>
      </c>
      <c r="Y17" s="15"/>
      <c r="Z17" s="15"/>
      <c r="AA17" s="50">
        <f t="shared" ref="AA17" si="6">SUM(Y17:Z17)</f>
        <v>0</v>
      </c>
      <c r="AB17" s="15"/>
      <c r="AC17" s="15"/>
      <c r="AD17" s="50">
        <f t="shared" ref="AD17" si="7">SUM(AB17:AC17)</f>
        <v>0</v>
      </c>
      <c r="AE17" s="15"/>
      <c r="AF17" s="15"/>
      <c r="AG17" s="50">
        <f t="shared" ref="AG17" si="8">SUM(AE17:AF17)</f>
        <v>0</v>
      </c>
      <c r="AH17" s="15"/>
      <c r="AI17" s="15"/>
      <c r="AJ17" s="50">
        <f t="shared" ref="AJ17" si="9">SUM(AH17:AI17)</f>
        <v>0</v>
      </c>
      <c r="AK17" s="15"/>
      <c r="AL17" s="15"/>
      <c r="AM17" s="50">
        <f t="shared" ref="AM17" si="10">SUM(AK17:AL17)</f>
        <v>0</v>
      </c>
    </row>
    <row r="18" spans="2:39" ht="30" x14ac:dyDescent="0.25">
      <c r="C18" s="18" t="s">
        <v>228</v>
      </c>
      <c r="D18" s="13">
        <f>SUM(D16:D17)</f>
        <v>873</v>
      </c>
      <c r="E18" s="13">
        <f t="shared" ref="E18:AD18" si="11">SUM(E16:E17)</f>
        <v>77</v>
      </c>
      <c r="F18" s="27">
        <f t="shared" si="11"/>
        <v>950</v>
      </c>
      <c r="G18" s="13">
        <f t="shared" si="11"/>
        <v>875</v>
      </c>
      <c r="H18" s="13">
        <f t="shared" si="11"/>
        <v>82</v>
      </c>
      <c r="I18" s="27">
        <f t="shared" si="11"/>
        <v>957</v>
      </c>
      <c r="J18" s="13">
        <f t="shared" si="11"/>
        <v>920</v>
      </c>
      <c r="K18" s="13">
        <f t="shared" si="11"/>
        <v>82</v>
      </c>
      <c r="L18" s="27">
        <f t="shared" si="11"/>
        <v>1002</v>
      </c>
      <c r="M18" s="13">
        <f t="shared" si="11"/>
        <v>1493</v>
      </c>
      <c r="N18" s="13">
        <f t="shared" si="11"/>
        <v>102</v>
      </c>
      <c r="O18" s="27">
        <f t="shared" si="11"/>
        <v>1595</v>
      </c>
      <c r="P18" s="13">
        <f t="shared" si="11"/>
        <v>1655</v>
      </c>
      <c r="Q18" s="13">
        <f t="shared" si="11"/>
        <v>126</v>
      </c>
      <c r="R18" s="27">
        <f t="shared" si="11"/>
        <v>1781</v>
      </c>
      <c r="S18" s="13">
        <f t="shared" si="11"/>
        <v>1620</v>
      </c>
      <c r="T18" s="13">
        <f t="shared" si="11"/>
        <v>105</v>
      </c>
      <c r="U18" s="27">
        <f t="shared" si="11"/>
        <v>1725</v>
      </c>
      <c r="V18" s="13">
        <f t="shared" si="11"/>
        <v>638</v>
      </c>
      <c r="W18" s="13">
        <f t="shared" si="11"/>
        <v>28</v>
      </c>
      <c r="X18" s="27">
        <f t="shared" si="11"/>
        <v>666</v>
      </c>
      <c r="Y18" s="13">
        <f t="shared" si="11"/>
        <v>0</v>
      </c>
      <c r="Z18" s="13">
        <f t="shared" si="11"/>
        <v>0</v>
      </c>
      <c r="AA18" s="27">
        <f t="shared" si="11"/>
        <v>0</v>
      </c>
      <c r="AB18" s="13">
        <f t="shared" si="11"/>
        <v>0</v>
      </c>
      <c r="AC18" s="13">
        <f t="shared" si="11"/>
        <v>0</v>
      </c>
      <c r="AD18" s="27">
        <f t="shared" si="11"/>
        <v>0</v>
      </c>
      <c r="AE18" s="13">
        <f t="shared" ref="AE18" si="12">SUM(AE16:AE17)</f>
        <v>0</v>
      </c>
      <c r="AF18" s="13">
        <f t="shared" ref="AF18" si="13">SUM(AF16:AF17)</f>
        <v>0</v>
      </c>
      <c r="AG18" s="27">
        <f t="shared" ref="AG18" si="14">SUM(AG16:AG17)</f>
        <v>0</v>
      </c>
      <c r="AH18" s="13">
        <f t="shared" ref="AH18" si="15">SUM(AH16:AH17)</f>
        <v>0</v>
      </c>
      <c r="AI18" s="13">
        <f t="shared" ref="AI18" si="16">SUM(AI16:AI17)</f>
        <v>0</v>
      </c>
      <c r="AJ18" s="27">
        <f t="shared" ref="AJ18" si="17">SUM(AJ16:AJ17)</f>
        <v>0</v>
      </c>
      <c r="AK18" s="13">
        <f t="shared" ref="AK18" si="18">SUM(AK16:AK17)</f>
        <v>0</v>
      </c>
      <c r="AL18" s="13">
        <f t="shared" ref="AL18" si="19">SUM(AL16:AL17)</f>
        <v>0</v>
      </c>
      <c r="AM18" s="27">
        <f t="shared" ref="AM18" si="20">SUM(AM16:AM17)</f>
        <v>0</v>
      </c>
    </row>
    <row r="19" spans="2:39" ht="39" customHeight="1" x14ac:dyDescent="0.25">
      <c r="C19" s="2"/>
    </row>
    <row r="20" spans="2:39" ht="24" customHeight="1" x14ac:dyDescent="0.25">
      <c r="D20" s="268" t="s">
        <v>19</v>
      </c>
      <c r="E20" s="269"/>
      <c r="F20" s="270"/>
      <c r="G20" s="268" t="s">
        <v>8</v>
      </c>
      <c r="H20" s="269"/>
      <c r="I20" s="270"/>
      <c r="J20" s="268" t="s">
        <v>223</v>
      </c>
      <c r="K20" s="269"/>
      <c r="L20" s="270"/>
      <c r="M20" s="268" t="s">
        <v>45</v>
      </c>
      <c r="N20" s="269"/>
      <c r="O20" s="270"/>
      <c r="P20" s="268" t="s">
        <v>118</v>
      </c>
      <c r="Q20" s="269"/>
      <c r="R20" s="270"/>
      <c r="S20" s="268" t="s">
        <v>201</v>
      </c>
      <c r="T20" s="269"/>
      <c r="U20" s="270"/>
      <c r="V20" s="268" t="s">
        <v>13</v>
      </c>
      <c r="W20" s="269"/>
      <c r="X20" s="270"/>
      <c r="Y20" s="268" t="s">
        <v>14</v>
      </c>
      <c r="Z20" s="269"/>
      <c r="AA20" s="270"/>
      <c r="AB20" s="268" t="s">
        <v>15</v>
      </c>
      <c r="AC20" s="269"/>
      <c r="AD20" s="270"/>
      <c r="AE20" s="268" t="s">
        <v>16</v>
      </c>
      <c r="AF20" s="269"/>
      <c r="AG20" s="270"/>
      <c r="AH20" s="268" t="s">
        <v>17</v>
      </c>
      <c r="AI20" s="269"/>
      <c r="AJ20" s="270"/>
      <c r="AK20" s="268" t="s">
        <v>18</v>
      </c>
      <c r="AL20" s="269"/>
      <c r="AM20" s="270"/>
    </row>
    <row r="21" spans="2:39" ht="36.75" customHeight="1" x14ac:dyDescent="0.25">
      <c r="B21" s="123" t="s">
        <v>233</v>
      </c>
      <c r="C21" s="118" t="s">
        <v>225</v>
      </c>
      <c r="D21" s="27" t="s">
        <v>47</v>
      </c>
      <c r="E21" s="27" t="s">
        <v>48</v>
      </c>
      <c r="F21" s="27" t="s">
        <v>49</v>
      </c>
      <c r="G21" s="27" t="s">
        <v>47</v>
      </c>
      <c r="H21" s="27" t="s">
        <v>48</v>
      </c>
      <c r="I21" s="27" t="s">
        <v>49</v>
      </c>
      <c r="J21" s="27" t="s">
        <v>47</v>
      </c>
      <c r="K21" s="27" t="s">
        <v>48</v>
      </c>
      <c r="L21" s="27" t="s">
        <v>49</v>
      </c>
      <c r="M21" s="27" t="s">
        <v>47</v>
      </c>
      <c r="N21" s="27" t="s">
        <v>48</v>
      </c>
      <c r="O21" s="27" t="s">
        <v>49</v>
      </c>
      <c r="P21" s="27" t="s">
        <v>47</v>
      </c>
      <c r="Q21" s="27" t="s">
        <v>48</v>
      </c>
      <c r="R21" s="27" t="s">
        <v>49</v>
      </c>
      <c r="S21" s="27" t="s">
        <v>47</v>
      </c>
      <c r="T21" s="27" t="s">
        <v>48</v>
      </c>
      <c r="U21" s="27" t="s">
        <v>49</v>
      </c>
      <c r="V21" s="27" t="s">
        <v>47</v>
      </c>
      <c r="W21" s="27" t="s">
        <v>48</v>
      </c>
      <c r="X21" s="27" t="s">
        <v>49</v>
      </c>
      <c r="Y21" s="27" t="s">
        <v>47</v>
      </c>
      <c r="Z21" s="27" t="s">
        <v>48</v>
      </c>
      <c r="AA21" s="27" t="s">
        <v>49</v>
      </c>
      <c r="AB21" s="27" t="s">
        <v>47</v>
      </c>
      <c r="AC21" s="27" t="s">
        <v>48</v>
      </c>
      <c r="AD21" s="27" t="s">
        <v>49</v>
      </c>
      <c r="AE21" s="27" t="s">
        <v>47</v>
      </c>
      <c r="AF21" s="27" t="s">
        <v>48</v>
      </c>
      <c r="AG21" s="27" t="s">
        <v>49</v>
      </c>
      <c r="AH21" s="27" t="s">
        <v>47</v>
      </c>
      <c r="AI21" s="27" t="s">
        <v>48</v>
      </c>
      <c r="AJ21" s="27" t="s">
        <v>49</v>
      </c>
      <c r="AK21" s="27" t="s">
        <v>47</v>
      </c>
      <c r="AL21" s="27" t="s">
        <v>48</v>
      </c>
      <c r="AM21" s="27" t="s">
        <v>49</v>
      </c>
    </row>
    <row r="22" spans="2:39" ht="35.25" customHeight="1" x14ac:dyDescent="0.25">
      <c r="B22" s="18" t="s">
        <v>229</v>
      </c>
      <c r="C22" s="18" t="s">
        <v>230</v>
      </c>
      <c r="D22" s="15">
        <v>78</v>
      </c>
      <c r="E22" s="15">
        <v>2</v>
      </c>
      <c r="F22" s="50">
        <f t="shared" ref="F22" si="21">SUM(D22:E22)</f>
        <v>80</v>
      </c>
      <c r="G22" s="15">
        <v>73</v>
      </c>
      <c r="H22" s="15">
        <v>2</v>
      </c>
      <c r="I22" s="50">
        <f t="shared" ref="I22" si="22">SUM(G22:H22)</f>
        <v>75</v>
      </c>
      <c r="J22" s="15">
        <v>74</v>
      </c>
      <c r="K22" s="15">
        <v>1</v>
      </c>
      <c r="L22" s="50">
        <f t="shared" ref="L22" si="23">SUM(J22:K22)</f>
        <v>75</v>
      </c>
      <c r="M22" s="15">
        <v>77</v>
      </c>
      <c r="N22" s="15">
        <v>0</v>
      </c>
      <c r="O22" s="50">
        <f t="shared" ref="O22" si="24">SUM(M22:N22)</f>
        <v>77</v>
      </c>
      <c r="P22" s="15">
        <v>82</v>
      </c>
      <c r="Q22" s="15">
        <v>0</v>
      </c>
      <c r="R22" s="50">
        <f t="shared" ref="R22" si="25">SUM(P22:Q22)</f>
        <v>82</v>
      </c>
      <c r="S22" s="15">
        <v>79</v>
      </c>
      <c r="T22" s="15">
        <v>0</v>
      </c>
      <c r="U22" s="50">
        <f t="shared" ref="U22" si="26">SUM(S22:T22)</f>
        <v>79</v>
      </c>
      <c r="V22" s="120"/>
      <c r="W22" s="108"/>
      <c r="X22" s="50">
        <f>SUM(V22:W22)</f>
        <v>0</v>
      </c>
      <c r="Y22" s="15"/>
      <c r="Z22" s="13"/>
      <c r="AA22" s="50">
        <f>SUM(Y22:Z22)</f>
        <v>0</v>
      </c>
      <c r="AB22" s="15"/>
      <c r="AC22" s="13"/>
      <c r="AD22" s="50">
        <f>SUM(AB22:AC22)</f>
        <v>0</v>
      </c>
      <c r="AE22" s="15"/>
      <c r="AF22" s="13"/>
      <c r="AG22" s="50">
        <f>SUM(AE22:AF22)</f>
        <v>0</v>
      </c>
      <c r="AH22" s="15"/>
      <c r="AI22" s="13"/>
      <c r="AJ22" s="50">
        <f>SUM(AH22:AI22)</f>
        <v>0</v>
      </c>
      <c r="AK22" s="15"/>
      <c r="AL22" s="13"/>
      <c r="AM22" s="50">
        <f>SUM(AK22:AL22)</f>
        <v>0</v>
      </c>
    </row>
    <row r="30" spans="2:39" x14ac:dyDescent="0.25">
      <c r="B30" s="271" t="s">
        <v>234</v>
      </c>
      <c r="C30" s="272" t="s">
        <v>225</v>
      </c>
      <c r="D30" s="268" t="s">
        <v>19</v>
      </c>
      <c r="E30" s="269"/>
      <c r="F30" s="270"/>
      <c r="G30" s="268" t="s">
        <v>8</v>
      </c>
      <c r="H30" s="269"/>
      <c r="I30" s="270"/>
      <c r="J30" s="268" t="s">
        <v>223</v>
      </c>
      <c r="K30" s="269"/>
      <c r="L30" s="270"/>
      <c r="M30" s="268" t="s">
        <v>45</v>
      </c>
      <c r="N30" s="269"/>
      <c r="O30" s="270"/>
      <c r="P30" s="268" t="s">
        <v>118</v>
      </c>
      <c r="Q30" s="269"/>
      <c r="R30" s="270"/>
      <c r="S30" s="268" t="s">
        <v>201</v>
      </c>
      <c r="T30" s="269"/>
      <c r="U30" s="270"/>
      <c r="V30" s="268" t="s">
        <v>13</v>
      </c>
      <c r="W30" s="269"/>
      <c r="X30" s="270"/>
      <c r="Y30" s="268" t="s">
        <v>14</v>
      </c>
      <c r="Z30" s="269"/>
      <c r="AA30" s="270"/>
      <c r="AB30" s="268" t="s">
        <v>15</v>
      </c>
      <c r="AC30" s="269"/>
      <c r="AD30" s="270"/>
      <c r="AE30" s="268" t="s">
        <v>16</v>
      </c>
      <c r="AF30" s="269"/>
      <c r="AG30" s="270"/>
      <c r="AH30" s="268" t="s">
        <v>17</v>
      </c>
      <c r="AI30" s="269"/>
      <c r="AJ30" s="270"/>
      <c r="AK30" s="268" t="s">
        <v>18</v>
      </c>
      <c r="AL30" s="269"/>
      <c r="AM30" s="270"/>
    </row>
    <row r="31" spans="2:39" x14ac:dyDescent="0.25">
      <c r="B31" s="271"/>
      <c r="C31" s="273"/>
      <c r="D31" s="27" t="s">
        <v>47</v>
      </c>
      <c r="E31" s="27" t="s">
        <v>48</v>
      </c>
      <c r="F31" s="27" t="s">
        <v>49</v>
      </c>
      <c r="G31" s="27" t="s">
        <v>47</v>
      </c>
      <c r="H31" s="27" t="s">
        <v>48</v>
      </c>
      <c r="I31" s="27" t="s">
        <v>49</v>
      </c>
      <c r="J31" s="27" t="s">
        <v>47</v>
      </c>
      <c r="K31" s="27" t="s">
        <v>48</v>
      </c>
      <c r="L31" s="27" t="s">
        <v>49</v>
      </c>
      <c r="M31" s="27" t="s">
        <v>47</v>
      </c>
      <c r="N31" s="27" t="s">
        <v>48</v>
      </c>
      <c r="O31" s="27" t="s">
        <v>49</v>
      </c>
      <c r="P31" s="27" t="s">
        <v>47</v>
      </c>
      <c r="Q31" s="27" t="s">
        <v>48</v>
      </c>
      <c r="R31" s="27" t="s">
        <v>49</v>
      </c>
      <c r="S31" s="27" t="s">
        <v>47</v>
      </c>
      <c r="T31" s="27" t="s">
        <v>48</v>
      </c>
      <c r="U31" s="27" t="s">
        <v>49</v>
      </c>
      <c r="V31" s="27" t="s">
        <v>47</v>
      </c>
      <c r="W31" s="27" t="s">
        <v>48</v>
      </c>
      <c r="X31" s="27" t="s">
        <v>49</v>
      </c>
      <c r="Y31" s="27" t="s">
        <v>47</v>
      </c>
      <c r="Z31" s="27" t="s">
        <v>48</v>
      </c>
      <c r="AA31" s="27" t="s">
        <v>49</v>
      </c>
      <c r="AB31" s="27" t="s">
        <v>47</v>
      </c>
      <c r="AC31" s="27" t="s">
        <v>48</v>
      </c>
      <c r="AD31" s="27" t="s">
        <v>49</v>
      </c>
      <c r="AE31" s="27" t="s">
        <v>47</v>
      </c>
      <c r="AF31" s="27" t="s">
        <v>48</v>
      </c>
      <c r="AG31" s="27" t="s">
        <v>49</v>
      </c>
      <c r="AH31" s="27" t="s">
        <v>47</v>
      </c>
      <c r="AI31" s="27" t="s">
        <v>48</v>
      </c>
      <c r="AJ31" s="27" t="s">
        <v>49</v>
      </c>
      <c r="AK31" s="27" t="s">
        <v>47</v>
      </c>
      <c r="AL31" s="27" t="s">
        <v>48</v>
      </c>
      <c r="AM31" s="27" t="s">
        <v>49</v>
      </c>
    </row>
    <row r="32" spans="2:39" x14ac:dyDescent="0.25">
      <c r="B32" s="117" t="s">
        <v>235</v>
      </c>
      <c r="C32" s="117"/>
      <c r="D32" s="120"/>
      <c r="E32" s="120"/>
      <c r="F32" s="50">
        <f t="shared" ref="F32:F34" si="27">SUM(D32:E32)</f>
        <v>0</v>
      </c>
      <c r="G32" s="120"/>
      <c r="H32" s="120"/>
      <c r="I32" s="50">
        <f t="shared" ref="I32:I34" si="28">SUM(G32:H32)</f>
        <v>0</v>
      </c>
      <c r="J32" s="120"/>
      <c r="K32" s="120"/>
      <c r="L32" s="50">
        <f t="shared" ref="L32:L34" si="29">SUM(J32:K32)</f>
        <v>0</v>
      </c>
      <c r="M32" s="15">
        <v>332</v>
      </c>
      <c r="N32" s="15">
        <v>11</v>
      </c>
      <c r="O32" s="50">
        <f t="shared" ref="O32:O34" si="30">SUM(M32:N32)</f>
        <v>343</v>
      </c>
      <c r="P32" s="15">
        <v>436</v>
      </c>
      <c r="Q32" s="15">
        <v>14</v>
      </c>
      <c r="R32" s="50">
        <f t="shared" ref="R32:R34" si="31">SUM(P32:Q32)</f>
        <v>450</v>
      </c>
      <c r="S32" s="15">
        <v>454</v>
      </c>
      <c r="T32" s="15">
        <v>18</v>
      </c>
      <c r="U32" s="50">
        <f t="shared" ref="U32:U34" si="32">SUM(S32:T32)</f>
        <v>472</v>
      </c>
      <c r="V32" s="15">
        <v>375</v>
      </c>
      <c r="W32" s="15">
        <v>20</v>
      </c>
      <c r="X32" s="50">
        <f t="shared" ref="X32:X34" si="33">SUM(V32:W32)</f>
        <v>395</v>
      </c>
      <c r="Y32" s="15"/>
      <c r="Z32" s="15"/>
      <c r="AA32" s="50">
        <f t="shared" ref="AA32:AA34" si="34">SUM(Y32:Z32)</f>
        <v>0</v>
      </c>
      <c r="AB32" s="15"/>
      <c r="AC32" s="15"/>
      <c r="AD32" s="50">
        <f t="shared" ref="AD32:AD34" si="35">SUM(AB32:AC32)</f>
        <v>0</v>
      </c>
      <c r="AE32" s="15"/>
      <c r="AF32" s="15"/>
      <c r="AG32" s="50">
        <f t="shared" ref="AG32:AG34" si="36">SUM(AE32:AF32)</f>
        <v>0</v>
      </c>
      <c r="AH32" s="15"/>
      <c r="AI32" s="15"/>
      <c r="AJ32" s="50">
        <f t="shared" ref="AJ32:AJ34" si="37">SUM(AH32:AI32)</f>
        <v>0</v>
      </c>
      <c r="AK32" s="15"/>
      <c r="AL32" s="15"/>
      <c r="AM32" s="50">
        <f t="shared" ref="AM32:AM34" si="38">SUM(AK32:AL32)</f>
        <v>0</v>
      </c>
    </row>
    <row r="33" spans="2:39" x14ac:dyDescent="0.25">
      <c r="B33" s="117" t="s">
        <v>236</v>
      </c>
      <c r="C33" s="117"/>
      <c r="D33" s="120"/>
      <c r="E33" s="120"/>
      <c r="F33" s="50">
        <f t="shared" si="27"/>
        <v>0</v>
      </c>
      <c r="G33" s="120"/>
      <c r="H33" s="120"/>
      <c r="I33" s="50">
        <f t="shared" si="28"/>
        <v>0</v>
      </c>
      <c r="J33" s="120"/>
      <c r="K33" s="120"/>
      <c r="L33" s="50">
        <f t="shared" si="29"/>
        <v>0</v>
      </c>
      <c r="M33" s="15">
        <v>229</v>
      </c>
      <c r="N33" s="15">
        <v>7</v>
      </c>
      <c r="O33" s="50">
        <f t="shared" si="30"/>
        <v>236</v>
      </c>
      <c r="P33" s="15">
        <v>235</v>
      </c>
      <c r="Q33" s="15">
        <v>13</v>
      </c>
      <c r="R33" s="50">
        <f t="shared" si="31"/>
        <v>248</v>
      </c>
      <c r="S33" s="15">
        <v>246</v>
      </c>
      <c r="T33" s="15">
        <v>9</v>
      </c>
      <c r="U33" s="50">
        <f t="shared" si="32"/>
        <v>255</v>
      </c>
      <c r="V33" s="15">
        <v>263</v>
      </c>
      <c r="W33" s="15">
        <v>8</v>
      </c>
      <c r="X33" s="50">
        <f t="shared" si="33"/>
        <v>271</v>
      </c>
      <c r="Y33" s="15"/>
      <c r="Z33" s="15"/>
      <c r="AA33" s="50">
        <f t="shared" si="34"/>
        <v>0</v>
      </c>
      <c r="AB33" s="15"/>
      <c r="AC33" s="15"/>
      <c r="AD33" s="50">
        <f t="shared" si="35"/>
        <v>0</v>
      </c>
      <c r="AE33" s="15"/>
      <c r="AF33" s="15"/>
      <c r="AG33" s="50">
        <f t="shared" si="36"/>
        <v>0</v>
      </c>
      <c r="AH33" s="15"/>
      <c r="AI33" s="15"/>
      <c r="AJ33" s="50">
        <f t="shared" si="37"/>
        <v>0</v>
      </c>
      <c r="AK33" s="15"/>
      <c r="AL33" s="15"/>
      <c r="AM33" s="50">
        <f t="shared" si="38"/>
        <v>0</v>
      </c>
    </row>
    <row r="34" spans="2:39" ht="25.5" customHeight="1" x14ac:dyDescent="0.25">
      <c r="B34" s="117" t="s">
        <v>221</v>
      </c>
      <c r="C34" s="117"/>
      <c r="D34" s="15">
        <v>873</v>
      </c>
      <c r="E34" s="15">
        <v>77</v>
      </c>
      <c r="F34" s="50">
        <f t="shared" si="27"/>
        <v>950</v>
      </c>
      <c r="G34" s="15">
        <v>875</v>
      </c>
      <c r="H34" s="15">
        <v>82</v>
      </c>
      <c r="I34" s="50">
        <f t="shared" si="28"/>
        <v>957</v>
      </c>
      <c r="J34" s="15">
        <v>920</v>
      </c>
      <c r="K34" s="15">
        <v>82</v>
      </c>
      <c r="L34" s="50">
        <f t="shared" si="29"/>
        <v>1002</v>
      </c>
      <c r="M34" s="15">
        <v>932</v>
      </c>
      <c r="N34" s="15">
        <v>84</v>
      </c>
      <c r="O34" s="50">
        <f t="shared" si="30"/>
        <v>1016</v>
      </c>
      <c r="P34" s="15">
        <v>984</v>
      </c>
      <c r="Q34" s="15">
        <v>99</v>
      </c>
      <c r="R34" s="50">
        <f t="shared" si="31"/>
        <v>1083</v>
      </c>
      <c r="S34" s="15">
        <v>920</v>
      </c>
      <c r="T34" s="15">
        <v>78</v>
      </c>
      <c r="U34" s="50">
        <f t="shared" si="32"/>
        <v>998</v>
      </c>
      <c r="V34" s="120"/>
      <c r="W34" s="120"/>
      <c r="X34" s="50">
        <f t="shared" si="33"/>
        <v>0</v>
      </c>
      <c r="Y34" s="15"/>
      <c r="Z34" s="15"/>
      <c r="AA34" s="50">
        <f t="shared" si="34"/>
        <v>0</v>
      </c>
      <c r="AB34" s="15"/>
      <c r="AC34" s="15"/>
      <c r="AD34" s="50">
        <f t="shared" si="35"/>
        <v>0</v>
      </c>
      <c r="AE34" s="15"/>
      <c r="AF34" s="15"/>
      <c r="AG34" s="50">
        <f t="shared" si="36"/>
        <v>0</v>
      </c>
      <c r="AH34" s="15"/>
      <c r="AI34" s="15"/>
      <c r="AJ34" s="50">
        <f t="shared" si="37"/>
        <v>0</v>
      </c>
      <c r="AK34" s="15"/>
      <c r="AL34" s="15"/>
      <c r="AM34" s="50">
        <f t="shared" si="38"/>
        <v>0</v>
      </c>
    </row>
  </sheetData>
  <mergeCells count="42">
    <mergeCell ref="AK14:AM14"/>
    <mergeCell ref="AK20:AM20"/>
    <mergeCell ref="V20:X20"/>
    <mergeCell ref="Y20:AA20"/>
    <mergeCell ref="AB20:AD20"/>
    <mergeCell ref="AE20:AG20"/>
    <mergeCell ref="AH20:AJ20"/>
    <mergeCell ref="Y14:AA14"/>
    <mergeCell ref="AB14:AD14"/>
    <mergeCell ref="V14:X14"/>
    <mergeCell ref="AH14:AJ14"/>
    <mergeCell ref="AE14:AG14"/>
    <mergeCell ref="G14:I14"/>
    <mergeCell ref="J30:L30"/>
    <mergeCell ref="M30:O30"/>
    <mergeCell ref="P30:R30"/>
    <mergeCell ref="J14:L14"/>
    <mergeCell ref="M14:O14"/>
    <mergeCell ref="P14:R14"/>
    <mergeCell ref="S14:U14"/>
    <mergeCell ref="A14:A15"/>
    <mergeCell ref="A5:C5"/>
    <mergeCell ref="Y30:AA30"/>
    <mergeCell ref="AB30:AD30"/>
    <mergeCell ref="B14:B15"/>
    <mergeCell ref="C14:C15"/>
    <mergeCell ref="D20:F20"/>
    <mergeCell ref="G20:I20"/>
    <mergeCell ref="J20:L20"/>
    <mergeCell ref="M20:O20"/>
    <mergeCell ref="S30:U30"/>
    <mergeCell ref="V30:X30"/>
    <mergeCell ref="P20:R20"/>
    <mergeCell ref="S20:U20"/>
    <mergeCell ref="D14:F14"/>
    <mergeCell ref="AK30:AM30"/>
    <mergeCell ref="D30:F30"/>
    <mergeCell ref="G30:I30"/>
    <mergeCell ref="B30:B31"/>
    <mergeCell ref="C30:C31"/>
    <mergeCell ref="AE30:AG30"/>
    <mergeCell ref="AH30:AJ30"/>
  </mergeCells>
  <pageMargins left="0.25" right="0.25" top="0.75" bottom="0.75" header="0.3" footer="0.3"/>
  <pageSetup paperSize="5" scale="3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pageSetUpPr fitToPage="1"/>
  </sheetPr>
  <dimension ref="A1:M96"/>
  <sheetViews>
    <sheetView showGridLines="0" zoomScale="85" zoomScaleNormal="85" workbookViewId="0">
      <selection activeCell="A8" sqref="A8"/>
    </sheetView>
  </sheetViews>
  <sheetFormatPr defaultColWidth="9.140625" defaultRowHeight="15" x14ac:dyDescent="0.25"/>
  <cols>
    <col min="1" max="1" width="45.7109375" style="2" customWidth="1"/>
    <col min="2" max="2" width="10.7109375" style="1" customWidth="1"/>
    <col min="3" max="8" width="10.7109375" customWidth="1"/>
    <col min="9" max="9" width="10.7109375" style="1" customWidth="1"/>
    <col min="10" max="13" width="10.7109375" customWidth="1"/>
  </cols>
  <sheetData>
    <row r="1" spans="1:13" x14ac:dyDescent="0.25">
      <c r="A1" s="278" t="s">
        <v>0</v>
      </c>
      <c r="B1" s="278"/>
      <c r="C1" s="278"/>
      <c r="D1" s="278"/>
      <c r="E1" s="278"/>
      <c r="F1" s="278"/>
      <c r="G1" s="278"/>
      <c r="H1" s="278"/>
      <c r="I1" s="278"/>
    </row>
    <row r="2" spans="1:13" x14ac:dyDescent="0.25">
      <c r="A2" s="278" t="s">
        <v>1</v>
      </c>
      <c r="B2" s="278"/>
      <c r="C2" s="278"/>
      <c r="D2" s="278"/>
      <c r="E2" s="278"/>
      <c r="F2" s="278"/>
      <c r="G2" s="278"/>
      <c r="H2" s="278"/>
      <c r="I2" s="278"/>
    </row>
    <row r="3" spans="1:13" x14ac:dyDescent="0.25">
      <c r="A3" s="278" t="s">
        <v>106</v>
      </c>
      <c r="B3" s="278"/>
      <c r="C3" s="278"/>
      <c r="D3" s="278"/>
      <c r="E3" s="278"/>
      <c r="F3" s="278"/>
      <c r="G3" s="278"/>
      <c r="H3" s="278"/>
      <c r="I3" s="278"/>
    </row>
    <row r="4" spans="1:13" x14ac:dyDescent="0.25">
      <c r="A4" s="277" t="s">
        <v>3</v>
      </c>
      <c r="B4" s="277"/>
      <c r="C4" s="277"/>
      <c r="D4" s="277"/>
      <c r="E4" s="277"/>
      <c r="F4" s="277"/>
      <c r="G4" s="277"/>
      <c r="H4" s="277"/>
      <c r="I4" s="277"/>
    </row>
    <row r="5" spans="1:13" ht="15" customHeight="1" x14ac:dyDescent="0.25">
      <c r="A5" s="263" t="s">
        <v>4</v>
      </c>
      <c r="B5" s="263"/>
      <c r="C5" s="263"/>
      <c r="D5" s="263"/>
      <c r="E5" s="263"/>
      <c r="F5" s="263"/>
      <c r="G5" s="263"/>
      <c r="H5" s="263"/>
      <c r="I5" s="263"/>
    </row>
    <row r="6" spans="1:13" x14ac:dyDescent="0.25">
      <c r="A6" s="277" t="s">
        <v>5</v>
      </c>
      <c r="B6" s="277"/>
      <c r="C6" s="277"/>
      <c r="D6" s="277"/>
      <c r="E6" s="277"/>
      <c r="F6" s="277"/>
      <c r="G6" s="277"/>
      <c r="H6" s="277"/>
      <c r="I6" s="277"/>
    </row>
    <row r="7" spans="1:13" x14ac:dyDescent="0.25">
      <c r="A7" s="278" t="s">
        <v>107</v>
      </c>
      <c r="B7" s="278"/>
      <c r="C7" s="278"/>
      <c r="D7" s="278"/>
      <c r="E7" s="278"/>
      <c r="F7" s="278"/>
      <c r="G7" s="278"/>
      <c r="H7" s="278"/>
      <c r="I7" s="278"/>
    </row>
    <row r="8" spans="1:13" x14ac:dyDescent="0.25">
      <c r="A8" s="87" t="str">
        <f>'Indicadores - DCR '!A8</f>
        <v>DATOS -  Actualizado : Febrero 2023</v>
      </c>
      <c r="B8" s="21"/>
      <c r="C8" s="21"/>
      <c r="D8" s="21"/>
      <c r="E8" s="21"/>
      <c r="F8" s="21"/>
      <c r="G8" s="21"/>
      <c r="H8" s="21"/>
      <c r="I8" s="21"/>
    </row>
    <row r="9" spans="1:13" ht="23.25" customHeight="1" x14ac:dyDescent="0.25">
      <c r="A9" s="280" t="s">
        <v>314</v>
      </c>
      <c r="B9" s="280"/>
      <c r="C9" s="280"/>
      <c r="D9" s="280"/>
      <c r="E9" s="280"/>
      <c r="F9" s="280"/>
      <c r="G9" s="280"/>
      <c r="H9" s="280"/>
      <c r="I9" s="280"/>
      <c r="J9" s="280"/>
      <c r="K9" s="280"/>
      <c r="L9" s="280"/>
      <c r="M9" s="280"/>
    </row>
    <row r="10" spans="1:13" x14ac:dyDescent="0.25">
      <c r="A10"/>
      <c r="D10" s="1"/>
    </row>
    <row r="11" spans="1:13" x14ac:dyDescent="0.25">
      <c r="A11"/>
      <c r="D11" s="1"/>
    </row>
    <row r="12" spans="1:13" ht="24" customHeight="1" x14ac:dyDescent="0.25">
      <c r="B12" s="27" t="s">
        <v>134</v>
      </c>
      <c r="C12" s="27" t="s">
        <v>8</v>
      </c>
      <c r="D12" s="27" t="s">
        <v>9</v>
      </c>
      <c r="E12" s="27" t="s">
        <v>10</v>
      </c>
      <c r="F12" s="27" t="s">
        <v>11</v>
      </c>
      <c r="G12" s="27" t="s">
        <v>12</v>
      </c>
      <c r="H12" s="27" t="s">
        <v>13</v>
      </c>
      <c r="I12" s="27" t="s">
        <v>14</v>
      </c>
      <c r="J12" s="27" t="s">
        <v>15</v>
      </c>
      <c r="K12" s="27" t="s">
        <v>16</v>
      </c>
      <c r="L12" s="27" t="s">
        <v>17</v>
      </c>
      <c r="M12" s="27" t="s">
        <v>18</v>
      </c>
    </row>
    <row r="13" spans="1:13" s="11" customFormat="1" x14ac:dyDescent="0.25">
      <c r="A13" s="4" t="s">
        <v>306</v>
      </c>
      <c r="B13" s="5">
        <f>B14+B17</f>
        <v>542</v>
      </c>
      <c r="C13" s="5">
        <f t="shared" ref="C13:M13" si="0">C14+C17</f>
        <v>610</v>
      </c>
      <c r="D13" s="5">
        <f t="shared" si="0"/>
        <v>0</v>
      </c>
      <c r="E13" s="5">
        <f t="shared" si="0"/>
        <v>0</v>
      </c>
      <c r="F13" s="5">
        <f t="shared" si="0"/>
        <v>0</v>
      </c>
      <c r="G13" s="5">
        <f t="shared" si="0"/>
        <v>0</v>
      </c>
      <c r="H13" s="5">
        <f t="shared" si="0"/>
        <v>0</v>
      </c>
      <c r="I13" s="5">
        <f t="shared" si="0"/>
        <v>0</v>
      </c>
      <c r="J13" s="5">
        <f t="shared" si="0"/>
        <v>0</v>
      </c>
      <c r="K13" s="5">
        <f t="shared" si="0"/>
        <v>0</v>
      </c>
      <c r="L13" s="5">
        <f t="shared" si="0"/>
        <v>0</v>
      </c>
      <c r="M13" s="5">
        <f t="shared" si="0"/>
        <v>0</v>
      </c>
    </row>
    <row r="14" spans="1:13" ht="21" customHeight="1" x14ac:dyDescent="0.25">
      <c r="A14" s="195" t="s">
        <v>309</v>
      </c>
      <c r="B14" s="7">
        <f>B15+B16</f>
        <v>405</v>
      </c>
      <c r="C14" s="7">
        <f t="shared" ref="C14:G14" si="1">C15+C16</f>
        <v>457</v>
      </c>
      <c r="D14" s="7">
        <f t="shared" si="1"/>
        <v>0</v>
      </c>
      <c r="E14" s="7">
        <f t="shared" si="1"/>
        <v>0</v>
      </c>
      <c r="F14" s="7">
        <f t="shared" si="1"/>
        <v>0</v>
      </c>
      <c r="G14" s="7">
        <f t="shared" si="1"/>
        <v>0</v>
      </c>
      <c r="H14" s="7">
        <f>H15+H16</f>
        <v>0</v>
      </c>
      <c r="I14" s="7">
        <f t="shared" ref="I14:M14" si="2">I15+I16</f>
        <v>0</v>
      </c>
      <c r="J14" s="7">
        <f t="shared" si="2"/>
        <v>0</v>
      </c>
      <c r="K14" s="7">
        <f t="shared" si="2"/>
        <v>0</v>
      </c>
      <c r="L14" s="7">
        <f t="shared" si="2"/>
        <v>0</v>
      </c>
      <c r="M14" s="7">
        <f t="shared" si="2"/>
        <v>0</v>
      </c>
    </row>
    <row r="15" spans="1:13" x14ac:dyDescent="0.25">
      <c r="A15" s="14" t="s">
        <v>22</v>
      </c>
      <c r="B15" s="159">
        <v>369</v>
      </c>
      <c r="C15" s="8">
        <v>419</v>
      </c>
      <c r="D15" s="8"/>
      <c r="E15" s="8"/>
      <c r="F15" s="8"/>
      <c r="G15" s="8"/>
      <c r="H15" s="15"/>
      <c r="I15" s="8"/>
      <c r="J15" s="8"/>
      <c r="K15" s="8"/>
      <c r="L15" s="8"/>
      <c r="M15" s="8"/>
    </row>
    <row r="16" spans="1:13" x14ac:dyDescent="0.25">
      <c r="A16" s="14" t="s">
        <v>23</v>
      </c>
      <c r="B16" s="159">
        <v>36</v>
      </c>
      <c r="C16" s="8">
        <v>38</v>
      </c>
      <c r="D16" s="8"/>
      <c r="E16" s="8"/>
      <c r="F16" s="8"/>
      <c r="G16" s="8"/>
      <c r="H16" s="15"/>
      <c r="I16" s="8"/>
      <c r="J16" s="8"/>
      <c r="K16" s="8"/>
      <c r="L16" s="8"/>
      <c r="M16" s="8"/>
    </row>
    <row r="17" spans="1:13" x14ac:dyDescent="0.25">
      <c r="A17" s="207" t="s">
        <v>318</v>
      </c>
      <c r="B17" s="7">
        <f>B18+B19</f>
        <v>137</v>
      </c>
      <c r="C17" s="7">
        <f t="shared" ref="C17:M17" si="3">C18+C19</f>
        <v>153</v>
      </c>
      <c r="D17" s="7">
        <f t="shared" si="3"/>
        <v>0</v>
      </c>
      <c r="E17" s="7">
        <f t="shared" si="3"/>
        <v>0</v>
      </c>
      <c r="F17" s="7">
        <f t="shared" si="3"/>
        <v>0</v>
      </c>
      <c r="G17" s="7">
        <f t="shared" si="3"/>
        <v>0</v>
      </c>
      <c r="H17" s="13">
        <f t="shared" si="3"/>
        <v>0</v>
      </c>
      <c r="I17" s="7">
        <f t="shared" si="3"/>
        <v>0</v>
      </c>
      <c r="J17" s="7">
        <f t="shared" si="3"/>
        <v>0</v>
      </c>
      <c r="K17" s="7">
        <f t="shared" si="3"/>
        <v>0</v>
      </c>
      <c r="L17" s="7">
        <f t="shared" si="3"/>
        <v>0</v>
      </c>
      <c r="M17" s="7">
        <f t="shared" si="3"/>
        <v>0</v>
      </c>
    </row>
    <row r="18" spans="1:13" x14ac:dyDescent="0.25">
      <c r="A18" s="14" t="s">
        <v>22</v>
      </c>
      <c r="B18" s="159">
        <v>113</v>
      </c>
      <c r="C18" s="8">
        <v>125</v>
      </c>
      <c r="D18" s="8"/>
      <c r="E18" s="8"/>
      <c r="F18" s="8"/>
      <c r="G18" s="8"/>
      <c r="H18" s="15"/>
      <c r="I18" s="8"/>
      <c r="J18" s="8"/>
      <c r="K18" s="8"/>
      <c r="L18" s="8"/>
      <c r="M18" s="8"/>
    </row>
    <row r="19" spans="1:13" x14ac:dyDescent="0.25">
      <c r="A19" s="14" t="s">
        <v>23</v>
      </c>
      <c r="B19" s="159">
        <v>24</v>
      </c>
      <c r="C19" s="8">
        <v>28</v>
      </c>
      <c r="D19" s="8"/>
      <c r="E19" s="8"/>
      <c r="F19" s="8"/>
      <c r="G19" s="8"/>
      <c r="H19" s="15"/>
      <c r="I19" s="8"/>
      <c r="J19" s="8"/>
      <c r="K19" s="8"/>
      <c r="L19" s="8"/>
      <c r="M19" s="8"/>
    </row>
    <row r="20" spans="1:13" x14ac:dyDescent="0.25">
      <c r="A20"/>
      <c r="B20"/>
      <c r="I20"/>
    </row>
    <row r="21" spans="1:13" ht="23.25" customHeight="1" x14ac:dyDescent="0.25">
      <c r="A21" s="196" t="s">
        <v>108</v>
      </c>
      <c r="B21" s="7">
        <f>B22+B23</f>
        <v>1</v>
      </c>
      <c r="C21" s="7">
        <f t="shared" ref="C21:M21" si="4">C22+C23</f>
        <v>2</v>
      </c>
      <c r="D21" s="7">
        <f t="shared" si="4"/>
        <v>0</v>
      </c>
      <c r="E21" s="7">
        <f t="shared" si="4"/>
        <v>0</v>
      </c>
      <c r="F21" s="7">
        <f t="shared" si="4"/>
        <v>0</v>
      </c>
      <c r="G21" s="7">
        <f t="shared" si="4"/>
        <v>0</v>
      </c>
      <c r="H21" s="7">
        <f t="shared" si="4"/>
        <v>0</v>
      </c>
      <c r="I21" s="7">
        <f t="shared" si="4"/>
        <v>0</v>
      </c>
      <c r="J21" s="7">
        <f t="shared" si="4"/>
        <v>0</v>
      </c>
      <c r="K21" s="7">
        <f t="shared" si="4"/>
        <v>0</v>
      </c>
      <c r="L21" s="7">
        <f t="shared" si="4"/>
        <v>0</v>
      </c>
      <c r="M21" s="7">
        <f t="shared" si="4"/>
        <v>0</v>
      </c>
    </row>
    <row r="22" spans="1:13" x14ac:dyDescent="0.25">
      <c r="A22" s="14" t="s">
        <v>22</v>
      </c>
      <c r="B22" s="159">
        <v>1</v>
      </c>
      <c r="C22" s="159">
        <v>2</v>
      </c>
      <c r="D22" s="8"/>
      <c r="E22" s="8"/>
      <c r="F22" s="8"/>
      <c r="G22" s="8"/>
      <c r="H22" s="15"/>
      <c r="I22" s="8"/>
      <c r="J22" s="8"/>
      <c r="K22" s="8"/>
      <c r="L22" s="8"/>
      <c r="M22" s="8"/>
    </row>
    <row r="23" spans="1:13" x14ac:dyDescent="0.25">
      <c r="A23" s="14" t="s">
        <v>23</v>
      </c>
      <c r="B23" s="159">
        <v>0</v>
      </c>
      <c r="C23" s="159">
        <v>0</v>
      </c>
      <c r="D23" s="8"/>
      <c r="E23" s="8"/>
      <c r="F23" s="8"/>
      <c r="G23" s="8"/>
      <c r="H23" s="15"/>
      <c r="I23" s="8"/>
      <c r="J23" s="8"/>
      <c r="K23" s="8"/>
      <c r="L23" s="8"/>
      <c r="M23" s="8"/>
    </row>
    <row r="24" spans="1:13" ht="23.25" customHeight="1" x14ac:dyDescent="0.25">
      <c r="A24" s="195" t="s">
        <v>29</v>
      </c>
      <c r="B24" s="8">
        <v>0</v>
      </c>
      <c r="C24" s="8">
        <v>0</v>
      </c>
      <c r="D24" s="8">
        <v>0</v>
      </c>
      <c r="E24" s="8">
        <v>0</v>
      </c>
      <c r="F24" s="8">
        <v>0</v>
      </c>
      <c r="G24" s="8">
        <v>0</v>
      </c>
      <c r="H24" s="8">
        <v>0</v>
      </c>
      <c r="I24" s="8">
        <v>0</v>
      </c>
      <c r="J24" s="8">
        <v>0</v>
      </c>
      <c r="K24" s="8">
        <v>0</v>
      </c>
      <c r="L24" s="8">
        <v>0</v>
      </c>
      <c r="M24" s="8">
        <v>0</v>
      </c>
    </row>
    <row r="25" spans="1:13" x14ac:dyDescent="0.25">
      <c r="A25"/>
      <c r="B25"/>
      <c r="I25"/>
    </row>
    <row r="26" spans="1:13" x14ac:dyDescent="0.25">
      <c r="A26"/>
      <c r="B26"/>
      <c r="I26"/>
    </row>
    <row r="27" spans="1:13" ht="20.25" customHeight="1" x14ac:dyDescent="0.25">
      <c r="A27" s="157" t="s">
        <v>313</v>
      </c>
      <c r="B27" s="27" t="str">
        <f>B12</f>
        <v>Enero</v>
      </c>
      <c r="C27" s="27" t="str">
        <f t="shared" ref="C27:M27" si="5">C12</f>
        <v>Febrero</v>
      </c>
      <c r="D27" s="27" t="str">
        <f t="shared" si="5"/>
        <v>Marzo</v>
      </c>
      <c r="E27" s="27" t="str">
        <f t="shared" si="5"/>
        <v>Abril</v>
      </c>
      <c r="F27" s="27" t="str">
        <f t="shared" si="5"/>
        <v>Mayo</v>
      </c>
      <c r="G27" s="27" t="str">
        <f t="shared" si="5"/>
        <v>Junio</v>
      </c>
      <c r="H27" s="27" t="str">
        <f t="shared" si="5"/>
        <v>Julio</v>
      </c>
      <c r="I27" s="27" t="str">
        <f t="shared" si="5"/>
        <v>Agosto</v>
      </c>
      <c r="J27" s="27" t="str">
        <f t="shared" si="5"/>
        <v>Septiembre</v>
      </c>
      <c r="K27" s="27" t="str">
        <f t="shared" si="5"/>
        <v>Octubre</v>
      </c>
      <c r="L27" s="27" t="str">
        <f t="shared" si="5"/>
        <v>Noviembre</v>
      </c>
      <c r="M27" s="27" t="str">
        <f t="shared" si="5"/>
        <v>Diciembre</v>
      </c>
    </row>
    <row r="28" spans="1:13" ht="24.75" customHeight="1" x14ac:dyDescent="0.25">
      <c r="A28" s="202" t="s">
        <v>20</v>
      </c>
      <c r="B28" s="5">
        <v>281</v>
      </c>
      <c r="C28" s="257">
        <v>259</v>
      </c>
      <c r="D28" s="5"/>
      <c r="E28" s="5"/>
      <c r="F28" s="5">
        <v>0</v>
      </c>
      <c r="G28" s="5">
        <v>0</v>
      </c>
      <c r="H28" s="5">
        <v>0</v>
      </c>
      <c r="I28" s="5">
        <v>0</v>
      </c>
      <c r="J28" s="5">
        <v>0</v>
      </c>
      <c r="K28" s="5">
        <v>0</v>
      </c>
      <c r="L28" s="5">
        <v>0</v>
      </c>
      <c r="M28" s="5">
        <v>0</v>
      </c>
    </row>
    <row r="29" spans="1:13" hidden="1" x14ac:dyDescent="0.25">
      <c r="A29" s="200" t="s">
        <v>22</v>
      </c>
      <c r="B29" s="201">
        <f t="shared" ref="B29:D30" si="6">B32+B35+B38</f>
        <v>60</v>
      </c>
      <c r="C29" s="201">
        <f t="shared" si="6"/>
        <v>70</v>
      </c>
      <c r="D29" s="201">
        <f t="shared" si="6"/>
        <v>0</v>
      </c>
      <c r="E29" s="201">
        <v>0</v>
      </c>
      <c r="F29" s="201">
        <v>0</v>
      </c>
      <c r="G29" s="201">
        <v>0</v>
      </c>
      <c r="H29" s="201">
        <v>0</v>
      </c>
      <c r="I29" s="201">
        <v>0</v>
      </c>
      <c r="J29" s="201">
        <v>0</v>
      </c>
      <c r="K29" s="201">
        <v>0</v>
      </c>
      <c r="L29" s="201">
        <v>0</v>
      </c>
      <c r="M29" s="201">
        <v>0</v>
      </c>
    </row>
    <row r="30" spans="1:13" hidden="1" x14ac:dyDescent="0.25">
      <c r="A30" s="200" t="s">
        <v>23</v>
      </c>
      <c r="B30" s="201">
        <f t="shared" si="6"/>
        <v>7</v>
      </c>
      <c r="C30" s="201">
        <f t="shared" si="6"/>
        <v>4</v>
      </c>
      <c r="D30" s="201">
        <f t="shared" si="6"/>
        <v>0</v>
      </c>
      <c r="E30" s="201">
        <v>0</v>
      </c>
      <c r="F30" s="201">
        <v>0</v>
      </c>
      <c r="G30" s="201">
        <v>0</v>
      </c>
      <c r="H30" s="201">
        <v>0</v>
      </c>
      <c r="I30" s="201">
        <v>0</v>
      </c>
      <c r="J30" s="201">
        <v>0</v>
      </c>
      <c r="K30" s="201">
        <v>0</v>
      </c>
      <c r="L30" s="201">
        <v>0</v>
      </c>
      <c r="M30" s="201">
        <v>0</v>
      </c>
    </row>
    <row r="31" spans="1:13" ht="30" x14ac:dyDescent="0.25">
      <c r="A31" s="9" t="s">
        <v>307</v>
      </c>
      <c r="B31" s="27">
        <f>B32+B33</f>
        <v>29</v>
      </c>
      <c r="C31" s="27">
        <f t="shared" ref="C31:G31" si="7">C32+C33</f>
        <v>36</v>
      </c>
      <c r="D31" s="27">
        <f t="shared" si="7"/>
        <v>0</v>
      </c>
      <c r="E31" s="27">
        <f t="shared" si="7"/>
        <v>0</v>
      </c>
      <c r="F31" s="27">
        <f t="shared" si="7"/>
        <v>0</v>
      </c>
      <c r="G31" s="27">
        <f t="shared" si="7"/>
        <v>0</v>
      </c>
      <c r="H31" s="27">
        <f t="shared" ref="H31:M31" si="8">H32+H33</f>
        <v>0</v>
      </c>
      <c r="I31" s="27">
        <f t="shared" si="8"/>
        <v>0</v>
      </c>
      <c r="J31" s="27">
        <f t="shared" si="8"/>
        <v>0</v>
      </c>
      <c r="K31" s="27">
        <f t="shared" si="8"/>
        <v>0</v>
      </c>
      <c r="L31" s="27">
        <f t="shared" si="8"/>
        <v>0</v>
      </c>
      <c r="M31" s="27">
        <f t="shared" si="8"/>
        <v>0</v>
      </c>
    </row>
    <row r="32" spans="1:13" x14ac:dyDescent="0.25">
      <c r="A32" s="14" t="s">
        <v>22</v>
      </c>
      <c r="B32" s="159">
        <v>25</v>
      </c>
      <c r="C32" s="159">
        <v>34</v>
      </c>
      <c r="D32" s="159"/>
      <c r="E32" s="159"/>
      <c r="F32" s="159"/>
      <c r="G32" s="159"/>
      <c r="H32" s="159"/>
      <c r="I32" s="159"/>
      <c r="J32" s="159"/>
      <c r="K32" s="159"/>
      <c r="L32" s="159"/>
      <c r="M32" s="159"/>
    </row>
    <row r="33" spans="1:13" x14ac:dyDescent="0.25">
      <c r="A33" s="14" t="s">
        <v>23</v>
      </c>
      <c r="B33" s="159">
        <v>4</v>
      </c>
      <c r="C33" s="159">
        <v>2</v>
      </c>
      <c r="D33" s="159"/>
      <c r="E33" s="159"/>
      <c r="F33" s="159"/>
      <c r="G33" s="159"/>
      <c r="H33" s="159"/>
      <c r="I33" s="159"/>
      <c r="J33" s="159"/>
      <c r="K33" s="159"/>
      <c r="L33" s="159"/>
      <c r="M33" s="159"/>
    </row>
    <row r="34" spans="1:13" ht="30" x14ac:dyDescent="0.25">
      <c r="A34" s="9" t="s">
        <v>308</v>
      </c>
      <c r="B34" s="27">
        <f t="shared" ref="B34:M34" si="9">B35+B36</f>
        <v>38</v>
      </c>
      <c r="C34" s="27">
        <f t="shared" si="9"/>
        <v>38</v>
      </c>
      <c r="D34" s="27">
        <f t="shared" si="9"/>
        <v>0</v>
      </c>
      <c r="E34" s="27">
        <f t="shared" si="9"/>
        <v>0</v>
      </c>
      <c r="F34" s="27">
        <f t="shared" si="9"/>
        <v>0</v>
      </c>
      <c r="G34" s="27">
        <f t="shared" si="9"/>
        <v>0</v>
      </c>
      <c r="H34" s="27">
        <f t="shared" si="9"/>
        <v>0</v>
      </c>
      <c r="I34" s="27">
        <f t="shared" si="9"/>
        <v>0</v>
      </c>
      <c r="J34" s="27">
        <f t="shared" si="9"/>
        <v>0</v>
      </c>
      <c r="K34" s="27">
        <f t="shared" si="9"/>
        <v>0</v>
      </c>
      <c r="L34" s="27">
        <f t="shared" si="9"/>
        <v>0</v>
      </c>
      <c r="M34" s="27">
        <f t="shared" si="9"/>
        <v>0</v>
      </c>
    </row>
    <row r="35" spans="1:13" x14ac:dyDescent="0.25">
      <c r="A35" s="14" t="s">
        <v>22</v>
      </c>
      <c r="B35" s="159">
        <v>35</v>
      </c>
      <c r="C35" s="159">
        <v>36</v>
      </c>
      <c r="D35" s="8"/>
      <c r="E35" s="8"/>
      <c r="F35" s="8"/>
      <c r="G35" s="8"/>
      <c r="H35" s="8"/>
      <c r="I35" s="8"/>
      <c r="J35" s="8"/>
      <c r="K35" s="8"/>
      <c r="L35" s="8"/>
      <c r="M35" s="8"/>
    </row>
    <row r="36" spans="1:13" x14ac:dyDescent="0.25">
      <c r="A36" s="14" t="s">
        <v>23</v>
      </c>
      <c r="B36" s="159">
        <v>3</v>
      </c>
      <c r="C36" s="159">
        <v>2</v>
      </c>
      <c r="D36" s="8"/>
      <c r="E36" s="8"/>
      <c r="F36" s="8"/>
      <c r="G36" s="8"/>
      <c r="H36" s="8"/>
      <c r="I36" s="8"/>
      <c r="J36" s="8"/>
      <c r="K36" s="8"/>
      <c r="L36" s="8"/>
      <c r="M36" s="8"/>
    </row>
    <row r="37" spans="1:13" ht="32.25" customHeight="1" x14ac:dyDescent="0.25">
      <c r="A37" s="198" t="s">
        <v>312</v>
      </c>
      <c r="B37" s="199">
        <f t="shared" ref="B37:D37" si="10">B28-B31-B34</f>
        <v>214</v>
      </c>
      <c r="C37" s="199">
        <f t="shared" si="10"/>
        <v>185</v>
      </c>
      <c r="D37" s="199">
        <f t="shared" si="10"/>
        <v>0</v>
      </c>
      <c r="E37" s="199">
        <f>E28-E31-E34</f>
        <v>0</v>
      </c>
      <c r="F37" s="199">
        <f t="shared" ref="F37:M37" si="11">F38+F39</f>
        <v>0</v>
      </c>
      <c r="G37" s="199">
        <f t="shared" si="11"/>
        <v>0</v>
      </c>
      <c r="H37" s="199">
        <f t="shared" si="11"/>
        <v>0</v>
      </c>
      <c r="I37" s="199">
        <f t="shared" si="11"/>
        <v>0</v>
      </c>
      <c r="J37" s="199">
        <f t="shared" si="11"/>
        <v>0</v>
      </c>
      <c r="K37" s="199">
        <f t="shared" si="11"/>
        <v>0</v>
      </c>
      <c r="L37" s="199">
        <f t="shared" si="11"/>
        <v>0</v>
      </c>
      <c r="M37" s="199">
        <f t="shared" si="11"/>
        <v>0</v>
      </c>
    </row>
    <row r="38" spans="1:13" x14ac:dyDescent="0.25">
      <c r="A38"/>
      <c r="B38"/>
      <c r="I38"/>
    </row>
    <row r="39" spans="1:13" x14ac:dyDescent="0.25">
      <c r="A39"/>
      <c r="B39"/>
      <c r="I39"/>
    </row>
    <row r="40" spans="1:13" hidden="1" x14ac:dyDescent="0.25">
      <c r="A40" s="194"/>
      <c r="C40" s="1"/>
      <c r="D40" s="1"/>
      <c r="E40" s="1"/>
      <c r="F40" s="1"/>
      <c r="G40" s="1"/>
      <c r="H40" s="1"/>
      <c r="J40" s="1"/>
      <c r="K40" s="1"/>
      <c r="L40" s="1"/>
      <c r="M40" s="1"/>
    </row>
    <row r="41" spans="1:13" hidden="1" x14ac:dyDescent="0.25">
      <c r="A41" s="194"/>
      <c r="C41" s="1"/>
      <c r="D41" s="1"/>
      <c r="E41" s="1"/>
      <c r="F41" s="1"/>
      <c r="G41" s="1"/>
      <c r="H41" s="1"/>
      <c r="J41" s="1"/>
      <c r="K41" s="1"/>
      <c r="L41" s="1"/>
      <c r="M41" s="1"/>
    </row>
    <row r="42" spans="1:13" x14ac:dyDescent="0.25">
      <c r="A42" s="285" t="s">
        <v>315</v>
      </c>
      <c r="B42" s="27" t="str">
        <f>B12</f>
        <v>Enero</v>
      </c>
      <c r="C42" s="27" t="str">
        <f t="shared" ref="C42:M42" si="12">C12</f>
        <v>Febrero</v>
      </c>
      <c r="D42" s="27" t="str">
        <f t="shared" si="12"/>
        <v>Marzo</v>
      </c>
      <c r="E42" s="27" t="str">
        <f t="shared" si="12"/>
        <v>Abril</v>
      </c>
      <c r="F42" s="27" t="str">
        <f t="shared" si="12"/>
        <v>Mayo</v>
      </c>
      <c r="G42" s="27" t="str">
        <f t="shared" si="12"/>
        <v>Junio</v>
      </c>
      <c r="H42" s="27" t="str">
        <f t="shared" si="12"/>
        <v>Julio</v>
      </c>
      <c r="I42" s="27" t="str">
        <f t="shared" si="12"/>
        <v>Agosto</v>
      </c>
      <c r="J42" s="27" t="str">
        <f t="shared" si="12"/>
        <v>Septiembre</v>
      </c>
      <c r="K42" s="27" t="str">
        <f t="shared" si="12"/>
        <v>Octubre</v>
      </c>
      <c r="L42" s="27" t="str">
        <f t="shared" si="12"/>
        <v>Noviembre</v>
      </c>
      <c r="M42" s="27" t="str">
        <f t="shared" si="12"/>
        <v>Diciembre</v>
      </c>
    </row>
    <row r="43" spans="1:13" s="203" customFormat="1" ht="24.75" customHeight="1" x14ac:dyDescent="0.25">
      <c r="A43" s="285"/>
      <c r="B43" s="199">
        <f t="shared" ref="B43:M43" si="13">B44+B45</f>
        <v>67</v>
      </c>
      <c r="C43" s="199">
        <f t="shared" si="13"/>
        <v>74</v>
      </c>
      <c r="D43" s="199">
        <f t="shared" si="13"/>
        <v>0</v>
      </c>
      <c r="E43" s="199">
        <f t="shared" si="13"/>
        <v>0</v>
      </c>
      <c r="F43" s="199">
        <f t="shared" si="13"/>
        <v>0</v>
      </c>
      <c r="G43" s="199">
        <f t="shared" si="13"/>
        <v>0</v>
      </c>
      <c r="H43" s="199">
        <f t="shared" si="13"/>
        <v>0</v>
      </c>
      <c r="I43" s="199">
        <f t="shared" si="13"/>
        <v>0</v>
      </c>
      <c r="J43" s="199">
        <f t="shared" si="13"/>
        <v>0</v>
      </c>
      <c r="K43" s="199">
        <f t="shared" si="13"/>
        <v>0</v>
      </c>
      <c r="L43" s="199">
        <f t="shared" si="13"/>
        <v>0</v>
      </c>
      <c r="M43" s="199">
        <f t="shared" si="13"/>
        <v>0</v>
      </c>
    </row>
    <row r="44" spans="1:13" s="203" customFormat="1" x14ac:dyDescent="0.25">
      <c r="A44" s="197" t="s">
        <v>22</v>
      </c>
      <c r="B44" s="249">
        <v>58</v>
      </c>
      <c r="C44" s="249">
        <v>65</v>
      </c>
      <c r="D44" s="159"/>
      <c r="E44" s="159"/>
      <c r="F44" s="159"/>
      <c r="G44" s="159"/>
      <c r="H44" s="159"/>
      <c r="I44" s="159"/>
      <c r="J44" s="159"/>
      <c r="K44" s="159"/>
      <c r="L44" s="159"/>
      <c r="M44" s="159"/>
    </row>
    <row r="45" spans="1:13" s="203" customFormat="1" x14ac:dyDescent="0.25">
      <c r="A45" s="197" t="s">
        <v>23</v>
      </c>
      <c r="B45" s="249">
        <v>9</v>
      </c>
      <c r="C45" s="249">
        <v>9</v>
      </c>
      <c r="D45" s="159"/>
      <c r="E45" s="159"/>
      <c r="F45" s="159"/>
      <c r="G45" s="159"/>
      <c r="H45" s="159"/>
      <c r="I45" s="159"/>
      <c r="J45" s="159"/>
      <c r="K45" s="159"/>
      <c r="L45" s="159"/>
      <c r="M45" s="159"/>
    </row>
    <row r="46" spans="1:13" s="203" customFormat="1" x14ac:dyDescent="0.25">
      <c r="A46" s="204" t="s">
        <v>316</v>
      </c>
      <c r="B46" s="205">
        <f>B47+B48</f>
        <v>55</v>
      </c>
      <c r="C46" s="205">
        <f t="shared" ref="C46:G46" si="14">C47+C48</f>
        <v>54</v>
      </c>
      <c r="D46" s="205">
        <f t="shared" si="14"/>
        <v>0</v>
      </c>
      <c r="E46" s="205">
        <f t="shared" si="14"/>
        <v>0</v>
      </c>
      <c r="F46" s="205">
        <f t="shared" si="14"/>
        <v>0</v>
      </c>
      <c r="G46" s="205">
        <f t="shared" si="14"/>
        <v>0</v>
      </c>
      <c r="H46" s="205">
        <f>H47+H48</f>
        <v>0</v>
      </c>
      <c r="I46" s="205">
        <f t="shared" ref="I46:M46" si="15">I47+I48</f>
        <v>0</v>
      </c>
      <c r="J46" s="205">
        <f t="shared" si="15"/>
        <v>0</v>
      </c>
      <c r="K46" s="205">
        <f t="shared" si="15"/>
        <v>0</v>
      </c>
      <c r="L46" s="205">
        <f t="shared" si="15"/>
        <v>0</v>
      </c>
      <c r="M46" s="205">
        <f t="shared" si="15"/>
        <v>0</v>
      </c>
    </row>
    <row r="47" spans="1:13" s="203" customFormat="1" x14ac:dyDescent="0.25">
      <c r="A47" s="206" t="s">
        <v>22</v>
      </c>
      <c r="B47" s="159">
        <v>47</v>
      </c>
      <c r="C47" s="159">
        <v>49</v>
      </c>
      <c r="D47" s="159"/>
      <c r="E47" s="159"/>
      <c r="F47" s="159"/>
      <c r="G47" s="159"/>
      <c r="H47" s="159"/>
      <c r="I47" s="159"/>
      <c r="J47" s="159"/>
      <c r="K47" s="159"/>
      <c r="L47" s="159"/>
      <c r="M47" s="159"/>
    </row>
    <row r="48" spans="1:13" s="203" customFormat="1" x14ac:dyDescent="0.25">
      <c r="A48" s="206" t="s">
        <v>23</v>
      </c>
      <c r="B48" s="159">
        <v>8</v>
      </c>
      <c r="C48" s="159">
        <v>5</v>
      </c>
      <c r="D48" s="159"/>
      <c r="E48" s="159"/>
      <c r="F48" s="159"/>
      <c r="G48" s="159"/>
      <c r="H48" s="159"/>
      <c r="I48" s="159"/>
      <c r="J48" s="159"/>
      <c r="K48" s="159"/>
      <c r="L48" s="159"/>
      <c r="M48" s="159"/>
    </row>
    <row r="49" spans="1:13" s="203" customFormat="1" x14ac:dyDescent="0.25">
      <c r="A49" s="204" t="s">
        <v>317</v>
      </c>
      <c r="B49" s="205">
        <f>B50+B51</f>
        <v>12</v>
      </c>
      <c r="C49" s="205">
        <f t="shared" ref="C49" si="16">C50+C51</f>
        <v>20</v>
      </c>
      <c r="D49" s="205">
        <v>0</v>
      </c>
      <c r="E49" s="205">
        <f t="shared" ref="E49:M49" si="17">E50+E51</f>
        <v>0</v>
      </c>
      <c r="F49" s="205">
        <f t="shared" si="17"/>
        <v>0</v>
      </c>
      <c r="G49" s="205">
        <f t="shared" si="17"/>
        <v>0</v>
      </c>
      <c r="H49" s="205">
        <f t="shared" si="17"/>
        <v>0</v>
      </c>
      <c r="I49" s="205">
        <f t="shared" si="17"/>
        <v>0</v>
      </c>
      <c r="J49" s="205">
        <f t="shared" si="17"/>
        <v>0</v>
      </c>
      <c r="K49" s="205">
        <f t="shared" si="17"/>
        <v>0</v>
      </c>
      <c r="L49" s="205">
        <f t="shared" si="17"/>
        <v>0</v>
      </c>
      <c r="M49" s="205">
        <f t="shared" si="17"/>
        <v>0</v>
      </c>
    </row>
    <row r="50" spans="1:13" s="203" customFormat="1" x14ac:dyDescent="0.25">
      <c r="A50" s="206" t="s">
        <v>22</v>
      </c>
      <c r="B50" s="159">
        <v>11</v>
      </c>
      <c r="C50" s="159">
        <v>16</v>
      </c>
      <c r="D50" s="159"/>
      <c r="E50" s="159"/>
      <c r="F50" s="159"/>
      <c r="G50" s="159"/>
      <c r="H50" s="159"/>
      <c r="I50" s="159"/>
      <c r="J50" s="159"/>
      <c r="K50" s="159"/>
      <c r="L50" s="159"/>
      <c r="M50" s="159"/>
    </row>
    <row r="51" spans="1:13" s="203" customFormat="1" x14ac:dyDescent="0.25">
      <c r="A51" s="206" t="s">
        <v>23</v>
      </c>
      <c r="B51" s="159">
        <v>1</v>
      </c>
      <c r="C51" s="159">
        <v>4</v>
      </c>
      <c r="D51" s="159"/>
      <c r="E51" s="159"/>
      <c r="F51" s="159"/>
      <c r="G51" s="159"/>
      <c r="H51" s="159"/>
      <c r="I51" s="159"/>
      <c r="J51" s="159"/>
      <c r="K51" s="159"/>
      <c r="L51" s="159"/>
      <c r="M51" s="159"/>
    </row>
    <row r="52" spans="1:13" x14ac:dyDescent="0.25">
      <c r="A52" s="194"/>
      <c r="C52" s="1"/>
      <c r="D52" s="1"/>
      <c r="E52" s="1"/>
      <c r="F52" s="1"/>
      <c r="G52" s="1"/>
      <c r="H52" s="1"/>
      <c r="J52" s="1"/>
      <c r="K52" s="1"/>
      <c r="L52" s="1"/>
      <c r="M52" s="1"/>
    </row>
    <row r="53" spans="1:13" ht="21" customHeight="1" x14ac:dyDescent="0.25">
      <c r="A53" s="194"/>
      <c r="C53" s="1"/>
      <c r="D53" s="1"/>
      <c r="E53" s="1"/>
      <c r="F53" s="1"/>
      <c r="G53" s="1"/>
      <c r="H53" s="1"/>
      <c r="J53" s="1"/>
      <c r="K53" s="1"/>
      <c r="L53" s="1"/>
      <c r="M53" s="1"/>
    </row>
    <row r="54" spans="1:13" hidden="1" x14ac:dyDescent="0.25">
      <c r="A54" s="10" t="s">
        <v>25</v>
      </c>
      <c r="B54" s="142"/>
      <c r="C54" s="142"/>
      <c r="D54" s="142"/>
      <c r="E54" s="142"/>
      <c r="F54" s="142"/>
      <c r="G54" s="142"/>
      <c r="H54" s="142"/>
      <c r="I54" s="142"/>
      <c r="J54" s="142"/>
      <c r="K54" s="142">
        <v>864</v>
      </c>
      <c r="L54" s="142"/>
      <c r="M54" s="142"/>
    </row>
    <row r="55" spans="1:13" x14ac:dyDescent="0.25">
      <c r="C55" s="1"/>
      <c r="D55" s="1"/>
      <c r="E55" s="1"/>
      <c r="F55" s="1"/>
      <c r="G55" s="1"/>
      <c r="H55" s="1"/>
      <c r="J55" s="1"/>
      <c r="K55" s="1"/>
      <c r="L55" s="1"/>
      <c r="M55" s="1"/>
    </row>
    <row r="56" spans="1:13" ht="21" customHeight="1" x14ac:dyDescent="0.25">
      <c r="A56" s="286" t="s">
        <v>323</v>
      </c>
      <c r="B56" s="27" t="str">
        <f>B12</f>
        <v>Enero</v>
      </c>
      <c r="C56" s="27" t="str">
        <f t="shared" ref="C56:M56" si="18">C12</f>
        <v>Febrero</v>
      </c>
      <c r="D56" s="27" t="str">
        <f t="shared" si="18"/>
        <v>Marzo</v>
      </c>
      <c r="E56" s="27" t="str">
        <f t="shared" si="18"/>
        <v>Abril</v>
      </c>
      <c r="F56" s="27" t="str">
        <f t="shared" si="18"/>
        <v>Mayo</v>
      </c>
      <c r="G56" s="27" t="str">
        <f t="shared" si="18"/>
        <v>Junio</v>
      </c>
      <c r="H56" s="27" t="str">
        <f t="shared" si="18"/>
        <v>Julio</v>
      </c>
      <c r="I56" s="27" t="str">
        <f t="shared" si="18"/>
        <v>Agosto</v>
      </c>
      <c r="J56" s="27" t="str">
        <f t="shared" si="18"/>
        <v>Septiembre</v>
      </c>
      <c r="K56" s="27" t="str">
        <f t="shared" si="18"/>
        <v>Octubre</v>
      </c>
      <c r="L56" s="27" t="str">
        <f t="shared" si="18"/>
        <v>Noviembre</v>
      </c>
      <c r="M56" s="27" t="str">
        <f t="shared" si="18"/>
        <v>Diciembre</v>
      </c>
    </row>
    <row r="57" spans="1:13" x14ac:dyDescent="0.25">
      <c r="A57" s="286"/>
      <c r="B57" s="50">
        <f>SUM(B58:B60)</f>
        <v>542</v>
      </c>
      <c r="C57" s="50">
        <f t="shared" ref="C57:M57" si="19">SUM(C58:C60)</f>
        <v>610</v>
      </c>
      <c r="D57" s="50">
        <f t="shared" si="19"/>
        <v>0</v>
      </c>
      <c r="E57" s="50">
        <f t="shared" si="19"/>
        <v>0</v>
      </c>
      <c r="F57" s="50">
        <f t="shared" si="19"/>
        <v>0</v>
      </c>
      <c r="G57" s="50">
        <f t="shared" si="19"/>
        <v>0</v>
      </c>
      <c r="H57" s="50">
        <f t="shared" si="19"/>
        <v>0</v>
      </c>
      <c r="I57" s="50">
        <f t="shared" si="19"/>
        <v>0</v>
      </c>
      <c r="J57" s="50">
        <f t="shared" si="19"/>
        <v>0</v>
      </c>
      <c r="K57" s="50">
        <f t="shared" si="19"/>
        <v>0</v>
      </c>
      <c r="L57" s="50">
        <f t="shared" si="19"/>
        <v>0</v>
      </c>
      <c r="M57" s="50">
        <f t="shared" si="19"/>
        <v>0</v>
      </c>
    </row>
    <row r="58" spans="1:13" ht="24.75" customHeight="1" x14ac:dyDescent="0.25">
      <c r="A58" s="18" t="s">
        <v>31</v>
      </c>
      <c r="B58" s="8">
        <f>B24</f>
        <v>0</v>
      </c>
      <c r="C58" s="8">
        <f>C24</f>
        <v>0</v>
      </c>
      <c r="D58" s="8"/>
      <c r="E58" s="8"/>
      <c r="F58" s="8"/>
      <c r="G58" s="8"/>
      <c r="H58" s="8"/>
      <c r="I58" s="8"/>
      <c r="J58" s="8"/>
      <c r="K58" s="8"/>
      <c r="L58" s="8"/>
      <c r="M58" s="8"/>
    </row>
    <row r="59" spans="1:13" ht="42" customHeight="1" x14ac:dyDescent="0.25">
      <c r="A59" s="18" t="s">
        <v>309</v>
      </c>
      <c r="B59" s="8">
        <f>B14</f>
        <v>405</v>
      </c>
      <c r="C59" s="8">
        <f>C14</f>
        <v>457</v>
      </c>
      <c r="D59" s="8"/>
      <c r="E59" s="8"/>
      <c r="F59" s="8"/>
      <c r="G59" s="8"/>
      <c r="H59" s="8"/>
      <c r="I59" s="8"/>
      <c r="J59" s="8"/>
      <c r="K59" s="8"/>
      <c r="L59" s="8"/>
      <c r="M59" s="8"/>
    </row>
    <row r="60" spans="1:13" ht="42" customHeight="1" x14ac:dyDescent="0.25">
      <c r="A60" s="18" t="s">
        <v>311</v>
      </c>
      <c r="B60" s="8">
        <f>B17</f>
        <v>137</v>
      </c>
      <c r="C60" s="8">
        <f>C17</f>
        <v>153</v>
      </c>
      <c r="D60" s="8"/>
      <c r="E60" s="8"/>
      <c r="F60" s="8"/>
      <c r="G60" s="8"/>
      <c r="H60" s="8"/>
      <c r="I60" s="8"/>
      <c r="J60" s="8"/>
      <c r="K60" s="8"/>
      <c r="L60" s="8"/>
      <c r="M60" s="8"/>
    </row>
    <row r="61" spans="1:13" ht="26.25" customHeight="1" x14ac:dyDescent="0.25">
      <c r="A61" s="196" t="s">
        <v>108</v>
      </c>
      <c r="B61" s="136">
        <f t="shared" ref="B61:M61" si="20">B21</f>
        <v>1</v>
      </c>
      <c r="C61" s="136">
        <f t="shared" si="20"/>
        <v>2</v>
      </c>
      <c r="D61" s="136">
        <f t="shared" si="20"/>
        <v>0</v>
      </c>
      <c r="E61" s="136">
        <f t="shared" si="20"/>
        <v>0</v>
      </c>
      <c r="F61" s="136">
        <f t="shared" si="20"/>
        <v>0</v>
      </c>
      <c r="G61" s="136">
        <f t="shared" si="20"/>
        <v>0</v>
      </c>
      <c r="H61" s="136">
        <f t="shared" si="20"/>
        <v>0</v>
      </c>
      <c r="I61" s="136">
        <f t="shared" si="20"/>
        <v>0</v>
      </c>
      <c r="J61" s="136">
        <f t="shared" si="20"/>
        <v>0</v>
      </c>
      <c r="K61" s="136">
        <f t="shared" si="20"/>
        <v>0</v>
      </c>
      <c r="L61" s="136">
        <f t="shared" si="20"/>
        <v>0</v>
      </c>
      <c r="M61" s="136">
        <f t="shared" si="20"/>
        <v>0</v>
      </c>
    </row>
    <row r="62" spans="1:13" x14ac:dyDescent="0.25">
      <c r="C62" s="1"/>
      <c r="D62" s="1"/>
      <c r="E62" s="1"/>
      <c r="H62" s="1"/>
    </row>
    <row r="63" spans="1:13" ht="86.25" customHeight="1" x14ac:dyDescent="0.25">
      <c r="A63" s="281" t="s">
        <v>109</v>
      </c>
      <c r="B63" s="281"/>
      <c r="C63" s="281"/>
      <c r="D63" s="281"/>
      <c r="E63" s="281"/>
      <c r="F63" s="281"/>
      <c r="G63" s="281"/>
      <c r="H63" s="281"/>
      <c r="I63" s="281"/>
      <c r="J63" s="281"/>
      <c r="K63" s="281"/>
      <c r="L63" s="281"/>
      <c r="M63" s="281"/>
    </row>
    <row r="64" spans="1:13" ht="12" customHeight="1" x14ac:dyDescent="0.25">
      <c r="A64" s="34"/>
      <c r="B64" s="34"/>
      <c r="C64" s="34"/>
      <c r="D64" s="34"/>
      <c r="E64" s="34"/>
      <c r="F64" s="34"/>
      <c r="G64" s="34"/>
      <c r="H64" s="34"/>
      <c r="I64" s="34"/>
      <c r="J64" s="34"/>
      <c r="K64" s="34"/>
      <c r="L64" s="34"/>
      <c r="M64" s="34"/>
    </row>
    <row r="65" spans="1:13" ht="87.75" customHeight="1" x14ac:dyDescent="0.25">
      <c r="A65" s="281" t="s">
        <v>116</v>
      </c>
      <c r="B65" s="281"/>
      <c r="C65" s="281"/>
      <c r="D65" s="281"/>
      <c r="E65" s="281"/>
      <c r="F65" s="281"/>
      <c r="G65" s="281"/>
      <c r="H65" s="281"/>
      <c r="I65" s="281"/>
      <c r="J65" s="281"/>
      <c r="K65" s="281"/>
      <c r="L65" s="281"/>
      <c r="M65" s="281"/>
    </row>
    <row r="66" spans="1:13" ht="17.25" hidden="1" customHeight="1" x14ac:dyDescent="0.25">
      <c r="A66" s="34"/>
      <c r="B66" s="34"/>
      <c r="C66" s="34"/>
      <c r="D66" s="34"/>
      <c r="E66" s="34"/>
      <c r="F66" s="34"/>
      <c r="G66" s="34"/>
      <c r="H66" s="34"/>
      <c r="I66" s="34"/>
      <c r="J66" s="34"/>
      <c r="K66" s="34"/>
      <c r="L66" s="34"/>
      <c r="M66" s="34"/>
    </row>
    <row r="67" spans="1:13" ht="79.5" customHeight="1" x14ac:dyDescent="0.25">
      <c r="A67" s="281" t="s">
        <v>33</v>
      </c>
      <c r="B67" s="281"/>
      <c r="C67" s="281"/>
      <c r="D67" s="281"/>
      <c r="E67" s="281"/>
      <c r="F67" s="281"/>
      <c r="G67" s="281"/>
      <c r="H67" s="281"/>
      <c r="I67" s="281"/>
      <c r="J67" s="281"/>
      <c r="K67" s="281"/>
      <c r="L67" s="281"/>
      <c r="M67" s="281"/>
    </row>
    <row r="69" spans="1:13" ht="238.5" customHeight="1" x14ac:dyDescent="0.25">
      <c r="A69" s="282" t="s">
        <v>238</v>
      </c>
      <c r="B69" s="282"/>
      <c r="C69" s="282"/>
      <c r="D69" s="282"/>
      <c r="E69" s="282"/>
      <c r="F69" s="282"/>
      <c r="G69" s="282"/>
      <c r="H69" s="282"/>
      <c r="I69" s="282"/>
      <c r="J69" s="282"/>
      <c r="K69" s="282"/>
      <c r="L69" s="282"/>
      <c r="M69" s="282"/>
    </row>
    <row r="70" spans="1:13" x14ac:dyDescent="0.25">
      <c r="A70" s="283"/>
      <c r="B70" s="283"/>
      <c r="C70" s="283"/>
      <c r="D70" s="283"/>
      <c r="E70" s="283"/>
      <c r="F70" s="283"/>
      <c r="G70" s="283"/>
      <c r="H70" s="283"/>
      <c r="I70" s="283"/>
    </row>
    <row r="71" spans="1:13" ht="35.25" customHeight="1" x14ac:dyDescent="0.25">
      <c r="A71" s="279"/>
      <c r="B71" s="279"/>
      <c r="C71" s="279"/>
      <c r="D71" s="279"/>
      <c r="E71" s="279"/>
      <c r="F71" s="279"/>
      <c r="G71" s="279"/>
      <c r="H71" s="279"/>
      <c r="I71" s="279"/>
      <c r="J71" s="279"/>
      <c r="K71" s="279"/>
      <c r="L71" s="279"/>
      <c r="M71" s="279"/>
    </row>
    <row r="72" spans="1:13" ht="21.75" customHeight="1" x14ac:dyDescent="0.25">
      <c r="A72" s="284"/>
      <c r="B72" s="284"/>
      <c r="C72" s="284"/>
      <c r="D72" s="284"/>
      <c r="E72" s="284"/>
      <c r="F72" s="284"/>
      <c r="G72" s="284"/>
      <c r="H72" s="284"/>
      <c r="I72" s="284"/>
      <c r="J72" s="284"/>
      <c r="K72" s="284"/>
      <c r="L72" s="284"/>
      <c r="M72" s="284"/>
    </row>
    <row r="73" spans="1:13" ht="25.5" customHeight="1" x14ac:dyDescent="0.25">
      <c r="A73" s="284"/>
      <c r="B73" s="284"/>
      <c r="C73" s="284"/>
      <c r="D73" s="284"/>
      <c r="E73" s="284"/>
      <c r="F73" s="284"/>
      <c r="G73" s="284"/>
      <c r="H73" s="284"/>
      <c r="I73" s="284"/>
      <c r="J73" s="284"/>
      <c r="K73" s="284"/>
      <c r="L73" s="284"/>
      <c r="M73" s="284"/>
    </row>
    <row r="74" spans="1:13" ht="14.25" customHeight="1" x14ac:dyDescent="0.25">
      <c r="A74" s="279"/>
      <c r="B74" s="279"/>
      <c r="C74" s="279"/>
      <c r="D74" s="279"/>
      <c r="E74" s="279"/>
      <c r="F74" s="279"/>
      <c r="G74" s="279"/>
      <c r="H74" s="279"/>
      <c r="I74" s="279"/>
      <c r="J74" s="279"/>
      <c r="K74" s="279"/>
      <c r="L74" s="279"/>
      <c r="M74" s="279"/>
    </row>
    <row r="75" spans="1:13" ht="14.25" customHeight="1" x14ac:dyDescent="0.25">
      <c r="A75" s="283"/>
      <c r="B75" s="283"/>
      <c r="C75" s="283"/>
      <c r="D75" s="283"/>
      <c r="E75" s="283"/>
      <c r="F75" s="283"/>
      <c r="G75" s="283"/>
      <c r="H75" s="283"/>
      <c r="I75" s="283"/>
      <c r="J75" s="283"/>
      <c r="K75" s="283"/>
      <c r="L75" s="283"/>
      <c r="M75" s="283"/>
    </row>
    <row r="76" spans="1:13" ht="14.25" customHeight="1" x14ac:dyDescent="0.25">
      <c r="A76" s="279"/>
      <c r="B76" s="279"/>
      <c r="C76" s="279"/>
      <c r="D76" s="279"/>
      <c r="E76" s="279"/>
      <c r="F76" s="279"/>
      <c r="G76" s="279"/>
      <c r="H76" s="279"/>
      <c r="I76" s="279"/>
      <c r="J76" s="279"/>
      <c r="K76" s="279"/>
      <c r="L76" s="279"/>
      <c r="M76" s="279"/>
    </row>
    <row r="77" spans="1:13" ht="28.5" customHeight="1" x14ac:dyDescent="0.25">
      <c r="A77" s="279"/>
      <c r="B77" s="279"/>
      <c r="C77" s="279"/>
      <c r="D77" s="279"/>
      <c r="E77" s="279"/>
      <c r="F77" s="279"/>
      <c r="G77" s="279"/>
      <c r="H77" s="279"/>
      <c r="I77" s="279"/>
      <c r="J77" s="279"/>
      <c r="K77" s="279"/>
      <c r="L77" s="279"/>
      <c r="M77" s="279"/>
    </row>
    <row r="78" spans="1:13" ht="14.25" customHeight="1" x14ac:dyDescent="0.25">
      <c r="A78" s="283"/>
      <c r="B78" s="283"/>
      <c r="C78" s="283"/>
      <c r="D78" s="283"/>
      <c r="E78" s="283"/>
      <c r="F78" s="283"/>
      <c r="G78" s="283"/>
      <c r="H78" s="283"/>
      <c r="I78" s="283"/>
      <c r="J78" s="283"/>
      <c r="K78" s="283"/>
      <c r="L78" s="283"/>
      <c r="M78" s="283"/>
    </row>
    <row r="79" spans="1:13" ht="14.25" customHeight="1" x14ac:dyDescent="0.25">
      <c r="A79" s="279"/>
      <c r="B79" s="279"/>
      <c r="C79" s="279"/>
      <c r="D79" s="279"/>
      <c r="E79" s="279"/>
      <c r="F79" s="279"/>
      <c r="G79" s="279"/>
      <c r="H79" s="279"/>
      <c r="I79" s="279"/>
      <c r="J79" s="279"/>
      <c r="K79" s="279"/>
      <c r="L79" s="279"/>
      <c r="M79" s="279"/>
    </row>
    <row r="80" spans="1:13" ht="25.5" customHeight="1" x14ac:dyDescent="0.25">
      <c r="A80" s="279"/>
      <c r="B80" s="279"/>
      <c r="C80" s="279"/>
      <c r="D80" s="279"/>
      <c r="E80" s="279"/>
      <c r="F80" s="279"/>
      <c r="G80" s="279"/>
      <c r="H80" s="279"/>
      <c r="I80" s="279"/>
      <c r="J80" s="279"/>
      <c r="K80" s="279"/>
      <c r="L80" s="279"/>
      <c r="M80" s="279"/>
    </row>
    <row r="81" spans="1:13" ht="14.25" customHeight="1" x14ac:dyDescent="0.25">
      <c r="A81" s="279"/>
      <c r="B81" s="279"/>
      <c r="C81" s="279"/>
      <c r="D81" s="279"/>
      <c r="E81" s="279"/>
      <c r="F81" s="279"/>
      <c r="G81" s="279"/>
      <c r="H81" s="279"/>
      <c r="I81" s="279"/>
      <c r="J81" s="279"/>
      <c r="K81" s="279"/>
      <c r="L81" s="279"/>
      <c r="M81" s="279"/>
    </row>
    <row r="82" spans="1:13" ht="14.25" customHeight="1" x14ac:dyDescent="0.25"/>
    <row r="83" spans="1:13" ht="14.25" customHeight="1" x14ac:dyDescent="0.25"/>
    <row r="84" spans="1:13" ht="14.25" customHeight="1" x14ac:dyDescent="0.25"/>
    <row r="85" spans="1:13" ht="14.25" customHeight="1" x14ac:dyDescent="0.25"/>
    <row r="86" spans="1:13" ht="14.25" customHeight="1" x14ac:dyDescent="0.25"/>
    <row r="87" spans="1:13" ht="14.25" customHeight="1" x14ac:dyDescent="0.25"/>
    <row r="88" spans="1:13" ht="14.25" customHeight="1" x14ac:dyDescent="0.25"/>
    <row r="89" spans="1:13" ht="14.25" customHeight="1" x14ac:dyDescent="0.25"/>
    <row r="90" spans="1:13" ht="14.25" customHeight="1" x14ac:dyDescent="0.25"/>
    <row r="91" spans="1:13" ht="32.25" customHeight="1" x14ac:dyDescent="0.25"/>
    <row r="92" spans="1:13" ht="14.25" customHeight="1" x14ac:dyDescent="0.25"/>
    <row r="93" spans="1:13" ht="14.25" customHeight="1" x14ac:dyDescent="0.25"/>
    <row r="94" spans="1:13" ht="14.25" customHeight="1" x14ac:dyDescent="0.25"/>
    <row r="95" spans="1:13" ht="14.25" customHeight="1" x14ac:dyDescent="0.25"/>
    <row r="96" spans="1:13" ht="22.5" customHeight="1" x14ac:dyDescent="0.25"/>
  </sheetData>
  <mergeCells count="26">
    <mergeCell ref="A80:M80"/>
    <mergeCell ref="A81:M81"/>
    <mergeCell ref="A75:M75"/>
    <mergeCell ref="A76:M76"/>
    <mergeCell ref="A77:M77"/>
    <mergeCell ref="A78:M78"/>
    <mergeCell ref="A79:M79"/>
    <mergeCell ref="A74:M74"/>
    <mergeCell ref="A7:I7"/>
    <mergeCell ref="A9:M9"/>
    <mergeCell ref="A63:M63"/>
    <mergeCell ref="A65:M65"/>
    <mergeCell ref="A67:M67"/>
    <mergeCell ref="A69:M69"/>
    <mergeCell ref="A70:I70"/>
    <mergeCell ref="A71:M71"/>
    <mergeCell ref="A72:M72"/>
    <mergeCell ref="A73:M73"/>
    <mergeCell ref="A42:A43"/>
    <mergeCell ref="A56:A57"/>
    <mergeCell ref="A6:I6"/>
    <mergeCell ref="A1:I1"/>
    <mergeCell ref="A2:I2"/>
    <mergeCell ref="A3:I3"/>
    <mergeCell ref="A4:I4"/>
    <mergeCell ref="A5:I5"/>
  </mergeCells>
  <pageMargins left="0" right="0" top="0" bottom="0" header="0.3" footer="0.3"/>
  <pageSetup paperSize="5" scale="46"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M87"/>
  <sheetViews>
    <sheetView zoomScale="85" zoomScaleNormal="85" workbookViewId="0">
      <selection activeCell="A34" sqref="A34"/>
    </sheetView>
  </sheetViews>
  <sheetFormatPr defaultColWidth="9.140625" defaultRowHeight="15" x14ac:dyDescent="0.25"/>
  <cols>
    <col min="1" max="1" width="45.7109375" style="2" customWidth="1"/>
    <col min="2" max="2" width="10.7109375" style="1" customWidth="1"/>
    <col min="3" max="8" width="10.7109375" customWidth="1"/>
    <col min="9" max="9" width="10.7109375" style="1" customWidth="1"/>
    <col min="10" max="13" width="10.7109375" customWidth="1"/>
  </cols>
  <sheetData>
    <row r="1" spans="1:13" x14ac:dyDescent="0.25">
      <c r="A1" s="278" t="s">
        <v>0</v>
      </c>
      <c r="B1" s="278"/>
      <c r="C1" s="278"/>
      <c r="D1" s="278"/>
      <c r="E1" s="278"/>
      <c r="F1" s="278"/>
      <c r="G1" s="278"/>
      <c r="H1" s="278"/>
      <c r="I1" s="278"/>
    </row>
    <row r="2" spans="1:13" x14ac:dyDescent="0.25">
      <c r="A2" s="278" t="s">
        <v>1</v>
      </c>
      <c r="B2" s="278"/>
      <c r="C2" s="278"/>
      <c r="D2" s="278"/>
      <c r="E2" s="278"/>
      <c r="F2" s="278"/>
      <c r="G2" s="278"/>
      <c r="H2" s="278"/>
      <c r="I2" s="278"/>
    </row>
    <row r="3" spans="1:13" x14ac:dyDescent="0.25">
      <c r="A3" s="278" t="s">
        <v>106</v>
      </c>
      <c r="B3" s="278"/>
      <c r="C3" s="278"/>
      <c r="D3" s="278"/>
      <c r="E3" s="278"/>
      <c r="F3" s="278"/>
      <c r="G3" s="278"/>
      <c r="H3" s="278"/>
      <c r="I3" s="278"/>
    </row>
    <row r="4" spans="1:13" x14ac:dyDescent="0.25">
      <c r="A4" s="277" t="s">
        <v>3</v>
      </c>
      <c r="B4" s="277"/>
      <c r="C4" s="277"/>
      <c r="D4" s="277"/>
      <c r="E4" s="277"/>
      <c r="F4" s="277"/>
      <c r="G4" s="277"/>
      <c r="H4" s="277"/>
      <c r="I4" s="277"/>
    </row>
    <row r="5" spans="1:13" ht="15" customHeight="1" x14ac:dyDescent="0.25">
      <c r="A5" s="263" t="s">
        <v>4</v>
      </c>
      <c r="B5" s="263"/>
      <c r="C5" s="263"/>
      <c r="D5" s="263"/>
      <c r="E5" s="263"/>
      <c r="F5" s="263"/>
      <c r="G5" s="263"/>
      <c r="H5" s="263"/>
      <c r="I5" s="263"/>
    </row>
    <row r="6" spans="1:13" x14ac:dyDescent="0.25">
      <c r="A6" s="277" t="s">
        <v>5</v>
      </c>
      <c r="B6" s="277"/>
      <c r="C6" s="277"/>
      <c r="D6" s="277"/>
      <c r="E6" s="277"/>
      <c r="F6" s="277"/>
      <c r="G6" s="277"/>
      <c r="H6" s="277"/>
      <c r="I6" s="277"/>
    </row>
    <row r="7" spans="1:13" x14ac:dyDescent="0.25">
      <c r="A7" s="278" t="s">
        <v>107</v>
      </c>
      <c r="B7" s="278"/>
      <c r="C7" s="278"/>
      <c r="D7" s="278"/>
      <c r="E7" s="278"/>
      <c r="F7" s="278"/>
      <c r="G7" s="278"/>
      <c r="H7" s="278"/>
      <c r="I7" s="278"/>
    </row>
    <row r="8" spans="1:13" x14ac:dyDescent="0.25">
      <c r="A8" s="87" t="s">
        <v>305</v>
      </c>
      <c r="B8" s="21"/>
      <c r="C8" s="21"/>
      <c r="D8" s="21"/>
      <c r="E8" s="21"/>
      <c r="F8" s="21"/>
      <c r="G8" s="21"/>
      <c r="H8" s="21"/>
      <c r="I8" s="21"/>
    </row>
    <row r="9" spans="1:13" ht="23.25" customHeight="1" x14ac:dyDescent="0.25">
      <c r="A9" s="280" t="s">
        <v>314</v>
      </c>
      <c r="B9" s="280"/>
      <c r="C9" s="280"/>
      <c r="D9" s="280"/>
      <c r="E9" s="280"/>
      <c r="F9" s="280"/>
      <c r="G9" s="280"/>
      <c r="H9" s="280"/>
      <c r="I9" s="280"/>
      <c r="J9" s="280"/>
      <c r="K9" s="280"/>
      <c r="L9" s="280"/>
      <c r="M9" s="280"/>
    </row>
    <row r="10" spans="1:13" x14ac:dyDescent="0.25">
      <c r="A10"/>
      <c r="D10" s="1"/>
    </row>
    <row r="11" spans="1:13" x14ac:dyDescent="0.25">
      <c r="A11"/>
      <c r="D11" s="1"/>
    </row>
    <row r="12" spans="1:13" x14ac:dyDescent="0.25">
      <c r="B12" s="3" t="s">
        <v>294</v>
      </c>
      <c r="C12" s="3" t="s">
        <v>8</v>
      </c>
      <c r="D12" s="3" t="s">
        <v>9</v>
      </c>
      <c r="E12" s="3" t="s">
        <v>10</v>
      </c>
      <c r="F12" s="3" t="s">
        <v>11</v>
      </c>
      <c r="G12" s="3" t="s">
        <v>12</v>
      </c>
      <c r="H12" s="3" t="s">
        <v>13</v>
      </c>
      <c r="I12" s="3" t="s">
        <v>14</v>
      </c>
      <c r="J12" s="3" t="s">
        <v>15</v>
      </c>
      <c r="K12" s="3" t="s">
        <v>16</v>
      </c>
      <c r="L12" s="3" t="s">
        <v>17</v>
      </c>
      <c r="M12" s="3" t="s">
        <v>18</v>
      </c>
    </row>
    <row r="13" spans="1:13" s="11" customFormat="1" x14ac:dyDescent="0.25">
      <c r="A13" s="4" t="s">
        <v>306</v>
      </c>
      <c r="B13" s="5">
        <f>B14+B17</f>
        <v>106</v>
      </c>
      <c r="C13" s="5">
        <f t="shared" ref="C13:M13" si="0">C14+C17</f>
        <v>105</v>
      </c>
      <c r="D13" s="5">
        <f t="shared" si="0"/>
        <v>0</v>
      </c>
      <c r="E13" s="5">
        <f t="shared" si="0"/>
        <v>0</v>
      </c>
      <c r="F13" s="5">
        <f t="shared" si="0"/>
        <v>0</v>
      </c>
      <c r="G13" s="5">
        <f t="shared" si="0"/>
        <v>0</v>
      </c>
      <c r="H13" s="5">
        <f t="shared" si="0"/>
        <v>0</v>
      </c>
      <c r="I13" s="5">
        <f t="shared" si="0"/>
        <v>0</v>
      </c>
      <c r="J13" s="5">
        <f t="shared" si="0"/>
        <v>0</v>
      </c>
      <c r="K13" s="5">
        <f t="shared" si="0"/>
        <v>0</v>
      </c>
      <c r="L13" s="5">
        <f t="shared" si="0"/>
        <v>0</v>
      </c>
      <c r="M13" s="5">
        <f t="shared" si="0"/>
        <v>0</v>
      </c>
    </row>
    <row r="14" spans="1:13" ht="21" customHeight="1" x14ac:dyDescent="0.25">
      <c r="A14" s="195" t="s">
        <v>309</v>
      </c>
      <c r="B14" s="7">
        <f>B15+B16</f>
        <v>75</v>
      </c>
      <c r="C14" s="7">
        <f t="shared" ref="C14:G14" si="1">C15+C16</f>
        <v>76</v>
      </c>
      <c r="D14" s="7">
        <f t="shared" si="1"/>
        <v>0</v>
      </c>
      <c r="E14" s="7">
        <f t="shared" si="1"/>
        <v>0</v>
      </c>
      <c r="F14" s="7">
        <f t="shared" si="1"/>
        <v>0</v>
      </c>
      <c r="G14" s="7">
        <f t="shared" si="1"/>
        <v>0</v>
      </c>
      <c r="H14" s="7">
        <f>H15+H16</f>
        <v>0</v>
      </c>
      <c r="I14" s="7">
        <f t="shared" ref="I14:M14" si="2">I15+I16</f>
        <v>0</v>
      </c>
      <c r="J14" s="7">
        <f t="shared" si="2"/>
        <v>0</v>
      </c>
      <c r="K14" s="7">
        <f t="shared" si="2"/>
        <v>0</v>
      </c>
      <c r="L14" s="7">
        <f t="shared" si="2"/>
        <v>0</v>
      </c>
      <c r="M14" s="7">
        <f t="shared" si="2"/>
        <v>0</v>
      </c>
    </row>
    <row r="15" spans="1:13" x14ac:dyDescent="0.25">
      <c r="A15" s="14" t="s">
        <v>22</v>
      </c>
      <c r="B15" s="8">
        <v>68</v>
      </c>
      <c r="C15" s="8">
        <v>68</v>
      </c>
      <c r="D15" s="8"/>
      <c r="E15" s="8"/>
      <c r="F15" s="8"/>
      <c r="G15" s="8"/>
      <c r="H15" s="15"/>
      <c r="I15" s="8"/>
      <c r="J15" s="8"/>
      <c r="K15" s="8"/>
      <c r="L15" s="8"/>
      <c r="M15" s="8"/>
    </row>
    <row r="16" spans="1:13" x14ac:dyDescent="0.25">
      <c r="A16" s="14" t="s">
        <v>23</v>
      </c>
      <c r="B16" s="8">
        <v>7</v>
      </c>
      <c r="C16" s="8">
        <v>8</v>
      </c>
      <c r="D16" s="8"/>
      <c r="E16" s="8"/>
      <c r="F16" s="8"/>
      <c r="G16" s="8"/>
      <c r="H16" s="15"/>
      <c r="I16" s="8"/>
      <c r="J16" s="8"/>
      <c r="K16" s="8"/>
      <c r="L16" s="8"/>
      <c r="M16" s="8"/>
    </row>
    <row r="17" spans="1:13" ht="30" x14ac:dyDescent="0.25">
      <c r="A17" s="195" t="s">
        <v>310</v>
      </c>
      <c r="B17" s="7">
        <f>B18+B19</f>
        <v>31</v>
      </c>
      <c r="C17" s="7">
        <f t="shared" ref="C17:M17" si="3">C18+C19</f>
        <v>29</v>
      </c>
      <c r="D17" s="7">
        <f t="shared" si="3"/>
        <v>0</v>
      </c>
      <c r="E17" s="7">
        <f t="shared" si="3"/>
        <v>0</v>
      </c>
      <c r="F17" s="7">
        <f t="shared" si="3"/>
        <v>0</v>
      </c>
      <c r="G17" s="7">
        <f t="shared" si="3"/>
        <v>0</v>
      </c>
      <c r="H17" s="13">
        <f t="shared" si="3"/>
        <v>0</v>
      </c>
      <c r="I17" s="7">
        <f t="shared" si="3"/>
        <v>0</v>
      </c>
      <c r="J17" s="7">
        <f t="shared" si="3"/>
        <v>0</v>
      </c>
      <c r="K17" s="7">
        <f t="shared" si="3"/>
        <v>0</v>
      </c>
      <c r="L17" s="7">
        <f t="shared" si="3"/>
        <v>0</v>
      </c>
      <c r="M17" s="7">
        <f t="shared" si="3"/>
        <v>0</v>
      </c>
    </row>
    <row r="18" spans="1:13" x14ac:dyDescent="0.25">
      <c r="A18" s="14" t="s">
        <v>22</v>
      </c>
      <c r="B18" s="8">
        <v>24</v>
      </c>
      <c r="C18" s="8">
        <v>23</v>
      </c>
      <c r="D18" s="8"/>
      <c r="E18" s="8"/>
      <c r="F18" s="8"/>
      <c r="G18" s="8"/>
      <c r="H18" s="15"/>
      <c r="I18" s="8"/>
      <c r="J18" s="8"/>
      <c r="K18" s="8"/>
      <c r="L18" s="8"/>
      <c r="M18" s="8"/>
    </row>
    <row r="19" spans="1:13" x14ac:dyDescent="0.25">
      <c r="A19" s="14" t="s">
        <v>23</v>
      </c>
      <c r="B19" s="8">
        <v>7</v>
      </c>
      <c r="C19" s="8">
        <v>6</v>
      </c>
      <c r="D19" s="8"/>
      <c r="E19" s="8"/>
      <c r="F19" s="8"/>
      <c r="G19" s="8"/>
      <c r="H19" s="15"/>
      <c r="I19" s="8"/>
      <c r="J19" s="8"/>
      <c r="K19" s="8"/>
      <c r="L19" s="8"/>
      <c r="M19" s="8"/>
    </row>
    <row r="20" spans="1:13" x14ac:dyDescent="0.25">
      <c r="A20"/>
      <c r="B20"/>
      <c r="I20"/>
    </row>
    <row r="21" spans="1:13" ht="23.25" customHeight="1" x14ac:dyDescent="0.25">
      <c r="A21" s="196" t="s">
        <v>108</v>
      </c>
      <c r="B21" s="7">
        <f>B22+B23</f>
        <v>2</v>
      </c>
      <c r="C21" s="7">
        <f t="shared" ref="C21:M21" si="4">C22+C23</f>
        <v>0</v>
      </c>
      <c r="D21" s="7">
        <f t="shared" si="4"/>
        <v>0</v>
      </c>
      <c r="E21" s="7">
        <f t="shared" si="4"/>
        <v>0</v>
      </c>
      <c r="F21" s="7">
        <f t="shared" si="4"/>
        <v>0</v>
      </c>
      <c r="G21" s="7">
        <f t="shared" si="4"/>
        <v>0</v>
      </c>
      <c r="H21" s="7">
        <f t="shared" si="4"/>
        <v>0</v>
      </c>
      <c r="I21" s="7">
        <f t="shared" si="4"/>
        <v>0</v>
      </c>
      <c r="J21" s="7">
        <f t="shared" si="4"/>
        <v>0</v>
      </c>
      <c r="K21" s="7">
        <f t="shared" si="4"/>
        <v>0</v>
      </c>
      <c r="L21" s="7">
        <f t="shared" si="4"/>
        <v>0</v>
      </c>
      <c r="M21" s="7">
        <f t="shared" si="4"/>
        <v>0</v>
      </c>
    </row>
    <row r="22" spans="1:13" x14ac:dyDescent="0.25">
      <c r="A22" s="14" t="s">
        <v>22</v>
      </c>
      <c r="B22" s="8">
        <v>2</v>
      </c>
      <c r="C22" s="8">
        <v>0</v>
      </c>
      <c r="D22" s="8"/>
      <c r="E22" s="8"/>
      <c r="F22" s="8"/>
      <c r="G22" s="8"/>
      <c r="H22" s="15"/>
      <c r="I22" s="8"/>
      <c r="J22" s="8"/>
      <c r="K22" s="8"/>
      <c r="L22" s="8"/>
      <c r="M22" s="8"/>
    </row>
    <row r="23" spans="1:13" x14ac:dyDescent="0.25">
      <c r="A23" s="14" t="s">
        <v>23</v>
      </c>
      <c r="B23" s="8">
        <v>0</v>
      </c>
      <c r="C23" s="8">
        <v>0</v>
      </c>
      <c r="D23" s="8"/>
      <c r="E23" s="8"/>
      <c r="F23" s="8"/>
      <c r="G23" s="8"/>
      <c r="H23" s="15"/>
      <c r="I23" s="8"/>
      <c r="J23" s="8"/>
      <c r="K23" s="8"/>
      <c r="L23" s="8"/>
      <c r="M23" s="8"/>
    </row>
    <row r="24" spans="1:13" ht="23.25" customHeight="1" x14ac:dyDescent="0.25">
      <c r="A24" s="195" t="s">
        <v>29</v>
      </c>
      <c r="B24" s="8">
        <v>0</v>
      </c>
      <c r="C24" s="8">
        <v>0</v>
      </c>
      <c r="D24" s="8">
        <v>0</v>
      </c>
      <c r="E24" s="8">
        <v>0</v>
      </c>
      <c r="F24" s="8">
        <v>0</v>
      </c>
      <c r="G24" s="8">
        <v>0</v>
      </c>
      <c r="H24" s="8">
        <v>0</v>
      </c>
      <c r="I24" s="8">
        <v>0</v>
      </c>
      <c r="J24" s="8">
        <v>0</v>
      </c>
      <c r="K24" s="8">
        <v>0</v>
      </c>
      <c r="L24" s="8">
        <v>0</v>
      </c>
      <c r="M24" s="8">
        <v>0</v>
      </c>
    </row>
    <row r="25" spans="1:13" x14ac:dyDescent="0.25">
      <c r="A25"/>
      <c r="B25"/>
      <c r="I25"/>
    </row>
    <row r="26" spans="1:13" x14ac:dyDescent="0.25">
      <c r="A26"/>
      <c r="B26"/>
      <c r="I26"/>
    </row>
    <row r="27" spans="1:13" x14ac:dyDescent="0.25">
      <c r="A27" s="157" t="s">
        <v>313</v>
      </c>
      <c r="B27" s="3" t="s">
        <v>294</v>
      </c>
      <c r="C27" s="3" t="s">
        <v>8</v>
      </c>
      <c r="D27" s="3" t="s">
        <v>9</v>
      </c>
      <c r="E27" s="3" t="s">
        <v>10</v>
      </c>
      <c r="F27" s="3" t="s">
        <v>11</v>
      </c>
      <c r="G27" s="3" t="s">
        <v>12</v>
      </c>
      <c r="H27" s="3" t="s">
        <v>13</v>
      </c>
      <c r="I27" s="3" t="s">
        <v>14</v>
      </c>
      <c r="J27" s="3" t="s">
        <v>15</v>
      </c>
      <c r="K27" s="3" t="s">
        <v>16</v>
      </c>
      <c r="L27" s="3" t="s">
        <v>17</v>
      </c>
      <c r="M27" s="3" t="s">
        <v>18</v>
      </c>
    </row>
    <row r="28" spans="1:13" x14ac:dyDescent="0.25">
      <c r="A28" s="4" t="s">
        <v>20</v>
      </c>
      <c r="B28" s="5">
        <v>337</v>
      </c>
      <c r="C28" s="5">
        <v>346</v>
      </c>
      <c r="D28" s="5">
        <v>0</v>
      </c>
      <c r="E28" s="5">
        <v>0</v>
      </c>
      <c r="F28" s="5">
        <v>0</v>
      </c>
      <c r="G28" s="5">
        <v>0</v>
      </c>
      <c r="H28" s="5">
        <v>0</v>
      </c>
      <c r="I28" s="5">
        <v>0</v>
      </c>
      <c r="J28" s="5">
        <v>0</v>
      </c>
      <c r="K28" s="5">
        <v>0</v>
      </c>
      <c r="L28" s="5">
        <v>0</v>
      </c>
      <c r="M28" s="5">
        <v>0</v>
      </c>
    </row>
    <row r="29" spans="1:13" x14ac:dyDescent="0.25">
      <c r="A29" s="200" t="s">
        <v>22</v>
      </c>
      <c r="B29" s="201">
        <f>B32+B35+B38</f>
        <v>288</v>
      </c>
      <c r="C29" s="201">
        <f>C32+C35+C38</f>
        <v>297</v>
      </c>
      <c r="D29" s="201">
        <v>0</v>
      </c>
      <c r="E29" s="201">
        <v>0</v>
      </c>
      <c r="F29" s="201">
        <v>0</v>
      </c>
      <c r="G29" s="201">
        <v>0</v>
      </c>
      <c r="H29" s="201">
        <v>0</v>
      </c>
      <c r="I29" s="201">
        <v>0</v>
      </c>
      <c r="J29" s="201">
        <v>0</v>
      </c>
      <c r="K29" s="201">
        <v>0</v>
      </c>
      <c r="L29" s="201">
        <v>0</v>
      </c>
      <c r="M29" s="201">
        <v>0</v>
      </c>
    </row>
    <row r="30" spans="1:13" x14ac:dyDescent="0.25">
      <c r="A30" s="200" t="s">
        <v>23</v>
      </c>
      <c r="B30" s="201">
        <f>B33+B36+B39</f>
        <v>49</v>
      </c>
      <c r="C30" s="201">
        <f>C33+C36+C39</f>
        <v>49</v>
      </c>
      <c r="D30" s="201">
        <v>0</v>
      </c>
      <c r="E30" s="201">
        <v>0</v>
      </c>
      <c r="F30" s="201">
        <v>0</v>
      </c>
      <c r="G30" s="201">
        <v>0</v>
      </c>
      <c r="H30" s="201">
        <v>0</v>
      </c>
      <c r="I30" s="201">
        <v>0</v>
      </c>
      <c r="J30" s="201">
        <v>0</v>
      </c>
      <c r="K30" s="201">
        <v>0</v>
      </c>
      <c r="L30" s="201">
        <v>0</v>
      </c>
      <c r="M30" s="201">
        <v>0</v>
      </c>
    </row>
    <row r="31" spans="1:13" ht="30" x14ac:dyDescent="0.25">
      <c r="A31" s="9" t="s">
        <v>307</v>
      </c>
      <c r="B31" s="27">
        <f>B32+B33</f>
        <v>60</v>
      </c>
      <c r="C31" s="27">
        <f t="shared" ref="C31:M31" si="5">C32+C33</f>
        <v>55</v>
      </c>
      <c r="D31" s="27">
        <f t="shared" si="5"/>
        <v>0</v>
      </c>
      <c r="E31" s="27">
        <f t="shared" si="5"/>
        <v>0</v>
      </c>
      <c r="F31" s="27">
        <f t="shared" si="5"/>
        <v>0</v>
      </c>
      <c r="G31" s="27">
        <f t="shared" si="5"/>
        <v>0</v>
      </c>
      <c r="H31" s="27">
        <f t="shared" si="5"/>
        <v>0</v>
      </c>
      <c r="I31" s="27">
        <f t="shared" si="5"/>
        <v>0</v>
      </c>
      <c r="J31" s="27">
        <f t="shared" si="5"/>
        <v>0</v>
      </c>
      <c r="K31" s="27">
        <f t="shared" si="5"/>
        <v>0</v>
      </c>
      <c r="L31" s="27">
        <f t="shared" si="5"/>
        <v>0</v>
      </c>
      <c r="M31" s="27">
        <f t="shared" si="5"/>
        <v>0</v>
      </c>
    </row>
    <row r="32" spans="1:13" x14ac:dyDescent="0.25">
      <c r="A32" s="14" t="s">
        <v>22</v>
      </c>
      <c r="B32" s="159">
        <v>46</v>
      </c>
      <c r="C32" s="159">
        <v>48</v>
      </c>
      <c r="D32" s="159"/>
      <c r="E32" s="159"/>
      <c r="F32" s="159"/>
      <c r="G32" s="159"/>
      <c r="H32" s="159"/>
      <c r="I32" s="159"/>
      <c r="J32" s="159"/>
      <c r="K32" s="159"/>
      <c r="L32" s="159"/>
      <c r="M32" s="159"/>
    </row>
    <row r="33" spans="1:13" x14ac:dyDescent="0.25">
      <c r="A33" s="14" t="s">
        <v>23</v>
      </c>
      <c r="B33" s="159">
        <v>14</v>
      </c>
      <c r="C33" s="159">
        <v>7</v>
      </c>
      <c r="D33" s="159"/>
      <c r="E33" s="159"/>
      <c r="F33" s="159"/>
      <c r="G33" s="159"/>
      <c r="H33" s="159"/>
      <c r="I33" s="159"/>
      <c r="J33" s="159"/>
      <c r="K33" s="159"/>
      <c r="L33" s="159"/>
      <c r="M33" s="159"/>
    </row>
    <row r="34" spans="1:13" ht="30" x14ac:dyDescent="0.25">
      <c r="A34" s="9" t="s">
        <v>308</v>
      </c>
      <c r="B34" s="27">
        <f t="shared" ref="B34:M34" si="6">B35+B36</f>
        <v>46</v>
      </c>
      <c r="C34" s="27">
        <f t="shared" si="6"/>
        <v>50</v>
      </c>
      <c r="D34" s="27">
        <f t="shared" si="6"/>
        <v>0</v>
      </c>
      <c r="E34" s="27">
        <f t="shared" si="6"/>
        <v>0</v>
      </c>
      <c r="F34" s="27">
        <f t="shared" si="6"/>
        <v>0</v>
      </c>
      <c r="G34" s="27">
        <f t="shared" si="6"/>
        <v>0</v>
      </c>
      <c r="H34" s="27">
        <f t="shared" si="6"/>
        <v>0</v>
      </c>
      <c r="I34" s="27">
        <f t="shared" si="6"/>
        <v>0</v>
      </c>
      <c r="J34" s="27">
        <f t="shared" si="6"/>
        <v>0</v>
      </c>
      <c r="K34" s="27">
        <f t="shared" si="6"/>
        <v>0</v>
      </c>
      <c r="L34" s="27">
        <f t="shared" si="6"/>
        <v>0</v>
      </c>
      <c r="M34" s="27">
        <f t="shared" si="6"/>
        <v>0</v>
      </c>
    </row>
    <row r="35" spans="1:13" x14ac:dyDescent="0.25">
      <c r="A35" s="14" t="s">
        <v>22</v>
      </c>
      <c r="B35" s="8">
        <v>39</v>
      </c>
      <c r="C35" s="8">
        <v>43</v>
      </c>
      <c r="D35" s="8"/>
      <c r="E35" s="8"/>
      <c r="F35" s="8"/>
      <c r="G35" s="8"/>
      <c r="H35" s="8"/>
      <c r="I35" s="8"/>
      <c r="J35" s="8"/>
      <c r="K35" s="8"/>
      <c r="L35" s="8"/>
      <c r="M35" s="8"/>
    </row>
    <row r="36" spans="1:13" x14ac:dyDescent="0.25">
      <c r="A36" s="14" t="s">
        <v>23</v>
      </c>
      <c r="B36" s="8">
        <v>7</v>
      </c>
      <c r="C36" s="8">
        <v>7</v>
      </c>
      <c r="D36" s="8"/>
      <c r="E36" s="8"/>
      <c r="F36" s="8"/>
      <c r="G36" s="8"/>
      <c r="H36" s="8"/>
      <c r="I36" s="8"/>
      <c r="J36" s="8"/>
      <c r="K36" s="8"/>
      <c r="L36" s="8"/>
      <c r="M36" s="8"/>
    </row>
    <row r="37" spans="1:13" ht="32.25" customHeight="1" x14ac:dyDescent="0.25">
      <c r="A37" s="198" t="s">
        <v>312</v>
      </c>
      <c r="B37" s="199">
        <f>B38+B39</f>
        <v>231</v>
      </c>
      <c r="C37" s="199">
        <f t="shared" ref="C37:M37" si="7">C38+C39</f>
        <v>241</v>
      </c>
      <c r="D37" s="199">
        <f t="shared" si="7"/>
        <v>0</v>
      </c>
      <c r="E37" s="199">
        <f t="shared" si="7"/>
        <v>0</v>
      </c>
      <c r="F37" s="199">
        <f t="shared" si="7"/>
        <v>0</v>
      </c>
      <c r="G37" s="199">
        <f t="shared" si="7"/>
        <v>0</v>
      </c>
      <c r="H37" s="199">
        <f t="shared" si="7"/>
        <v>0</v>
      </c>
      <c r="I37" s="199">
        <f t="shared" si="7"/>
        <v>0</v>
      </c>
      <c r="J37" s="199">
        <f t="shared" si="7"/>
        <v>0</v>
      </c>
      <c r="K37" s="199">
        <f t="shared" si="7"/>
        <v>0</v>
      </c>
      <c r="L37" s="199">
        <f t="shared" si="7"/>
        <v>0</v>
      </c>
      <c r="M37" s="199">
        <f t="shared" si="7"/>
        <v>0</v>
      </c>
    </row>
    <row r="38" spans="1:13" x14ac:dyDescent="0.25">
      <c r="A38" s="197" t="s">
        <v>22</v>
      </c>
      <c r="B38" s="159">
        <v>203</v>
      </c>
      <c r="C38" s="159">
        <v>206</v>
      </c>
      <c r="D38" s="159"/>
      <c r="E38" s="159"/>
      <c r="F38" s="159"/>
      <c r="G38" s="159"/>
      <c r="H38" s="159"/>
      <c r="I38" s="159"/>
      <c r="J38" s="159"/>
      <c r="K38" s="159"/>
      <c r="L38" s="159"/>
      <c r="M38" s="159"/>
    </row>
    <row r="39" spans="1:13" x14ac:dyDescent="0.25">
      <c r="A39" s="197" t="s">
        <v>23</v>
      </c>
      <c r="B39" s="159">
        <v>28</v>
      </c>
      <c r="C39" s="159">
        <v>35</v>
      </c>
      <c r="D39" s="159"/>
      <c r="E39" s="159"/>
      <c r="F39" s="159"/>
      <c r="G39" s="159"/>
      <c r="H39" s="159"/>
      <c r="I39" s="159"/>
      <c r="J39" s="159"/>
      <c r="K39" s="159"/>
      <c r="L39" s="159"/>
      <c r="M39" s="159"/>
    </row>
    <row r="40" spans="1:13" x14ac:dyDescent="0.25">
      <c r="A40" s="194"/>
      <c r="C40" s="1"/>
      <c r="D40" s="1"/>
      <c r="E40" s="1"/>
      <c r="F40" s="1"/>
      <c r="G40" s="1"/>
      <c r="H40" s="1"/>
      <c r="J40" s="1"/>
      <c r="K40" s="1"/>
      <c r="L40" s="1"/>
      <c r="M40" s="1"/>
    </row>
    <row r="41" spans="1:13" x14ac:dyDescent="0.25">
      <c r="A41" s="194"/>
      <c r="C41" s="1"/>
      <c r="D41" s="1"/>
      <c r="E41" s="1"/>
      <c r="F41" s="1"/>
      <c r="G41" s="1"/>
      <c r="H41" s="1"/>
      <c r="J41" s="1"/>
      <c r="K41" s="1"/>
      <c r="L41" s="1"/>
      <c r="M41" s="1"/>
    </row>
    <row r="42" spans="1:13" x14ac:dyDescent="0.25">
      <c r="A42" s="194"/>
      <c r="C42" s="1"/>
      <c r="D42" s="1"/>
      <c r="E42" s="1"/>
      <c r="F42" s="1"/>
      <c r="G42" s="1"/>
      <c r="H42" s="1"/>
      <c r="J42" s="1"/>
      <c r="K42" s="1"/>
      <c r="L42" s="1"/>
      <c r="M42" s="1"/>
    </row>
    <row r="43" spans="1:13" x14ac:dyDescent="0.25">
      <c r="A43" s="194"/>
      <c r="C43" s="1"/>
      <c r="D43" s="1"/>
      <c r="E43" s="1"/>
      <c r="F43" s="1"/>
      <c r="G43" s="1"/>
      <c r="H43" s="1"/>
      <c r="J43" s="1"/>
      <c r="K43" s="1"/>
      <c r="L43" s="1"/>
      <c r="M43" s="1"/>
    </row>
    <row r="44" spans="1:13" x14ac:dyDescent="0.25">
      <c r="C44" s="1"/>
      <c r="D44" s="1"/>
      <c r="E44" s="1"/>
      <c r="F44" s="1"/>
      <c r="G44" s="1"/>
      <c r="H44" s="1"/>
      <c r="J44" s="1"/>
      <c r="K44" s="1"/>
      <c r="L44" s="1"/>
      <c r="M44" s="1"/>
    </row>
    <row r="45" spans="1:13" hidden="1" x14ac:dyDescent="0.25">
      <c r="A45" s="10" t="s">
        <v>25</v>
      </c>
      <c r="B45" s="142"/>
      <c r="C45" s="142"/>
      <c r="D45" s="142"/>
      <c r="E45" s="142"/>
      <c r="F45" s="142"/>
      <c r="G45" s="142"/>
      <c r="H45" s="142"/>
      <c r="I45" s="142"/>
      <c r="J45" s="142"/>
      <c r="K45" s="142">
        <v>864</v>
      </c>
      <c r="L45" s="142"/>
      <c r="M45" s="142"/>
    </row>
    <row r="46" spans="1:13" x14ac:dyDescent="0.25">
      <c r="C46" s="1"/>
      <c r="D46" s="1"/>
      <c r="E46" s="1"/>
      <c r="F46" s="1"/>
      <c r="G46" s="1"/>
      <c r="H46" s="1"/>
      <c r="J46" s="1"/>
      <c r="K46" s="1"/>
      <c r="L46" s="1"/>
      <c r="M46" s="1"/>
    </row>
    <row r="47" spans="1:13" x14ac:dyDescent="0.25">
      <c r="B47" s="3" t="s">
        <v>294</v>
      </c>
      <c r="C47" s="3" t="s">
        <v>8</v>
      </c>
      <c r="D47" s="3" t="s">
        <v>9</v>
      </c>
      <c r="E47" s="3" t="s">
        <v>10</v>
      </c>
      <c r="F47" s="3" t="s">
        <v>11</v>
      </c>
      <c r="G47" s="3" t="s">
        <v>12</v>
      </c>
      <c r="H47" s="3" t="s">
        <v>13</v>
      </c>
      <c r="I47" s="3" t="s">
        <v>14</v>
      </c>
      <c r="J47" s="3" t="s">
        <v>15</v>
      </c>
      <c r="K47" s="3" t="s">
        <v>16</v>
      </c>
      <c r="L47" s="3" t="s">
        <v>17</v>
      </c>
      <c r="M47" s="3" t="s">
        <v>18</v>
      </c>
    </row>
    <row r="48" spans="1:13" x14ac:dyDescent="0.25">
      <c r="A48" s="16" t="s">
        <v>30</v>
      </c>
      <c r="B48" s="17">
        <f>SUM(B49:B51)</f>
        <v>106</v>
      </c>
      <c r="C48" s="17">
        <f t="shared" ref="C48:M48" si="8">SUM(C49:C51)</f>
        <v>105</v>
      </c>
      <c r="D48" s="17">
        <f t="shared" si="8"/>
        <v>0</v>
      </c>
      <c r="E48" s="17">
        <f t="shared" si="8"/>
        <v>0</v>
      </c>
      <c r="F48" s="17">
        <f t="shared" si="8"/>
        <v>0</v>
      </c>
      <c r="G48" s="17">
        <f t="shared" si="8"/>
        <v>0</v>
      </c>
      <c r="H48" s="17">
        <f t="shared" si="8"/>
        <v>0</v>
      </c>
      <c r="I48" s="17">
        <f t="shared" si="8"/>
        <v>0</v>
      </c>
      <c r="J48" s="17">
        <f t="shared" si="8"/>
        <v>0</v>
      </c>
      <c r="K48" s="17">
        <f t="shared" si="8"/>
        <v>0</v>
      </c>
      <c r="L48" s="17">
        <f t="shared" si="8"/>
        <v>0</v>
      </c>
      <c r="M48" s="17">
        <f t="shared" si="8"/>
        <v>0</v>
      </c>
    </row>
    <row r="49" spans="1:13" ht="42" customHeight="1" x14ac:dyDescent="0.25">
      <c r="A49" s="18" t="s">
        <v>31</v>
      </c>
      <c r="B49" s="8">
        <v>0</v>
      </c>
      <c r="C49" s="8">
        <v>0</v>
      </c>
      <c r="D49" s="8">
        <v>0</v>
      </c>
      <c r="E49" s="8">
        <v>0</v>
      </c>
      <c r="F49" s="8">
        <v>0</v>
      </c>
      <c r="G49" s="8">
        <v>0</v>
      </c>
      <c r="H49" s="8">
        <v>0</v>
      </c>
      <c r="I49" s="8">
        <v>0</v>
      </c>
      <c r="J49" s="8">
        <v>0</v>
      </c>
      <c r="K49" s="8">
        <v>0</v>
      </c>
      <c r="L49" s="8">
        <v>0</v>
      </c>
      <c r="M49" s="8">
        <v>0</v>
      </c>
    </row>
    <row r="50" spans="1:13" ht="42" customHeight="1" x14ac:dyDescent="0.25">
      <c r="A50" s="18" t="s">
        <v>309</v>
      </c>
      <c r="B50" s="8">
        <f>B14</f>
        <v>75</v>
      </c>
      <c r="C50" s="8">
        <f t="shared" ref="C50:M50" si="9">C14</f>
        <v>76</v>
      </c>
      <c r="D50" s="8">
        <f t="shared" si="9"/>
        <v>0</v>
      </c>
      <c r="E50" s="8">
        <f t="shared" si="9"/>
        <v>0</v>
      </c>
      <c r="F50" s="8">
        <f t="shared" si="9"/>
        <v>0</v>
      </c>
      <c r="G50" s="8">
        <f t="shared" si="9"/>
        <v>0</v>
      </c>
      <c r="H50" s="8">
        <f t="shared" si="9"/>
        <v>0</v>
      </c>
      <c r="I50" s="8">
        <f t="shared" si="9"/>
        <v>0</v>
      </c>
      <c r="J50" s="8">
        <f t="shared" si="9"/>
        <v>0</v>
      </c>
      <c r="K50" s="8">
        <f t="shared" si="9"/>
        <v>0</v>
      </c>
      <c r="L50" s="8">
        <f t="shared" si="9"/>
        <v>0</v>
      </c>
      <c r="M50" s="8">
        <f t="shared" si="9"/>
        <v>0</v>
      </c>
    </row>
    <row r="51" spans="1:13" ht="42" customHeight="1" x14ac:dyDescent="0.25">
      <c r="A51" s="18" t="s">
        <v>311</v>
      </c>
      <c r="B51" s="8">
        <f>B17</f>
        <v>31</v>
      </c>
      <c r="C51" s="8">
        <f t="shared" ref="C51:M51" si="10">C17</f>
        <v>29</v>
      </c>
      <c r="D51" s="8">
        <f t="shared" si="10"/>
        <v>0</v>
      </c>
      <c r="E51" s="8">
        <f t="shared" si="10"/>
        <v>0</v>
      </c>
      <c r="F51" s="8">
        <f t="shared" si="10"/>
        <v>0</v>
      </c>
      <c r="G51" s="8">
        <f t="shared" si="10"/>
        <v>0</v>
      </c>
      <c r="H51" s="8">
        <f t="shared" si="10"/>
        <v>0</v>
      </c>
      <c r="I51" s="8">
        <f t="shared" si="10"/>
        <v>0</v>
      </c>
      <c r="J51" s="8">
        <f t="shared" si="10"/>
        <v>0</v>
      </c>
      <c r="K51" s="8">
        <f t="shared" si="10"/>
        <v>0</v>
      </c>
      <c r="L51" s="8">
        <f t="shared" si="10"/>
        <v>0</v>
      </c>
      <c r="M51" s="8">
        <f t="shared" si="10"/>
        <v>0</v>
      </c>
    </row>
    <row r="52" spans="1:13" ht="42" customHeight="1" x14ac:dyDescent="0.25">
      <c r="A52" s="6" t="s">
        <v>108</v>
      </c>
      <c r="B52" s="8">
        <f>B21</f>
        <v>2</v>
      </c>
      <c r="C52" s="8">
        <f t="shared" ref="C52:M52" si="11">C21</f>
        <v>0</v>
      </c>
      <c r="D52" s="8">
        <f t="shared" si="11"/>
        <v>0</v>
      </c>
      <c r="E52" s="8">
        <f t="shared" si="11"/>
        <v>0</v>
      </c>
      <c r="F52" s="8">
        <f t="shared" si="11"/>
        <v>0</v>
      </c>
      <c r="G52" s="8">
        <f t="shared" si="11"/>
        <v>0</v>
      </c>
      <c r="H52" s="8">
        <f t="shared" si="11"/>
        <v>0</v>
      </c>
      <c r="I52" s="8">
        <f t="shared" si="11"/>
        <v>0</v>
      </c>
      <c r="J52" s="8">
        <f t="shared" si="11"/>
        <v>0</v>
      </c>
      <c r="K52" s="8">
        <f t="shared" si="11"/>
        <v>0</v>
      </c>
      <c r="L52" s="8">
        <f t="shared" si="11"/>
        <v>0</v>
      </c>
      <c r="M52" s="8">
        <f t="shared" si="11"/>
        <v>0</v>
      </c>
    </row>
    <row r="53" spans="1:13" x14ac:dyDescent="0.25">
      <c r="C53" s="1"/>
      <c r="D53" s="1"/>
      <c r="E53" s="1"/>
      <c r="H53" s="1"/>
    </row>
    <row r="54" spans="1:13" ht="86.25" customHeight="1" x14ac:dyDescent="0.25">
      <c r="A54" s="281" t="s">
        <v>109</v>
      </c>
      <c r="B54" s="281"/>
      <c r="C54" s="281"/>
      <c r="D54" s="281"/>
      <c r="E54" s="281"/>
      <c r="F54" s="281"/>
      <c r="G54" s="281"/>
      <c r="H54" s="281"/>
      <c r="I54" s="281"/>
      <c r="J54" s="281"/>
      <c r="K54" s="281"/>
      <c r="L54" s="281"/>
      <c r="M54" s="281"/>
    </row>
    <row r="55" spans="1:13" ht="12" customHeight="1" x14ac:dyDescent="0.25">
      <c r="A55" s="34"/>
      <c r="B55" s="34"/>
      <c r="C55" s="34"/>
      <c r="D55" s="34"/>
      <c r="E55" s="34"/>
      <c r="F55" s="34"/>
      <c r="G55" s="34"/>
      <c r="H55" s="34"/>
      <c r="I55" s="34"/>
      <c r="J55" s="34"/>
      <c r="K55" s="34"/>
      <c r="L55" s="34"/>
      <c r="M55" s="34"/>
    </row>
    <row r="56" spans="1:13" ht="54" customHeight="1" x14ac:dyDescent="0.25">
      <c r="A56" s="281" t="s">
        <v>116</v>
      </c>
      <c r="B56" s="281"/>
      <c r="C56" s="281"/>
      <c r="D56" s="281"/>
      <c r="E56" s="281"/>
      <c r="F56" s="281"/>
      <c r="G56" s="281"/>
      <c r="H56" s="281"/>
      <c r="I56" s="281"/>
      <c r="J56" s="281"/>
      <c r="K56" s="281"/>
      <c r="L56" s="281"/>
      <c r="M56" s="281"/>
    </row>
    <row r="57" spans="1:13" ht="17.25" customHeight="1" x14ac:dyDescent="0.25">
      <c r="A57" s="34"/>
      <c r="B57" s="34"/>
      <c r="C57" s="34"/>
      <c r="D57" s="34"/>
      <c r="E57" s="34"/>
      <c r="F57" s="34"/>
      <c r="G57" s="34"/>
      <c r="H57" s="34"/>
      <c r="I57" s="34"/>
      <c r="J57" s="34"/>
      <c r="K57" s="34"/>
      <c r="L57" s="34"/>
      <c r="M57" s="34"/>
    </row>
    <row r="58" spans="1:13" ht="79.5" customHeight="1" x14ac:dyDescent="0.25">
      <c r="A58" s="281" t="s">
        <v>33</v>
      </c>
      <c r="B58" s="281"/>
      <c r="C58" s="281"/>
      <c r="D58" s="281"/>
      <c r="E58" s="281"/>
      <c r="F58" s="281"/>
      <c r="G58" s="281"/>
      <c r="H58" s="281"/>
      <c r="I58" s="281"/>
      <c r="J58" s="281"/>
      <c r="K58" s="281"/>
      <c r="L58" s="281"/>
      <c r="M58" s="281"/>
    </row>
    <row r="60" spans="1:13" ht="238.5" customHeight="1" x14ac:dyDescent="0.25">
      <c r="A60" s="282" t="s">
        <v>238</v>
      </c>
      <c r="B60" s="282"/>
      <c r="C60" s="282"/>
      <c r="D60" s="282"/>
      <c r="E60" s="282"/>
      <c r="F60" s="282"/>
      <c r="G60" s="282"/>
      <c r="H60" s="282"/>
      <c r="I60" s="282"/>
      <c r="J60" s="282"/>
      <c r="K60" s="282"/>
      <c r="L60" s="282"/>
      <c r="M60" s="282"/>
    </row>
    <row r="61" spans="1:13" x14ac:dyDescent="0.25">
      <c r="A61" s="283"/>
      <c r="B61" s="283"/>
      <c r="C61" s="283"/>
      <c r="D61" s="283"/>
      <c r="E61" s="283"/>
      <c r="F61" s="283"/>
      <c r="G61" s="283"/>
      <c r="H61" s="283"/>
      <c r="I61" s="283"/>
    </row>
    <row r="62" spans="1:13" ht="35.25" customHeight="1" x14ac:dyDescent="0.25">
      <c r="A62" s="279"/>
      <c r="B62" s="279"/>
      <c r="C62" s="279"/>
      <c r="D62" s="279"/>
      <c r="E62" s="279"/>
      <c r="F62" s="279"/>
      <c r="G62" s="279"/>
      <c r="H62" s="279"/>
      <c r="I62" s="279"/>
      <c r="J62" s="279"/>
      <c r="K62" s="279"/>
      <c r="L62" s="279"/>
      <c r="M62" s="279"/>
    </row>
    <row r="63" spans="1:13" ht="21.75" customHeight="1" x14ac:dyDescent="0.25">
      <c r="A63" s="284"/>
      <c r="B63" s="284"/>
      <c r="C63" s="284"/>
      <c r="D63" s="284"/>
      <c r="E63" s="284"/>
      <c r="F63" s="284"/>
      <c r="G63" s="284"/>
      <c r="H63" s="284"/>
      <c r="I63" s="284"/>
      <c r="J63" s="284"/>
      <c r="K63" s="284"/>
      <c r="L63" s="284"/>
      <c r="M63" s="284"/>
    </row>
    <row r="64" spans="1:13" ht="25.5" customHeight="1" x14ac:dyDescent="0.25">
      <c r="A64" s="284"/>
      <c r="B64" s="284"/>
      <c r="C64" s="284"/>
      <c r="D64" s="284"/>
      <c r="E64" s="284"/>
      <c r="F64" s="284"/>
      <c r="G64" s="284"/>
      <c r="H64" s="284"/>
      <c r="I64" s="284"/>
      <c r="J64" s="284"/>
      <c r="K64" s="284"/>
      <c r="L64" s="284"/>
      <c r="M64" s="284"/>
    </row>
    <row r="65" spans="1:13" ht="14.25" customHeight="1" x14ac:dyDescent="0.25">
      <c r="A65" s="279"/>
      <c r="B65" s="279"/>
      <c r="C65" s="279"/>
      <c r="D65" s="279"/>
      <c r="E65" s="279"/>
      <c r="F65" s="279"/>
      <c r="G65" s="279"/>
      <c r="H65" s="279"/>
      <c r="I65" s="279"/>
      <c r="J65" s="279"/>
      <c r="K65" s="279"/>
      <c r="L65" s="279"/>
      <c r="M65" s="279"/>
    </row>
    <row r="66" spans="1:13" ht="14.25" customHeight="1" x14ac:dyDescent="0.25">
      <c r="A66" s="283"/>
      <c r="B66" s="283"/>
      <c r="C66" s="283"/>
      <c r="D66" s="283"/>
      <c r="E66" s="283"/>
      <c r="F66" s="283"/>
      <c r="G66" s="283"/>
      <c r="H66" s="283"/>
      <c r="I66" s="283"/>
      <c r="J66" s="283"/>
      <c r="K66" s="283"/>
      <c r="L66" s="283"/>
      <c r="M66" s="283"/>
    </row>
    <row r="67" spans="1:13" ht="14.25" customHeight="1" x14ac:dyDescent="0.25">
      <c r="A67" s="279"/>
      <c r="B67" s="279"/>
      <c r="C67" s="279"/>
      <c r="D67" s="279"/>
      <c r="E67" s="279"/>
      <c r="F67" s="279"/>
      <c r="G67" s="279"/>
      <c r="H67" s="279"/>
      <c r="I67" s="279"/>
      <c r="J67" s="279"/>
      <c r="K67" s="279"/>
      <c r="L67" s="279"/>
      <c r="M67" s="279"/>
    </row>
    <row r="68" spans="1:13" ht="28.5" customHeight="1" x14ac:dyDescent="0.25">
      <c r="A68" s="279"/>
      <c r="B68" s="279"/>
      <c r="C68" s="279"/>
      <c r="D68" s="279"/>
      <c r="E68" s="279"/>
      <c r="F68" s="279"/>
      <c r="G68" s="279"/>
      <c r="H68" s="279"/>
      <c r="I68" s="279"/>
      <c r="J68" s="279"/>
      <c r="K68" s="279"/>
      <c r="L68" s="279"/>
      <c r="M68" s="279"/>
    </row>
    <row r="69" spans="1:13" ht="14.25" customHeight="1" x14ac:dyDescent="0.25">
      <c r="A69" s="283"/>
      <c r="B69" s="283"/>
      <c r="C69" s="283"/>
      <c r="D69" s="283"/>
      <c r="E69" s="283"/>
      <c r="F69" s="283"/>
      <c r="G69" s="283"/>
      <c r="H69" s="283"/>
      <c r="I69" s="283"/>
      <c r="J69" s="283"/>
      <c r="K69" s="283"/>
      <c r="L69" s="283"/>
      <c r="M69" s="283"/>
    </row>
    <row r="70" spans="1:13" ht="14.25" customHeight="1" x14ac:dyDescent="0.25">
      <c r="A70" s="279"/>
      <c r="B70" s="279"/>
      <c r="C70" s="279"/>
      <c r="D70" s="279"/>
      <c r="E70" s="279"/>
      <c r="F70" s="279"/>
      <c r="G70" s="279"/>
      <c r="H70" s="279"/>
      <c r="I70" s="279"/>
      <c r="J70" s="279"/>
      <c r="K70" s="279"/>
      <c r="L70" s="279"/>
      <c r="M70" s="279"/>
    </row>
    <row r="71" spans="1:13" ht="25.5" customHeight="1" x14ac:dyDescent="0.25">
      <c r="A71" s="279"/>
      <c r="B71" s="279"/>
      <c r="C71" s="279"/>
      <c r="D71" s="279"/>
      <c r="E71" s="279"/>
      <c r="F71" s="279"/>
      <c r="G71" s="279"/>
      <c r="H71" s="279"/>
      <c r="I71" s="279"/>
      <c r="J71" s="279"/>
      <c r="K71" s="279"/>
      <c r="L71" s="279"/>
      <c r="M71" s="279"/>
    </row>
    <row r="72" spans="1:13" ht="14.25" customHeight="1" x14ac:dyDescent="0.25">
      <c r="A72" s="279"/>
      <c r="B72" s="279"/>
      <c r="C72" s="279"/>
      <c r="D72" s="279"/>
      <c r="E72" s="279"/>
      <c r="F72" s="279"/>
      <c r="G72" s="279"/>
      <c r="H72" s="279"/>
      <c r="I72" s="279"/>
      <c r="J72" s="279"/>
      <c r="K72" s="279"/>
      <c r="L72" s="279"/>
      <c r="M72" s="279"/>
    </row>
    <row r="73" spans="1:13" ht="14.25" customHeight="1" x14ac:dyDescent="0.25"/>
    <row r="74" spans="1:13" ht="14.25" customHeight="1" x14ac:dyDescent="0.25"/>
    <row r="75" spans="1:13" ht="14.25" customHeight="1" x14ac:dyDescent="0.25"/>
    <row r="76" spans="1:13" ht="14.25" customHeight="1" x14ac:dyDescent="0.25"/>
    <row r="77" spans="1:13" ht="14.25" customHeight="1" x14ac:dyDescent="0.25"/>
    <row r="78" spans="1:13" ht="14.25" customHeight="1" x14ac:dyDescent="0.25"/>
    <row r="79" spans="1:13" ht="14.25" customHeight="1" x14ac:dyDescent="0.25"/>
    <row r="80" spans="1:13" ht="14.25" customHeight="1" x14ac:dyDescent="0.25"/>
    <row r="81" ht="14.25" customHeight="1" x14ac:dyDescent="0.25"/>
    <row r="82" ht="32.25" customHeight="1" x14ac:dyDescent="0.25"/>
    <row r="83" ht="14.25" customHeight="1" x14ac:dyDescent="0.25"/>
    <row r="84" ht="14.25" customHeight="1" x14ac:dyDescent="0.25"/>
    <row r="85" ht="14.25" customHeight="1" x14ac:dyDescent="0.25"/>
    <row r="86" ht="14.25" customHeight="1" x14ac:dyDescent="0.25"/>
    <row r="87" ht="22.5" customHeight="1" x14ac:dyDescent="0.25"/>
  </sheetData>
  <mergeCells count="24">
    <mergeCell ref="A60:M60"/>
    <mergeCell ref="A1:I1"/>
    <mergeCell ref="A2:I2"/>
    <mergeCell ref="A3:I3"/>
    <mergeCell ref="A4:I4"/>
    <mergeCell ref="A5:I5"/>
    <mergeCell ref="A6:I6"/>
    <mergeCell ref="A7:I7"/>
    <mergeCell ref="A9:M9"/>
    <mergeCell ref="A54:M54"/>
    <mergeCell ref="A56:M56"/>
    <mergeCell ref="A58:M58"/>
    <mergeCell ref="A72:M72"/>
    <mergeCell ref="A61:I61"/>
    <mergeCell ref="A62:M62"/>
    <mergeCell ref="A63:M63"/>
    <mergeCell ref="A64:M64"/>
    <mergeCell ref="A65:M65"/>
    <mergeCell ref="A66:M66"/>
    <mergeCell ref="A67:M67"/>
    <mergeCell ref="A68:M68"/>
    <mergeCell ref="A69:M69"/>
    <mergeCell ref="A70:M70"/>
    <mergeCell ref="A71:M71"/>
  </mergeCells>
  <pageMargins left="0" right="0" top="0" bottom="0" header="0.3" footer="0.3"/>
  <pageSetup paperSize="5" scale="4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X85"/>
  <sheetViews>
    <sheetView zoomScale="85" zoomScaleNormal="85" workbookViewId="0">
      <selection activeCell="A56" sqref="A56:P56"/>
    </sheetView>
  </sheetViews>
  <sheetFormatPr defaultColWidth="9.140625" defaultRowHeight="15" x14ac:dyDescent="0.25"/>
  <cols>
    <col min="1" max="1" width="45.7109375" style="2" customWidth="1"/>
    <col min="2" max="2" width="10.7109375" style="1" customWidth="1"/>
    <col min="3" max="8" width="10.7109375" customWidth="1"/>
    <col min="9" max="9" width="10.7109375" style="1" customWidth="1"/>
    <col min="10" max="13" width="10.7109375" customWidth="1"/>
    <col min="14" max="15" width="12.42578125" customWidth="1"/>
    <col min="16" max="16" width="13.85546875" customWidth="1"/>
    <col min="22" max="25" width="12.5703125" customWidth="1"/>
  </cols>
  <sheetData>
    <row r="1" spans="1:22" x14ac:dyDescent="0.25">
      <c r="A1" s="278" t="s">
        <v>0</v>
      </c>
      <c r="B1" s="278"/>
      <c r="C1" s="278"/>
      <c r="D1" s="278"/>
      <c r="E1" s="278"/>
      <c r="F1" s="278"/>
      <c r="G1" s="278"/>
      <c r="H1" s="278"/>
      <c r="I1" s="278"/>
    </row>
    <row r="2" spans="1:22" x14ac:dyDescent="0.25">
      <c r="A2" s="278" t="s">
        <v>1</v>
      </c>
      <c r="B2" s="278"/>
      <c r="C2" s="278"/>
      <c r="D2" s="278"/>
      <c r="E2" s="278"/>
      <c r="F2" s="278"/>
      <c r="G2" s="278"/>
      <c r="H2" s="278"/>
      <c r="I2" s="278"/>
    </row>
    <row r="3" spans="1:22" x14ac:dyDescent="0.25">
      <c r="A3" s="278" t="s">
        <v>106</v>
      </c>
      <c r="B3" s="278"/>
      <c r="C3" s="278"/>
      <c r="D3" s="278"/>
      <c r="E3" s="278"/>
      <c r="F3" s="278"/>
      <c r="G3" s="278"/>
      <c r="H3" s="278"/>
      <c r="I3" s="278"/>
    </row>
    <row r="4" spans="1:22" x14ac:dyDescent="0.25">
      <c r="A4" s="277" t="s">
        <v>3</v>
      </c>
      <c r="B4" s="277"/>
      <c r="C4" s="277"/>
      <c r="D4" s="277"/>
      <c r="E4" s="277"/>
      <c r="F4" s="277"/>
      <c r="G4" s="277"/>
      <c r="H4" s="277"/>
      <c r="I4" s="277"/>
    </row>
    <row r="5" spans="1:22" ht="15" customHeight="1" x14ac:dyDescent="0.25">
      <c r="A5" s="263" t="s">
        <v>4</v>
      </c>
      <c r="B5" s="263"/>
      <c r="C5" s="263"/>
      <c r="D5" s="263"/>
      <c r="E5" s="263"/>
      <c r="F5" s="263"/>
      <c r="G5" s="263"/>
      <c r="H5" s="263"/>
      <c r="I5" s="263"/>
    </row>
    <row r="6" spans="1:22" x14ac:dyDescent="0.25">
      <c r="A6" s="277" t="s">
        <v>5</v>
      </c>
      <c r="B6" s="277"/>
      <c r="C6" s="277"/>
      <c r="D6" s="277"/>
      <c r="E6" s="277"/>
      <c r="F6" s="277"/>
      <c r="G6" s="277"/>
      <c r="H6" s="277"/>
      <c r="I6" s="277"/>
    </row>
    <row r="7" spans="1:22" x14ac:dyDescent="0.25">
      <c r="A7" s="278" t="s">
        <v>107</v>
      </c>
      <c r="B7" s="278"/>
      <c r="C7" s="278"/>
      <c r="D7" s="278"/>
      <c r="E7" s="278"/>
      <c r="F7" s="278"/>
      <c r="G7" s="278"/>
      <c r="H7" s="278"/>
      <c r="I7" s="278"/>
    </row>
    <row r="8" spans="1:22" ht="30" x14ac:dyDescent="0.25">
      <c r="A8" s="87" t="s">
        <v>324</v>
      </c>
      <c r="B8" s="21"/>
      <c r="C8" s="21"/>
      <c r="D8" s="21"/>
      <c r="E8" s="21"/>
      <c r="F8" s="21"/>
      <c r="G8" s="21"/>
      <c r="H8" s="21"/>
      <c r="I8" s="21"/>
    </row>
    <row r="9" spans="1:22" ht="23.25" customHeight="1" x14ac:dyDescent="0.25">
      <c r="A9" s="280" t="s">
        <v>6</v>
      </c>
      <c r="B9" s="280"/>
      <c r="C9" s="280"/>
      <c r="D9" s="280"/>
      <c r="E9" s="280"/>
      <c r="F9" s="280"/>
      <c r="G9" s="280"/>
      <c r="H9" s="280"/>
      <c r="I9" s="280"/>
      <c r="J9" s="280"/>
      <c r="K9" s="280"/>
      <c r="L9" s="280"/>
      <c r="M9" s="280"/>
      <c r="N9" s="209"/>
      <c r="O9" s="209"/>
      <c r="P9" s="209"/>
      <c r="Q9" s="209"/>
      <c r="R9" s="209"/>
      <c r="S9" s="209"/>
      <c r="T9" s="209"/>
      <c r="U9" s="209"/>
      <c r="V9" s="209"/>
    </row>
    <row r="10" spans="1:22" ht="24.75" customHeight="1" x14ac:dyDescent="0.25">
      <c r="A10"/>
      <c r="B10" s="294">
        <v>2021</v>
      </c>
      <c r="C10" s="295"/>
      <c r="D10" s="295"/>
      <c r="E10" s="295"/>
      <c r="F10" s="295"/>
      <c r="G10" s="295"/>
      <c r="H10" s="295"/>
      <c r="I10" s="295"/>
      <c r="J10" s="295"/>
      <c r="K10" s="295"/>
      <c r="L10" s="295"/>
      <c r="M10" s="296"/>
    </row>
    <row r="11" spans="1:22" ht="21.75" customHeight="1" x14ac:dyDescent="0.25">
      <c r="B11" s="3" t="s">
        <v>19</v>
      </c>
      <c r="C11" s="3" t="s">
        <v>8</v>
      </c>
      <c r="D11" s="3" t="s">
        <v>9</v>
      </c>
      <c r="E11" s="3" t="s">
        <v>10</v>
      </c>
      <c r="F11" s="3" t="s">
        <v>11</v>
      </c>
      <c r="G11" s="3" t="s">
        <v>12</v>
      </c>
      <c r="H11" s="3" t="s">
        <v>13</v>
      </c>
      <c r="I11" s="3" t="s">
        <v>14</v>
      </c>
      <c r="J11" s="3" t="s">
        <v>15</v>
      </c>
      <c r="K11" s="3" t="s">
        <v>16</v>
      </c>
      <c r="L11" s="3" t="s">
        <v>17</v>
      </c>
      <c r="M11" s="3" t="s">
        <v>18</v>
      </c>
    </row>
    <row r="12" spans="1:22" s="11" customFormat="1" ht="30" x14ac:dyDescent="0.25">
      <c r="A12" s="4" t="s">
        <v>322</v>
      </c>
      <c r="B12" s="5">
        <f>B13+B16</f>
        <v>513</v>
      </c>
      <c r="C12" s="5">
        <f t="shared" ref="C12:M12" si="0">C13+C16</f>
        <v>475</v>
      </c>
      <c r="D12" s="5">
        <f t="shared" si="0"/>
        <v>498</v>
      </c>
      <c r="E12" s="5">
        <f t="shared" si="0"/>
        <v>550</v>
      </c>
      <c r="F12" s="5">
        <f t="shared" si="0"/>
        <v>603</v>
      </c>
      <c r="G12" s="5">
        <f t="shared" si="0"/>
        <v>641</v>
      </c>
      <c r="H12" s="5">
        <f t="shared" si="0"/>
        <v>645</v>
      </c>
      <c r="I12" s="5">
        <f t="shared" si="0"/>
        <v>595</v>
      </c>
      <c r="J12" s="5">
        <f t="shared" si="0"/>
        <v>590</v>
      </c>
      <c r="K12" s="5">
        <f t="shared" si="0"/>
        <v>566</v>
      </c>
      <c r="L12" s="5">
        <f t="shared" si="0"/>
        <v>566</v>
      </c>
      <c r="M12" s="5">
        <f t="shared" si="0"/>
        <v>543</v>
      </c>
    </row>
    <row r="13" spans="1:22" ht="21" customHeight="1" x14ac:dyDescent="0.25">
      <c r="A13" s="195" t="s">
        <v>309</v>
      </c>
      <c r="B13" s="7">
        <f>B14+B15</f>
        <v>311</v>
      </c>
      <c r="C13" s="7">
        <f t="shared" ref="C13:G13" si="1">C14+C15</f>
        <v>299</v>
      </c>
      <c r="D13" s="7">
        <f t="shared" si="1"/>
        <v>302</v>
      </c>
      <c r="E13" s="7">
        <f t="shared" si="1"/>
        <v>360</v>
      </c>
      <c r="F13" s="7">
        <f t="shared" si="1"/>
        <v>397</v>
      </c>
      <c r="G13" s="7">
        <f t="shared" si="1"/>
        <v>439</v>
      </c>
      <c r="H13" s="7">
        <f>H14+H15</f>
        <v>452</v>
      </c>
      <c r="I13" s="7">
        <f t="shared" ref="I13:M13" si="2">I14+I15</f>
        <v>424</v>
      </c>
      <c r="J13" s="7">
        <f t="shared" si="2"/>
        <v>406</v>
      </c>
      <c r="K13" s="7">
        <f t="shared" si="2"/>
        <v>413</v>
      </c>
      <c r="L13" s="7">
        <f t="shared" si="2"/>
        <v>399</v>
      </c>
      <c r="M13" s="7">
        <f t="shared" si="2"/>
        <v>395</v>
      </c>
    </row>
    <row r="14" spans="1:22" x14ac:dyDescent="0.25">
      <c r="A14" s="14" t="s">
        <v>22</v>
      </c>
      <c r="B14" s="8">
        <v>292</v>
      </c>
      <c r="C14" s="8">
        <v>283</v>
      </c>
      <c r="D14" s="8">
        <v>289</v>
      </c>
      <c r="E14" s="8">
        <v>335</v>
      </c>
      <c r="F14" s="8">
        <v>366</v>
      </c>
      <c r="G14" s="8">
        <v>406</v>
      </c>
      <c r="H14" s="8">
        <v>403</v>
      </c>
      <c r="I14" s="8">
        <v>379</v>
      </c>
      <c r="J14" s="8">
        <v>375</v>
      </c>
      <c r="K14" s="8">
        <v>375</v>
      </c>
      <c r="L14" s="8">
        <v>367</v>
      </c>
      <c r="M14" s="8">
        <v>368</v>
      </c>
    </row>
    <row r="15" spans="1:22" x14ac:dyDescent="0.25">
      <c r="A15" s="14" t="s">
        <v>23</v>
      </c>
      <c r="B15" s="8">
        <v>19</v>
      </c>
      <c r="C15" s="8">
        <v>16</v>
      </c>
      <c r="D15" s="8">
        <v>13</v>
      </c>
      <c r="E15" s="8">
        <v>25</v>
      </c>
      <c r="F15" s="8">
        <v>31</v>
      </c>
      <c r="G15" s="8">
        <v>33</v>
      </c>
      <c r="H15" s="8">
        <v>49</v>
      </c>
      <c r="I15" s="8">
        <v>45</v>
      </c>
      <c r="J15" s="8">
        <v>31</v>
      </c>
      <c r="K15" s="8">
        <v>38</v>
      </c>
      <c r="L15" s="8">
        <v>32</v>
      </c>
      <c r="M15" s="8">
        <v>27</v>
      </c>
    </row>
    <row r="16" spans="1:22" x14ac:dyDescent="0.25">
      <c r="A16" s="207" t="s">
        <v>318</v>
      </c>
      <c r="B16" s="7">
        <f>B17+B18</f>
        <v>202</v>
      </c>
      <c r="C16" s="7">
        <f t="shared" ref="C16:M16" si="3">C17+C18</f>
        <v>176</v>
      </c>
      <c r="D16" s="7">
        <f t="shared" si="3"/>
        <v>196</v>
      </c>
      <c r="E16" s="7">
        <f t="shared" si="3"/>
        <v>190</v>
      </c>
      <c r="F16" s="7">
        <f t="shared" si="3"/>
        <v>206</v>
      </c>
      <c r="G16" s="7">
        <f t="shared" si="3"/>
        <v>202</v>
      </c>
      <c r="H16" s="13">
        <f t="shared" si="3"/>
        <v>193</v>
      </c>
      <c r="I16" s="7">
        <f t="shared" si="3"/>
        <v>171</v>
      </c>
      <c r="J16" s="7">
        <f t="shared" si="3"/>
        <v>184</v>
      </c>
      <c r="K16" s="7">
        <f t="shared" si="3"/>
        <v>153</v>
      </c>
      <c r="L16" s="7">
        <f t="shared" si="3"/>
        <v>167</v>
      </c>
      <c r="M16" s="7">
        <f t="shared" si="3"/>
        <v>148</v>
      </c>
    </row>
    <row r="17" spans="1:22" x14ac:dyDescent="0.25">
      <c r="A17" s="14" t="s">
        <v>22</v>
      </c>
      <c r="B17" s="8">
        <v>171</v>
      </c>
      <c r="C17" s="8">
        <v>147</v>
      </c>
      <c r="D17" s="8">
        <v>169</v>
      </c>
      <c r="E17" s="8">
        <v>164</v>
      </c>
      <c r="F17" s="8">
        <v>173</v>
      </c>
      <c r="G17" s="8">
        <v>165</v>
      </c>
      <c r="H17" s="15">
        <v>162</v>
      </c>
      <c r="I17" s="8">
        <v>142</v>
      </c>
      <c r="J17" s="8">
        <v>156</v>
      </c>
      <c r="K17" s="8">
        <v>121</v>
      </c>
      <c r="L17" s="8">
        <v>125</v>
      </c>
      <c r="M17" s="8">
        <v>111</v>
      </c>
    </row>
    <row r="18" spans="1:22" x14ac:dyDescent="0.25">
      <c r="A18" s="14" t="s">
        <v>23</v>
      </c>
      <c r="B18" s="8">
        <v>31</v>
      </c>
      <c r="C18" s="8">
        <v>29</v>
      </c>
      <c r="D18" s="8">
        <v>27</v>
      </c>
      <c r="E18" s="8">
        <v>26</v>
      </c>
      <c r="F18" s="8">
        <v>33</v>
      </c>
      <c r="G18" s="8">
        <v>37</v>
      </c>
      <c r="H18" s="15">
        <v>31</v>
      </c>
      <c r="I18" s="8">
        <v>29</v>
      </c>
      <c r="J18" s="8">
        <v>28</v>
      </c>
      <c r="K18" s="8">
        <v>32</v>
      </c>
      <c r="L18" s="8">
        <v>42</v>
      </c>
      <c r="M18" s="8">
        <v>37</v>
      </c>
    </row>
    <row r="19" spans="1:22" ht="21.75" customHeight="1" x14ac:dyDescent="0.25">
      <c r="B19" s="3"/>
      <c r="C19" s="3"/>
      <c r="D19" s="3"/>
      <c r="E19" s="3"/>
      <c r="F19" s="3"/>
      <c r="G19" s="3"/>
      <c r="H19" s="3"/>
      <c r="I19" s="3"/>
      <c r="J19" s="3"/>
      <c r="K19" s="3"/>
      <c r="L19" s="3"/>
      <c r="M19" s="3"/>
    </row>
    <row r="20" spans="1:22" ht="30" x14ac:dyDescent="0.25">
      <c r="A20" s="4" t="s">
        <v>321</v>
      </c>
      <c r="B20" s="5">
        <f t="shared" ref="B20:D20" si="4">SUM(B21,B24)</f>
        <v>64</v>
      </c>
      <c r="C20" s="5">
        <f t="shared" si="4"/>
        <v>50</v>
      </c>
      <c r="D20" s="5">
        <f t="shared" si="4"/>
        <v>57</v>
      </c>
      <c r="E20" s="5">
        <f t="shared" ref="E20:F20" si="5">SUM(E21,E24)</f>
        <v>55</v>
      </c>
      <c r="F20" s="5">
        <f t="shared" si="5"/>
        <v>131</v>
      </c>
      <c r="G20" s="5">
        <f t="shared" ref="G20:J20" si="6">SUM(G21,G24)</f>
        <v>118</v>
      </c>
      <c r="H20" s="5">
        <f t="shared" si="6"/>
        <v>93</v>
      </c>
      <c r="I20" s="5">
        <f t="shared" si="6"/>
        <v>95</v>
      </c>
      <c r="J20" s="5">
        <f t="shared" si="6"/>
        <v>93</v>
      </c>
      <c r="K20" s="5">
        <f t="shared" ref="K20:M20" si="7">SUM(K21,K24)</f>
        <v>86</v>
      </c>
      <c r="L20" s="5">
        <f t="shared" si="7"/>
        <v>79</v>
      </c>
      <c r="M20" s="5">
        <f t="shared" si="7"/>
        <v>82</v>
      </c>
    </row>
    <row r="21" spans="1:22" ht="30" x14ac:dyDescent="0.25">
      <c r="A21" s="6" t="s">
        <v>21</v>
      </c>
      <c r="B21" s="7">
        <f>B22+B23</f>
        <v>36</v>
      </c>
      <c r="C21" s="7">
        <v>17</v>
      </c>
      <c r="D21" s="7">
        <v>17</v>
      </c>
      <c r="E21" s="7">
        <f>E22+E23</f>
        <v>21</v>
      </c>
      <c r="F21" s="7">
        <f>F22+F23</f>
        <v>56</v>
      </c>
      <c r="G21" s="7">
        <f>G22+G23</f>
        <v>45</v>
      </c>
      <c r="H21" s="7">
        <f t="shared" ref="H21:J21" si="8">H22+H23</f>
        <v>39</v>
      </c>
      <c r="I21" s="7">
        <f t="shared" si="8"/>
        <v>37</v>
      </c>
      <c r="J21" s="7">
        <f t="shared" si="8"/>
        <v>26</v>
      </c>
      <c r="K21" s="7">
        <f t="shared" ref="K21:M21" si="9">K22+K23</f>
        <v>29</v>
      </c>
      <c r="L21" s="7">
        <f t="shared" si="9"/>
        <v>26</v>
      </c>
      <c r="M21" s="7">
        <f t="shared" si="9"/>
        <v>24</v>
      </c>
    </row>
    <row r="22" spans="1:22" x14ac:dyDescent="0.25">
      <c r="A22" s="14" t="s">
        <v>22</v>
      </c>
      <c r="B22" s="159">
        <v>36</v>
      </c>
      <c r="C22" s="159">
        <v>16</v>
      </c>
      <c r="D22" s="159">
        <v>27</v>
      </c>
      <c r="E22" s="159">
        <v>20</v>
      </c>
      <c r="F22" s="159">
        <v>55</v>
      </c>
      <c r="G22" s="159">
        <v>40</v>
      </c>
      <c r="H22" s="159">
        <v>32</v>
      </c>
      <c r="I22" s="159">
        <v>35</v>
      </c>
      <c r="J22" s="159">
        <v>17</v>
      </c>
      <c r="K22" s="159">
        <v>22</v>
      </c>
      <c r="L22" s="159">
        <v>23</v>
      </c>
      <c r="M22" s="159">
        <v>20</v>
      </c>
    </row>
    <row r="23" spans="1:22" x14ac:dyDescent="0.25">
      <c r="A23" s="14" t="s">
        <v>23</v>
      </c>
      <c r="B23" s="159">
        <v>0</v>
      </c>
      <c r="C23" s="159">
        <v>1</v>
      </c>
      <c r="D23" s="159">
        <v>4</v>
      </c>
      <c r="E23" s="159">
        <v>1</v>
      </c>
      <c r="F23" s="159">
        <v>1</v>
      </c>
      <c r="G23" s="159">
        <v>5</v>
      </c>
      <c r="H23" s="159">
        <v>7</v>
      </c>
      <c r="I23" s="159">
        <v>2</v>
      </c>
      <c r="J23" s="159">
        <v>9</v>
      </c>
      <c r="K23" s="159">
        <v>7</v>
      </c>
      <c r="L23" s="159">
        <v>3</v>
      </c>
      <c r="M23" s="159">
        <v>4</v>
      </c>
    </row>
    <row r="24" spans="1:22" ht="30" x14ac:dyDescent="0.25">
      <c r="A24" s="9" t="s">
        <v>24</v>
      </c>
      <c r="B24" s="7">
        <f t="shared" ref="B24" si="10">B25+B26</f>
        <v>28</v>
      </c>
      <c r="C24" s="7">
        <v>33</v>
      </c>
      <c r="D24" s="7">
        <f>D25+D26</f>
        <v>40</v>
      </c>
      <c r="E24" s="7">
        <f>E25+E26</f>
        <v>34</v>
      </c>
      <c r="F24" s="7">
        <f>F25+F26</f>
        <v>75</v>
      </c>
      <c r="G24" s="7">
        <f>G25+G26</f>
        <v>73</v>
      </c>
      <c r="H24" s="7">
        <f t="shared" ref="H24:J24" si="11">H25+H26</f>
        <v>54</v>
      </c>
      <c r="I24" s="7">
        <f t="shared" si="11"/>
        <v>58</v>
      </c>
      <c r="J24" s="7">
        <f t="shared" si="11"/>
        <v>67</v>
      </c>
      <c r="K24" s="7">
        <f t="shared" ref="K24:M24" si="12">K25+K26</f>
        <v>57</v>
      </c>
      <c r="L24" s="7">
        <f t="shared" si="12"/>
        <v>53</v>
      </c>
      <c r="M24" s="7">
        <f t="shared" si="12"/>
        <v>58</v>
      </c>
    </row>
    <row r="25" spans="1:22" x14ac:dyDescent="0.25">
      <c r="A25" s="14" t="s">
        <v>22</v>
      </c>
      <c r="B25" s="8">
        <v>28</v>
      </c>
      <c r="C25" s="8">
        <v>32</v>
      </c>
      <c r="D25" s="8">
        <v>39</v>
      </c>
      <c r="E25" s="8">
        <v>32</v>
      </c>
      <c r="F25" s="8">
        <v>69</v>
      </c>
      <c r="G25" s="8">
        <v>66</v>
      </c>
      <c r="H25" s="8">
        <v>46</v>
      </c>
      <c r="I25" s="8">
        <v>48</v>
      </c>
      <c r="J25" s="8">
        <v>64</v>
      </c>
      <c r="K25" s="8">
        <v>51</v>
      </c>
      <c r="L25" s="8">
        <v>47</v>
      </c>
      <c r="M25" s="8">
        <v>57</v>
      </c>
    </row>
    <row r="26" spans="1:22" x14ac:dyDescent="0.25">
      <c r="A26" s="14" t="s">
        <v>23</v>
      </c>
      <c r="B26" s="8">
        <v>0</v>
      </c>
      <c r="C26" s="8">
        <v>1</v>
      </c>
      <c r="D26" s="8">
        <v>1</v>
      </c>
      <c r="E26" s="8">
        <v>2</v>
      </c>
      <c r="F26" s="8">
        <v>6</v>
      </c>
      <c r="G26" s="8">
        <v>7</v>
      </c>
      <c r="H26" s="8">
        <v>8</v>
      </c>
      <c r="I26" s="8">
        <v>10</v>
      </c>
      <c r="J26" s="8">
        <v>3</v>
      </c>
      <c r="K26" s="8">
        <v>6</v>
      </c>
      <c r="L26" s="8">
        <v>6</v>
      </c>
      <c r="M26" s="8">
        <v>1</v>
      </c>
    </row>
    <row r="27" spans="1:22" x14ac:dyDescent="0.25">
      <c r="C27" s="1"/>
      <c r="D27" s="1"/>
      <c r="E27" s="1"/>
      <c r="F27" s="1"/>
      <c r="G27" s="1"/>
      <c r="I27"/>
    </row>
    <row r="28" spans="1:22" hidden="1" x14ac:dyDescent="0.25">
      <c r="A28" s="10" t="s">
        <v>25</v>
      </c>
      <c r="B28" s="142"/>
      <c r="C28" s="142"/>
      <c r="D28" s="142"/>
      <c r="E28" s="142"/>
      <c r="F28" s="142"/>
      <c r="G28" s="142"/>
      <c r="H28" s="142"/>
      <c r="I28" s="142"/>
      <c r="J28" s="142"/>
      <c r="K28" s="142">
        <v>864</v>
      </c>
      <c r="L28" s="142"/>
      <c r="M28" s="142"/>
      <c r="N28" s="142"/>
      <c r="O28" s="142" t="e">
        <f>#REF!+#REF!+#REF!+#REF!+#REF!+#REF!</f>
        <v>#REF!</v>
      </c>
      <c r="P28" s="142" t="e">
        <f>#REF!+#REF!+#REF!+#REF!+#REF!+#REF!</f>
        <v>#REF!</v>
      </c>
      <c r="Q28" s="142" t="e">
        <f>#REF!+#REF!+#REF!+#REF!+#REF!+#REF!</f>
        <v>#REF!</v>
      </c>
      <c r="R28" s="142" t="e">
        <f>#REF!+#REF!+#REF!+#REF!+#REF!+#REF!</f>
        <v>#REF!</v>
      </c>
      <c r="S28" s="142" t="e">
        <f>#REF!+#REF!+#REF!+#REF!+#REF!+#REF!</f>
        <v>#REF!</v>
      </c>
    </row>
    <row r="29" spans="1:22" x14ac:dyDescent="0.25">
      <c r="B29" s="293"/>
      <c r="C29" s="293"/>
      <c r="D29" s="293"/>
      <c r="E29" s="293"/>
      <c r="F29" s="293"/>
      <c r="G29" s="293"/>
      <c r="H29" s="293"/>
      <c r="I29" s="293"/>
      <c r="J29" s="293"/>
      <c r="K29" s="293"/>
      <c r="L29" s="293"/>
      <c r="M29" s="293"/>
      <c r="N29" s="293"/>
      <c r="O29" s="293"/>
      <c r="P29" s="293"/>
      <c r="Q29" s="293"/>
      <c r="R29" s="293"/>
      <c r="S29" s="293"/>
      <c r="T29" s="293"/>
      <c r="U29" s="293"/>
      <c r="V29" s="293"/>
    </row>
    <row r="30" spans="1:22" x14ac:dyDescent="0.25">
      <c r="B30" s="143" t="s">
        <v>19</v>
      </c>
      <c r="C30" s="143" t="s">
        <v>8</v>
      </c>
      <c r="D30" s="143" t="s">
        <v>9</v>
      </c>
      <c r="E30" s="143" t="s">
        <v>10</v>
      </c>
      <c r="F30" s="143" t="str">
        <f>F11</f>
        <v>Mayo</v>
      </c>
      <c r="G30" s="143" t="str">
        <f>G11</f>
        <v>Junio</v>
      </c>
      <c r="H30" s="143" t="s">
        <v>13</v>
      </c>
      <c r="I30" s="143" t="s">
        <v>14</v>
      </c>
      <c r="J30" s="143" t="s">
        <v>15</v>
      </c>
      <c r="K30" s="3" t="s">
        <v>16</v>
      </c>
      <c r="L30" s="3" t="s">
        <v>17</v>
      </c>
      <c r="M30" s="3" t="s">
        <v>18</v>
      </c>
    </row>
    <row r="31" spans="1:22" s="11" customFormat="1" x14ac:dyDescent="0.25">
      <c r="A31" s="4" t="s">
        <v>26</v>
      </c>
      <c r="B31" s="5">
        <f t="shared" ref="B31:G31" si="13">B32+B35</f>
        <v>107</v>
      </c>
      <c r="C31" s="5">
        <f t="shared" si="13"/>
        <v>82</v>
      </c>
      <c r="D31" s="5">
        <f t="shared" si="13"/>
        <v>121</v>
      </c>
      <c r="E31" s="5">
        <f t="shared" si="13"/>
        <v>103</v>
      </c>
      <c r="F31" s="5">
        <f t="shared" si="13"/>
        <v>175</v>
      </c>
      <c r="G31" s="5">
        <f t="shared" si="13"/>
        <v>185</v>
      </c>
      <c r="H31" s="5">
        <f t="shared" ref="H31" si="14">H32+H35</f>
        <v>120</v>
      </c>
      <c r="I31" s="5">
        <f t="shared" ref="I31" si="15">I32+I35</f>
        <v>126</v>
      </c>
      <c r="J31" s="5">
        <f t="shared" ref="J31:M31" si="16">J32+J35</f>
        <v>135</v>
      </c>
      <c r="K31" s="5">
        <f t="shared" si="16"/>
        <v>104</v>
      </c>
      <c r="L31" s="5">
        <f t="shared" si="16"/>
        <v>109</v>
      </c>
      <c r="M31" s="5">
        <f t="shared" si="16"/>
        <v>108</v>
      </c>
    </row>
    <row r="32" spans="1:22" x14ac:dyDescent="0.25">
      <c r="A32" s="41" t="s">
        <v>27</v>
      </c>
      <c r="B32" s="13">
        <f t="shared" ref="B32:J32" si="17">B33+B34</f>
        <v>69</v>
      </c>
      <c r="C32" s="13">
        <f t="shared" si="17"/>
        <v>53</v>
      </c>
      <c r="D32" s="13">
        <f t="shared" si="17"/>
        <v>71</v>
      </c>
      <c r="E32" s="13">
        <f t="shared" si="17"/>
        <v>62</v>
      </c>
      <c r="F32" s="13">
        <f t="shared" si="17"/>
        <v>131</v>
      </c>
      <c r="G32" s="13">
        <f t="shared" si="17"/>
        <v>133</v>
      </c>
      <c r="H32" s="13">
        <f t="shared" si="17"/>
        <v>93</v>
      </c>
      <c r="I32" s="13">
        <f t="shared" si="17"/>
        <v>87</v>
      </c>
      <c r="J32" s="13">
        <f t="shared" si="17"/>
        <v>97</v>
      </c>
      <c r="K32" s="13">
        <f t="shared" ref="K32:M32" si="18">K33+K34</f>
        <v>86</v>
      </c>
      <c r="L32" s="13">
        <f t="shared" si="18"/>
        <v>79</v>
      </c>
      <c r="M32" s="13">
        <f t="shared" si="18"/>
        <v>82</v>
      </c>
    </row>
    <row r="33" spans="1:19" x14ac:dyDescent="0.25">
      <c r="A33" s="14" t="s">
        <v>22</v>
      </c>
      <c r="B33" s="15">
        <v>68</v>
      </c>
      <c r="C33" s="15">
        <v>52</v>
      </c>
      <c r="D33" s="15">
        <v>64</v>
      </c>
      <c r="E33" s="15">
        <v>56</v>
      </c>
      <c r="F33" s="15">
        <v>126</v>
      </c>
      <c r="G33" s="15">
        <v>119</v>
      </c>
      <c r="H33" s="8">
        <v>78</v>
      </c>
      <c r="I33" s="8">
        <v>75</v>
      </c>
      <c r="J33" s="8">
        <v>92</v>
      </c>
      <c r="K33" s="8">
        <v>73</v>
      </c>
      <c r="L33" s="8">
        <v>72</v>
      </c>
      <c r="M33" s="8">
        <v>77</v>
      </c>
    </row>
    <row r="34" spans="1:19" x14ac:dyDescent="0.25">
      <c r="A34" s="14" t="s">
        <v>23</v>
      </c>
      <c r="B34" s="15">
        <v>1</v>
      </c>
      <c r="C34" s="15">
        <v>1</v>
      </c>
      <c r="D34" s="15">
        <v>7</v>
      </c>
      <c r="E34" s="15">
        <v>6</v>
      </c>
      <c r="F34" s="15">
        <v>5</v>
      </c>
      <c r="G34" s="15">
        <v>14</v>
      </c>
      <c r="H34" s="8">
        <v>15</v>
      </c>
      <c r="I34" s="8">
        <v>12</v>
      </c>
      <c r="J34" s="8">
        <v>5</v>
      </c>
      <c r="K34" s="8">
        <v>13</v>
      </c>
      <c r="L34" s="8">
        <v>7</v>
      </c>
      <c r="M34" s="8">
        <v>5</v>
      </c>
    </row>
    <row r="35" spans="1:19" x14ac:dyDescent="0.25">
      <c r="A35" s="41" t="s">
        <v>28</v>
      </c>
      <c r="B35" s="13">
        <f t="shared" ref="B35:D35" si="19">B36+B37</f>
        <v>38</v>
      </c>
      <c r="C35" s="13">
        <f t="shared" si="19"/>
        <v>29</v>
      </c>
      <c r="D35" s="13">
        <f t="shared" si="19"/>
        <v>50</v>
      </c>
      <c r="E35" s="13">
        <f t="shared" ref="E35" si="20">E36+E37</f>
        <v>41</v>
      </c>
      <c r="F35" s="13">
        <f>F36+F37</f>
        <v>44</v>
      </c>
      <c r="G35" s="13">
        <f t="shared" ref="G35:J35" si="21">G36+G37</f>
        <v>52</v>
      </c>
      <c r="H35" s="13">
        <f t="shared" si="21"/>
        <v>27</v>
      </c>
      <c r="I35" s="13">
        <f t="shared" si="21"/>
        <v>39</v>
      </c>
      <c r="J35" s="13">
        <f t="shared" si="21"/>
        <v>38</v>
      </c>
      <c r="K35" s="13">
        <f t="shared" ref="K35:M35" si="22">K36+K37</f>
        <v>18</v>
      </c>
      <c r="L35" s="13">
        <f t="shared" si="22"/>
        <v>30</v>
      </c>
      <c r="M35" s="13">
        <f t="shared" si="22"/>
        <v>26</v>
      </c>
    </row>
    <row r="36" spans="1:19" x14ac:dyDescent="0.25">
      <c r="A36" s="14" t="s">
        <v>22</v>
      </c>
      <c r="B36" s="15">
        <v>33</v>
      </c>
      <c r="C36" s="15">
        <v>24</v>
      </c>
      <c r="D36" s="15">
        <v>38</v>
      </c>
      <c r="E36" s="15">
        <v>26</v>
      </c>
      <c r="F36" s="15">
        <v>37</v>
      </c>
      <c r="G36" s="15">
        <v>42</v>
      </c>
      <c r="H36" s="8">
        <v>21</v>
      </c>
      <c r="I36" s="8">
        <v>34</v>
      </c>
      <c r="J36" s="8">
        <v>33</v>
      </c>
      <c r="K36" s="8">
        <v>16</v>
      </c>
      <c r="L36" s="8">
        <v>21</v>
      </c>
      <c r="M36" s="8">
        <v>18</v>
      </c>
    </row>
    <row r="37" spans="1:19" x14ac:dyDescent="0.25">
      <c r="A37" s="14" t="s">
        <v>23</v>
      </c>
      <c r="B37" s="15">
        <v>5</v>
      </c>
      <c r="C37" s="15">
        <v>5</v>
      </c>
      <c r="D37" s="15">
        <v>12</v>
      </c>
      <c r="E37" s="15">
        <v>15</v>
      </c>
      <c r="F37" s="15">
        <v>7</v>
      </c>
      <c r="G37" s="15">
        <v>10</v>
      </c>
      <c r="H37" s="8">
        <v>6</v>
      </c>
      <c r="I37" s="8">
        <v>5</v>
      </c>
      <c r="J37" s="8">
        <v>5</v>
      </c>
      <c r="K37" s="8">
        <v>2</v>
      </c>
      <c r="L37" s="8">
        <v>9</v>
      </c>
      <c r="M37" s="8">
        <v>8</v>
      </c>
    </row>
    <row r="38" spans="1:19" x14ac:dyDescent="0.25">
      <c r="A38" s="42" t="s">
        <v>108</v>
      </c>
      <c r="B38" s="13">
        <v>39</v>
      </c>
      <c r="C38" s="13">
        <v>36</v>
      </c>
      <c r="D38" s="13">
        <f>D40+D39</f>
        <v>4</v>
      </c>
      <c r="E38" s="13">
        <f>E40+E39</f>
        <v>3</v>
      </c>
      <c r="F38" s="13">
        <f>F40+F39</f>
        <v>3</v>
      </c>
      <c r="G38" s="13">
        <f>G40+G39</f>
        <v>2</v>
      </c>
      <c r="H38" s="13">
        <f t="shared" ref="H38:J38" si="23">H40+H39</f>
        <v>3</v>
      </c>
      <c r="I38" s="13">
        <f t="shared" si="23"/>
        <v>3</v>
      </c>
      <c r="J38" s="13">
        <f t="shared" si="23"/>
        <v>2</v>
      </c>
      <c r="K38" s="13">
        <f t="shared" ref="K38:M38" si="24">K40+K39</f>
        <v>2</v>
      </c>
      <c r="L38" s="13">
        <f t="shared" si="24"/>
        <v>5</v>
      </c>
      <c r="M38" s="13">
        <f t="shared" si="24"/>
        <v>2</v>
      </c>
    </row>
    <row r="39" spans="1:19" x14ac:dyDescent="0.25">
      <c r="A39" s="14" t="s">
        <v>22</v>
      </c>
      <c r="B39" s="15">
        <v>2</v>
      </c>
      <c r="C39" s="15">
        <v>3</v>
      </c>
      <c r="D39" s="15">
        <v>4</v>
      </c>
      <c r="E39" s="15">
        <v>3</v>
      </c>
      <c r="F39" s="15">
        <v>3</v>
      </c>
      <c r="G39" s="15">
        <v>2</v>
      </c>
      <c r="H39" s="8">
        <v>3</v>
      </c>
      <c r="I39" s="8">
        <v>3</v>
      </c>
      <c r="J39" s="8">
        <v>2</v>
      </c>
      <c r="K39" s="8">
        <v>2</v>
      </c>
      <c r="L39" s="8">
        <v>5</v>
      </c>
      <c r="M39" s="8">
        <v>2</v>
      </c>
    </row>
    <row r="40" spans="1:19" x14ac:dyDescent="0.25">
      <c r="A40" s="14" t="s">
        <v>23</v>
      </c>
      <c r="B40" s="15">
        <v>0</v>
      </c>
      <c r="C40" s="15">
        <v>0</v>
      </c>
      <c r="D40" s="15">
        <v>0</v>
      </c>
      <c r="E40" s="15">
        <v>0</v>
      </c>
      <c r="F40" s="15">
        <v>0</v>
      </c>
      <c r="G40" s="15">
        <v>0</v>
      </c>
      <c r="H40" s="8">
        <v>0</v>
      </c>
      <c r="I40" s="8">
        <v>0</v>
      </c>
      <c r="J40" s="8">
        <v>0</v>
      </c>
      <c r="K40" s="8">
        <v>0</v>
      </c>
      <c r="L40" s="8">
        <v>0</v>
      </c>
      <c r="M40" s="8">
        <v>0</v>
      </c>
    </row>
    <row r="41" spans="1:19" x14ac:dyDescent="0.25">
      <c r="A41" s="12" t="s">
        <v>29</v>
      </c>
      <c r="B41" s="8">
        <v>0</v>
      </c>
      <c r="C41" s="8">
        <v>0</v>
      </c>
      <c r="D41" s="8">
        <v>0</v>
      </c>
      <c r="E41" s="8">
        <v>0</v>
      </c>
      <c r="F41" s="8">
        <v>0</v>
      </c>
      <c r="G41" s="8">
        <v>0</v>
      </c>
      <c r="H41" s="8">
        <v>0</v>
      </c>
      <c r="I41" s="8">
        <v>0</v>
      </c>
      <c r="J41" s="8">
        <v>0</v>
      </c>
      <c r="K41" s="8">
        <v>0</v>
      </c>
      <c r="L41" s="8">
        <v>0</v>
      </c>
      <c r="M41" s="8">
        <v>0</v>
      </c>
    </row>
    <row r="42" spans="1:19" x14ac:dyDescent="0.25">
      <c r="C42" s="1"/>
      <c r="D42" s="1"/>
      <c r="E42" s="1"/>
      <c r="F42" s="1"/>
      <c r="G42" s="1"/>
      <c r="H42" s="1"/>
      <c r="J42" s="1"/>
      <c r="K42" s="1"/>
      <c r="L42" s="1"/>
      <c r="M42" s="1"/>
      <c r="N42" s="1"/>
      <c r="O42" s="1"/>
      <c r="P42" s="1"/>
      <c r="Q42" s="1"/>
      <c r="R42" s="1"/>
      <c r="S42" s="1"/>
    </row>
    <row r="43" spans="1:19" x14ac:dyDescent="0.25">
      <c r="C43" s="1"/>
      <c r="D43" s="1"/>
      <c r="E43" s="1"/>
      <c r="F43" s="1"/>
      <c r="G43" s="1"/>
      <c r="H43" s="1"/>
      <c r="J43" s="1"/>
      <c r="K43" s="1"/>
      <c r="L43" s="1"/>
      <c r="M43" s="1"/>
      <c r="N43" s="1"/>
      <c r="O43" s="1"/>
      <c r="P43" s="1"/>
      <c r="Q43" s="1"/>
      <c r="R43" s="1"/>
      <c r="S43" s="1"/>
    </row>
    <row r="44" spans="1:19" x14ac:dyDescent="0.25">
      <c r="B44" s="3" t="s">
        <v>19</v>
      </c>
      <c r="C44" s="3" t="s">
        <v>8</v>
      </c>
      <c r="D44" s="3" t="s">
        <v>9</v>
      </c>
      <c r="E44" s="3" t="s">
        <v>89</v>
      </c>
      <c r="F44" s="3" t="str">
        <f t="shared" ref="F44:M44" si="25">F30</f>
        <v>Mayo</v>
      </c>
      <c r="G44" s="3" t="str">
        <f t="shared" si="25"/>
        <v>Junio</v>
      </c>
      <c r="H44" s="3" t="str">
        <f t="shared" si="25"/>
        <v>Julio</v>
      </c>
      <c r="I44" s="3" t="str">
        <f t="shared" si="25"/>
        <v>Agosto</v>
      </c>
      <c r="J44" s="3" t="str">
        <f t="shared" si="25"/>
        <v>Septiembre</v>
      </c>
      <c r="K44" s="3" t="str">
        <f t="shared" si="25"/>
        <v>Octubre</v>
      </c>
      <c r="L44" s="3" t="str">
        <f t="shared" si="25"/>
        <v>Noviembre</v>
      </c>
      <c r="M44" s="3" t="str">
        <f t="shared" si="25"/>
        <v>Diciembre</v>
      </c>
    </row>
    <row r="45" spans="1:19" x14ac:dyDescent="0.25">
      <c r="A45" s="16" t="s">
        <v>30</v>
      </c>
      <c r="B45" s="17">
        <f t="shared" ref="B45:J45" si="26">SUM(B46:B48)</f>
        <v>107</v>
      </c>
      <c r="C45" s="17">
        <f t="shared" si="26"/>
        <v>82</v>
      </c>
      <c r="D45" s="17">
        <f t="shared" si="26"/>
        <v>121</v>
      </c>
      <c r="E45" s="17">
        <f t="shared" si="26"/>
        <v>103</v>
      </c>
      <c r="F45" s="17">
        <f t="shared" si="26"/>
        <v>175</v>
      </c>
      <c r="G45" s="17">
        <f t="shared" si="26"/>
        <v>185</v>
      </c>
      <c r="H45" s="17">
        <f t="shared" si="26"/>
        <v>120</v>
      </c>
      <c r="I45" s="17">
        <f t="shared" si="26"/>
        <v>126</v>
      </c>
      <c r="J45" s="17">
        <f t="shared" si="26"/>
        <v>135</v>
      </c>
      <c r="K45" s="17">
        <f t="shared" ref="K45:M45" si="27">SUM(K46:K48)</f>
        <v>104</v>
      </c>
      <c r="L45" s="17">
        <f t="shared" si="27"/>
        <v>109</v>
      </c>
      <c r="M45" s="17">
        <f t="shared" si="27"/>
        <v>108</v>
      </c>
    </row>
    <row r="46" spans="1:19" x14ac:dyDescent="0.25">
      <c r="A46" s="18" t="s">
        <v>31</v>
      </c>
      <c r="B46" s="8">
        <v>0</v>
      </c>
      <c r="C46" s="8">
        <v>0</v>
      </c>
      <c r="D46" s="8">
        <v>0</v>
      </c>
      <c r="E46" s="8">
        <f>E41</f>
        <v>0</v>
      </c>
      <c r="F46" s="8">
        <f>F41</f>
        <v>0</v>
      </c>
      <c r="G46" s="8">
        <f>G41</f>
        <v>0</v>
      </c>
      <c r="H46" s="8">
        <f t="shared" ref="H46:J46" si="28">H41</f>
        <v>0</v>
      </c>
      <c r="I46" s="8">
        <f t="shared" si="28"/>
        <v>0</v>
      </c>
      <c r="J46" s="8">
        <f t="shared" si="28"/>
        <v>0</v>
      </c>
      <c r="K46" s="8">
        <f t="shared" ref="K46:M46" si="29">K41</f>
        <v>0</v>
      </c>
      <c r="L46" s="8">
        <f t="shared" si="29"/>
        <v>0</v>
      </c>
      <c r="M46" s="8">
        <f t="shared" si="29"/>
        <v>0</v>
      </c>
    </row>
    <row r="47" spans="1:19" x14ac:dyDescent="0.25">
      <c r="A47" s="18" t="s">
        <v>27</v>
      </c>
      <c r="B47" s="8">
        <f t="shared" ref="B47:J47" si="30">B32</f>
        <v>69</v>
      </c>
      <c r="C47" s="8">
        <f t="shared" si="30"/>
        <v>53</v>
      </c>
      <c r="D47" s="8">
        <f t="shared" si="30"/>
        <v>71</v>
      </c>
      <c r="E47" s="8">
        <f t="shared" si="30"/>
        <v>62</v>
      </c>
      <c r="F47" s="8">
        <f t="shared" si="30"/>
        <v>131</v>
      </c>
      <c r="G47" s="8">
        <f t="shared" si="30"/>
        <v>133</v>
      </c>
      <c r="H47" s="8">
        <f t="shared" si="30"/>
        <v>93</v>
      </c>
      <c r="I47" s="8">
        <f t="shared" si="30"/>
        <v>87</v>
      </c>
      <c r="J47" s="8">
        <f t="shared" si="30"/>
        <v>97</v>
      </c>
      <c r="K47" s="8">
        <f t="shared" ref="K47:M47" si="31">K32</f>
        <v>86</v>
      </c>
      <c r="L47" s="8">
        <f t="shared" si="31"/>
        <v>79</v>
      </c>
      <c r="M47" s="8">
        <f t="shared" si="31"/>
        <v>82</v>
      </c>
    </row>
    <row r="48" spans="1:19" x14ac:dyDescent="0.25">
      <c r="A48" s="18" t="s">
        <v>32</v>
      </c>
      <c r="B48" s="8">
        <f t="shared" ref="B48:J48" si="32">B35</f>
        <v>38</v>
      </c>
      <c r="C48" s="8">
        <f t="shared" si="32"/>
        <v>29</v>
      </c>
      <c r="D48" s="8">
        <f t="shared" si="32"/>
        <v>50</v>
      </c>
      <c r="E48" s="8">
        <f t="shared" si="32"/>
        <v>41</v>
      </c>
      <c r="F48" s="8">
        <f t="shared" si="32"/>
        <v>44</v>
      </c>
      <c r="G48" s="8">
        <f t="shared" si="32"/>
        <v>52</v>
      </c>
      <c r="H48" s="8">
        <f t="shared" si="32"/>
        <v>27</v>
      </c>
      <c r="I48" s="8">
        <f t="shared" si="32"/>
        <v>39</v>
      </c>
      <c r="J48" s="8">
        <f t="shared" si="32"/>
        <v>38</v>
      </c>
      <c r="K48" s="8">
        <f t="shared" ref="K48:M48" si="33">K35</f>
        <v>18</v>
      </c>
      <c r="L48" s="8">
        <f t="shared" si="33"/>
        <v>30</v>
      </c>
      <c r="M48" s="8">
        <f t="shared" si="33"/>
        <v>26</v>
      </c>
    </row>
    <row r="49" spans="1:24" x14ac:dyDescent="0.25">
      <c r="B49"/>
      <c r="I49"/>
    </row>
    <row r="50" spans="1:24" x14ac:dyDescent="0.25">
      <c r="A50" s="6" t="s">
        <v>108</v>
      </c>
      <c r="B50" s="8">
        <f t="shared" ref="B50:J50" si="34">B38</f>
        <v>39</v>
      </c>
      <c r="C50" s="8">
        <f t="shared" si="34"/>
        <v>36</v>
      </c>
      <c r="D50" s="8">
        <f t="shared" si="34"/>
        <v>4</v>
      </c>
      <c r="E50" s="8">
        <f t="shared" si="34"/>
        <v>3</v>
      </c>
      <c r="F50" s="8">
        <f t="shared" si="34"/>
        <v>3</v>
      </c>
      <c r="G50" s="8">
        <f t="shared" si="34"/>
        <v>2</v>
      </c>
      <c r="H50" s="8">
        <f t="shared" si="34"/>
        <v>3</v>
      </c>
      <c r="I50" s="8">
        <f t="shared" si="34"/>
        <v>3</v>
      </c>
      <c r="J50" s="8">
        <f t="shared" si="34"/>
        <v>2</v>
      </c>
      <c r="K50" s="8">
        <f t="shared" ref="K50:M50" si="35">K38</f>
        <v>2</v>
      </c>
      <c r="L50" s="8">
        <f t="shared" si="35"/>
        <v>5</v>
      </c>
      <c r="M50" s="8">
        <f t="shared" si="35"/>
        <v>2</v>
      </c>
    </row>
    <row r="51" spans="1:24" x14ac:dyDescent="0.25">
      <c r="C51" s="1"/>
      <c r="D51" s="1"/>
      <c r="E51" s="1"/>
      <c r="H51" s="1"/>
    </row>
    <row r="52" spans="1:24" ht="86.25" customHeight="1" x14ac:dyDescent="0.25">
      <c r="A52" s="281" t="s">
        <v>109</v>
      </c>
      <c r="B52" s="281"/>
      <c r="C52" s="281"/>
      <c r="D52" s="281"/>
      <c r="E52" s="281"/>
      <c r="F52" s="281"/>
      <c r="G52" s="281"/>
      <c r="H52" s="281"/>
      <c r="I52" s="281"/>
      <c r="J52" s="281"/>
      <c r="K52" s="281"/>
      <c r="L52" s="281"/>
      <c r="M52" s="281"/>
      <c r="N52" s="281"/>
      <c r="O52" s="281"/>
      <c r="P52" s="281"/>
    </row>
    <row r="53" spans="1:24" ht="12" customHeight="1" x14ac:dyDescent="0.25">
      <c r="A53" s="34"/>
      <c r="B53" s="34"/>
      <c r="C53" s="34"/>
      <c r="D53" s="34"/>
      <c r="E53" s="34"/>
      <c r="F53" s="34"/>
      <c r="G53" s="34"/>
      <c r="H53" s="34"/>
      <c r="I53" s="34"/>
      <c r="J53" s="34"/>
      <c r="K53" s="34"/>
      <c r="L53" s="34"/>
      <c r="M53" s="34"/>
      <c r="N53" s="34"/>
      <c r="O53" s="34"/>
      <c r="P53" s="34"/>
    </row>
    <row r="54" spans="1:24" ht="54" customHeight="1" x14ac:dyDescent="0.25">
      <c r="A54" s="281" t="s">
        <v>116</v>
      </c>
      <c r="B54" s="281"/>
      <c r="C54" s="281"/>
      <c r="D54" s="281"/>
      <c r="E54" s="281"/>
      <c r="F54" s="281"/>
      <c r="G54" s="281"/>
      <c r="H54" s="281"/>
      <c r="I54" s="281"/>
      <c r="J54" s="281"/>
      <c r="K54" s="281"/>
      <c r="L54" s="281"/>
      <c r="M54" s="281"/>
      <c r="N54" s="281"/>
      <c r="O54" s="281"/>
      <c r="P54" s="281"/>
    </row>
    <row r="55" spans="1:24" ht="17.25" customHeight="1" x14ac:dyDescent="0.25">
      <c r="A55" s="34"/>
      <c r="B55" s="34"/>
      <c r="C55" s="34"/>
      <c r="D55" s="34"/>
      <c r="E55" s="34"/>
      <c r="F55" s="34"/>
      <c r="G55" s="34"/>
      <c r="H55" s="34"/>
      <c r="I55" s="34"/>
      <c r="J55" s="34"/>
      <c r="K55" s="34"/>
      <c r="L55" s="34"/>
      <c r="M55" s="34"/>
      <c r="N55" s="34"/>
      <c r="O55" s="34"/>
      <c r="P55" s="34"/>
    </row>
    <row r="56" spans="1:24" ht="79.5" customHeight="1" x14ac:dyDescent="0.25">
      <c r="A56" s="281" t="s">
        <v>33</v>
      </c>
      <c r="B56" s="281"/>
      <c r="C56" s="281"/>
      <c r="D56" s="281"/>
      <c r="E56" s="281"/>
      <c r="F56" s="281"/>
      <c r="G56" s="281"/>
      <c r="H56" s="281"/>
      <c r="I56" s="281"/>
      <c r="J56" s="281"/>
      <c r="K56" s="281"/>
      <c r="L56" s="281"/>
      <c r="M56" s="281"/>
      <c r="N56" s="281"/>
      <c r="O56" s="281"/>
      <c r="P56" s="281"/>
    </row>
    <row r="58" spans="1:24" ht="238.5" customHeight="1" x14ac:dyDescent="0.25">
      <c r="A58" s="282" t="s">
        <v>238</v>
      </c>
      <c r="B58" s="282"/>
      <c r="C58" s="282"/>
      <c r="D58" s="282"/>
      <c r="E58" s="282"/>
      <c r="F58" s="282"/>
      <c r="G58" s="282"/>
      <c r="H58" s="282"/>
      <c r="I58" s="282"/>
      <c r="J58" s="282"/>
      <c r="K58" s="282"/>
      <c r="L58" s="282"/>
      <c r="M58" s="282"/>
      <c r="N58" s="282"/>
      <c r="O58" s="282"/>
      <c r="P58" s="282"/>
    </row>
    <row r="59" spans="1:24" x14ac:dyDescent="0.25">
      <c r="A59" s="283"/>
      <c r="B59" s="283"/>
      <c r="C59" s="283"/>
      <c r="D59" s="283"/>
      <c r="E59" s="283"/>
      <c r="F59" s="283"/>
      <c r="G59" s="283"/>
      <c r="H59" s="283"/>
      <c r="I59" s="283"/>
    </row>
    <row r="60" spans="1:24" ht="35.25" customHeight="1" x14ac:dyDescent="0.25">
      <c r="A60" s="279"/>
      <c r="B60" s="279"/>
      <c r="C60" s="279"/>
      <c r="D60" s="279"/>
      <c r="E60" s="279"/>
      <c r="F60" s="279"/>
      <c r="G60" s="279"/>
      <c r="H60" s="279"/>
      <c r="I60" s="279"/>
      <c r="J60" s="279"/>
      <c r="K60" s="279"/>
      <c r="L60" s="279"/>
      <c r="M60" s="279"/>
      <c r="N60" s="279"/>
      <c r="O60" s="279"/>
      <c r="P60" s="279"/>
    </row>
    <row r="61" spans="1:24" ht="21.75" customHeight="1" x14ac:dyDescent="0.25">
      <c r="A61" s="284"/>
      <c r="B61" s="284"/>
      <c r="C61" s="284"/>
      <c r="D61" s="284"/>
      <c r="E61" s="284"/>
      <c r="F61" s="284"/>
      <c r="G61" s="284"/>
      <c r="H61" s="284"/>
      <c r="I61" s="284"/>
      <c r="J61" s="284"/>
      <c r="K61" s="284"/>
      <c r="L61" s="284"/>
      <c r="M61" s="284"/>
      <c r="N61" s="284"/>
      <c r="O61" s="284"/>
      <c r="P61" s="284"/>
    </row>
    <row r="62" spans="1:24" ht="25.5" customHeight="1" thickBot="1" x14ac:dyDescent="0.3">
      <c r="A62" s="284"/>
      <c r="B62" s="284"/>
      <c r="C62" s="284"/>
      <c r="D62" s="284"/>
      <c r="E62" s="284"/>
      <c r="F62" s="284"/>
      <c r="G62" s="284"/>
      <c r="H62" s="284"/>
      <c r="I62" s="284"/>
      <c r="J62" s="284"/>
      <c r="K62" s="284"/>
      <c r="L62" s="284"/>
      <c r="M62" s="284"/>
      <c r="N62" s="284"/>
      <c r="O62" s="284"/>
      <c r="P62" s="284"/>
    </row>
    <row r="63" spans="1:24" ht="14.25" customHeight="1" thickBot="1" x14ac:dyDescent="0.3">
      <c r="A63" s="279"/>
      <c r="B63" s="279"/>
      <c r="C63" s="279"/>
      <c r="D63" s="279"/>
      <c r="E63" s="279"/>
      <c r="F63" s="279"/>
      <c r="G63" s="279"/>
      <c r="H63" s="279"/>
      <c r="I63" s="279"/>
      <c r="J63" s="279"/>
      <c r="K63" s="279"/>
      <c r="L63" s="279"/>
      <c r="M63" s="279"/>
      <c r="N63" s="279"/>
      <c r="O63" s="279"/>
      <c r="P63" s="279"/>
      <c r="W63" s="73" t="s">
        <v>159</v>
      </c>
      <c r="X63" s="74" t="s">
        <v>120</v>
      </c>
    </row>
    <row r="64" spans="1:24" ht="14.25" customHeight="1" x14ac:dyDescent="0.25">
      <c r="A64" s="283"/>
      <c r="B64" s="283"/>
      <c r="C64" s="283"/>
      <c r="D64" s="283"/>
      <c r="E64" s="283"/>
      <c r="F64" s="283"/>
      <c r="G64" s="283"/>
      <c r="H64" s="283"/>
      <c r="I64" s="283"/>
      <c r="J64" s="283"/>
      <c r="K64" s="283"/>
      <c r="L64" s="283"/>
      <c r="M64" s="283"/>
      <c r="N64" s="283"/>
      <c r="O64" s="283"/>
      <c r="P64" s="283"/>
      <c r="W64" s="287" t="s">
        <v>160</v>
      </c>
      <c r="X64" s="289" t="s">
        <v>161</v>
      </c>
    </row>
    <row r="65" spans="1:24" ht="14.25" customHeight="1" thickBot="1" x14ac:dyDescent="0.3">
      <c r="A65" s="279"/>
      <c r="B65" s="279"/>
      <c r="C65" s="279"/>
      <c r="D65" s="279"/>
      <c r="E65" s="279"/>
      <c r="F65" s="279"/>
      <c r="G65" s="279"/>
      <c r="H65" s="279"/>
      <c r="I65" s="279"/>
      <c r="J65" s="279"/>
      <c r="K65" s="279"/>
      <c r="L65" s="279"/>
      <c r="M65" s="279"/>
      <c r="N65" s="279"/>
      <c r="O65" s="279"/>
      <c r="P65" s="279"/>
      <c r="W65" s="288"/>
      <c r="X65" s="290"/>
    </row>
    <row r="66" spans="1:24" ht="28.5" customHeight="1" thickBot="1" x14ac:dyDescent="0.3">
      <c r="A66" s="279"/>
      <c r="B66" s="279"/>
      <c r="C66" s="279"/>
      <c r="D66" s="279"/>
      <c r="E66" s="279"/>
      <c r="F66" s="279"/>
      <c r="G66" s="279"/>
      <c r="H66" s="279"/>
      <c r="I66" s="279"/>
      <c r="J66" s="279"/>
      <c r="K66" s="279"/>
      <c r="L66" s="279"/>
      <c r="M66" s="279"/>
      <c r="N66" s="279"/>
      <c r="O66" s="279"/>
      <c r="P66" s="279"/>
      <c r="W66" s="76" t="s">
        <v>162</v>
      </c>
      <c r="X66" s="75" t="s">
        <v>163</v>
      </c>
    </row>
    <row r="67" spans="1:24" ht="14.25" customHeight="1" x14ac:dyDescent="0.25">
      <c r="A67" s="283"/>
      <c r="B67" s="283"/>
      <c r="C67" s="283"/>
      <c r="D67" s="283"/>
      <c r="E67" s="283"/>
      <c r="F67" s="283"/>
      <c r="G67" s="283"/>
      <c r="H67" s="283"/>
      <c r="I67" s="283"/>
      <c r="J67" s="283"/>
      <c r="K67" s="283"/>
      <c r="L67" s="283"/>
      <c r="M67" s="283"/>
      <c r="N67" s="283"/>
      <c r="O67" s="283"/>
      <c r="P67" s="283"/>
      <c r="W67" s="287" t="s">
        <v>164</v>
      </c>
      <c r="X67" s="289" t="s">
        <v>165</v>
      </c>
    </row>
    <row r="68" spans="1:24" ht="14.25" customHeight="1" thickBot="1" x14ac:dyDescent="0.3">
      <c r="A68" s="279"/>
      <c r="B68" s="279"/>
      <c r="C68" s="279"/>
      <c r="D68" s="279"/>
      <c r="E68" s="279"/>
      <c r="F68" s="279"/>
      <c r="G68" s="279"/>
      <c r="H68" s="279"/>
      <c r="I68" s="279"/>
      <c r="J68" s="279"/>
      <c r="K68" s="279"/>
      <c r="L68" s="279"/>
      <c r="M68" s="279"/>
      <c r="N68" s="279"/>
      <c r="O68" s="279"/>
      <c r="P68" s="279"/>
      <c r="W68" s="288"/>
      <c r="X68" s="290"/>
    </row>
    <row r="69" spans="1:24" ht="25.5" customHeight="1" thickBot="1" x14ac:dyDescent="0.3">
      <c r="A69" s="279"/>
      <c r="B69" s="279"/>
      <c r="C69" s="279"/>
      <c r="D69" s="279"/>
      <c r="E69" s="279"/>
      <c r="F69" s="279"/>
      <c r="G69" s="279"/>
      <c r="H69" s="279"/>
      <c r="I69" s="279"/>
      <c r="J69" s="279"/>
      <c r="K69" s="279"/>
      <c r="L69" s="279"/>
      <c r="M69" s="279"/>
      <c r="N69" s="279"/>
      <c r="O69" s="279"/>
      <c r="P69" s="279"/>
      <c r="W69" s="76" t="s">
        <v>166</v>
      </c>
      <c r="X69" s="75" t="s">
        <v>167</v>
      </c>
    </row>
    <row r="70" spans="1:24" ht="14.25" customHeight="1" x14ac:dyDescent="0.25">
      <c r="A70" s="279"/>
      <c r="B70" s="279"/>
      <c r="C70" s="279"/>
      <c r="D70" s="279"/>
      <c r="E70" s="279"/>
      <c r="F70" s="279"/>
      <c r="G70" s="279"/>
      <c r="H70" s="279"/>
      <c r="I70" s="279"/>
      <c r="J70" s="279"/>
      <c r="K70" s="279"/>
      <c r="L70" s="279"/>
      <c r="M70" s="279"/>
      <c r="N70" s="279"/>
      <c r="O70" s="279"/>
      <c r="P70" s="279"/>
      <c r="W70" s="287" t="s">
        <v>168</v>
      </c>
      <c r="X70" s="291" t="s">
        <v>169</v>
      </c>
    </row>
    <row r="71" spans="1:24" ht="14.25" customHeight="1" thickBot="1" x14ac:dyDescent="0.3">
      <c r="W71" s="288"/>
      <c r="X71" s="292"/>
    </row>
    <row r="72" spans="1:24" ht="14.25" customHeight="1" x14ac:dyDescent="0.25">
      <c r="W72" s="287" t="s">
        <v>170</v>
      </c>
      <c r="X72" s="291" t="s">
        <v>171</v>
      </c>
    </row>
    <row r="73" spans="1:24" ht="14.25" customHeight="1" thickBot="1" x14ac:dyDescent="0.3">
      <c r="W73" s="288"/>
      <c r="X73" s="292"/>
    </row>
    <row r="74" spans="1:24" ht="14.25" customHeight="1" x14ac:dyDescent="0.25">
      <c r="W74" s="287" t="s">
        <v>172</v>
      </c>
      <c r="X74" s="289" t="s">
        <v>173</v>
      </c>
    </row>
    <row r="75" spans="1:24" ht="14.25" customHeight="1" thickBot="1" x14ac:dyDescent="0.3">
      <c r="W75" s="288"/>
      <c r="X75" s="290"/>
    </row>
    <row r="76" spans="1:24" ht="14.25" customHeight="1" x14ac:dyDescent="0.25">
      <c r="W76" s="287" t="s">
        <v>174</v>
      </c>
      <c r="X76" s="291" t="s">
        <v>175</v>
      </c>
    </row>
    <row r="77" spans="1:24" ht="14.25" customHeight="1" thickBot="1" x14ac:dyDescent="0.3">
      <c r="W77" s="288"/>
      <c r="X77" s="292"/>
    </row>
    <row r="78" spans="1:24" ht="14.25" customHeight="1" x14ac:dyDescent="0.25">
      <c r="W78" s="287" t="s">
        <v>176</v>
      </c>
      <c r="X78" s="291" t="s">
        <v>177</v>
      </c>
    </row>
    <row r="79" spans="1:24" ht="14.25" customHeight="1" thickBot="1" x14ac:dyDescent="0.3">
      <c r="W79" s="288"/>
      <c r="X79" s="292"/>
    </row>
    <row r="80" spans="1:24" ht="32.25" customHeight="1" thickBot="1" x14ac:dyDescent="0.3">
      <c r="W80" s="76" t="s">
        <v>178</v>
      </c>
      <c r="X80" s="75" t="s">
        <v>179</v>
      </c>
    </row>
    <row r="81" spans="23:24" ht="14.25" customHeight="1" x14ac:dyDescent="0.25">
      <c r="W81" s="287" t="s">
        <v>180</v>
      </c>
      <c r="X81" s="289" t="s">
        <v>181</v>
      </c>
    </row>
    <row r="82" spans="23:24" ht="14.25" customHeight="1" thickBot="1" x14ac:dyDescent="0.3">
      <c r="W82" s="288"/>
      <c r="X82" s="290"/>
    </row>
    <row r="83" spans="23:24" ht="14.25" customHeight="1" x14ac:dyDescent="0.25">
      <c r="W83" s="287" t="s">
        <v>182</v>
      </c>
      <c r="X83" s="289" t="s">
        <v>183</v>
      </c>
    </row>
    <row r="84" spans="23:24" ht="14.25" customHeight="1" thickBot="1" x14ac:dyDescent="0.3">
      <c r="W84" s="288"/>
      <c r="X84" s="290"/>
    </row>
    <row r="85" spans="23:24" ht="22.5" customHeight="1" thickBot="1" x14ac:dyDescent="0.3">
      <c r="W85" s="76" t="s">
        <v>184</v>
      </c>
      <c r="X85" s="75" t="s">
        <v>185</v>
      </c>
    </row>
  </sheetData>
  <mergeCells count="44">
    <mergeCell ref="A6:I6"/>
    <mergeCell ref="A52:P52"/>
    <mergeCell ref="A54:P54"/>
    <mergeCell ref="A56:P56"/>
    <mergeCell ref="A70:P70"/>
    <mergeCell ref="A58:P58"/>
    <mergeCell ref="A62:P62"/>
    <mergeCell ref="A63:P63"/>
    <mergeCell ref="A64:P64"/>
    <mergeCell ref="A65:P65"/>
    <mergeCell ref="A66:P66"/>
    <mergeCell ref="A60:P60"/>
    <mergeCell ref="A61:P61"/>
    <mergeCell ref="A67:P67"/>
    <mergeCell ref="A68:P68"/>
    <mergeCell ref="A69:P69"/>
    <mergeCell ref="A1:I1"/>
    <mergeCell ref="A2:I2"/>
    <mergeCell ref="A3:I3"/>
    <mergeCell ref="A4:I4"/>
    <mergeCell ref="A5:I5"/>
    <mergeCell ref="W72:W73"/>
    <mergeCell ref="W74:W75"/>
    <mergeCell ref="A7:I7"/>
    <mergeCell ref="A59:I59"/>
    <mergeCell ref="B29:V29"/>
    <mergeCell ref="B10:M10"/>
    <mergeCell ref="A9:M9"/>
    <mergeCell ref="W76:W77"/>
    <mergeCell ref="W78:W79"/>
    <mergeCell ref="W81:W82"/>
    <mergeCell ref="W83:W84"/>
    <mergeCell ref="X64:X65"/>
    <mergeCell ref="X67:X68"/>
    <mergeCell ref="X70:X71"/>
    <mergeCell ref="X72:X73"/>
    <mergeCell ref="X74:X75"/>
    <mergeCell ref="X76:X77"/>
    <mergeCell ref="X78:X79"/>
    <mergeCell ref="X81:X82"/>
    <mergeCell ref="X83:X84"/>
    <mergeCell ref="W64:W65"/>
    <mergeCell ref="W67:W68"/>
    <mergeCell ref="W70:W71"/>
  </mergeCells>
  <pageMargins left="0" right="0" top="0" bottom="0" header="0.3" footer="0.3"/>
  <pageSetup paperSize="5" scale="46"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85"/>
  <sheetViews>
    <sheetView topLeftCell="A2" zoomScale="85" zoomScaleNormal="85" workbookViewId="0">
      <selection activeCell="A9" sqref="A9:M9"/>
    </sheetView>
  </sheetViews>
  <sheetFormatPr defaultColWidth="9.140625" defaultRowHeight="15" x14ac:dyDescent="0.25"/>
  <cols>
    <col min="1" max="1" width="45.7109375" style="2" customWidth="1"/>
    <col min="2" max="2" width="10.7109375" style="1" customWidth="1"/>
    <col min="3" max="8" width="10.7109375" customWidth="1"/>
    <col min="9" max="9" width="10.7109375" style="1" customWidth="1"/>
    <col min="10" max="13" width="10.7109375" customWidth="1"/>
  </cols>
  <sheetData>
    <row r="1" spans="1:13" x14ac:dyDescent="0.25">
      <c r="A1" s="278" t="s">
        <v>0</v>
      </c>
      <c r="B1" s="278"/>
      <c r="C1" s="278"/>
      <c r="D1" s="278"/>
      <c r="E1" s="278"/>
      <c r="F1" s="278"/>
      <c r="G1" s="278"/>
      <c r="H1" s="278"/>
      <c r="I1" s="278"/>
    </row>
    <row r="2" spans="1:13" x14ac:dyDescent="0.25">
      <c r="A2" s="278" t="s">
        <v>1</v>
      </c>
      <c r="B2" s="278"/>
      <c r="C2" s="278"/>
      <c r="D2" s="278"/>
      <c r="E2" s="278"/>
      <c r="F2" s="278"/>
      <c r="G2" s="278"/>
      <c r="H2" s="278"/>
      <c r="I2" s="278"/>
    </row>
    <row r="3" spans="1:13" x14ac:dyDescent="0.25">
      <c r="A3" s="278" t="s">
        <v>106</v>
      </c>
      <c r="B3" s="278"/>
      <c r="C3" s="278"/>
      <c r="D3" s="278"/>
      <c r="E3" s="278"/>
      <c r="F3" s="278"/>
      <c r="G3" s="278"/>
      <c r="H3" s="278"/>
      <c r="I3" s="278"/>
    </row>
    <row r="4" spans="1:13" x14ac:dyDescent="0.25">
      <c r="A4" s="277" t="s">
        <v>3</v>
      </c>
      <c r="B4" s="277"/>
      <c r="C4" s="277"/>
      <c r="D4" s="277"/>
      <c r="E4" s="277"/>
      <c r="F4" s="277"/>
      <c r="G4" s="277"/>
      <c r="H4" s="277"/>
      <c r="I4" s="277"/>
    </row>
    <row r="5" spans="1:13" ht="15" customHeight="1" x14ac:dyDescent="0.25">
      <c r="A5" s="263" t="s">
        <v>4</v>
      </c>
      <c r="B5" s="263"/>
      <c r="C5" s="263"/>
      <c r="D5" s="263"/>
      <c r="E5" s="263"/>
      <c r="F5" s="263"/>
      <c r="G5" s="263"/>
      <c r="H5" s="263"/>
      <c r="I5" s="263"/>
    </row>
    <row r="6" spans="1:13" x14ac:dyDescent="0.25">
      <c r="A6" s="277" t="s">
        <v>5</v>
      </c>
      <c r="B6" s="277"/>
      <c r="C6" s="277"/>
      <c r="D6" s="277"/>
      <c r="E6" s="277"/>
      <c r="F6" s="277"/>
      <c r="G6" s="277"/>
      <c r="H6" s="277"/>
      <c r="I6" s="277"/>
    </row>
    <row r="7" spans="1:13" x14ac:dyDescent="0.25">
      <c r="A7" s="278" t="s">
        <v>107</v>
      </c>
      <c r="B7" s="278"/>
      <c r="C7" s="278"/>
      <c r="D7" s="278"/>
      <c r="E7" s="278"/>
      <c r="F7" s="278"/>
      <c r="G7" s="278"/>
      <c r="H7" s="278"/>
      <c r="I7" s="278"/>
    </row>
    <row r="8" spans="1:13" ht="15" customHeight="1" x14ac:dyDescent="0.25">
      <c r="A8" s="87" t="s">
        <v>326</v>
      </c>
      <c r="B8" s="21"/>
      <c r="C8" s="21"/>
      <c r="D8" s="21"/>
      <c r="E8" s="21"/>
      <c r="F8" s="21"/>
      <c r="G8" s="21"/>
      <c r="H8" s="21"/>
      <c r="I8" s="21"/>
    </row>
    <row r="9" spans="1:13" ht="43.5" customHeight="1" x14ac:dyDescent="0.25">
      <c r="A9" s="280" t="s">
        <v>6</v>
      </c>
      <c r="B9" s="280"/>
      <c r="C9" s="280"/>
      <c r="D9" s="280"/>
      <c r="E9" s="280"/>
      <c r="F9" s="280"/>
      <c r="G9" s="280"/>
      <c r="H9" s="280"/>
      <c r="I9" s="280"/>
      <c r="J9" s="280"/>
      <c r="K9" s="280"/>
      <c r="L9" s="280"/>
      <c r="M9" s="280"/>
    </row>
    <row r="10" spans="1:13" ht="24.75" customHeight="1" x14ac:dyDescent="0.25">
      <c r="A10"/>
      <c r="B10" s="294">
        <v>2020</v>
      </c>
      <c r="C10" s="295"/>
      <c r="D10" s="295"/>
      <c r="E10" s="295"/>
      <c r="F10" s="295"/>
      <c r="G10" s="295"/>
      <c r="H10" s="295"/>
      <c r="I10" s="295"/>
      <c r="J10" s="295"/>
      <c r="K10" s="295"/>
      <c r="L10" s="295"/>
      <c r="M10" s="296"/>
    </row>
    <row r="11" spans="1:13" ht="21.75" customHeight="1" x14ac:dyDescent="0.25">
      <c r="B11" s="3" t="s">
        <v>7</v>
      </c>
      <c r="C11" s="3" t="s">
        <v>8</v>
      </c>
      <c r="D11" s="3" t="s">
        <v>9</v>
      </c>
      <c r="E11" s="3" t="s">
        <v>10</v>
      </c>
      <c r="F11" s="3" t="s">
        <v>11</v>
      </c>
      <c r="G11" s="3" t="s">
        <v>12</v>
      </c>
      <c r="H11" s="3" t="s">
        <v>13</v>
      </c>
      <c r="I11" s="3" t="s">
        <v>14</v>
      </c>
      <c r="J11" s="3" t="s">
        <v>15</v>
      </c>
      <c r="K11" s="3" t="s">
        <v>16</v>
      </c>
      <c r="L11" s="3" t="s">
        <v>17</v>
      </c>
      <c r="M11" s="3" t="s">
        <v>18</v>
      </c>
    </row>
    <row r="12" spans="1:13" s="11" customFormat="1" ht="30" hidden="1" x14ac:dyDescent="0.25">
      <c r="A12" s="4" t="s">
        <v>322</v>
      </c>
      <c r="B12" s="5">
        <f>B13+B16</f>
        <v>0</v>
      </c>
      <c r="C12" s="5">
        <f t="shared" ref="C12:M12" si="0">C13+C16</f>
        <v>0</v>
      </c>
      <c r="D12" s="5">
        <f t="shared" si="0"/>
        <v>0</v>
      </c>
      <c r="E12" s="5">
        <f t="shared" si="0"/>
        <v>0</v>
      </c>
      <c r="F12" s="5">
        <f t="shared" si="0"/>
        <v>0</v>
      </c>
      <c r="G12" s="5">
        <f t="shared" si="0"/>
        <v>0</v>
      </c>
      <c r="H12" s="5">
        <f t="shared" si="0"/>
        <v>0</v>
      </c>
      <c r="I12" s="5">
        <f t="shared" si="0"/>
        <v>0</v>
      </c>
      <c r="J12" s="5">
        <f t="shared" si="0"/>
        <v>0</v>
      </c>
      <c r="K12" s="5">
        <f t="shared" si="0"/>
        <v>0</v>
      </c>
      <c r="L12" s="5">
        <f t="shared" si="0"/>
        <v>0</v>
      </c>
      <c r="M12" s="5">
        <f t="shared" si="0"/>
        <v>0</v>
      </c>
    </row>
    <row r="13" spans="1:13" ht="21" hidden="1" customHeight="1" x14ac:dyDescent="0.25">
      <c r="A13" s="195" t="s">
        <v>309</v>
      </c>
      <c r="B13" s="7">
        <f>B14+B15</f>
        <v>0</v>
      </c>
      <c r="C13" s="7">
        <f t="shared" ref="C13:G13" si="1">C14+C15</f>
        <v>0</v>
      </c>
      <c r="D13" s="7">
        <f t="shared" si="1"/>
        <v>0</v>
      </c>
      <c r="E13" s="7">
        <f t="shared" si="1"/>
        <v>0</v>
      </c>
      <c r="F13" s="7">
        <f t="shared" si="1"/>
        <v>0</v>
      </c>
      <c r="G13" s="7">
        <f t="shared" si="1"/>
        <v>0</v>
      </c>
      <c r="H13" s="7">
        <f>H14+H15</f>
        <v>0</v>
      </c>
      <c r="I13" s="7">
        <f t="shared" ref="I13:M13" si="2">I14+I15</f>
        <v>0</v>
      </c>
      <c r="J13" s="7">
        <f t="shared" si="2"/>
        <v>0</v>
      </c>
      <c r="K13" s="7">
        <f t="shared" si="2"/>
        <v>0</v>
      </c>
      <c r="L13" s="7">
        <f t="shared" si="2"/>
        <v>0</v>
      </c>
      <c r="M13" s="7">
        <f t="shared" si="2"/>
        <v>0</v>
      </c>
    </row>
    <row r="14" spans="1:13" hidden="1" x14ac:dyDescent="0.25">
      <c r="A14" s="14" t="s">
        <v>22</v>
      </c>
      <c r="B14" s="8"/>
      <c r="C14" s="8"/>
      <c r="D14" s="8"/>
      <c r="E14" s="8"/>
      <c r="F14" s="8"/>
      <c r="G14" s="8"/>
      <c r="H14" s="15"/>
      <c r="I14" s="8"/>
      <c r="J14" s="8"/>
      <c r="K14" s="8"/>
      <c r="L14" s="8"/>
      <c r="M14" s="8"/>
    </row>
    <row r="15" spans="1:13" hidden="1" x14ac:dyDescent="0.25">
      <c r="A15" s="14" t="s">
        <v>23</v>
      </c>
      <c r="B15" s="8"/>
      <c r="C15" s="8"/>
      <c r="D15" s="8"/>
      <c r="E15" s="8"/>
      <c r="F15" s="8"/>
      <c r="G15" s="8"/>
      <c r="H15" s="15"/>
      <c r="I15" s="8"/>
      <c r="J15" s="8"/>
      <c r="K15" s="8"/>
      <c r="L15" s="8"/>
      <c r="M15" s="8"/>
    </row>
    <row r="16" spans="1:13" hidden="1" x14ac:dyDescent="0.25">
      <c r="A16" s="207" t="s">
        <v>318</v>
      </c>
      <c r="B16" s="7">
        <f>B17+B18</f>
        <v>0</v>
      </c>
      <c r="C16" s="7">
        <f t="shared" ref="C16:M16" si="3">C17+C18</f>
        <v>0</v>
      </c>
      <c r="D16" s="7">
        <f t="shared" si="3"/>
        <v>0</v>
      </c>
      <c r="E16" s="7">
        <f t="shared" si="3"/>
        <v>0</v>
      </c>
      <c r="F16" s="7">
        <f t="shared" si="3"/>
        <v>0</v>
      </c>
      <c r="G16" s="7">
        <f t="shared" si="3"/>
        <v>0</v>
      </c>
      <c r="H16" s="13">
        <f t="shared" si="3"/>
        <v>0</v>
      </c>
      <c r="I16" s="7">
        <f t="shared" si="3"/>
        <v>0</v>
      </c>
      <c r="J16" s="7">
        <f t="shared" si="3"/>
        <v>0</v>
      </c>
      <c r="K16" s="7">
        <f t="shared" si="3"/>
        <v>0</v>
      </c>
      <c r="L16" s="7">
        <f t="shared" si="3"/>
        <v>0</v>
      </c>
      <c r="M16" s="7">
        <f t="shared" si="3"/>
        <v>0</v>
      </c>
    </row>
    <row r="17" spans="1:13" hidden="1" x14ac:dyDescent="0.25">
      <c r="A17" s="14" t="s">
        <v>22</v>
      </c>
      <c r="B17" s="8"/>
      <c r="C17" s="8"/>
      <c r="D17" s="8"/>
      <c r="E17" s="8"/>
      <c r="F17" s="8"/>
      <c r="G17" s="8"/>
      <c r="H17" s="15"/>
      <c r="I17" s="8"/>
      <c r="J17" s="8"/>
      <c r="K17" s="8"/>
      <c r="L17" s="8"/>
      <c r="M17" s="8"/>
    </row>
    <row r="18" spans="1:13" hidden="1" x14ac:dyDescent="0.25">
      <c r="A18" s="14" t="s">
        <v>23</v>
      </c>
      <c r="B18" s="8"/>
      <c r="C18" s="8"/>
      <c r="D18" s="8"/>
      <c r="E18" s="8"/>
      <c r="F18" s="8"/>
      <c r="G18" s="8"/>
      <c r="H18" s="15"/>
      <c r="I18" s="8"/>
      <c r="J18" s="8"/>
      <c r="K18" s="8"/>
      <c r="L18" s="8"/>
      <c r="M18" s="8"/>
    </row>
    <row r="19" spans="1:13" ht="21.75" hidden="1" customHeight="1" x14ac:dyDescent="0.25">
      <c r="B19" s="3"/>
      <c r="C19" s="3"/>
      <c r="D19" s="3"/>
      <c r="E19" s="3"/>
      <c r="F19" s="3"/>
      <c r="G19" s="3"/>
      <c r="H19" s="3"/>
      <c r="I19" s="3"/>
      <c r="J19" s="3"/>
      <c r="K19" s="3"/>
      <c r="L19" s="3"/>
      <c r="M19" s="3"/>
    </row>
    <row r="20" spans="1:13" ht="30" x14ac:dyDescent="0.25">
      <c r="A20" s="4" t="s">
        <v>321</v>
      </c>
      <c r="B20" s="5">
        <f>SUM(B21,B24)</f>
        <v>60</v>
      </c>
      <c r="C20" s="5">
        <f t="shared" ref="C20:G20" si="4">SUM(C21,C24)</f>
        <v>58</v>
      </c>
      <c r="D20" s="5">
        <f t="shared" si="4"/>
        <v>50</v>
      </c>
      <c r="E20" s="5">
        <f t="shared" si="4"/>
        <v>37</v>
      </c>
      <c r="F20" s="5">
        <f t="shared" si="4"/>
        <v>60</v>
      </c>
      <c r="G20" s="5">
        <f t="shared" si="4"/>
        <v>61</v>
      </c>
      <c r="H20" s="5">
        <f>SUM(H21,H24)</f>
        <v>65</v>
      </c>
      <c r="I20" s="5">
        <f t="shared" ref="I20:M20" si="5">SUM(I21,I24)</f>
        <v>61</v>
      </c>
      <c r="J20" s="5">
        <f t="shared" si="5"/>
        <v>52</v>
      </c>
      <c r="K20" s="5">
        <f t="shared" si="5"/>
        <v>59</v>
      </c>
      <c r="L20" s="5">
        <f t="shared" si="5"/>
        <v>60</v>
      </c>
      <c r="M20" s="5">
        <f t="shared" si="5"/>
        <v>51</v>
      </c>
    </row>
    <row r="21" spans="1:13" ht="30" x14ac:dyDescent="0.25">
      <c r="A21" s="6" t="s">
        <v>21</v>
      </c>
      <c r="B21" s="7">
        <f>B22+B23</f>
        <v>33</v>
      </c>
      <c r="C21" s="7">
        <f t="shared" ref="C21:G21" si="6">C22+C23</f>
        <v>31</v>
      </c>
      <c r="D21" s="7">
        <f t="shared" si="6"/>
        <v>21</v>
      </c>
      <c r="E21" s="7">
        <f t="shared" si="6"/>
        <v>12</v>
      </c>
      <c r="F21" s="7">
        <f t="shared" si="6"/>
        <v>30</v>
      </c>
      <c r="G21" s="7">
        <f t="shared" si="6"/>
        <v>27</v>
      </c>
      <c r="H21" s="7">
        <f>H22+H23</f>
        <v>32</v>
      </c>
      <c r="I21" s="7">
        <f>I22+I23</f>
        <v>36</v>
      </c>
      <c r="J21" s="7">
        <v>26</v>
      </c>
      <c r="K21" s="7">
        <f>K22+K23</f>
        <v>30</v>
      </c>
      <c r="L21" s="7">
        <f>L22+L23</f>
        <v>34</v>
      </c>
      <c r="M21" s="7">
        <f>M22+M23</f>
        <v>23</v>
      </c>
    </row>
    <row r="22" spans="1:13" x14ac:dyDescent="0.25">
      <c r="A22" s="14" t="s">
        <v>22</v>
      </c>
      <c r="B22" s="159">
        <v>28</v>
      </c>
      <c r="C22" s="159">
        <v>25</v>
      </c>
      <c r="D22" s="159">
        <v>20</v>
      </c>
      <c r="E22" s="159">
        <v>12</v>
      </c>
      <c r="F22" s="159">
        <v>28</v>
      </c>
      <c r="G22" s="159">
        <v>23</v>
      </c>
      <c r="H22" s="159">
        <v>29</v>
      </c>
      <c r="I22" s="159">
        <v>34</v>
      </c>
      <c r="J22" s="159">
        <v>26</v>
      </c>
      <c r="K22" s="159">
        <v>28</v>
      </c>
      <c r="L22" s="159">
        <v>31</v>
      </c>
      <c r="M22" s="159">
        <v>22</v>
      </c>
    </row>
    <row r="23" spans="1:13" x14ac:dyDescent="0.25">
      <c r="A23" s="14" t="s">
        <v>23</v>
      </c>
      <c r="B23" s="159">
        <v>5</v>
      </c>
      <c r="C23" s="159">
        <v>6</v>
      </c>
      <c r="D23" s="159">
        <v>1</v>
      </c>
      <c r="E23" s="159">
        <v>0</v>
      </c>
      <c r="F23" s="159">
        <v>2</v>
      </c>
      <c r="G23" s="159">
        <v>4</v>
      </c>
      <c r="H23" s="159">
        <v>3</v>
      </c>
      <c r="I23" s="159">
        <v>2</v>
      </c>
      <c r="J23" s="159">
        <v>0</v>
      </c>
      <c r="K23" s="159">
        <v>2</v>
      </c>
      <c r="L23" s="159">
        <v>3</v>
      </c>
      <c r="M23" s="159">
        <v>1</v>
      </c>
    </row>
    <row r="24" spans="1:13" ht="30" x14ac:dyDescent="0.25">
      <c r="A24" s="9" t="s">
        <v>24</v>
      </c>
      <c r="B24" s="7">
        <f t="shared" ref="B24:M24" si="7">B25+B26</f>
        <v>27</v>
      </c>
      <c r="C24" s="7">
        <f t="shared" si="7"/>
        <v>27</v>
      </c>
      <c r="D24" s="7">
        <f t="shared" si="7"/>
        <v>29</v>
      </c>
      <c r="E24" s="7">
        <f t="shared" si="7"/>
        <v>25</v>
      </c>
      <c r="F24" s="7">
        <f t="shared" si="7"/>
        <v>30</v>
      </c>
      <c r="G24" s="7">
        <f t="shared" si="7"/>
        <v>34</v>
      </c>
      <c r="H24" s="7">
        <f t="shared" si="7"/>
        <v>33</v>
      </c>
      <c r="I24" s="7">
        <f t="shared" si="7"/>
        <v>25</v>
      </c>
      <c r="J24" s="7">
        <f t="shared" si="7"/>
        <v>26</v>
      </c>
      <c r="K24" s="7">
        <f t="shared" si="7"/>
        <v>29</v>
      </c>
      <c r="L24" s="7">
        <f t="shared" si="7"/>
        <v>26</v>
      </c>
      <c r="M24" s="7">
        <f t="shared" si="7"/>
        <v>28</v>
      </c>
    </row>
    <row r="25" spans="1:13" x14ac:dyDescent="0.25">
      <c r="A25" s="14" t="s">
        <v>22</v>
      </c>
      <c r="B25" s="8">
        <v>23</v>
      </c>
      <c r="C25" s="8">
        <v>25</v>
      </c>
      <c r="D25" s="8">
        <v>26</v>
      </c>
      <c r="E25" s="8">
        <v>25</v>
      </c>
      <c r="F25" s="8">
        <v>28</v>
      </c>
      <c r="G25" s="8">
        <v>33</v>
      </c>
      <c r="H25" s="8">
        <v>30</v>
      </c>
      <c r="I25" s="8">
        <v>24</v>
      </c>
      <c r="J25" s="8">
        <v>26</v>
      </c>
      <c r="K25" s="8">
        <v>28</v>
      </c>
      <c r="L25" s="8">
        <v>22</v>
      </c>
      <c r="M25" s="8">
        <v>26</v>
      </c>
    </row>
    <row r="26" spans="1:13" x14ac:dyDescent="0.25">
      <c r="A26" s="14" t="s">
        <v>23</v>
      </c>
      <c r="B26" s="8">
        <v>4</v>
      </c>
      <c r="C26" s="8">
        <v>2</v>
      </c>
      <c r="D26" s="8">
        <v>3</v>
      </c>
      <c r="E26" s="8">
        <v>0</v>
      </c>
      <c r="F26" s="8">
        <v>2</v>
      </c>
      <c r="G26" s="8">
        <v>1</v>
      </c>
      <c r="H26" s="8">
        <v>3</v>
      </c>
      <c r="I26" s="8">
        <v>1</v>
      </c>
      <c r="J26" s="8">
        <v>0</v>
      </c>
      <c r="K26" s="8">
        <v>1</v>
      </c>
      <c r="L26" s="8">
        <v>4</v>
      </c>
      <c r="M26" s="8">
        <v>2</v>
      </c>
    </row>
    <row r="27" spans="1:13" x14ac:dyDescent="0.25">
      <c r="C27" s="1"/>
      <c r="D27" s="1"/>
      <c r="E27" s="1"/>
      <c r="F27" s="1"/>
      <c r="G27" s="1"/>
      <c r="H27" s="1"/>
      <c r="J27" s="1"/>
      <c r="K27" s="1"/>
      <c r="L27" s="1"/>
      <c r="M27" s="1"/>
    </row>
    <row r="28" spans="1:13" hidden="1" x14ac:dyDescent="0.25">
      <c r="A28" s="10" t="s">
        <v>25</v>
      </c>
      <c r="B28" s="142"/>
      <c r="C28" s="142"/>
      <c r="D28" s="142"/>
      <c r="E28" s="142"/>
      <c r="F28" s="142"/>
      <c r="G28" s="142"/>
      <c r="H28" s="142"/>
      <c r="I28" s="142"/>
      <c r="J28" s="142"/>
      <c r="K28" s="142">
        <v>864</v>
      </c>
      <c r="L28" s="142"/>
      <c r="M28" s="142"/>
    </row>
    <row r="29" spans="1:13" x14ac:dyDescent="0.25">
      <c r="B29" s="293"/>
      <c r="C29" s="293"/>
      <c r="D29" s="293"/>
      <c r="E29" s="293"/>
      <c r="F29" s="293"/>
      <c r="G29" s="293"/>
      <c r="H29" s="293"/>
      <c r="I29" s="293"/>
      <c r="J29" s="293"/>
      <c r="K29" s="293"/>
      <c r="L29" s="293"/>
      <c r="M29" s="293"/>
    </row>
    <row r="30" spans="1:13" x14ac:dyDescent="0.25">
      <c r="B30" s="143" t="s">
        <v>7</v>
      </c>
      <c r="C30" s="143" t="s">
        <v>8</v>
      </c>
      <c r="D30" s="143" t="s">
        <v>9</v>
      </c>
      <c r="E30" s="143" t="s">
        <v>10</v>
      </c>
      <c r="F30" s="143" t="s">
        <v>11</v>
      </c>
      <c r="G30" s="143" t="s">
        <v>12</v>
      </c>
      <c r="H30" s="143" t="s">
        <v>13</v>
      </c>
      <c r="I30" s="143" t="s">
        <v>14</v>
      </c>
      <c r="J30" s="143" t="s">
        <v>15</v>
      </c>
      <c r="K30" s="143" t="s">
        <v>16</v>
      </c>
      <c r="L30" s="143" t="s">
        <v>17</v>
      </c>
      <c r="M30" s="143" t="s">
        <v>18</v>
      </c>
    </row>
    <row r="31" spans="1:13" s="11" customFormat="1" x14ac:dyDescent="0.25">
      <c r="A31" s="4" t="s">
        <v>325</v>
      </c>
      <c r="B31" s="5">
        <f>B32+B35</f>
        <v>128</v>
      </c>
      <c r="C31" s="5">
        <f t="shared" ref="C31:M31" si="8">C32+C35</f>
        <v>114</v>
      </c>
      <c r="D31" s="5">
        <f t="shared" si="8"/>
        <v>91</v>
      </c>
      <c r="E31" s="5">
        <f t="shared" si="8"/>
        <v>79</v>
      </c>
      <c r="F31" s="5">
        <f t="shared" si="8"/>
        <v>105</v>
      </c>
      <c r="G31" s="5">
        <f t="shared" si="8"/>
        <v>100</v>
      </c>
      <c r="H31" s="5">
        <f t="shared" si="8"/>
        <v>97</v>
      </c>
      <c r="I31" s="5">
        <f t="shared" si="8"/>
        <v>98</v>
      </c>
      <c r="J31" s="5">
        <f t="shared" si="8"/>
        <v>88</v>
      </c>
      <c r="K31" s="5">
        <f t="shared" si="8"/>
        <v>99</v>
      </c>
      <c r="L31" s="5">
        <f t="shared" si="8"/>
        <v>83</v>
      </c>
      <c r="M31" s="5">
        <f t="shared" si="8"/>
        <v>90</v>
      </c>
    </row>
    <row r="32" spans="1:13" x14ac:dyDescent="0.25">
      <c r="A32" s="41" t="s">
        <v>27</v>
      </c>
      <c r="B32" s="7">
        <f>B33+B34</f>
        <v>80</v>
      </c>
      <c r="C32" s="7">
        <f t="shared" ref="C32:G32" si="9">C33+C34</f>
        <v>65</v>
      </c>
      <c r="D32" s="7">
        <f t="shared" si="9"/>
        <v>56</v>
      </c>
      <c r="E32" s="7">
        <f t="shared" si="9"/>
        <v>42</v>
      </c>
      <c r="F32" s="7">
        <f t="shared" si="9"/>
        <v>69</v>
      </c>
      <c r="G32" s="7">
        <f t="shared" si="9"/>
        <v>69</v>
      </c>
      <c r="H32" s="7">
        <f>H33+H34</f>
        <v>63</v>
      </c>
      <c r="I32" s="7">
        <f t="shared" ref="I32:M32" si="10">I33+I34</f>
        <v>65</v>
      </c>
      <c r="J32" s="7">
        <f t="shared" si="10"/>
        <v>58</v>
      </c>
      <c r="K32" s="7">
        <f t="shared" si="10"/>
        <v>60</v>
      </c>
      <c r="L32" s="7">
        <f t="shared" si="10"/>
        <v>56</v>
      </c>
      <c r="M32" s="7">
        <f t="shared" si="10"/>
        <v>55</v>
      </c>
    </row>
    <row r="33" spans="1:13" x14ac:dyDescent="0.25">
      <c r="A33" s="14" t="s">
        <v>22</v>
      </c>
      <c r="B33" s="8">
        <v>70</v>
      </c>
      <c r="C33" s="8">
        <v>57</v>
      </c>
      <c r="D33" s="8">
        <v>50</v>
      </c>
      <c r="E33" s="8">
        <v>42</v>
      </c>
      <c r="F33" s="8">
        <v>64</v>
      </c>
      <c r="G33" s="8">
        <v>61</v>
      </c>
      <c r="H33" s="15">
        <v>57</v>
      </c>
      <c r="I33" s="8">
        <v>62</v>
      </c>
      <c r="J33" s="8">
        <v>58</v>
      </c>
      <c r="K33" s="8">
        <v>57</v>
      </c>
      <c r="L33" s="8">
        <v>52</v>
      </c>
      <c r="M33" s="8">
        <v>52</v>
      </c>
    </row>
    <row r="34" spans="1:13" x14ac:dyDescent="0.25">
      <c r="A34" s="14" t="s">
        <v>23</v>
      </c>
      <c r="B34" s="8">
        <v>10</v>
      </c>
      <c r="C34" s="8">
        <v>8</v>
      </c>
      <c r="D34" s="8">
        <v>6</v>
      </c>
      <c r="E34" s="8">
        <v>0</v>
      </c>
      <c r="F34" s="8">
        <v>5</v>
      </c>
      <c r="G34" s="8">
        <v>8</v>
      </c>
      <c r="H34" s="15">
        <v>6</v>
      </c>
      <c r="I34" s="8">
        <v>3</v>
      </c>
      <c r="J34" s="8">
        <v>0</v>
      </c>
      <c r="K34" s="8">
        <v>3</v>
      </c>
      <c r="L34" s="8">
        <v>4</v>
      </c>
      <c r="M34" s="8">
        <v>3</v>
      </c>
    </row>
    <row r="35" spans="1:13" x14ac:dyDescent="0.25">
      <c r="A35" s="41" t="s">
        <v>28</v>
      </c>
      <c r="B35" s="7">
        <f>B36+B37</f>
        <v>48</v>
      </c>
      <c r="C35" s="7">
        <f t="shared" ref="C35:M35" si="11">C36+C37</f>
        <v>49</v>
      </c>
      <c r="D35" s="7">
        <f t="shared" si="11"/>
        <v>35</v>
      </c>
      <c r="E35" s="7">
        <f t="shared" si="11"/>
        <v>37</v>
      </c>
      <c r="F35" s="7">
        <f t="shared" si="11"/>
        <v>36</v>
      </c>
      <c r="G35" s="7">
        <f t="shared" si="11"/>
        <v>31</v>
      </c>
      <c r="H35" s="13">
        <f t="shared" si="11"/>
        <v>34</v>
      </c>
      <c r="I35" s="7">
        <f t="shared" si="11"/>
        <v>33</v>
      </c>
      <c r="J35" s="7">
        <f t="shared" si="11"/>
        <v>30</v>
      </c>
      <c r="K35" s="7">
        <f t="shared" si="11"/>
        <v>39</v>
      </c>
      <c r="L35" s="7">
        <f t="shared" si="11"/>
        <v>27</v>
      </c>
      <c r="M35" s="7">
        <f t="shared" si="11"/>
        <v>35</v>
      </c>
    </row>
    <row r="36" spans="1:13" x14ac:dyDescent="0.25">
      <c r="A36" s="14" t="s">
        <v>22</v>
      </c>
      <c r="B36" s="8">
        <v>42</v>
      </c>
      <c r="C36" s="8">
        <v>40</v>
      </c>
      <c r="D36" s="8">
        <v>30</v>
      </c>
      <c r="E36" s="8">
        <v>29</v>
      </c>
      <c r="F36" s="8">
        <v>31</v>
      </c>
      <c r="G36" s="8">
        <v>29</v>
      </c>
      <c r="H36" s="15">
        <v>32</v>
      </c>
      <c r="I36" s="8">
        <v>31</v>
      </c>
      <c r="J36" s="8">
        <v>27</v>
      </c>
      <c r="K36" s="8">
        <v>31</v>
      </c>
      <c r="L36" s="8">
        <v>23</v>
      </c>
      <c r="M36" s="8">
        <v>30</v>
      </c>
    </row>
    <row r="37" spans="1:13" x14ac:dyDescent="0.25">
      <c r="A37" s="14" t="s">
        <v>23</v>
      </c>
      <c r="B37" s="8">
        <v>6</v>
      </c>
      <c r="C37" s="8">
        <v>9</v>
      </c>
      <c r="D37" s="8">
        <v>5</v>
      </c>
      <c r="E37" s="8">
        <v>8</v>
      </c>
      <c r="F37" s="8">
        <v>5</v>
      </c>
      <c r="G37" s="8">
        <v>2</v>
      </c>
      <c r="H37" s="15">
        <v>2</v>
      </c>
      <c r="I37" s="8">
        <v>2</v>
      </c>
      <c r="J37" s="8">
        <v>3</v>
      </c>
      <c r="K37" s="8">
        <v>8</v>
      </c>
      <c r="L37" s="8">
        <v>4</v>
      </c>
      <c r="M37" s="8">
        <v>5</v>
      </c>
    </row>
    <row r="38" spans="1:13" x14ac:dyDescent="0.25">
      <c r="A38" s="42" t="s">
        <v>108</v>
      </c>
      <c r="B38" s="7">
        <f>B39+B40</f>
        <v>1</v>
      </c>
      <c r="C38" s="7">
        <f t="shared" ref="C38:G38" si="12">C39+C40</f>
        <v>3</v>
      </c>
      <c r="D38" s="7">
        <f t="shared" si="12"/>
        <v>1</v>
      </c>
      <c r="E38" s="7">
        <f t="shared" si="12"/>
        <v>1</v>
      </c>
      <c r="F38" s="7">
        <f t="shared" si="12"/>
        <v>3</v>
      </c>
      <c r="G38" s="7">
        <f t="shared" si="12"/>
        <v>9</v>
      </c>
      <c r="H38" s="13">
        <v>41</v>
      </c>
      <c r="I38" s="7">
        <v>51</v>
      </c>
      <c r="J38" s="7">
        <v>47</v>
      </c>
      <c r="K38" s="7">
        <v>38</v>
      </c>
      <c r="L38" s="7">
        <v>36</v>
      </c>
      <c r="M38" s="7">
        <v>37</v>
      </c>
    </row>
    <row r="39" spans="1:13" x14ac:dyDescent="0.25">
      <c r="A39" s="14" t="s">
        <v>22</v>
      </c>
      <c r="B39" s="8">
        <v>1</v>
      </c>
      <c r="C39" s="8">
        <v>3</v>
      </c>
      <c r="D39" s="8">
        <v>1</v>
      </c>
      <c r="E39" s="8">
        <v>1</v>
      </c>
      <c r="F39" s="8">
        <v>3</v>
      </c>
      <c r="G39" s="8">
        <v>9</v>
      </c>
      <c r="H39" s="15">
        <v>13</v>
      </c>
      <c r="I39" s="8">
        <v>16</v>
      </c>
      <c r="J39" s="8">
        <v>4</v>
      </c>
      <c r="K39" s="8">
        <v>3</v>
      </c>
      <c r="L39" s="8">
        <v>0</v>
      </c>
      <c r="M39" s="8">
        <v>2</v>
      </c>
    </row>
    <row r="40" spans="1:13" x14ac:dyDescent="0.25">
      <c r="A40" s="14" t="s">
        <v>23</v>
      </c>
      <c r="B40" s="8">
        <v>0</v>
      </c>
      <c r="C40" s="8">
        <v>0</v>
      </c>
      <c r="D40" s="8">
        <v>0</v>
      </c>
      <c r="E40" s="8">
        <v>0</v>
      </c>
      <c r="F40" s="8">
        <v>0</v>
      </c>
      <c r="G40" s="8">
        <v>0</v>
      </c>
      <c r="H40" s="15">
        <v>0</v>
      </c>
      <c r="I40" s="8">
        <v>0</v>
      </c>
      <c r="J40" s="8">
        <v>0</v>
      </c>
      <c r="K40" s="8">
        <v>0</v>
      </c>
      <c r="L40" s="8">
        <v>0</v>
      </c>
      <c r="M40" s="8">
        <v>0</v>
      </c>
    </row>
    <row r="41" spans="1:13" x14ac:dyDescent="0.25">
      <c r="A41" s="12" t="s">
        <v>29</v>
      </c>
      <c r="B41" s="8">
        <v>0</v>
      </c>
      <c r="C41" s="8">
        <v>0</v>
      </c>
      <c r="D41" s="8">
        <v>0</v>
      </c>
      <c r="E41" s="8">
        <v>0</v>
      </c>
      <c r="F41" s="8">
        <v>0</v>
      </c>
      <c r="G41" s="8">
        <v>0</v>
      </c>
      <c r="H41" s="8">
        <v>0</v>
      </c>
      <c r="I41" s="8">
        <v>0</v>
      </c>
      <c r="J41" s="8">
        <v>0</v>
      </c>
      <c r="K41" s="8">
        <v>0</v>
      </c>
      <c r="L41" s="8">
        <v>0</v>
      </c>
      <c r="M41" s="8">
        <v>0</v>
      </c>
    </row>
    <row r="42" spans="1:13" x14ac:dyDescent="0.25">
      <c r="C42" s="1"/>
      <c r="D42" s="1"/>
      <c r="E42" s="1"/>
      <c r="F42" s="1"/>
      <c r="G42" s="1"/>
      <c r="H42" s="1"/>
      <c r="J42" s="1"/>
      <c r="K42" s="1"/>
      <c r="L42" s="1"/>
      <c r="M42" s="1"/>
    </row>
    <row r="43" spans="1:13" x14ac:dyDescent="0.25">
      <c r="C43" s="1"/>
      <c r="D43" s="1"/>
      <c r="E43" s="1"/>
      <c r="F43" s="1"/>
      <c r="G43" s="1"/>
      <c r="H43" s="1"/>
      <c r="J43" s="1"/>
      <c r="K43" s="1"/>
      <c r="L43" s="1"/>
      <c r="M43" s="1"/>
    </row>
    <row r="44" spans="1:13" x14ac:dyDescent="0.25">
      <c r="B44" s="3" t="s">
        <v>7</v>
      </c>
      <c r="C44" s="3" t="s">
        <v>8</v>
      </c>
      <c r="D44" s="3" t="s">
        <v>9</v>
      </c>
      <c r="E44" s="3" t="s">
        <v>10</v>
      </c>
      <c r="F44" s="3" t="s">
        <v>11</v>
      </c>
      <c r="G44" s="3" t="s">
        <v>12</v>
      </c>
      <c r="H44" s="3" t="s">
        <v>13</v>
      </c>
      <c r="I44" s="3" t="s">
        <v>14</v>
      </c>
      <c r="J44" s="3" t="s">
        <v>15</v>
      </c>
      <c r="K44" s="3" t="s">
        <v>16</v>
      </c>
      <c r="L44" s="3" t="s">
        <v>17</v>
      </c>
      <c r="M44" s="3" t="s">
        <v>18</v>
      </c>
    </row>
    <row r="45" spans="1:13" x14ac:dyDescent="0.25">
      <c r="A45" s="16" t="s">
        <v>30</v>
      </c>
      <c r="B45" s="17">
        <f t="shared" ref="B45:M45" si="13">SUM(B46:B48)</f>
        <v>128</v>
      </c>
      <c r="C45" s="17">
        <f t="shared" si="13"/>
        <v>114</v>
      </c>
      <c r="D45" s="17">
        <f t="shared" si="13"/>
        <v>91</v>
      </c>
      <c r="E45" s="17">
        <f t="shared" si="13"/>
        <v>79</v>
      </c>
      <c r="F45" s="17">
        <f t="shared" si="13"/>
        <v>105</v>
      </c>
      <c r="G45" s="17">
        <f t="shared" si="13"/>
        <v>100</v>
      </c>
      <c r="H45" s="17">
        <f t="shared" si="13"/>
        <v>97</v>
      </c>
      <c r="I45" s="17">
        <f t="shared" si="13"/>
        <v>98</v>
      </c>
      <c r="J45" s="17">
        <f t="shared" si="13"/>
        <v>88</v>
      </c>
      <c r="K45" s="17">
        <f t="shared" si="13"/>
        <v>99</v>
      </c>
      <c r="L45" s="17">
        <f t="shared" si="13"/>
        <v>83</v>
      </c>
      <c r="M45" s="17">
        <f t="shared" si="13"/>
        <v>90</v>
      </c>
    </row>
    <row r="46" spans="1:13" x14ac:dyDescent="0.25">
      <c r="A46" s="18" t="s">
        <v>31</v>
      </c>
      <c r="B46" s="8">
        <v>0</v>
      </c>
      <c r="C46" s="8">
        <v>0</v>
      </c>
      <c r="D46" s="8">
        <v>0</v>
      </c>
      <c r="E46" s="8">
        <v>0</v>
      </c>
      <c r="F46" s="8">
        <v>0</v>
      </c>
      <c r="G46" s="8">
        <v>0</v>
      </c>
      <c r="H46" s="8">
        <v>0</v>
      </c>
      <c r="I46" s="8">
        <v>0</v>
      </c>
      <c r="J46" s="8">
        <v>0</v>
      </c>
      <c r="K46" s="8">
        <v>0</v>
      </c>
      <c r="L46" s="8">
        <v>0</v>
      </c>
      <c r="M46" s="8">
        <v>0</v>
      </c>
    </row>
    <row r="47" spans="1:13" x14ac:dyDescent="0.25">
      <c r="A47" s="18" t="s">
        <v>27</v>
      </c>
      <c r="B47" s="8">
        <f t="shared" ref="B47:M47" si="14">B32</f>
        <v>80</v>
      </c>
      <c r="C47" s="8">
        <f t="shared" si="14"/>
        <v>65</v>
      </c>
      <c r="D47" s="8">
        <f t="shared" si="14"/>
        <v>56</v>
      </c>
      <c r="E47" s="8">
        <f t="shared" si="14"/>
        <v>42</v>
      </c>
      <c r="F47" s="8">
        <f t="shared" si="14"/>
        <v>69</v>
      </c>
      <c r="G47" s="8">
        <f t="shared" si="14"/>
        <v>69</v>
      </c>
      <c r="H47" s="8">
        <f t="shared" si="14"/>
        <v>63</v>
      </c>
      <c r="I47" s="8">
        <f t="shared" si="14"/>
        <v>65</v>
      </c>
      <c r="J47" s="8">
        <f t="shared" si="14"/>
        <v>58</v>
      </c>
      <c r="K47" s="8">
        <f t="shared" si="14"/>
        <v>60</v>
      </c>
      <c r="L47" s="8">
        <f t="shared" si="14"/>
        <v>56</v>
      </c>
      <c r="M47" s="8">
        <f t="shared" si="14"/>
        <v>55</v>
      </c>
    </row>
    <row r="48" spans="1:13" x14ac:dyDescent="0.25">
      <c r="A48" s="18" t="s">
        <v>32</v>
      </c>
      <c r="B48" s="8">
        <f t="shared" ref="B48:M48" si="15">B35</f>
        <v>48</v>
      </c>
      <c r="C48" s="8">
        <f t="shared" si="15"/>
        <v>49</v>
      </c>
      <c r="D48" s="8">
        <f t="shared" si="15"/>
        <v>35</v>
      </c>
      <c r="E48" s="8">
        <f t="shared" si="15"/>
        <v>37</v>
      </c>
      <c r="F48" s="8">
        <f t="shared" si="15"/>
        <v>36</v>
      </c>
      <c r="G48" s="8">
        <f t="shared" si="15"/>
        <v>31</v>
      </c>
      <c r="H48" s="8">
        <f t="shared" si="15"/>
        <v>34</v>
      </c>
      <c r="I48" s="8">
        <f t="shared" si="15"/>
        <v>33</v>
      </c>
      <c r="J48" s="8">
        <f t="shared" si="15"/>
        <v>30</v>
      </c>
      <c r="K48" s="8">
        <f t="shared" si="15"/>
        <v>39</v>
      </c>
      <c r="L48" s="8">
        <f t="shared" si="15"/>
        <v>27</v>
      </c>
      <c r="M48" s="8">
        <f t="shared" si="15"/>
        <v>35</v>
      </c>
    </row>
    <row r="50" spans="1:13" x14ac:dyDescent="0.25">
      <c r="A50" s="6" t="s">
        <v>108</v>
      </c>
      <c r="B50" s="8">
        <f>B38</f>
        <v>1</v>
      </c>
      <c r="C50" s="8">
        <f t="shared" ref="C50:M50" si="16">C38</f>
        <v>3</v>
      </c>
      <c r="D50" s="8">
        <f t="shared" si="16"/>
        <v>1</v>
      </c>
      <c r="E50" s="8">
        <f t="shared" si="16"/>
        <v>1</v>
      </c>
      <c r="F50" s="8">
        <f t="shared" si="16"/>
        <v>3</v>
      </c>
      <c r="G50" s="8">
        <f t="shared" si="16"/>
        <v>9</v>
      </c>
      <c r="H50" s="8">
        <f t="shared" si="16"/>
        <v>41</v>
      </c>
      <c r="I50" s="8">
        <f t="shared" si="16"/>
        <v>51</v>
      </c>
      <c r="J50" s="8">
        <f t="shared" si="16"/>
        <v>47</v>
      </c>
      <c r="K50" s="8">
        <f t="shared" si="16"/>
        <v>38</v>
      </c>
      <c r="L50" s="8">
        <f t="shared" si="16"/>
        <v>36</v>
      </c>
      <c r="M50" s="8">
        <f t="shared" si="16"/>
        <v>37</v>
      </c>
    </row>
    <row r="51" spans="1:13" x14ac:dyDescent="0.25">
      <c r="C51" s="1"/>
      <c r="D51" s="1"/>
      <c r="E51" s="1"/>
      <c r="H51" s="1"/>
    </row>
    <row r="52" spans="1:13" ht="86.25" customHeight="1" x14ac:dyDescent="0.25">
      <c r="A52" s="281" t="s">
        <v>109</v>
      </c>
      <c r="B52" s="281"/>
      <c r="C52" s="281"/>
      <c r="D52" s="281"/>
      <c r="E52" s="281"/>
      <c r="F52" s="281"/>
      <c r="G52" s="281"/>
      <c r="H52" s="281"/>
      <c r="I52" s="281"/>
      <c r="J52" s="281"/>
      <c r="K52" s="281"/>
      <c r="L52" s="281"/>
      <c r="M52" s="281"/>
    </row>
    <row r="53" spans="1:13" ht="12" customHeight="1" x14ac:dyDescent="0.25">
      <c r="A53" s="34"/>
      <c r="B53" s="34"/>
      <c r="C53" s="34"/>
      <c r="D53" s="34"/>
      <c r="E53" s="34"/>
      <c r="F53" s="34"/>
      <c r="G53" s="34"/>
      <c r="H53" s="34"/>
      <c r="I53" s="34"/>
      <c r="J53" s="34"/>
      <c r="K53" s="34"/>
      <c r="L53" s="34"/>
      <c r="M53" s="34"/>
    </row>
    <row r="54" spans="1:13" ht="54" customHeight="1" x14ac:dyDescent="0.25">
      <c r="A54" s="281" t="s">
        <v>116</v>
      </c>
      <c r="B54" s="281"/>
      <c r="C54" s="281"/>
      <c r="D54" s="281"/>
      <c r="E54" s="281"/>
      <c r="F54" s="281"/>
      <c r="G54" s="281"/>
      <c r="H54" s="281"/>
      <c r="I54" s="281"/>
      <c r="J54" s="281"/>
      <c r="K54" s="281"/>
      <c r="L54" s="281"/>
      <c r="M54" s="281"/>
    </row>
    <row r="55" spans="1:13" ht="17.25" customHeight="1" x14ac:dyDescent="0.25">
      <c r="A55" s="34"/>
      <c r="B55" s="34"/>
      <c r="C55" s="34"/>
      <c r="D55" s="34"/>
      <c r="E55" s="34"/>
      <c r="F55" s="34"/>
      <c r="G55" s="34"/>
      <c r="H55" s="34"/>
      <c r="I55" s="34"/>
      <c r="J55" s="34"/>
      <c r="K55" s="34"/>
      <c r="L55" s="34"/>
      <c r="M55" s="34"/>
    </row>
    <row r="56" spans="1:13" ht="79.5" customHeight="1" x14ac:dyDescent="0.25">
      <c r="A56" s="281" t="s">
        <v>33</v>
      </c>
      <c r="B56" s="281"/>
      <c r="C56" s="281"/>
      <c r="D56" s="281"/>
      <c r="E56" s="281"/>
      <c r="F56" s="281"/>
      <c r="G56" s="281"/>
      <c r="H56" s="281"/>
      <c r="I56" s="281"/>
      <c r="J56" s="281"/>
      <c r="K56" s="281"/>
      <c r="L56" s="281"/>
      <c r="M56" s="281"/>
    </row>
    <row r="58" spans="1:13" ht="238.5" customHeight="1" x14ac:dyDescent="0.25">
      <c r="A58" s="282" t="s">
        <v>238</v>
      </c>
      <c r="B58" s="282"/>
      <c r="C58" s="282"/>
      <c r="D58" s="282"/>
      <c r="E58" s="282"/>
      <c r="F58" s="282"/>
      <c r="G58" s="282"/>
      <c r="H58" s="282"/>
      <c r="I58" s="282"/>
      <c r="J58" s="282"/>
      <c r="K58" s="282"/>
      <c r="L58" s="282"/>
      <c r="M58" s="282"/>
    </row>
    <row r="59" spans="1:13" x14ac:dyDescent="0.25">
      <c r="A59" s="283"/>
      <c r="B59" s="283"/>
      <c r="C59" s="283"/>
      <c r="D59" s="283"/>
      <c r="E59" s="283"/>
      <c r="F59" s="283"/>
      <c r="G59" s="283"/>
      <c r="H59" s="283"/>
      <c r="I59" s="283"/>
    </row>
    <row r="60" spans="1:13" ht="35.25" customHeight="1" x14ac:dyDescent="0.25">
      <c r="A60" s="279"/>
      <c r="B60" s="279"/>
      <c r="C60" s="279"/>
      <c r="D60" s="279"/>
      <c r="E60" s="279"/>
      <c r="F60" s="279"/>
      <c r="G60" s="279"/>
      <c r="H60" s="279"/>
      <c r="I60" s="279"/>
      <c r="J60" s="279"/>
      <c r="K60" s="279"/>
      <c r="L60" s="279"/>
      <c r="M60" s="279"/>
    </row>
    <row r="61" spans="1:13" ht="21.75" customHeight="1" x14ac:dyDescent="0.25">
      <c r="A61" s="284"/>
      <c r="B61" s="284"/>
      <c r="C61" s="284"/>
      <c r="D61" s="284"/>
      <c r="E61" s="284"/>
      <c r="F61" s="284"/>
      <c r="G61" s="284"/>
      <c r="H61" s="284"/>
      <c r="I61" s="284"/>
      <c r="J61" s="284"/>
      <c r="K61" s="284"/>
      <c r="L61" s="284"/>
      <c r="M61" s="284"/>
    </row>
    <row r="62" spans="1:13" ht="25.5" customHeight="1" x14ac:dyDescent="0.25">
      <c r="A62" s="284"/>
      <c r="B62" s="284"/>
      <c r="C62" s="284"/>
      <c r="D62" s="284"/>
      <c r="E62" s="284"/>
      <c r="F62" s="284"/>
      <c r="G62" s="284"/>
      <c r="H62" s="284"/>
      <c r="I62" s="284"/>
      <c r="J62" s="284"/>
      <c r="K62" s="284"/>
      <c r="L62" s="284"/>
      <c r="M62" s="284"/>
    </row>
    <row r="63" spans="1:13" ht="14.25" customHeight="1" x14ac:dyDescent="0.25">
      <c r="A63" s="279"/>
      <c r="B63" s="279"/>
      <c r="C63" s="279"/>
      <c r="D63" s="279"/>
      <c r="E63" s="279"/>
      <c r="F63" s="279"/>
      <c r="G63" s="279"/>
      <c r="H63" s="279"/>
      <c r="I63" s="279"/>
      <c r="J63" s="279"/>
      <c r="K63" s="279"/>
      <c r="L63" s="279"/>
      <c r="M63" s="279"/>
    </row>
    <row r="64" spans="1:13" ht="14.25" customHeight="1" x14ac:dyDescent="0.25">
      <c r="A64" s="283"/>
      <c r="B64" s="283"/>
      <c r="C64" s="283"/>
      <c r="D64" s="283"/>
      <c r="E64" s="283"/>
      <c r="F64" s="283"/>
      <c r="G64" s="283"/>
      <c r="H64" s="283"/>
      <c r="I64" s="283"/>
      <c r="J64" s="283"/>
      <c r="K64" s="283"/>
      <c r="L64" s="283"/>
      <c r="M64" s="283"/>
    </row>
    <row r="65" spans="1:13" ht="14.25" customHeight="1" x14ac:dyDescent="0.25">
      <c r="A65" s="279"/>
      <c r="B65" s="279"/>
      <c r="C65" s="279"/>
      <c r="D65" s="279"/>
      <c r="E65" s="279"/>
      <c r="F65" s="279"/>
      <c r="G65" s="279"/>
      <c r="H65" s="279"/>
      <c r="I65" s="279"/>
      <c r="J65" s="279"/>
      <c r="K65" s="279"/>
      <c r="L65" s="279"/>
      <c r="M65" s="279"/>
    </row>
    <row r="66" spans="1:13" ht="28.5" customHeight="1" x14ac:dyDescent="0.25">
      <c r="A66" s="279"/>
      <c r="B66" s="279"/>
      <c r="C66" s="279"/>
      <c r="D66" s="279"/>
      <c r="E66" s="279"/>
      <c r="F66" s="279"/>
      <c r="G66" s="279"/>
      <c r="H66" s="279"/>
      <c r="I66" s="279"/>
      <c r="J66" s="279"/>
      <c r="K66" s="279"/>
      <c r="L66" s="279"/>
      <c r="M66" s="279"/>
    </row>
    <row r="67" spans="1:13" ht="14.25" customHeight="1" x14ac:dyDescent="0.25">
      <c r="A67" s="283"/>
      <c r="B67" s="283"/>
      <c r="C67" s="283"/>
      <c r="D67" s="283"/>
      <c r="E67" s="283"/>
      <c r="F67" s="283"/>
      <c r="G67" s="283"/>
      <c r="H67" s="283"/>
      <c r="I67" s="283"/>
      <c r="J67" s="283"/>
      <c r="K67" s="283"/>
      <c r="L67" s="283"/>
      <c r="M67" s="283"/>
    </row>
    <row r="68" spans="1:13" ht="14.25" customHeight="1" x14ac:dyDescent="0.25">
      <c r="A68" s="279"/>
      <c r="B68" s="279"/>
      <c r="C68" s="279"/>
      <c r="D68" s="279"/>
      <c r="E68" s="279"/>
      <c r="F68" s="279"/>
      <c r="G68" s="279"/>
      <c r="H68" s="279"/>
      <c r="I68" s="279"/>
      <c r="J68" s="279"/>
      <c r="K68" s="279"/>
      <c r="L68" s="279"/>
      <c r="M68" s="279"/>
    </row>
    <row r="69" spans="1:13" ht="25.5" customHeight="1" x14ac:dyDescent="0.25">
      <c r="A69" s="279"/>
      <c r="B69" s="279"/>
      <c r="C69" s="279"/>
      <c r="D69" s="279"/>
      <c r="E69" s="279"/>
      <c r="F69" s="279"/>
      <c r="G69" s="279"/>
      <c r="H69" s="279"/>
      <c r="I69" s="279"/>
      <c r="J69" s="279"/>
      <c r="K69" s="279"/>
      <c r="L69" s="279"/>
      <c r="M69" s="279"/>
    </row>
    <row r="70" spans="1:13" ht="14.25" customHeight="1" x14ac:dyDescent="0.25">
      <c r="A70" s="279"/>
      <c r="B70" s="279"/>
      <c r="C70" s="279"/>
      <c r="D70" s="279"/>
      <c r="E70" s="279"/>
      <c r="F70" s="279"/>
      <c r="G70" s="279"/>
      <c r="H70" s="279"/>
      <c r="I70" s="279"/>
      <c r="J70" s="279"/>
      <c r="K70" s="279"/>
      <c r="L70" s="279"/>
      <c r="M70" s="279"/>
    </row>
    <row r="71" spans="1:13" ht="14.25" customHeight="1" x14ac:dyDescent="0.25"/>
    <row r="72" spans="1:13" ht="14.25" customHeight="1" x14ac:dyDescent="0.25"/>
    <row r="73" spans="1:13" ht="14.25" customHeight="1" x14ac:dyDescent="0.25"/>
    <row r="74" spans="1:13" ht="14.25" customHeight="1" x14ac:dyDescent="0.25"/>
    <row r="75" spans="1:13" ht="14.25" customHeight="1" x14ac:dyDescent="0.25"/>
    <row r="76" spans="1:13" ht="14.25" customHeight="1" x14ac:dyDescent="0.25"/>
    <row r="77" spans="1:13" ht="14.25" customHeight="1" x14ac:dyDescent="0.25"/>
    <row r="78" spans="1:13" ht="14.25" customHeight="1" x14ac:dyDescent="0.25"/>
    <row r="79" spans="1:13" ht="14.25" customHeight="1" x14ac:dyDescent="0.25"/>
    <row r="80" spans="1:13" ht="32.25" customHeight="1" x14ac:dyDescent="0.25"/>
    <row r="81" ht="14.25" customHeight="1" x14ac:dyDescent="0.25"/>
    <row r="82" ht="14.25" customHeight="1" x14ac:dyDescent="0.25"/>
    <row r="83" ht="14.25" customHeight="1" x14ac:dyDescent="0.25"/>
    <row r="84" ht="14.25" customHeight="1" x14ac:dyDescent="0.25"/>
    <row r="85" ht="22.5" customHeight="1" x14ac:dyDescent="0.25"/>
  </sheetData>
  <mergeCells count="26">
    <mergeCell ref="A6:I6"/>
    <mergeCell ref="A1:I1"/>
    <mergeCell ref="A2:I2"/>
    <mergeCell ref="A3:I3"/>
    <mergeCell ref="A4:I4"/>
    <mergeCell ref="A5:I5"/>
    <mergeCell ref="A7:I7"/>
    <mergeCell ref="A9:M9"/>
    <mergeCell ref="B10:M10"/>
    <mergeCell ref="B29:M29"/>
    <mergeCell ref="A52:M52"/>
    <mergeCell ref="A62:M62"/>
    <mergeCell ref="A63:M63"/>
    <mergeCell ref="A64:M64"/>
    <mergeCell ref="A65:M65"/>
    <mergeCell ref="A54:M54"/>
    <mergeCell ref="A56:M56"/>
    <mergeCell ref="A58:M58"/>
    <mergeCell ref="A59:I59"/>
    <mergeCell ref="A60:M60"/>
    <mergeCell ref="A61:M61"/>
    <mergeCell ref="A70:M70"/>
    <mergeCell ref="A66:M66"/>
    <mergeCell ref="A67:M67"/>
    <mergeCell ref="A68:M68"/>
    <mergeCell ref="A69:M69"/>
  </mergeCells>
  <pageMargins left="0" right="0" top="0" bottom="0" header="0.3" footer="0.3"/>
  <pageSetup paperSize="5" scale="46" fitToHeight="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pageSetUpPr fitToPage="1"/>
  </sheetPr>
  <dimension ref="A1:Y100"/>
  <sheetViews>
    <sheetView showGridLines="0" topLeftCell="A7" zoomScale="96" zoomScaleNormal="96" workbookViewId="0">
      <selection activeCell="A8" sqref="A8"/>
    </sheetView>
  </sheetViews>
  <sheetFormatPr defaultRowHeight="15" x14ac:dyDescent="0.25"/>
  <cols>
    <col min="1" max="1" width="39.140625" customWidth="1"/>
    <col min="2" max="9" width="11.85546875" style="1" customWidth="1"/>
    <col min="10" max="10" width="14.140625" style="1" customWidth="1"/>
    <col min="11" max="11" width="11.85546875" customWidth="1"/>
    <col min="12" max="12" width="13.42578125" customWidth="1"/>
    <col min="13" max="13" width="13.7109375" customWidth="1"/>
    <col min="14" max="17" width="11" customWidth="1"/>
    <col min="18" max="21" width="9.140625" customWidth="1"/>
    <col min="22" max="22" width="14.85546875" customWidth="1"/>
    <col min="23" max="25" width="14.42578125" customWidth="1"/>
  </cols>
  <sheetData>
    <row r="1" spans="1:25" x14ac:dyDescent="0.25">
      <c r="A1" s="278" t="s">
        <v>0</v>
      </c>
      <c r="B1" s="278"/>
      <c r="C1" s="278"/>
      <c r="D1" s="278"/>
      <c r="E1" s="278"/>
      <c r="F1" s="278"/>
      <c r="G1" s="278"/>
      <c r="H1" s="278"/>
      <c r="I1" s="278"/>
    </row>
    <row r="2" spans="1:25" x14ac:dyDescent="0.25">
      <c r="A2" s="278" t="s">
        <v>34</v>
      </c>
      <c r="B2" s="278"/>
      <c r="C2" s="278"/>
      <c r="D2" s="278"/>
      <c r="E2" s="278"/>
      <c r="F2" s="278"/>
      <c r="G2" s="278"/>
      <c r="H2" s="278"/>
      <c r="I2" s="278"/>
    </row>
    <row r="3" spans="1:25" x14ac:dyDescent="0.25">
      <c r="A3" s="278" t="s">
        <v>2</v>
      </c>
      <c r="B3" s="278"/>
      <c r="C3" s="278"/>
      <c r="D3" s="278"/>
      <c r="E3" s="278"/>
      <c r="F3" s="278"/>
      <c r="G3" s="278"/>
      <c r="H3" s="278"/>
      <c r="I3" s="278"/>
    </row>
    <row r="4" spans="1:25" s="11" customFormat="1" x14ac:dyDescent="0.25">
      <c r="A4" s="277" t="s">
        <v>3</v>
      </c>
      <c r="B4" s="277"/>
      <c r="C4" s="277"/>
      <c r="D4" s="277"/>
      <c r="E4" s="277"/>
      <c r="F4" s="277"/>
      <c r="G4" s="277"/>
      <c r="H4" s="277"/>
      <c r="I4" s="277"/>
      <c r="J4" s="20"/>
    </row>
    <row r="5" spans="1:25" x14ac:dyDescent="0.25">
      <c r="A5" s="263" t="s">
        <v>93</v>
      </c>
      <c r="B5" s="263"/>
      <c r="C5" s="263"/>
      <c r="D5" s="263"/>
      <c r="E5" s="263"/>
      <c r="F5" s="263"/>
      <c r="G5" s="263"/>
      <c r="H5" s="263"/>
      <c r="I5" s="263"/>
    </row>
    <row r="6" spans="1:25" x14ac:dyDescent="0.25">
      <c r="A6" s="277" t="s">
        <v>94</v>
      </c>
      <c r="B6" s="277"/>
      <c r="C6" s="277"/>
      <c r="D6" s="277"/>
      <c r="E6" s="277"/>
      <c r="F6" s="277"/>
      <c r="G6" s="277"/>
      <c r="H6" s="277"/>
      <c r="I6" s="277"/>
    </row>
    <row r="7" spans="1:25" x14ac:dyDescent="0.25">
      <c r="A7" s="278" t="s">
        <v>37</v>
      </c>
      <c r="B7" s="278"/>
      <c r="C7" s="278"/>
      <c r="D7" s="278"/>
      <c r="E7" s="278"/>
      <c r="F7" s="278"/>
      <c r="G7" s="278"/>
      <c r="H7" s="278"/>
      <c r="I7" s="278"/>
    </row>
    <row r="8" spans="1:25" x14ac:dyDescent="0.25">
      <c r="A8" s="87" t="str">
        <f>'Indicadores - DCR '!A8</f>
        <v>DATOS -  Actualizado : Febrero 2023</v>
      </c>
      <c r="B8" s="21"/>
      <c r="C8" s="21"/>
      <c r="D8" s="21"/>
      <c r="E8" s="21"/>
      <c r="F8" s="21"/>
      <c r="G8" s="21"/>
      <c r="H8" s="21"/>
      <c r="I8" s="21"/>
    </row>
    <row r="9" spans="1:25" ht="20.25" customHeight="1" x14ac:dyDescent="0.25">
      <c r="A9" s="21"/>
      <c r="B9" s="298" t="s">
        <v>200</v>
      </c>
      <c r="C9" s="298"/>
      <c r="D9" s="298"/>
      <c r="E9" s="298"/>
      <c r="F9" s="298"/>
      <c r="G9" s="298"/>
      <c r="H9" s="298"/>
      <c r="I9" s="298"/>
      <c r="J9" s="298"/>
      <c r="K9" s="298"/>
      <c r="L9" s="298"/>
      <c r="M9" s="298"/>
      <c r="N9" s="11"/>
      <c r="O9" s="11"/>
      <c r="P9" s="11"/>
      <c r="Q9" s="11"/>
      <c r="R9" s="11"/>
      <c r="S9" s="11"/>
      <c r="T9" s="11"/>
      <c r="U9" s="11"/>
      <c r="V9" s="11"/>
      <c r="W9" s="11"/>
      <c r="X9" s="11"/>
      <c r="Y9" s="11"/>
    </row>
    <row r="10" spans="1:25" ht="28.5" customHeight="1" x14ac:dyDescent="0.25">
      <c r="B10" s="299">
        <v>2023</v>
      </c>
      <c r="C10" s="299"/>
      <c r="D10" s="299"/>
      <c r="E10" s="299"/>
      <c r="F10" s="299"/>
      <c r="G10" s="299"/>
      <c r="H10" s="299"/>
      <c r="I10" s="299"/>
      <c r="J10" s="299"/>
      <c r="K10" s="299"/>
      <c r="L10" s="299"/>
      <c r="M10" s="299"/>
    </row>
    <row r="11" spans="1:25" ht="27.75" customHeight="1" x14ac:dyDescent="0.25">
      <c r="B11" s="188" t="s">
        <v>198</v>
      </c>
      <c r="C11" s="188" t="s">
        <v>8</v>
      </c>
      <c r="D11" s="188" t="s">
        <v>9</v>
      </c>
      <c r="E11" s="188" t="s">
        <v>10</v>
      </c>
      <c r="F11" s="188" t="s">
        <v>11</v>
      </c>
      <c r="G11" s="188" t="s">
        <v>12</v>
      </c>
      <c r="H11" s="188" t="s">
        <v>13</v>
      </c>
      <c r="I11" s="188" t="s">
        <v>14</v>
      </c>
      <c r="J11" s="188" t="s">
        <v>15</v>
      </c>
      <c r="K11" s="188" t="s">
        <v>16</v>
      </c>
      <c r="L11" s="188" t="s">
        <v>17</v>
      </c>
      <c r="M11" s="188" t="s">
        <v>18</v>
      </c>
    </row>
    <row r="12" spans="1:25" ht="20.25" customHeight="1" x14ac:dyDescent="0.25">
      <c r="A12" s="102" t="s">
        <v>96</v>
      </c>
      <c r="B12" s="108">
        <v>148</v>
      </c>
      <c r="C12" s="108">
        <f>B38</f>
        <v>140</v>
      </c>
      <c r="D12" s="108">
        <f t="shared" ref="D12:M12" si="0">C38</f>
        <v>138</v>
      </c>
      <c r="E12" s="108">
        <f t="shared" si="0"/>
        <v>0</v>
      </c>
      <c r="F12" s="108">
        <f t="shared" si="0"/>
        <v>0</v>
      </c>
      <c r="G12" s="108">
        <f t="shared" si="0"/>
        <v>0</v>
      </c>
      <c r="H12" s="108">
        <f t="shared" si="0"/>
        <v>0</v>
      </c>
      <c r="I12" s="108">
        <f t="shared" si="0"/>
        <v>0</v>
      </c>
      <c r="J12" s="108">
        <f t="shared" si="0"/>
        <v>0</v>
      </c>
      <c r="K12" s="108">
        <f t="shared" si="0"/>
        <v>0</v>
      </c>
      <c r="L12" s="108">
        <f t="shared" si="0"/>
        <v>0</v>
      </c>
      <c r="M12" s="108">
        <f t="shared" si="0"/>
        <v>0</v>
      </c>
    </row>
    <row r="13" spans="1:25" s="1" customFormat="1" ht="24.75" customHeight="1" x14ac:dyDescent="0.25">
      <c r="A13" s="107" t="s">
        <v>97</v>
      </c>
      <c r="B13" s="108">
        <f t="shared" ref="B13:M13" si="1">B14+B15</f>
        <v>12</v>
      </c>
      <c r="C13" s="108">
        <f t="shared" si="1"/>
        <v>11</v>
      </c>
      <c r="D13" s="108">
        <f t="shared" si="1"/>
        <v>0</v>
      </c>
      <c r="E13" s="108">
        <f t="shared" si="1"/>
        <v>0</v>
      </c>
      <c r="F13" s="108">
        <f t="shared" si="1"/>
        <v>0</v>
      </c>
      <c r="G13" s="108">
        <f t="shared" si="1"/>
        <v>0</v>
      </c>
      <c r="H13" s="108">
        <f t="shared" si="1"/>
        <v>0</v>
      </c>
      <c r="I13" s="108">
        <f t="shared" si="1"/>
        <v>0</v>
      </c>
      <c r="J13" s="108">
        <f t="shared" si="1"/>
        <v>0</v>
      </c>
      <c r="K13" s="108">
        <f t="shared" si="1"/>
        <v>0</v>
      </c>
      <c r="L13" s="108">
        <f t="shared" si="1"/>
        <v>0</v>
      </c>
      <c r="M13" s="108">
        <f t="shared" si="1"/>
        <v>0</v>
      </c>
      <c r="N13"/>
    </row>
    <row r="14" spans="1:25" s="1" customFormat="1" ht="15" customHeight="1" x14ac:dyDescent="0.25">
      <c r="A14" s="228" t="s">
        <v>22</v>
      </c>
      <c r="B14" s="251">
        <v>10</v>
      </c>
      <c r="C14" s="15">
        <v>11</v>
      </c>
      <c r="D14" s="15"/>
      <c r="E14" s="15"/>
      <c r="F14" s="15"/>
      <c r="G14" s="15"/>
      <c r="H14" s="15"/>
      <c r="I14" s="15"/>
      <c r="J14" s="15"/>
      <c r="K14" s="15"/>
      <c r="L14" s="163"/>
      <c r="M14" s="15"/>
      <c r="N14"/>
    </row>
    <row r="15" spans="1:25" s="1" customFormat="1" ht="15" customHeight="1" thickBot="1" x14ac:dyDescent="0.3">
      <c r="A15" s="229" t="s">
        <v>48</v>
      </c>
      <c r="B15" s="251">
        <v>2</v>
      </c>
      <c r="C15" s="15">
        <v>0</v>
      </c>
      <c r="D15" s="213"/>
      <c r="E15" s="213"/>
      <c r="F15" s="213"/>
      <c r="G15" s="213"/>
      <c r="H15" s="213"/>
      <c r="I15" s="213"/>
      <c r="J15" s="213"/>
      <c r="K15" s="213"/>
      <c r="L15" s="214"/>
      <c r="M15" s="213"/>
      <c r="N15"/>
    </row>
    <row r="16" spans="1:25" s="1" customFormat="1" ht="20.25" customHeight="1" thickBot="1" x14ac:dyDescent="0.3">
      <c r="A16" s="231" t="s">
        <v>98</v>
      </c>
      <c r="B16" s="230">
        <f>B17+B18</f>
        <v>148</v>
      </c>
      <c r="C16" s="220">
        <f>C17+C18</f>
        <v>151</v>
      </c>
      <c r="D16" s="220">
        <f>D17+D18</f>
        <v>0</v>
      </c>
      <c r="E16" s="220">
        <f t="shared" ref="E16:G16" si="2">E17+E18</f>
        <v>0</v>
      </c>
      <c r="F16" s="220">
        <f t="shared" si="2"/>
        <v>0</v>
      </c>
      <c r="G16" s="220">
        <f t="shared" si="2"/>
        <v>0</v>
      </c>
      <c r="H16" s="220">
        <f>H17+H18</f>
        <v>0</v>
      </c>
      <c r="I16" s="220">
        <f t="shared" ref="I16:M16" si="3">I17+I18</f>
        <v>0</v>
      </c>
      <c r="J16" s="220">
        <f t="shared" si="3"/>
        <v>0</v>
      </c>
      <c r="K16" s="220">
        <f t="shared" si="3"/>
        <v>0</v>
      </c>
      <c r="L16" s="221">
        <f t="shared" si="3"/>
        <v>0</v>
      </c>
      <c r="M16" s="222">
        <f t="shared" si="3"/>
        <v>0</v>
      </c>
      <c r="N16"/>
    </row>
    <row r="17" spans="1:13" s="1" customFormat="1" ht="15" customHeight="1" thickBot="1" x14ac:dyDescent="0.3">
      <c r="A17" s="233" t="s">
        <v>22</v>
      </c>
      <c r="B17" s="251">
        <v>142</v>
      </c>
      <c r="C17" s="15">
        <f>B39+C14</f>
        <v>145</v>
      </c>
      <c r="D17" s="223"/>
      <c r="E17" s="223"/>
      <c r="F17" s="223"/>
      <c r="G17" s="223"/>
      <c r="H17" s="223"/>
      <c r="I17" s="223"/>
      <c r="J17" s="223"/>
      <c r="K17" s="223"/>
      <c r="L17" s="224"/>
      <c r="M17" s="225"/>
    </row>
    <row r="18" spans="1:13" s="1" customFormat="1" ht="15" customHeight="1" thickBot="1" x14ac:dyDescent="0.3">
      <c r="A18" s="234" t="s">
        <v>23</v>
      </c>
      <c r="B18" s="251">
        <f>4+B15</f>
        <v>6</v>
      </c>
      <c r="C18" s="15">
        <f>B40+C15</f>
        <v>6</v>
      </c>
      <c r="D18" s="217"/>
      <c r="E18" s="217"/>
      <c r="F18" s="217"/>
      <c r="G18" s="217"/>
      <c r="H18" s="217"/>
      <c r="I18" s="217"/>
      <c r="J18" s="217"/>
      <c r="K18" s="217"/>
      <c r="L18" s="218"/>
      <c r="M18" s="219"/>
    </row>
    <row r="19" spans="1:13" s="1" customFormat="1" ht="20.25" customHeight="1" x14ac:dyDescent="0.25">
      <c r="A19" s="235" t="s">
        <v>99</v>
      </c>
      <c r="B19" s="236">
        <f t="shared" ref="B19:M19" si="4">B20+B21</f>
        <v>0</v>
      </c>
      <c r="C19" s="232">
        <f t="shared" si="4"/>
        <v>13</v>
      </c>
      <c r="D19" s="215">
        <f t="shared" si="4"/>
        <v>0</v>
      </c>
      <c r="E19" s="215">
        <f t="shared" si="4"/>
        <v>0</v>
      </c>
      <c r="F19" s="215">
        <f t="shared" si="4"/>
        <v>0</v>
      </c>
      <c r="G19" s="215">
        <f t="shared" si="4"/>
        <v>0</v>
      </c>
      <c r="H19" s="215">
        <f t="shared" si="4"/>
        <v>0</v>
      </c>
      <c r="I19" s="215">
        <f t="shared" si="4"/>
        <v>0</v>
      </c>
      <c r="J19" s="215">
        <f t="shared" si="4"/>
        <v>0</v>
      </c>
      <c r="K19" s="215">
        <f t="shared" si="4"/>
        <v>0</v>
      </c>
      <c r="L19" s="216">
        <f t="shared" si="4"/>
        <v>0</v>
      </c>
      <c r="M19" s="215">
        <f t="shared" si="4"/>
        <v>0</v>
      </c>
    </row>
    <row r="20" spans="1:13" s="1" customFormat="1" ht="15" customHeight="1" x14ac:dyDescent="0.25">
      <c r="A20" s="228" t="s">
        <v>22</v>
      </c>
      <c r="B20" s="15">
        <v>0</v>
      </c>
      <c r="C20" s="15">
        <v>12</v>
      </c>
      <c r="D20" s="15"/>
      <c r="E20" s="15"/>
      <c r="F20" s="15"/>
      <c r="G20" s="15"/>
      <c r="H20" s="15"/>
      <c r="I20" s="15"/>
      <c r="J20" s="15"/>
      <c r="K20" s="15"/>
      <c r="L20" s="15"/>
      <c r="M20" s="15"/>
    </row>
    <row r="21" spans="1:13" s="1" customFormat="1" ht="15" customHeight="1" x14ac:dyDescent="0.25">
      <c r="A21" s="228" t="s">
        <v>23</v>
      </c>
      <c r="B21" s="15">
        <v>0</v>
      </c>
      <c r="C21" s="15">
        <v>1</v>
      </c>
      <c r="D21" s="15"/>
      <c r="E21" s="15"/>
      <c r="F21" s="15"/>
      <c r="G21" s="15"/>
      <c r="H21" s="15"/>
      <c r="I21" s="15"/>
      <c r="J21" s="15"/>
      <c r="K21" s="15"/>
      <c r="L21" s="15"/>
      <c r="M21" s="15"/>
    </row>
    <row r="22" spans="1:13" s="1" customFormat="1" ht="20.25" customHeight="1" x14ac:dyDescent="0.25">
      <c r="A22" s="237" t="s">
        <v>100</v>
      </c>
      <c r="B22" s="101">
        <f>B23+B26+B29+B32+B35</f>
        <v>8</v>
      </c>
      <c r="C22" s="101">
        <f t="shared" ref="C22:M22" si="5">C23+C26+C29+C32+C35</f>
        <v>13</v>
      </c>
      <c r="D22" s="101">
        <f t="shared" si="5"/>
        <v>0</v>
      </c>
      <c r="E22" s="101">
        <f t="shared" si="5"/>
        <v>0</v>
      </c>
      <c r="F22" s="101">
        <f t="shared" si="5"/>
        <v>0</v>
      </c>
      <c r="G22" s="101">
        <f t="shared" si="5"/>
        <v>0</v>
      </c>
      <c r="H22" s="101">
        <f t="shared" si="5"/>
        <v>0</v>
      </c>
      <c r="I22" s="101">
        <f t="shared" si="5"/>
        <v>0</v>
      </c>
      <c r="J22" s="101">
        <f t="shared" si="5"/>
        <v>0</v>
      </c>
      <c r="K22" s="101">
        <f t="shared" si="5"/>
        <v>0</v>
      </c>
      <c r="L22" s="101">
        <f t="shared" si="5"/>
        <v>0</v>
      </c>
      <c r="M22" s="101">
        <f t="shared" si="5"/>
        <v>0</v>
      </c>
    </row>
    <row r="23" spans="1:13" s="1" customFormat="1" ht="15.75" customHeight="1" x14ac:dyDescent="0.25">
      <c r="A23" s="238" t="s">
        <v>101</v>
      </c>
      <c r="B23" s="115">
        <f>B24+B25</f>
        <v>5</v>
      </c>
      <c r="C23" s="115">
        <f t="shared" ref="C23:M23" si="6">C24+C25</f>
        <v>4</v>
      </c>
      <c r="D23" s="115">
        <f t="shared" si="6"/>
        <v>0</v>
      </c>
      <c r="E23" s="115">
        <f t="shared" si="6"/>
        <v>0</v>
      </c>
      <c r="F23" s="115">
        <f t="shared" si="6"/>
        <v>0</v>
      </c>
      <c r="G23" s="115">
        <f t="shared" si="6"/>
        <v>0</v>
      </c>
      <c r="H23" s="115">
        <f t="shared" si="6"/>
        <v>0</v>
      </c>
      <c r="I23" s="115">
        <f t="shared" si="6"/>
        <v>0</v>
      </c>
      <c r="J23" s="115">
        <f t="shared" si="6"/>
        <v>0</v>
      </c>
      <c r="K23" s="115">
        <f t="shared" si="6"/>
        <v>0</v>
      </c>
      <c r="L23" s="115">
        <f t="shared" si="6"/>
        <v>0</v>
      </c>
      <c r="M23" s="115">
        <f t="shared" si="6"/>
        <v>0</v>
      </c>
    </row>
    <row r="24" spans="1:13" s="1" customFormat="1" ht="15" customHeight="1" x14ac:dyDescent="0.25">
      <c r="A24" s="228" t="s">
        <v>22</v>
      </c>
      <c r="B24" s="251">
        <v>5</v>
      </c>
      <c r="C24" s="15">
        <v>4</v>
      </c>
      <c r="D24" s="15"/>
      <c r="E24" s="15"/>
      <c r="F24" s="15"/>
      <c r="G24" s="15"/>
      <c r="H24" s="15"/>
      <c r="I24" s="15"/>
      <c r="J24" s="15"/>
      <c r="K24" s="15"/>
      <c r="L24" s="15"/>
      <c r="M24" s="15"/>
    </row>
    <row r="25" spans="1:13" s="1" customFormat="1" ht="15" customHeight="1" x14ac:dyDescent="0.25">
      <c r="A25" s="228" t="s">
        <v>23</v>
      </c>
      <c r="B25" s="251">
        <v>0</v>
      </c>
      <c r="C25" s="15">
        <v>0</v>
      </c>
      <c r="D25" s="15"/>
      <c r="E25" s="15"/>
      <c r="F25" s="15"/>
      <c r="G25" s="15"/>
      <c r="H25" s="15"/>
      <c r="I25" s="15"/>
      <c r="J25" s="15"/>
      <c r="K25" s="15"/>
      <c r="L25" s="15"/>
      <c r="M25" s="15"/>
    </row>
    <row r="26" spans="1:13" s="1" customFormat="1" ht="15.75" customHeight="1" x14ac:dyDescent="0.25">
      <c r="A26" s="239" t="s">
        <v>102</v>
      </c>
      <c r="B26" s="115">
        <f>B27+B28</f>
        <v>0</v>
      </c>
      <c r="C26" s="115">
        <f t="shared" ref="C26:M26" si="7">C27+C28</f>
        <v>1</v>
      </c>
      <c r="D26" s="115">
        <f t="shared" si="7"/>
        <v>0</v>
      </c>
      <c r="E26" s="115">
        <f t="shared" si="7"/>
        <v>0</v>
      </c>
      <c r="F26" s="115">
        <f t="shared" si="7"/>
        <v>0</v>
      </c>
      <c r="G26" s="115">
        <f t="shared" si="7"/>
        <v>0</v>
      </c>
      <c r="H26" s="115">
        <f t="shared" si="7"/>
        <v>0</v>
      </c>
      <c r="I26" s="115">
        <f t="shared" si="7"/>
        <v>0</v>
      </c>
      <c r="J26" s="115">
        <f t="shared" si="7"/>
        <v>0</v>
      </c>
      <c r="K26" s="115">
        <f t="shared" si="7"/>
        <v>0</v>
      </c>
      <c r="L26" s="115">
        <f t="shared" si="7"/>
        <v>0</v>
      </c>
      <c r="M26" s="115">
        <f t="shared" si="7"/>
        <v>0</v>
      </c>
    </row>
    <row r="27" spans="1:13" s="1" customFormat="1" ht="15" customHeight="1" x14ac:dyDescent="0.25">
      <c r="A27" s="228" t="s">
        <v>22</v>
      </c>
      <c r="B27" s="15">
        <v>0</v>
      </c>
      <c r="C27" s="15">
        <v>1</v>
      </c>
      <c r="D27" s="15"/>
      <c r="E27" s="15"/>
      <c r="F27" s="15"/>
      <c r="G27" s="15"/>
      <c r="H27" s="15"/>
      <c r="I27" s="15"/>
      <c r="J27" s="15"/>
      <c r="K27" s="15"/>
      <c r="L27" s="15"/>
      <c r="M27" s="15"/>
    </row>
    <row r="28" spans="1:13" s="1" customFormat="1" ht="15" customHeight="1" x14ac:dyDescent="0.25">
      <c r="A28" s="228" t="s">
        <v>23</v>
      </c>
      <c r="B28" s="15">
        <v>0</v>
      </c>
      <c r="C28" s="15">
        <v>0</v>
      </c>
      <c r="D28" s="15"/>
      <c r="E28" s="15"/>
      <c r="F28" s="15"/>
      <c r="G28" s="15"/>
      <c r="H28" s="15"/>
      <c r="I28" s="15"/>
      <c r="J28" s="15"/>
      <c r="K28" s="15"/>
      <c r="L28" s="15"/>
      <c r="M28" s="15"/>
    </row>
    <row r="29" spans="1:13" s="1" customFormat="1" ht="15.75" customHeight="1" x14ac:dyDescent="0.25">
      <c r="A29" s="238" t="s">
        <v>103</v>
      </c>
      <c r="B29" s="115">
        <f>B30+B31</f>
        <v>2</v>
      </c>
      <c r="C29" s="115">
        <f t="shared" ref="C29:M29" si="8">C30+C31</f>
        <v>7</v>
      </c>
      <c r="D29" s="115">
        <f t="shared" si="8"/>
        <v>0</v>
      </c>
      <c r="E29" s="115">
        <f t="shared" si="8"/>
        <v>0</v>
      </c>
      <c r="F29" s="115">
        <f t="shared" si="8"/>
        <v>0</v>
      </c>
      <c r="G29" s="115">
        <f t="shared" si="8"/>
        <v>0</v>
      </c>
      <c r="H29" s="115">
        <f t="shared" si="8"/>
        <v>0</v>
      </c>
      <c r="I29" s="115">
        <f t="shared" si="8"/>
        <v>0</v>
      </c>
      <c r="J29" s="115">
        <f t="shared" si="8"/>
        <v>0</v>
      </c>
      <c r="K29" s="115">
        <f t="shared" si="8"/>
        <v>0</v>
      </c>
      <c r="L29" s="115">
        <f t="shared" si="8"/>
        <v>0</v>
      </c>
      <c r="M29" s="115">
        <f t="shared" si="8"/>
        <v>0</v>
      </c>
    </row>
    <row r="30" spans="1:13" s="1" customFormat="1" ht="15" customHeight="1" x14ac:dyDescent="0.25">
      <c r="A30" s="228" t="s">
        <v>22</v>
      </c>
      <c r="B30" s="251">
        <v>2</v>
      </c>
      <c r="C30" s="15">
        <v>6</v>
      </c>
      <c r="D30" s="15"/>
      <c r="E30" s="15"/>
      <c r="F30" s="15"/>
      <c r="G30" s="15"/>
      <c r="H30" s="15"/>
      <c r="I30" s="15"/>
      <c r="J30" s="15"/>
      <c r="K30" s="15"/>
      <c r="L30" s="15"/>
      <c r="M30" s="15"/>
    </row>
    <row r="31" spans="1:13" s="1" customFormat="1" ht="15" customHeight="1" x14ac:dyDescent="0.25">
      <c r="A31" s="228" t="s">
        <v>23</v>
      </c>
      <c r="B31" s="251">
        <v>0</v>
      </c>
      <c r="C31" s="15">
        <v>1</v>
      </c>
      <c r="D31" s="15"/>
      <c r="E31" s="15"/>
      <c r="F31" s="15"/>
      <c r="G31" s="15"/>
      <c r="H31" s="15"/>
      <c r="I31" s="15"/>
      <c r="J31" s="15"/>
      <c r="K31" s="15"/>
      <c r="L31" s="15"/>
      <c r="M31" s="15"/>
    </row>
    <row r="32" spans="1:13" ht="15.75" customHeight="1" x14ac:dyDescent="0.25">
      <c r="A32" s="238" t="s">
        <v>104</v>
      </c>
      <c r="B32" s="115">
        <f>B33+B34</f>
        <v>1</v>
      </c>
      <c r="C32" s="115">
        <f t="shared" ref="C32:M32" si="9">C33+C34</f>
        <v>1</v>
      </c>
      <c r="D32" s="115">
        <f t="shared" si="9"/>
        <v>0</v>
      </c>
      <c r="E32" s="115">
        <f t="shared" si="9"/>
        <v>0</v>
      </c>
      <c r="F32" s="115">
        <f t="shared" si="9"/>
        <v>0</v>
      </c>
      <c r="G32" s="115">
        <f t="shared" si="9"/>
        <v>0</v>
      </c>
      <c r="H32" s="115">
        <f t="shared" si="9"/>
        <v>0</v>
      </c>
      <c r="I32" s="115">
        <f t="shared" si="9"/>
        <v>0</v>
      </c>
      <c r="J32" s="115">
        <f t="shared" si="9"/>
        <v>0</v>
      </c>
      <c r="K32" s="115">
        <f t="shared" si="9"/>
        <v>0</v>
      </c>
      <c r="L32" s="115">
        <f t="shared" si="9"/>
        <v>0</v>
      </c>
      <c r="M32" s="115">
        <f t="shared" si="9"/>
        <v>0</v>
      </c>
    </row>
    <row r="33" spans="1:25" ht="15" customHeight="1" x14ac:dyDescent="0.25">
      <c r="A33" s="228" t="s">
        <v>22</v>
      </c>
      <c r="B33" s="251">
        <v>1</v>
      </c>
      <c r="C33" s="15">
        <v>1</v>
      </c>
      <c r="D33" s="15"/>
      <c r="E33" s="15"/>
      <c r="F33" s="15"/>
      <c r="G33" s="15"/>
      <c r="H33" s="15"/>
      <c r="I33" s="15"/>
      <c r="J33" s="15"/>
      <c r="K33" s="15"/>
      <c r="L33" s="15"/>
      <c r="M33" s="15"/>
    </row>
    <row r="34" spans="1:25" ht="15" customHeight="1" x14ac:dyDescent="0.25">
      <c r="A34" s="228" t="s">
        <v>23</v>
      </c>
      <c r="B34" s="251">
        <v>0</v>
      </c>
      <c r="C34" s="15">
        <v>0</v>
      </c>
      <c r="D34" s="15"/>
      <c r="E34" s="15"/>
      <c r="F34" s="15"/>
      <c r="G34" s="15"/>
      <c r="H34" s="15"/>
      <c r="I34" s="15"/>
      <c r="J34" s="15"/>
      <c r="K34" s="15"/>
      <c r="L34" s="15"/>
      <c r="M34" s="15"/>
    </row>
    <row r="35" spans="1:25" ht="15.75" customHeight="1" x14ac:dyDescent="0.25">
      <c r="A35" s="238" t="s">
        <v>105</v>
      </c>
      <c r="B35" s="115">
        <f>B36+B37</f>
        <v>0</v>
      </c>
      <c r="C35" s="115">
        <f t="shared" ref="C35:M35" si="10">C36+C37</f>
        <v>0</v>
      </c>
      <c r="D35" s="115">
        <f t="shared" si="10"/>
        <v>0</v>
      </c>
      <c r="E35" s="115">
        <f t="shared" si="10"/>
        <v>0</v>
      </c>
      <c r="F35" s="115">
        <f t="shared" si="10"/>
        <v>0</v>
      </c>
      <c r="G35" s="115">
        <f t="shared" si="10"/>
        <v>0</v>
      </c>
      <c r="H35" s="115">
        <f t="shared" si="10"/>
        <v>0</v>
      </c>
      <c r="I35" s="115">
        <f t="shared" si="10"/>
        <v>0</v>
      </c>
      <c r="J35" s="115">
        <f t="shared" si="10"/>
        <v>0</v>
      </c>
      <c r="K35" s="115">
        <f t="shared" si="10"/>
        <v>0</v>
      </c>
      <c r="L35" s="115">
        <f t="shared" si="10"/>
        <v>0</v>
      </c>
      <c r="M35" s="115">
        <f t="shared" si="10"/>
        <v>0</v>
      </c>
    </row>
    <row r="36" spans="1:25" ht="15" customHeight="1" x14ac:dyDescent="0.25">
      <c r="A36" s="228" t="s">
        <v>22</v>
      </c>
      <c r="B36" s="15">
        <v>0</v>
      </c>
      <c r="C36" s="15">
        <v>0</v>
      </c>
      <c r="D36" s="15"/>
      <c r="E36" s="15"/>
      <c r="F36" s="15"/>
      <c r="G36" s="15"/>
      <c r="H36" s="15"/>
      <c r="I36" s="15"/>
      <c r="J36" s="15"/>
      <c r="K36" s="15"/>
      <c r="L36" s="15"/>
      <c r="M36" s="15"/>
    </row>
    <row r="37" spans="1:25" ht="15" customHeight="1" x14ac:dyDescent="0.25">
      <c r="A37" s="228" t="s">
        <v>23</v>
      </c>
      <c r="B37" s="15">
        <v>0</v>
      </c>
      <c r="C37" s="15">
        <v>0</v>
      </c>
      <c r="D37" s="15"/>
      <c r="E37" s="15"/>
      <c r="F37" s="15"/>
      <c r="G37" s="15"/>
      <c r="H37" s="15"/>
      <c r="I37" s="15"/>
      <c r="J37" s="15"/>
      <c r="K37" s="15"/>
      <c r="L37" s="15"/>
      <c r="M37" s="15"/>
    </row>
    <row r="38" spans="1:25" s="1" customFormat="1" ht="21" customHeight="1" x14ac:dyDescent="0.25">
      <c r="A38" s="240" t="s">
        <v>30</v>
      </c>
      <c r="B38" s="108">
        <f t="shared" ref="B38:M38" si="11">B39+B40</f>
        <v>140</v>
      </c>
      <c r="C38" s="108">
        <f t="shared" si="11"/>
        <v>138</v>
      </c>
      <c r="D38" s="108">
        <f t="shared" si="11"/>
        <v>0</v>
      </c>
      <c r="E38" s="108">
        <f t="shared" si="11"/>
        <v>0</v>
      </c>
      <c r="F38" s="108">
        <f t="shared" si="11"/>
        <v>0</v>
      </c>
      <c r="G38" s="108">
        <f t="shared" si="11"/>
        <v>0</v>
      </c>
      <c r="H38" s="108">
        <f t="shared" si="11"/>
        <v>0</v>
      </c>
      <c r="I38" s="108">
        <f t="shared" si="11"/>
        <v>0</v>
      </c>
      <c r="J38" s="108">
        <f t="shared" si="11"/>
        <v>0</v>
      </c>
      <c r="K38" s="108">
        <f t="shared" si="11"/>
        <v>0</v>
      </c>
      <c r="L38" s="108">
        <f t="shared" si="11"/>
        <v>0</v>
      </c>
      <c r="M38" s="108">
        <f t="shared" si="11"/>
        <v>0</v>
      </c>
    </row>
    <row r="39" spans="1:25" s="1" customFormat="1" ht="15" customHeight="1" x14ac:dyDescent="0.25">
      <c r="A39" s="32" t="s">
        <v>22</v>
      </c>
      <c r="B39" s="8">
        <f>B17-B24-B27-B30-B33-B36</f>
        <v>134</v>
      </c>
      <c r="C39" s="8">
        <f t="shared" ref="C39:M39" si="12">C17-C24-C27-C30-C33-C36</f>
        <v>133</v>
      </c>
      <c r="D39" s="8">
        <f t="shared" si="12"/>
        <v>0</v>
      </c>
      <c r="E39" s="8">
        <f t="shared" si="12"/>
        <v>0</v>
      </c>
      <c r="F39" s="8">
        <f t="shared" si="12"/>
        <v>0</v>
      </c>
      <c r="G39" s="8">
        <f t="shared" si="12"/>
        <v>0</v>
      </c>
      <c r="H39" s="8">
        <f t="shared" si="12"/>
        <v>0</v>
      </c>
      <c r="I39" s="8">
        <f t="shared" si="12"/>
        <v>0</v>
      </c>
      <c r="J39" s="8">
        <f t="shared" si="12"/>
        <v>0</v>
      </c>
      <c r="K39" s="8">
        <f t="shared" si="12"/>
        <v>0</v>
      </c>
      <c r="L39" s="8">
        <f t="shared" si="12"/>
        <v>0</v>
      </c>
      <c r="M39" s="8">
        <f t="shared" si="12"/>
        <v>0</v>
      </c>
    </row>
    <row r="40" spans="1:25" s="1" customFormat="1" ht="15" customHeight="1" x14ac:dyDescent="0.25">
      <c r="A40" s="32" t="s">
        <v>23</v>
      </c>
      <c r="B40" s="8">
        <f>B18-B25-B28-B31-B34-B37</f>
        <v>6</v>
      </c>
      <c r="C40" s="8">
        <f t="shared" ref="C40:M40" si="13">C18-C25-C28-C31-C34-C37</f>
        <v>5</v>
      </c>
      <c r="D40" s="8">
        <f t="shared" si="13"/>
        <v>0</v>
      </c>
      <c r="E40" s="8">
        <f t="shared" si="13"/>
        <v>0</v>
      </c>
      <c r="F40" s="8">
        <f t="shared" si="13"/>
        <v>0</v>
      </c>
      <c r="G40" s="8">
        <f t="shared" si="13"/>
        <v>0</v>
      </c>
      <c r="H40" s="8">
        <f t="shared" si="13"/>
        <v>0</v>
      </c>
      <c r="I40" s="8">
        <f t="shared" si="13"/>
        <v>0</v>
      </c>
      <c r="J40" s="8">
        <f t="shared" si="13"/>
        <v>0</v>
      </c>
      <c r="K40" s="8">
        <f t="shared" si="13"/>
        <v>0</v>
      </c>
      <c r="L40" s="8">
        <f t="shared" si="13"/>
        <v>0</v>
      </c>
      <c r="M40" s="8">
        <f t="shared" si="13"/>
        <v>0</v>
      </c>
    </row>
    <row r="41" spans="1:25" x14ac:dyDescent="0.25">
      <c r="A41" s="29"/>
      <c r="J41"/>
      <c r="K41" s="1"/>
    </row>
    <row r="42" spans="1:25" ht="18.75" customHeight="1" x14ac:dyDescent="0.25">
      <c r="J42"/>
      <c r="Y42" s="89"/>
    </row>
    <row r="43" spans="1:25" ht="241.5" customHeight="1" x14ac:dyDescent="0.25">
      <c r="A43" s="281" t="s">
        <v>110</v>
      </c>
      <c r="B43" s="281"/>
      <c r="C43" s="281"/>
      <c r="D43" s="281"/>
      <c r="E43" s="281"/>
      <c r="F43" s="281"/>
      <c r="G43" s="281"/>
      <c r="H43" s="281"/>
      <c r="I43" s="281"/>
      <c r="J43" s="281"/>
    </row>
    <row r="44" spans="1:25" s="1" customFormat="1" x14ac:dyDescent="0.25">
      <c r="A44"/>
    </row>
    <row r="45" spans="1:25" s="1" customFormat="1" ht="15" customHeight="1" x14ac:dyDescent="0.25">
      <c r="A45" s="281" t="s">
        <v>115</v>
      </c>
      <c r="B45" s="281"/>
      <c r="C45" s="281"/>
      <c r="D45" s="281"/>
      <c r="E45" s="281"/>
      <c r="F45" s="281"/>
      <c r="G45" s="281"/>
      <c r="H45" s="281"/>
      <c r="I45" s="281"/>
      <c r="J45" s="281"/>
    </row>
    <row r="46" spans="1:25" s="1" customFormat="1" x14ac:dyDescent="0.25">
      <c r="A46" s="281"/>
      <c r="B46" s="281"/>
      <c r="C46" s="281"/>
      <c r="D46" s="281"/>
      <c r="E46" s="281"/>
      <c r="F46" s="281"/>
      <c r="G46" s="281"/>
      <c r="H46" s="281"/>
      <c r="I46" s="281"/>
      <c r="J46" s="281"/>
    </row>
    <row r="47" spans="1:25" ht="87.75" customHeight="1" x14ac:dyDescent="0.25">
      <c r="A47" s="281"/>
      <c r="B47" s="281"/>
      <c r="C47" s="281"/>
      <c r="D47" s="281"/>
      <c r="E47" s="281"/>
      <c r="F47" s="281"/>
      <c r="G47" s="281"/>
      <c r="H47" s="281"/>
      <c r="I47" s="281"/>
      <c r="J47" s="281"/>
    </row>
    <row r="48" spans="1:25" x14ac:dyDescent="0.25">
      <c r="J48"/>
    </row>
    <row r="49" spans="1:17" s="1" customFormat="1" x14ac:dyDescent="0.25">
      <c r="A49" s="277" t="s">
        <v>114</v>
      </c>
      <c r="B49" s="277"/>
      <c r="C49" s="277"/>
      <c r="D49" s="277"/>
      <c r="E49" s="277"/>
      <c r="F49" s="277"/>
      <c r="G49" s="277"/>
      <c r="H49" s="277"/>
      <c r="I49" s="277"/>
      <c r="J49" s="277"/>
      <c r="K49" s="11"/>
      <c r="L49" s="11"/>
      <c r="M49" s="11"/>
      <c r="N49" s="11"/>
      <c r="O49" s="11"/>
      <c r="P49" s="11"/>
      <c r="Q49" s="11"/>
    </row>
    <row r="50" spans="1:17" s="1" customFormat="1" x14ac:dyDescent="0.25">
      <c r="A50"/>
    </row>
    <row r="51" spans="1:17" s="1" customFormat="1" ht="15" customHeight="1" x14ac:dyDescent="0.25">
      <c r="A51" s="297" t="s">
        <v>239</v>
      </c>
      <c r="B51" s="297"/>
      <c r="C51" s="297"/>
      <c r="D51" s="297"/>
      <c r="E51" s="297"/>
      <c r="F51" s="297"/>
      <c r="G51" s="297"/>
      <c r="H51" s="297"/>
      <c r="I51" s="297"/>
      <c r="J51" s="297"/>
    </row>
    <row r="52" spans="1:17" s="1" customFormat="1" x14ac:dyDescent="0.25">
      <c r="A52" s="297"/>
      <c r="B52" s="297"/>
      <c r="C52" s="297"/>
      <c r="D52" s="297"/>
      <c r="E52" s="297"/>
      <c r="F52" s="297"/>
      <c r="G52" s="297"/>
      <c r="H52" s="297"/>
      <c r="I52" s="297"/>
      <c r="J52" s="297"/>
    </row>
    <row r="53" spans="1:17" s="1" customFormat="1" x14ac:dyDescent="0.25">
      <c r="A53" s="297"/>
      <c r="B53" s="297"/>
      <c r="C53" s="297"/>
      <c r="D53" s="297"/>
      <c r="E53" s="297"/>
      <c r="F53" s="297"/>
      <c r="G53" s="297"/>
      <c r="H53" s="297"/>
      <c r="I53" s="297"/>
      <c r="J53" s="297"/>
    </row>
    <row r="54" spans="1:17" x14ac:dyDescent="0.25">
      <c r="A54" s="297"/>
      <c r="B54" s="297"/>
      <c r="C54" s="297"/>
      <c r="D54" s="297"/>
      <c r="E54" s="297"/>
      <c r="F54" s="297"/>
      <c r="G54" s="297"/>
      <c r="H54" s="297"/>
      <c r="I54" s="297"/>
      <c r="J54" s="297"/>
    </row>
    <row r="55" spans="1:17" x14ac:dyDescent="0.25">
      <c r="A55" s="297"/>
      <c r="B55" s="297"/>
      <c r="C55" s="297"/>
      <c r="D55" s="297"/>
      <c r="E55" s="297"/>
      <c r="F55" s="297"/>
      <c r="G55" s="297"/>
      <c r="H55" s="297"/>
      <c r="I55" s="297"/>
      <c r="J55" s="297"/>
    </row>
    <row r="56" spans="1:17" x14ac:dyDescent="0.25">
      <c r="A56" s="297"/>
      <c r="B56" s="297"/>
      <c r="C56" s="297"/>
      <c r="D56" s="297"/>
      <c r="E56" s="297"/>
      <c r="F56" s="297"/>
      <c r="G56" s="297"/>
      <c r="H56" s="297"/>
      <c r="I56" s="297"/>
      <c r="J56" s="297"/>
    </row>
    <row r="57" spans="1:17" x14ac:dyDescent="0.25">
      <c r="A57" s="297"/>
      <c r="B57" s="297"/>
      <c r="C57" s="297"/>
      <c r="D57" s="297"/>
      <c r="E57" s="297"/>
      <c r="F57" s="297"/>
      <c r="G57" s="297"/>
      <c r="H57" s="297"/>
      <c r="I57" s="297"/>
      <c r="J57" s="297"/>
    </row>
    <row r="58" spans="1:17" x14ac:dyDescent="0.25">
      <c r="A58" s="297"/>
      <c r="B58" s="297"/>
      <c r="C58" s="297"/>
      <c r="D58" s="297"/>
      <c r="E58" s="297"/>
      <c r="F58" s="297"/>
      <c r="G58" s="297"/>
      <c r="H58" s="297"/>
      <c r="I58" s="297"/>
      <c r="J58" s="297"/>
    </row>
    <row r="59" spans="1:17" x14ac:dyDescent="0.25">
      <c r="A59" s="297"/>
      <c r="B59" s="297"/>
      <c r="C59" s="297"/>
      <c r="D59" s="297"/>
      <c r="E59" s="297"/>
      <c r="F59" s="297"/>
      <c r="G59" s="297"/>
      <c r="H59" s="297"/>
      <c r="I59" s="297"/>
      <c r="J59" s="297"/>
    </row>
    <row r="60" spans="1:17" x14ac:dyDescent="0.25">
      <c r="A60" s="297"/>
      <c r="B60" s="297"/>
      <c r="C60" s="297"/>
      <c r="D60" s="297"/>
      <c r="E60" s="297"/>
      <c r="F60" s="297"/>
      <c r="G60" s="297"/>
      <c r="H60" s="297"/>
      <c r="I60" s="297"/>
      <c r="J60" s="297"/>
    </row>
    <row r="61" spans="1:17" x14ac:dyDescent="0.25">
      <c r="J61"/>
    </row>
    <row r="62" spans="1:17" x14ac:dyDescent="0.25">
      <c r="J62"/>
    </row>
    <row r="63" spans="1:17" x14ac:dyDescent="0.25">
      <c r="J63"/>
    </row>
    <row r="64" spans="1:17" x14ac:dyDescent="0.25">
      <c r="J64"/>
    </row>
    <row r="65" spans="1:10" x14ac:dyDescent="0.25">
      <c r="J65"/>
    </row>
    <row r="66" spans="1:10" x14ac:dyDescent="0.25">
      <c r="J66"/>
    </row>
    <row r="67" spans="1:10" x14ac:dyDescent="0.25">
      <c r="J67"/>
    </row>
    <row r="68" spans="1:10" x14ac:dyDescent="0.25">
      <c r="J68"/>
    </row>
    <row r="69" spans="1:10" x14ac:dyDescent="0.25">
      <c r="J69"/>
    </row>
    <row r="70" spans="1:10" x14ac:dyDescent="0.25">
      <c r="J70"/>
    </row>
    <row r="71" spans="1:10" s="1" customFormat="1" ht="33" customHeight="1" x14ac:dyDescent="0.25">
      <c r="A71"/>
    </row>
    <row r="72" spans="1:10" s="1" customFormat="1" ht="78" customHeight="1" x14ac:dyDescent="0.25">
      <c r="A72"/>
    </row>
    <row r="73" spans="1:10" x14ac:dyDescent="0.25">
      <c r="J73"/>
    </row>
    <row r="74" spans="1:10" x14ac:dyDescent="0.25">
      <c r="J74"/>
    </row>
    <row r="75" spans="1:10" s="1" customFormat="1" x14ac:dyDescent="0.25">
      <c r="A75"/>
    </row>
    <row r="76" spans="1:10" s="1" customFormat="1" x14ac:dyDescent="0.25">
      <c r="A76"/>
    </row>
    <row r="77" spans="1:10" s="1" customFormat="1" x14ac:dyDescent="0.25">
      <c r="A77"/>
    </row>
    <row r="78" spans="1:10" s="1" customFormat="1" x14ac:dyDescent="0.25">
      <c r="A78"/>
    </row>
    <row r="79" spans="1:10" s="1" customFormat="1" x14ac:dyDescent="0.25">
      <c r="A79"/>
    </row>
    <row r="80" spans="1:10" s="1" customFormat="1" x14ac:dyDescent="0.25">
      <c r="A80"/>
    </row>
    <row r="81" spans="10:10" x14ac:dyDescent="0.25">
      <c r="J81"/>
    </row>
    <row r="82" spans="10:10" x14ac:dyDescent="0.25">
      <c r="J82"/>
    </row>
    <row r="83" spans="10:10" x14ac:dyDescent="0.25">
      <c r="J83"/>
    </row>
    <row r="84" spans="10:10" x14ac:dyDescent="0.25">
      <c r="J84"/>
    </row>
    <row r="85" spans="10:10" x14ac:dyDescent="0.25">
      <c r="J85"/>
    </row>
    <row r="86" spans="10:10" x14ac:dyDescent="0.25">
      <c r="J86"/>
    </row>
    <row r="87" spans="10:10" x14ac:dyDescent="0.25">
      <c r="J87"/>
    </row>
    <row r="88" spans="10:10" x14ac:dyDescent="0.25">
      <c r="J88"/>
    </row>
    <row r="89" spans="10:10" x14ac:dyDescent="0.25">
      <c r="J89"/>
    </row>
    <row r="90" spans="10:10" x14ac:dyDescent="0.25">
      <c r="J90"/>
    </row>
    <row r="91" spans="10:10" x14ac:dyDescent="0.25">
      <c r="J91"/>
    </row>
    <row r="92" spans="10:10" x14ac:dyDescent="0.25">
      <c r="J92"/>
    </row>
    <row r="93" spans="10:10" x14ac:dyDescent="0.25">
      <c r="J93"/>
    </row>
    <row r="94" spans="10:10" x14ac:dyDescent="0.25">
      <c r="J94"/>
    </row>
    <row r="95" spans="10:10" x14ac:dyDescent="0.25">
      <c r="J95"/>
    </row>
    <row r="96" spans="10:10" x14ac:dyDescent="0.25">
      <c r="J96"/>
    </row>
    <row r="97" spans="10:10" x14ac:dyDescent="0.25">
      <c r="J97"/>
    </row>
    <row r="98" spans="10:10" x14ac:dyDescent="0.25">
      <c r="J98"/>
    </row>
    <row r="99" spans="10:10" x14ac:dyDescent="0.25">
      <c r="J99"/>
    </row>
    <row r="100" spans="10:10" x14ac:dyDescent="0.25">
      <c r="J100"/>
    </row>
  </sheetData>
  <mergeCells count="13">
    <mergeCell ref="A49:J49"/>
    <mergeCell ref="A51:J60"/>
    <mergeCell ref="B9:M9"/>
    <mergeCell ref="A7:I7"/>
    <mergeCell ref="B10:M10"/>
    <mergeCell ref="A43:J43"/>
    <mergeCell ref="A45:J47"/>
    <mergeCell ref="A6:I6"/>
    <mergeCell ref="A1:I1"/>
    <mergeCell ref="A2:I2"/>
    <mergeCell ref="A3:I3"/>
    <mergeCell ref="A4:I4"/>
    <mergeCell ref="A5:I5"/>
  </mergeCells>
  <pageMargins left="0.7" right="0.7" top="0.75" bottom="0.75" header="0.3" footer="0.3"/>
  <pageSetup paperSize="5"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3</vt:i4>
      </vt:variant>
    </vt:vector>
  </HeadingPairs>
  <TitlesOfParts>
    <vt:vector size="20" baseType="lpstr">
      <vt:lpstr>Indicadores - DCR </vt:lpstr>
      <vt:lpstr>Indicadores - DCR 2021</vt:lpstr>
      <vt:lpstr>Registros - Reportes-DCR</vt:lpstr>
      <vt:lpstr>Resumen - DCR </vt:lpstr>
      <vt:lpstr>1 Modificado Imputados </vt:lpstr>
      <vt:lpstr>1 Imputados 2022     </vt:lpstr>
      <vt:lpstr>1 Imputados - 2021</vt:lpstr>
      <vt:lpstr>1 Imputados 2020 </vt:lpstr>
      <vt:lpstr> 2 Supervisión Electrónica </vt:lpstr>
      <vt:lpstr> Sup. Electronica AN 2020- 2021</vt:lpstr>
      <vt:lpstr>3 Instituciones </vt:lpstr>
      <vt:lpstr>3 Instituciones 2021</vt:lpstr>
      <vt:lpstr>4 Prog Comunidad Sentenciados</vt:lpstr>
      <vt:lpstr>4 ProgComunidad Sentecia 2021 </vt:lpstr>
      <vt:lpstr>5 MENORES </vt:lpstr>
      <vt:lpstr>6 Notificación Víctimas</vt:lpstr>
      <vt:lpstr>7 Servicios Terapéuticos </vt:lpstr>
      <vt:lpstr>' 2 Supervisión Electrónica '!Print_Area</vt:lpstr>
      <vt:lpstr>' Sup. Electronica AN 2020- 2021'!Print_Area</vt:lpstr>
      <vt:lpstr>'6 Notificación Víctimas'!Print_Area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 I Gonzalez Toledo</dc:creator>
  <cp:lastModifiedBy>Zuania Busigo Rodriguez</cp:lastModifiedBy>
  <cp:lastPrinted>2023-04-19T11:01:24Z</cp:lastPrinted>
  <dcterms:created xsi:type="dcterms:W3CDTF">2021-05-20T12:41:01Z</dcterms:created>
  <dcterms:modified xsi:type="dcterms:W3CDTF">2023-06-30T12:09:28Z</dcterms:modified>
</cp:coreProperties>
</file>