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driveraro_unal_edu_co/Documents/Documentos/Esteban/Transferencia de masa/Transf masa y operaciones/"/>
    </mc:Choice>
  </mc:AlternateContent>
  <xr:revisionPtr revIDLastSave="0" documentId="8_{A56AF7E0-1DCA-4BAF-BAB7-1CF05746293B}" xr6:coauthVersionLast="45" xr6:coauthVersionMax="45" xr10:uidLastSave="{00000000-0000-0000-0000-000000000000}"/>
  <bookViews>
    <workbookView xWindow="11472" yWindow="0" windowWidth="11604" windowHeight="6024" activeTab="2" xr2:uid="{1051D944-0D53-49BB-A25F-9370B1F456B2}"/>
  </bookViews>
  <sheets>
    <sheet name="Hoja1" sheetId="1" r:id="rId1"/>
    <sheet name="Hoja2" sheetId="2" r:id="rId2"/>
    <sheet name="Hoja3" sheetId="3" r:id="rId3"/>
  </sheets>
  <definedNames>
    <definedName name="solver_adj" localSheetId="1" hidden="1">Hoja2!$C$11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Hoja2!$H$2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3" i="3"/>
  <c r="D4" i="3"/>
  <c r="D5" i="3"/>
  <c r="D6" i="3"/>
  <c r="D7" i="3"/>
  <c r="D8" i="3"/>
  <c r="D9" i="3"/>
  <c r="D10" i="3"/>
  <c r="D11" i="3"/>
  <c r="D12" i="3"/>
  <c r="D13" i="3"/>
  <c r="D14" i="3"/>
  <c r="D15" i="3"/>
  <c r="D3" i="3"/>
  <c r="C15" i="2"/>
  <c r="C12" i="2"/>
  <c r="B12" i="2"/>
  <c r="C5" i="2"/>
  <c r="E6" i="2"/>
  <c r="E5" i="2"/>
  <c r="B11" i="2"/>
  <c r="C6" i="2"/>
  <c r="H2" i="2" s="1"/>
  <c r="E12" i="2"/>
  <c r="E3" i="2"/>
  <c r="E11" i="2"/>
  <c r="E10" i="2" s="1"/>
  <c r="D10" i="2" s="1"/>
  <c r="C10" i="2"/>
  <c r="H8" i="1"/>
  <c r="H7" i="1"/>
  <c r="H6" i="1"/>
  <c r="H5" i="1"/>
  <c r="H4" i="1"/>
  <c r="E5" i="1"/>
  <c r="E6" i="1"/>
  <c r="E7" i="1"/>
  <c r="E8" i="1"/>
  <c r="E4" i="1"/>
  <c r="D5" i="1"/>
  <c r="D6" i="1"/>
  <c r="D7" i="1"/>
  <c r="D8" i="1"/>
  <c r="D4" i="1"/>
  <c r="G5" i="1"/>
  <c r="G6" i="1"/>
  <c r="G7" i="1"/>
  <c r="G8" i="1"/>
  <c r="G4" i="1"/>
</calcChain>
</file>

<file path=xl/sharedStrings.xml><?xml version="1.0" encoding="utf-8"?>
<sst xmlns="http://schemas.openxmlformats.org/spreadsheetml/2006/main" count="29" uniqueCount="23">
  <si>
    <t>x (kgSO2/100kg agua)</t>
  </si>
  <si>
    <t>Pa mmHg</t>
  </si>
  <si>
    <t>y (kmolSO2/kmolG)</t>
  </si>
  <si>
    <t>x (kmolSO2/kmolY)</t>
  </si>
  <si>
    <t xml:space="preserve">X </t>
  </si>
  <si>
    <t>Y</t>
  </si>
  <si>
    <t>x</t>
  </si>
  <si>
    <t>X</t>
  </si>
  <si>
    <t>y</t>
  </si>
  <si>
    <t>m</t>
  </si>
  <si>
    <t>Abs</t>
  </si>
  <si>
    <t>2 min</t>
  </si>
  <si>
    <t>G</t>
  </si>
  <si>
    <t>Gs</t>
  </si>
  <si>
    <t>Ls/Gs</t>
  </si>
  <si>
    <t>Min</t>
  </si>
  <si>
    <t>Real</t>
  </si>
  <si>
    <t>Ls</t>
  </si>
  <si>
    <t>Hydrocarbon Layer</t>
  </si>
  <si>
    <t>Metilciclohexano</t>
  </si>
  <si>
    <t>Heptano</t>
  </si>
  <si>
    <t>Anilina</t>
  </si>
  <si>
    <t>Solvent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</si>
</sst>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0944138232720911"/>
                  <c:y val="3.1972513852435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Hoja1!$D$4:$D$8</c:f>
              <c:numCache>
                <c:formatCode>General</c:formatCode>
                <c:ptCount val="5"/>
                <c:pt idx="0">
                  <c:v>0</c:v>
                </c:pt>
                <c:pt idx="1">
                  <c:v>5.6250000000000007E-4</c:v>
                </c:pt>
                <c:pt idx="2">
                  <c:v>8.4374999999999988E-4</c:v>
                </c:pt>
                <c:pt idx="3">
                  <c:v>1.4062499999999999E-3</c:v>
                </c:pt>
                <c:pt idx="4">
                  <c:v>1.96875E-3</c:v>
                </c:pt>
              </c:numCache>
            </c:numRef>
          </c:xVal>
          <c:yVal>
            <c:numRef>
              <c:f>Hoja1!$G$4:$G$8</c:f>
              <c:numCache>
                <c:formatCode>General</c:formatCode>
                <c:ptCount val="5"/>
                <c:pt idx="0">
                  <c:v>0</c:v>
                </c:pt>
                <c:pt idx="1">
                  <c:v>3.8157894736842106E-2</c:v>
                </c:pt>
                <c:pt idx="2">
                  <c:v>6.0526315789473685E-2</c:v>
                </c:pt>
                <c:pt idx="3">
                  <c:v>0.10921052631578948</c:v>
                </c:pt>
                <c:pt idx="4">
                  <c:v>0.15657894736842104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5-41F7-9FF9-FB7C41B8C948}"/>
            </c:ext>
          </c:extLst>
        </c:ser>
        <c:ser>
          <c:idx val="1"/>
          <c:order val="1"/>
          <c:tx>
            <c:strRef>
              <c:f>Hoja1!$E$4:$E$8</c:f>
              <c:strCache>
                <c:ptCount val="5"/>
                <c:pt idx="0">
                  <c:v>0</c:v>
                </c:pt>
                <c:pt idx="1">
                  <c:v>0,000562817</c:v>
                </c:pt>
                <c:pt idx="2">
                  <c:v>0,000844463</c:v>
                </c:pt>
                <c:pt idx="3">
                  <c:v>0,00140823</c:v>
                </c:pt>
                <c:pt idx="4">
                  <c:v>0,001972634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Hoja1!$E$4:$E$8</c:f>
              <c:numCache>
                <c:formatCode>General</c:formatCode>
                <c:ptCount val="5"/>
                <c:pt idx="0">
                  <c:v>0</c:v>
                </c:pt>
                <c:pt idx="1">
                  <c:v>5.6281658432868499E-4</c:v>
                </c:pt>
                <c:pt idx="2">
                  <c:v>8.4446251524723976E-4</c:v>
                </c:pt>
                <c:pt idx="3">
                  <c:v>1.4082303238929746E-3</c:v>
                </c:pt>
                <c:pt idx="4">
                  <c:v>1.972633622444187E-3</c:v>
                </c:pt>
              </c:numCache>
            </c:numRef>
          </c:xVal>
          <c:yVal>
            <c:numRef>
              <c:f>Hoja1!$H$4:$H$8</c:f>
              <c:numCache>
                <c:formatCode>General</c:formatCode>
                <c:ptCount val="5"/>
                <c:pt idx="0">
                  <c:v>0</c:v>
                </c:pt>
                <c:pt idx="1">
                  <c:v>3.9671682626538987E-2</c:v>
                </c:pt>
                <c:pt idx="2">
                  <c:v>6.4425770308123242E-2</c:v>
                </c:pt>
                <c:pt idx="3">
                  <c:v>0.12259970457902511</c:v>
                </c:pt>
                <c:pt idx="4">
                  <c:v>0.18564742589703587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15-41F7-9FF9-FB7C41B8C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783344"/>
        <c:axId val="1307881216"/>
      </c:scatterChart>
      <c:valAx>
        <c:axId val="184678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881216"/>
        <c:crosses val="autoZero"/>
        <c:crossBetween val="midCat"/>
      </c:valAx>
      <c:valAx>
        <c:axId val="13078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678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186690</xdr:colOff>
      <xdr:row>10</xdr:row>
      <xdr:rowOff>38100</xdr:rowOff>
    </xdr:from>
    <xdr:to>
      <xdr:col>7</xdr:col>
      <xdr:colOff>742950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C27D33-BFA0-4C6A-9244-D328EBC35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8830-E6A3-4C46-9D84-1F479DCCBEFB}">
  <dimension ref="C3:H8"/>
  <sheetViews>
    <sheetView topLeftCell="C1" workbookViewId="0">
      <selection activeCell="J12" sqref="J12"/>
    </sheetView>
  </sheetViews>
  <sheetFormatPr baseColWidth="10" defaultRowHeight="14.4" x14ac:dyDescent="0.3"/>
  <cols>
    <col min="3" max="3" width="18.44140625" bestFit="1" customWidth="1"/>
    <col min="4" max="4" width="16.5546875" bestFit="1" customWidth="1"/>
    <col min="5" max="5" width="16.5546875" customWidth="1"/>
    <col min="6" max="6" width="8.6640625" bestFit="1" customWidth="1"/>
    <col min="7" max="7" width="16.77734375" bestFit="1" customWidth="1"/>
  </cols>
  <sheetData>
    <row r="3" spans="3:8" x14ac:dyDescent="0.3">
      <c r="C3" t="s">
        <v>0</v>
      </c>
      <c r="D3" t="s">
        <v>3</v>
      </c>
      <c r="E3" t="s">
        <v>4</v>
      </c>
      <c r="F3" t="s">
        <v>1</v>
      </c>
      <c r="G3" t="s">
        <v>2</v>
      </c>
      <c r="H3" t="s">
        <v>5</v>
      </c>
    </row>
    <row r="4" spans="3:8" x14ac:dyDescent="0.3">
      <c r="C4">
        <v>0</v>
      </c>
      <c r="D4">
        <f>+C4*18/64/100</f>
        <v>0</v>
      </c>
      <c r="E4">
        <f>+D4/(1-D4)</f>
        <v>0</v>
      </c>
      <c r="F4">
        <v>0</v>
      </c>
      <c r="G4">
        <f>+F4/760</f>
        <v>0</v>
      </c>
      <c r="H4">
        <f>+G4/(1-G4)</f>
        <v>0</v>
      </c>
    </row>
    <row r="5" spans="3:8" x14ac:dyDescent="0.3">
      <c r="C5">
        <v>0.2</v>
      </c>
      <c r="D5">
        <f t="shared" ref="D5:D8" si="0">+C5*18/64/100</f>
        <v>5.6250000000000007E-4</v>
      </c>
      <c r="E5">
        <f t="shared" ref="E5:E8" si="1">+D5/(1-D5)</f>
        <v>5.6281658432868499E-4</v>
      </c>
      <c r="F5">
        <v>29</v>
      </c>
      <c r="G5">
        <f>+F5/760</f>
        <v>3.8157894736842106E-2</v>
      </c>
      <c r="H5">
        <f t="shared" ref="H5:H8" si="2">+G5/(1-G5)</f>
        <v>3.9671682626538987E-2</v>
      </c>
    </row>
    <row r="6" spans="3:8" x14ac:dyDescent="0.3">
      <c r="C6">
        <v>0.3</v>
      </c>
      <c r="D6">
        <f t="shared" si="0"/>
        <v>8.4374999999999988E-4</v>
      </c>
      <c r="E6">
        <f t="shared" si="1"/>
        <v>8.4446251524723976E-4</v>
      </c>
      <c r="F6">
        <v>46</v>
      </c>
      <c r="G6">
        <f>+F6/760</f>
        <v>6.0526315789473685E-2</v>
      </c>
      <c r="H6">
        <f t="shared" si="2"/>
        <v>6.4425770308123242E-2</v>
      </c>
    </row>
    <row r="7" spans="3:8" x14ac:dyDescent="0.3">
      <c r="C7">
        <v>0.5</v>
      </c>
      <c r="D7">
        <f t="shared" si="0"/>
        <v>1.4062499999999999E-3</v>
      </c>
      <c r="E7">
        <f t="shared" si="1"/>
        <v>1.4082303238929746E-3</v>
      </c>
      <c r="F7">
        <v>83</v>
      </c>
      <c r="G7">
        <f>+F7/760</f>
        <v>0.10921052631578948</v>
      </c>
      <c r="H7">
        <f t="shared" si="2"/>
        <v>0.12259970457902511</v>
      </c>
    </row>
    <row r="8" spans="3:8" x14ac:dyDescent="0.3">
      <c r="C8">
        <v>0.7</v>
      </c>
      <c r="D8">
        <f t="shared" si="0"/>
        <v>1.96875E-3</v>
      </c>
      <c r="E8">
        <f t="shared" si="1"/>
        <v>1.972633622444187E-3</v>
      </c>
      <c r="F8">
        <v>119</v>
      </c>
      <c r="G8">
        <f>+F8/760</f>
        <v>0.15657894736842104</v>
      </c>
      <c r="H8">
        <f t="shared" si="2"/>
        <v>0.18564742589703587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A70D-F4EA-4FA5-BB00-A841DD6B6C39}">
  <dimension ref="A2:H15"/>
  <sheetViews>
    <sheetView workbookViewId="0">
      <selection activeCell="C16" sqref="C16"/>
    </sheetView>
  </sheetViews>
  <sheetFormatPr baseColWidth="10" defaultRowHeight="14.4" x14ac:dyDescent="0.3"/>
  <sheetData>
    <row r="2" spans="1:8" x14ac:dyDescent="0.3">
      <c r="A2" t="s">
        <v>10</v>
      </c>
      <c r="B2">
        <v>0.98</v>
      </c>
      <c r="D2" t="s">
        <v>12</v>
      </c>
      <c r="E2">
        <v>227</v>
      </c>
      <c r="H2">
        <f>+(E11-E10)/(C11-C10)-C6</f>
        <v>1.0847604703378977E-7</v>
      </c>
    </row>
    <row r="3" spans="1:8" x14ac:dyDescent="0.3">
      <c r="A3" t="s">
        <v>9</v>
      </c>
      <c r="B3">
        <v>1.0682</v>
      </c>
      <c r="D3" t="s">
        <v>13</v>
      </c>
      <c r="E3">
        <f>E2*(1-D11)</f>
        <v>224.73</v>
      </c>
    </row>
    <row r="5" spans="1:8" x14ac:dyDescent="0.3">
      <c r="A5" t="s">
        <v>15</v>
      </c>
      <c r="B5" t="s">
        <v>14</v>
      </c>
      <c r="C5">
        <f>+(E12-E10)/(C12-C10)</f>
        <v>1.05871555960773</v>
      </c>
      <c r="D5" t="s">
        <v>17</v>
      </c>
      <c r="E5">
        <f>+E3*C5</f>
        <v>237.92514771064515</v>
      </c>
    </row>
    <row r="6" spans="1:8" x14ac:dyDescent="0.3">
      <c r="A6" t="s">
        <v>16</v>
      </c>
      <c r="B6" t="s">
        <v>14</v>
      </c>
      <c r="C6">
        <f>+C5*1.5</f>
        <v>1.5880733394115949</v>
      </c>
      <c r="D6" t="s">
        <v>17</v>
      </c>
      <c r="E6">
        <f>+E3*C6</f>
        <v>356.88772156596769</v>
      </c>
    </row>
    <row r="9" spans="1:8" x14ac:dyDescent="0.3">
      <c r="B9" t="s">
        <v>6</v>
      </c>
      <c r="C9" t="s">
        <v>7</v>
      </c>
      <c r="D9" t="s">
        <v>8</v>
      </c>
      <c r="E9" t="s">
        <v>5</v>
      </c>
    </row>
    <row r="10" spans="1:8" x14ac:dyDescent="0.3">
      <c r="A10">
        <v>1</v>
      </c>
      <c r="B10">
        <v>1E-4</v>
      </c>
      <c r="C10">
        <f>+B10/(1-B10)</f>
        <v>1.0001000100010001E-4</v>
      </c>
      <c r="D10">
        <f>+E10/(E10+1)</f>
        <v>2.0197939810139386E-4</v>
      </c>
      <c r="E10">
        <f>+E11*(1-B2)</f>
        <v>2.0202020202020221E-4</v>
      </c>
    </row>
    <row r="11" spans="1:8" x14ac:dyDescent="0.3">
      <c r="A11">
        <v>2</v>
      </c>
      <c r="B11">
        <f>+C11/(1+C11)</f>
        <v>6.2934837528435547E-3</v>
      </c>
      <c r="C11">
        <v>6.3333425412279657E-3</v>
      </c>
      <c r="D11">
        <v>0.01</v>
      </c>
      <c r="E11">
        <f>+D11/(1-D11)</f>
        <v>1.0101010101010102E-2</v>
      </c>
    </row>
    <row r="12" spans="1:8" x14ac:dyDescent="0.3">
      <c r="A12" t="s">
        <v>11</v>
      </c>
      <c r="B12">
        <f>+D11/B3</f>
        <v>9.3615427822505148E-3</v>
      </c>
      <c r="C12">
        <f>+B12/(1-B12)</f>
        <v>9.4500094500094504E-3</v>
      </c>
      <c r="D12">
        <v>0.01</v>
      </c>
      <c r="E12">
        <f>+D12/(1-D12)</f>
        <v>1.0101010101010102E-2</v>
      </c>
    </row>
    <row r="15" spans="1:8" x14ac:dyDescent="0.3">
      <c r="C15">
        <f>+(E11-0.0041)/E11</f>
        <v>0.59409999999999996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5364-E45F-4952-AD9A-7F48E61C2948}">
  <dimension ref="B1:H15"/>
  <sheetViews>
    <sheetView tabSelected="1" topLeftCell="A11" workbookViewId="0">
      <selection activeCell="E14" sqref="E14"/>
    </sheetView>
  </sheetViews>
  <sheetFormatPr baseColWidth="10" defaultRowHeight="14.4" x14ac:dyDescent="0.3"/>
  <sheetData>
    <row r="1" spans="2:8" x14ac:dyDescent="0.3">
      <c r="B1" s="1" t="s">
        <v>18</v>
      </c>
      <c r="C1" s="1"/>
      <c r="D1" s="1"/>
      <c r="F1" s="1" t="s">
        <v>22</v>
      </c>
      <c r="G1" s="1"/>
      <c r="H1" s="1"/>
    </row>
    <row r="2" spans="2:8" x14ac:dyDescent="0.3">
      <c r="B2" s="2" t="s">
        <v>19</v>
      </c>
      <c r="C2" s="2" t="s">
        <v>20</v>
      </c>
      <c r="D2" s="2" t="s">
        <v>21</v>
      </c>
      <c r="F2" s="2" t="s">
        <v>19</v>
      </c>
      <c r="G2" s="2" t="s">
        <v>20</v>
      </c>
      <c r="H2" s="2" t="s">
        <v>21</v>
      </c>
    </row>
    <row r="3" spans="2:8" x14ac:dyDescent="0.3">
      <c r="B3" s="2">
        <v>0</v>
      </c>
      <c r="C3" s="2">
        <v>92.6</v>
      </c>
      <c r="D3" s="2">
        <f>100-B3-C3</f>
        <v>7.4000000000000057</v>
      </c>
      <c r="F3" s="2">
        <v>0</v>
      </c>
      <c r="G3" s="2">
        <v>6.2</v>
      </c>
      <c r="H3" s="2">
        <f>100-F3-G3</f>
        <v>93.8</v>
      </c>
    </row>
    <row r="4" spans="2:8" x14ac:dyDescent="0.3">
      <c r="B4" s="2">
        <v>9.1999999999999993</v>
      </c>
      <c r="C4" s="2">
        <v>83.1</v>
      </c>
      <c r="D4" s="2">
        <f t="shared" ref="D4:D15" si="0">100-B4-C4</f>
        <v>7.7000000000000028</v>
      </c>
      <c r="F4" s="2">
        <v>0.8</v>
      </c>
      <c r="G4" s="2">
        <v>6</v>
      </c>
      <c r="H4" s="2">
        <f t="shared" ref="H4:H15" si="1">100-F4-G4</f>
        <v>93.2</v>
      </c>
    </row>
    <row r="5" spans="2:8" x14ac:dyDescent="0.3">
      <c r="B5" s="2">
        <v>18.600000000000001</v>
      </c>
      <c r="C5" s="2">
        <v>73.400000000000006</v>
      </c>
      <c r="D5" s="2">
        <f t="shared" si="0"/>
        <v>8</v>
      </c>
      <c r="F5" s="2">
        <v>2.7</v>
      </c>
      <c r="G5" s="2">
        <v>5.3</v>
      </c>
      <c r="H5" s="2">
        <f t="shared" si="1"/>
        <v>92</v>
      </c>
    </row>
    <row r="6" spans="2:8" x14ac:dyDescent="0.3">
      <c r="B6" s="2">
        <v>22</v>
      </c>
      <c r="C6" s="2">
        <v>69.8</v>
      </c>
      <c r="D6" s="2">
        <f t="shared" si="0"/>
        <v>8.2000000000000028</v>
      </c>
      <c r="F6" s="2">
        <v>3</v>
      </c>
      <c r="G6" s="2">
        <v>5.0999999999999996</v>
      </c>
      <c r="H6" s="2">
        <f t="shared" si="1"/>
        <v>91.9</v>
      </c>
    </row>
    <row r="7" spans="2:8" x14ac:dyDescent="0.3">
      <c r="B7" s="2">
        <v>33.799999999999997</v>
      </c>
      <c r="C7" s="2">
        <v>57.6</v>
      </c>
      <c r="D7" s="2">
        <f t="shared" si="0"/>
        <v>8.6000000000000014</v>
      </c>
      <c r="F7" s="2">
        <v>4.5999999999999996</v>
      </c>
      <c r="G7" s="2">
        <v>4.5</v>
      </c>
      <c r="H7" s="2">
        <f t="shared" si="1"/>
        <v>90.9</v>
      </c>
    </row>
    <row r="8" spans="2:8" x14ac:dyDescent="0.3">
      <c r="B8" s="2">
        <v>40.9</v>
      </c>
      <c r="C8" s="2">
        <v>50.4</v>
      </c>
      <c r="D8" s="2">
        <f t="shared" si="0"/>
        <v>8.7000000000000028</v>
      </c>
      <c r="F8" s="2">
        <v>6</v>
      </c>
      <c r="G8" s="2">
        <v>4</v>
      </c>
      <c r="H8" s="2">
        <f t="shared" si="1"/>
        <v>90</v>
      </c>
    </row>
    <row r="9" spans="2:8" x14ac:dyDescent="0.3">
      <c r="B9" s="2">
        <v>46</v>
      </c>
      <c r="C9" s="2">
        <v>45</v>
      </c>
      <c r="D9" s="2">
        <f t="shared" si="0"/>
        <v>9</v>
      </c>
      <c r="F9" s="2">
        <v>7.4</v>
      </c>
      <c r="G9" s="2">
        <v>3.6</v>
      </c>
      <c r="H9" s="2">
        <f t="shared" si="1"/>
        <v>89</v>
      </c>
    </row>
    <row r="10" spans="2:8" x14ac:dyDescent="0.3">
      <c r="B10" s="2">
        <v>59.7</v>
      </c>
      <c r="C10" s="2">
        <v>30.7</v>
      </c>
      <c r="D10" s="2">
        <f t="shared" si="0"/>
        <v>9.5999999999999979</v>
      </c>
      <c r="F10" s="2">
        <v>9.1999999999999993</v>
      </c>
      <c r="G10" s="2">
        <v>2.8</v>
      </c>
      <c r="H10" s="2">
        <f t="shared" si="1"/>
        <v>88</v>
      </c>
    </row>
    <row r="11" spans="2:8" x14ac:dyDescent="0.3">
      <c r="B11" s="2">
        <v>67.2</v>
      </c>
      <c r="C11" s="2">
        <v>22.8</v>
      </c>
      <c r="D11" s="2">
        <f t="shared" si="0"/>
        <v>9.9999999999999964</v>
      </c>
      <c r="F11" s="2">
        <v>11.3</v>
      </c>
      <c r="G11" s="2">
        <v>2.1</v>
      </c>
      <c r="H11" s="2">
        <f t="shared" si="1"/>
        <v>86.600000000000009</v>
      </c>
    </row>
    <row r="12" spans="2:8" x14ac:dyDescent="0.3">
      <c r="B12" s="2">
        <v>71.599999999999994</v>
      </c>
      <c r="C12" s="2">
        <v>18.2</v>
      </c>
      <c r="D12" s="2">
        <f t="shared" si="0"/>
        <v>10.200000000000006</v>
      </c>
      <c r="F12" s="2">
        <v>12.7</v>
      </c>
      <c r="G12" s="2">
        <v>1.6</v>
      </c>
      <c r="H12" s="2">
        <f t="shared" si="1"/>
        <v>85.7</v>
      </c>
    </row>
    <row r="13" spans="2:8" x14ac:dyDescent="0.3">
      <c r="B13" s="2">
        <v>73.599999999999994</v>
      </c>
      <c r="C13" s="2">
        <v>16</v>
      </c>
      <c r="D13" s="2">
        <f t="shared" si="0"/>
        <v>10.400000000000006</v>
      </c>
      <c r="F13" s="2">
        <v>13.1</v>
      </c>
      <c r="G13" s="2">
        <v>1.4</v>
      </c>
      <c r="H13" s="2">
        <f t="shared" si="1"/>
        <v>85.5</v>
      </c>
    </row>
    <row r="14" spans="2:8" x14ac:dyDescent="0.3">
      <c r="B14" s="2">
        <v>83.3</v>
      </c>
      <c r="C14" s="2">
        <v>5.4</v>
      </c>
      <c r="D14" s="2">
        <f t="shared" si="0"/>
        <v>11.300000000000002</v>
      </c>
      <c r="F14" s="2">
        <v>15.6</v>
      </c>
      <c r="G14" s="2">
        <v>0.6</v>
      </c>
      <c r="H14" s="2">
        <f t="shared" si="1"/>
        <v>83.800000000000011</v>
      </c>
    </row>
    <row r="15" spans="2:8" x14ac:dyDescent="0.3">
      <c r="B15" s="2">
        <v>88.1</v>
      </c>
      <c r="C15" s="2">
        <v>0</v>
      </c>
      <c r="D15" s="2">
        <f t="shared" si="0"/>
        <v>11.900000000000006</v>
      </c>
      <c r="F15" s="2">
        <v>16.899999999999999</v>
      </c>
      <c r="G15" s="2">
        <v>0</v>
      </c>
      <c r="H15" s="2">
        <f t="shared" si="1"/>
        <v>83.1</v>
      </c>
    </row>
  </sheetData>
  <mergeCells count="2">
    <mergeCell ref="F1:H1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Esteban Rivera</cp:lastModifiedBy>
  <dcterms:created xsi:type="dcterms:W3CDTF">2021-08-10T16:06:11Z</dcterms:created>
  <dcterms:modified xsi:type="dcterms:W3CDTF">2021-08-11T15:07:24Z</dcterms:modified>
</cp:coreProperties>
</file>