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506\Desktop\TESIS\DOCUMENTOS TESIS\"/>
    </mc:Choice>
  </mc:AlternateContent>
  <bookViews>
    <workbookView xWindow="0" yWindow="0" windowWidth="28800" windowHeight="12330"/>
  </bookViews>
  <sheets>
    <sheet name="Sheet1" sheetId="1" r:id="rId1"/>
    <sheet name="Sheet2" sheetId="2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S13" i="2" s="1"/>
  <c r="T13" i="2" s="1"/>
  <c r="S17" i="2"/>
  <c r="T17" i="2"/>
  <c r="T14" i="2"/>
  <c r="T15" i="2"/>
  <c r="T16" i="2"/>
  <c r="T18" i="2"/>
  <c r="R18" i="2"/>
  <c r="R16" i="2"/>
  <c r="R15" i="2"/>
  <c r="R14" i="2"/>
  <c r="S18" i="2"/>
  <c r="S16" i="2"/>
  <c r="S15" i="2"/>
  <c r="S14" i="2"/>
  <c r="Q13" i="2"/>
  <c r="Q14" i="2"/>
  <c r="Q15" i="2"/>
  <c r="Q16" i="2"/>
  <c r="Q17" i="2"/>
  <c r="Q18" i="2"/>
  <c r="N11" i="3"/>
  <c r="O8" i="3"/>
  <c r="O11" i="3" s="1"/>
  <c r="P8" i="3" s="1"/>
  <c r="P11" i="3" s="1"/>
  <c r="Q8" i="3" s="1"/>
  <c r="Q11" i="3" s="1"/>
  <c r="R8" i="3" s="1"/>
  <c r="R11" i="3" s="1"/>
  <c r="S8" i="3" s="1"/>
  <c r="S11" i="3" s="1"/>
  <c r="I17" i="2"/>
</calcChain>
</file>

<file path=xl/sharedStrings.xml><?xml version="1.0" encoding="utf-8"?>
<sst xmlns="http://schemas.openxmlformats.org/spreadsheetml/2006/main" count="120" uniqueCount="92">
  <si>
    <t>PAPER</t>
  </si>
  <si>
    <t>IMPORTANCE</t>
  </si>
  <si>
    <t>EXTRACTS</t>
  </si>
  <si>
    <t>Forecasting and Stock Control for Intermittent Demands</t>
  </si>
  <si>
    <t>AUTHOR</t>
  </si>
  <si>
    <t>J.D. Croston</t>
  </si>
  <si>
    <t>uno de los modelos que se va a utilizar</t>
  </si>
  <si>
    <t xml:space="preserve"> -uso de exponential smoothing
-Croston Method</t>
  </si>
  <si>
    <t>The accuracy of intermittent demand estimates</t>
  </si>
  <si>
    <t xml:space="preserve"> -SBA Method (Correccion del Croston)</t>
  </si>
  <si>
    <t>Aris A. Syntetos, John E. Boylan</t>
  </si>
  <si>
    <t>An Aggregate-Disaggregate Intermittent Demand Approach (ADIDA) to forecasting: An empirical proposition and analysis</t>
  </si>
  <si>
    <t>K Nikolopoulos, AA Syntetos, JE Boylan, F Petropoulos and V Assimakopoulos</t>
  </si>
  <si>
    <t xml:space="preserve"> -ADIDA method</t>
  </si>
  <si>
    <t>Operations Research in Inventory Management: A Review
and Critique</t>
  </si>
  <si>
    <t>Contexto</t>
  </si>
  <si>
    <t xml:space="preserve"> -Problemas del inventory management
-Definicion de demenada intermitente</t>
  </si>
  <si>
    <t>YEAR</t>
  </si>
  <si>
    <t>On the categorization of demand patterns</t>
  </si>
  <si>
    <t>AA Syntetos, JE Boylan and JD Croston</t>
  </si>
  <si>
    <t>Clasificacion de las demandas</t>
  </si>
  <si>
    <t xml:space="preserve"> -Clasificacion de las demandas (lumpy, erratic, etc)</t>
  </si>
  <si>
    <t>Exponential Smoothing: The State of art</t>
  </si>
  <si>
    <t>CHAPTERS</t>
  </si>
  <si>
    <t>2, 3, 4</t>
  </si>
  <si>
    <t>1,2</t>
  </si>
  <si>
    <t>EVERETTE S. GARDNER, Jr</t>
  </si>
  <si>
    <t>Exponential smoothing</t>
  </si>
  <si>
    <t xml:space="preserve"> -definicion de Exponential smoothing</t>
  </si>
  <si>
    <t>Edward A. Silver</t>
  </si>
  <si>
    <t>Evaluation of forecasting error measurements and techniques 
for  intermittent demand</t>
  </si>
  <si>
    <t>Peter Wallstrom, Anders Segerstedt</t>
  </si>
  <si>
    <t>Evaluacion de los tecnicas de forecasting</t>
  </si>
  <si>
    <t>An examination of the size of orders from
customers, their characterisation and the
implications for inventory control of slow moving
items</t>
  </si>
  <si>
    <t>FR Johnston, JE Boylan and EA Shale</t>
  </si>
  <si>
    <t>Importancia de los slow moving items</t>
  </si>
  <si>
    <t>% de los slow moving otems en un inventario</t>
  </si>
  <si>
    <t>Stock Control with Sporadic and Slow-Moving Demand</t>
  </si>
  <si>
    <t>T. M. WILLIAMS</t>
  </si>
  <si>
    <t>Primer modelo de categorizar demandas</t>
  </si>
  <si>
    <t>Modelo de categorizar demandas</t>
  </si>
  <si>
    <t>Classification for forecasting and stock control:
a case study</t>
  </si>
  <si>
    <t>JE Boylan1∗, AA Syntetos2 and GC Karakostas3</t>
  </si>
  <si>
    <t>1, 2</t>
  </si>
  <si>
    <t>Forecasting Aviation Spare Parts Demand Using
Croston Based Methods and Artificial Neural Networks</t>
  </si>
  <si>
    <t>Merve Şahin*, Recep Kızılaslan** and Ömer F. Demirel***</t>
  </si>
  <si>
    <t>Algortimo del modelo de Croston</t>
  </si>
  <si>
    <t>Algoritmo del modelo de Croston</t>
  </si>
  <si>
    <t>A Review of Croston’s Method for Intermittent
Demand Forecasting</t>
  </si>
  <si>
    <t>Qingzheng XU, Na WANG, Heping SHI</t>
  </si>
  <si>
    <t>Modelo de Croston mas explicado</t>
  </si>
  <si>
    <t>Explicacion del metodo de Croston</t>
  </si>
  <si>
    <t>T. R. Willemain, C. N. Smart, J. H. Shocker and P. A. De Sautels,</t>
  </si>
  <si>
    <t>“Forecasting intermittent demand: A comparative evaluation of
Croston’s method,”</t>
  </si>
  <si>
    <t>estudios hechos con el croston</t>
  </si>
  <si>
    <t>Forecasting intermittent demand: a comparative evaluation of Croston's method. Comment</t>
  </si>
  <si>
    <t>F. R. Johnston and J. E. Boylan</t>
  </si>
  <si>
    <t>Forecasting irregular demand for spare parts inventory</t>
  </si>
  <si>
    <t>Dang Quang Vinh</t>
  </si>
  <si>
    <t>Modificacion del metodo croston con dos periodos</t>
  </si>
  <si>
    <t>A systemic view of the ADIDA framework</t>
  </si>
  <si>
    <t>Georgios P. SPITHOURAKIS*, Fotios PETROPOULOS, Konstantinos NIKOLOPOULOS, Vassilios ASSIMAKOPOULOS</t>
  </si>
  <si>
    <t>Sistematizacion del ADIDA</t>
  </si>
  <si>
    <t>2,3</t>
  </si>
  <si>
    <t>We need to talk about intermittent demand forecasting</t>
  </si>
  <si>
    <t>Konstantinos Nikolopoulos</t>
  </si>
  <si>
    <t>Importancia del forcasting</t>
  </si>
  <si>
    <t>Introduction to Time Series Analysis and Forecasting</t>
  </si>
  <si>
    <t>Douglas C. Montgomery, Cheryl L. Jennings &amp; Murat Kulahci</t>
  </si>
  <si>
    <t>An improved forecasting approach to reduce inventory levels in decentralized supply chains</t>
  </si>
  <si>
    <t>YoussefTlicheAtourTaghipourBéatriceCanel-Depitre</t>
  </si>
  <si>
    <t>Operations Management</t>
  </si>
  <si>
    <t>William J. Stevenson</t>
  </si>
  <si>
    <t>Forecasting demand profiles of new products</t>
  </si>
  <si>
    <t>R.M.van Steenbergen, M.R.K.Mes</t>
  </si>
  <si>
    <t xml:space="preserve">THE EVALUATION OF FORECASTING METHODS
AT AN INSTITUTIONAL FOODSERVICE DINING FACILITY </t>
  </si>
  <si>
    <t>Kisang Ryu
and
Alfonso Sanchez</t>
  </si>
  <si>
    <t>Importancia del forcasting Naïve</t>
  </si>
  <si>
    <t>Control of inventories with intermittent demand</t>
  </si>
  <si>
    <t>W.T.M. DUNSMUIR, R.D. SNYDER</t>
  </si>
  <si>
    <t>Casos donde pronosticar no sirve con demandas intermitentes</t>
  </si>
  <si>
    <t>Determining the Inventory Policy for
Slow-Moving Items: A Case Study</t>
  </si>
  <si>
    <t>Umay Uzunoglu Kocer, Sezin Tamer</t>
  </si>
  <si>
    <t>Exponential smoothing model selection for forecasting</t>
  </si>
  <si>
    <t>Baki Billah a, Maxwell L. King b, Ralph D. Snyder b,*, Anne B. Koehler</t>
  </si>
  <si>
    <t>Importancia del exponential smoothing</t>
  </si>
  <si>
    <t xml:space="preserve">Spare parts management for irregular demand items  </t>
  </si>
  <si>
    <t>Francesco Costantino a , Giulio Di Gravio a , Riccardo Patriarca a , ∗, Lea Petrella</t>
  </si>
  <si>
    <t>Intermittent demand forecasting with time series methods and artificial neural networks: A case study</t>
  </si>
  <si>
    <t>René Santa Cruz R. &amp; Camila Corrêa</t>
  </si>
  <si>
    <t>Intermittent demand forecasting: a guideline for method selection</t>
  </si>
  <si>
    <t>GAMZE OGCU KAYA1,*, MERVE SAHIN2 and OMER FAHRETTIN DEMIREL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</si>
</sst>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abSelected="1" workbookViewId="0">
      <pane ySplit="1" topLeftCell="A2" activePane="bottomLeft" state="frozen"/>
      <selection pane="bottomLeft" activeCell="B56" sqref="B56"/>
    </sheetView>
  </sheetViews>
  <sheetFormatPr defaultRowHeight="15" x14ac:dyDescent="0.25"/>
  <cols>
    <col min="1" max="1" width="9.140625" style="1"/>
    <col min="2" max="4" width="21.28515625" style="1" customWidth="1"/>
    <col min="5" max="5" width="15" style="1" customWidth="1"/>
    <col min="6" max="6" width="16.85546875" style="1" customWidth="1"/>
    <col min="7" max="7" width="9.85546875" style="1" customWidth="1"/>
    <col min="8" max="16384" width="9.140625" style="1"/>
  </cols>
  <sheetData>
    <row r="1" spans="2:7" ht="30" x14ac:dyDescent="0.25">
      <c r="B1" s="1" t="s">
        <v>0</v>
      </c>
      <c r="C1" s="1" t="s">
        <v>17</v>
      </c>
      <c r="D1" s="1" t="s">
        <v>4</v>
      </c>
      <c r="E1" s="1" t="s">
        <v>1</v>
      </c>
      <c r="F1" s="1" t="s">
        <v>2</v>
      </c>
      <c r="G1" s="1" t="s">
        <v>23</v>
      </c>
    </row>
    <row r="2" spans="2:7" ht="60" x14ac:dyDescent="0.25">
      <c r="B2" s="1" t="s">
        <v>3</v>
      </c>
      <c r="C2" s="1">
        <v>1972</v>
      </c>
      <c r="D2" s="1" t="s">
        <v>5</v>
      </c>
      <c r="E2" s="1" t="s">
        <v>6</v>
      </c>
      <c r="F2" s="1" t="s">
        <v>7</v>
      </c>
      <c r="G2" s="1" t="s">
        <v>24</v>
      </c>
    </row>
    <row r="3" spans="2:7" ht="45" x14ac:dyDescent="0.25">
      <c r="B3" s="1" t="s">
        <v>8</v>
      </c>
      <c r="C3" s="1">
        <v>2005</v>
      </c>
      <c r="D3" s="1" t="s">
        <v>10</v>
      </c>
      <c r="E3" s="1" t="s">
        <v>6</v>
      </c>
      <c r="F3" s="1" t="s">
        <v>9</v>
      </c>
      <c r="G3" s="1" t="s">
        <v>24</v>
      </c>
    </row>
    <row r="4" spans="2:7" ht="45" x14ac:dyDescent="0.25">
      <c r="B4" s="1" t="s">
        <v>57</v>
      </c>
      <c r="C4" s="1">
        <v>2005</v>
      </c>
      <c r="D4" s="1" t="s">
        <v>58</v>
      </c>
      <c r="E4" s="1" t="s">
        <v>6</v>
      </c>
      <c r="F4" s="1" t="s">
        <v>59</v>
      </c>
      <c r="G4" s="1" t="s">
        <v>24</v>
      </c>
    </row>
    <row r="5" spans="2:7" ht="105" x14ac:dyDescent="0.25">
      <c r="B5" s="1" t="s">
        <v>11</v>
      </c>
      <c r="C5" s="1">
        <v>2011</v>
      </c>
      <c r="D5" s="1" t="s">
        <v>12</v>
      </c>
      <c r="E5" s="1" t="s">
        <v>6</v>
      </c>
      <c r="F5" s="1" t="s">
        <v>13</v>
      </c>
      <c r="G5" s="1" t="s">
        <v>24</v>
      </c>
    </row>
    <row r="6" spans="2:7" ht="90" x14ac:dyDescent="0.25">
      <c r="B6" s="1" t="s">
        <v>14</v>
      </c>
      <c r="C6" s="1">
        <v>1981</v>
      </c>
      <c r="D6" s="1" t="s">
        <v>29</v>
      </c>
      <c r="E6" s="1" t="s">
        <v>15</v>
      </c>
      <c r="F6" s="1" t="s">
        <v>16</v>
      </c>
      <c r="G6" s="1" t="s">
        <v>25</v>
      </c>
    </row>
    <row r="7" spans="2:7" ht="60" x14ac:dyDescent="0.25">
      <c r="B7" s="1" t="s">
        <v>18</v>
      </c>
      <c r="C7" s="1">
        <v>2005</v>
      </c>
      <c r="D7" s="1" t="s">
        <v>19</v>
      </c>
      <c r="E7" s="1" t="s">
        <v>20</v>
      </c>
      <c r="F7" s="1" t="s">
        <v>21</v>
      </c>
      <c r="G7" s="1" t="s">
        <v>24</v>
      </c>
    </row>
    <row r="8" spans="2:7" ht="45" x14ac:dyDescent="0.25">
      <c r="B8" s="1" t="s">
        <v>22</v>
      </c>
      <c r="C8" s="1">
        <v>1985</v>
      </c>
      <c r="D8" s="1" t="s">
        <v>26</v>
      </c>
      <c r="E8" s="1" t="s">
        <v>27</v>
      </c>
      <c r="F8" s="1" t="s">
        <v>28</v>
      </c>
      <c r="G8" s="1" t="s">
        <v>43</v>
      </c>
    </row>
    <row r="9" spans="2:7" ht="90" x14ac:dyDescent="0.25">
      <c r="B9" s="1" t="s">
        <v>30</v>
      </c>
      <c r="C9" s="1">
        <v>2010</v>
      </c>
      <c r="D9" s="1" t="s">
        <v>31</v>
      </c>
      <c r="E9" s="1" t="s">
        <v>32</v>
      </c>
      <c r="G9" s="1" t="s">
        <v>43</v>
      </c>
    </row>
    <row r="10" spans="2:7" ht="135" x14ac:dyDescent="0.25">
      <c r="B10" s="1" t="s">
        <v>33</v>
      </c>
      <c r="C10" s="1">
        <v>2003</v>
      </c>
      <c r="D10" s="1" t="s">
        <v>34</v>
      </c>
      <c r="E10" s="1" t="s">
        <v>35</v>
      </c>
      <c r="F10" s="1" t="s">
        <v>36</v>
      </c>
      <c r="G10" s="1">
        <v>1</v>
      </c>
    </row>
    <row r="11" spans="2:7" ht="45" x14ac:dyDescent="0.25">
      <c r="B11" s="1" t="s">
        <v>37</v>
      </c>
      <c r="C11" s="1">
        <v>1984</v>
      </c>
      <c r="D11" s="1" t="s">
        <v>38</v>
      </c>
      <c r="E11" s="1" t="s">
        <v>39</v>
      </c>
      <c r="F11" s="1" t="s">
        <v>40</v>
      </c>
      <c r="G11" s="1">
        <v>2</v>
      </c>
    </row>
    <row r="12" spans="2:7" ht="60" x14ac:dyDescent="0.25">
      <c r="B12" s="1" t="s">
        <v>41</v>
      </c>
      <c r="C12" s="1">
        <v>2008</v>
      </c>
      <c r="D12" s="1" t="s">
        <v>42</v>
      </c>
      <c r="E12" s="1" t="s">
        <v>20</v>
      </c>
      <c r="F12" s="1" t="s">
        <v>21</v>
      </c>
      <c r="G12" s="1">
        <v>2</v>
      </c>
    </row>
    <row r="13" spans="2:7" ht="90" x14ac:dyDescent="0.25">
      <c r="B13" s="1" t="s">
        <v>44</v>
      </c>
      <c r="C13" s="1">
        <v>2013</v>
      </c>
      <c r="D13" s="1" t="s">
        <v>45</v>
      </c>
      <c r="E13" s="1" t="s">
        <v>46</v>
      </c>
      <c r="F13" s="1" t="s">
        <v>47</v>
      </c>
      <c r="G13" s="1">
        <v>2</v>
      </c>
    </row>
    <row r="14" spans="2:7" ht="60" x14ac:dyDescent="0.25">
      <c r="B14" s="1" t="s">
        <v>48</v>
      </c>
      <c r="C14" s="1">
        <v>2012</v>
      </c>
      <c r="D14" s="1" t="s">
        <v>49</v>
      </c>
      <c r="E14" s="1" t="s">
        <v>50</v>
      </c>
      <c r="F14" s="1" t="s">
        <v>51</v>
      </c>
      <c r="G14" s="1">
        <v>2</v>
      </c>
    </row>
    <row r="15" spans="2:7" ht="75" x14ac:dyDescent="0.25">
      <c r="B15" s="1" t="s">
        <v>53</v>
      </c>
      <c r="C15" s="1">
        <v>1994</v>
      </c>
      <c r="D15" s="1" t="s">
        <v>52</v>
      </c>
      <c r="E15" s="1" t="s">
        <v>54</v>
      </c>
      <c r="F15" s="1" t="s">
        <v>54</v>
      </c>
      <c r="G15" s="1">
        <v>2</v>
      </c>
    </row>
    <row r="16" spans="2:7" ht="90" x14ac:dyDescent="0.25">
      <c r="B16" s="1" t="s">
        <v>55</v>
      </c>
      <c r="C16" s="1">
        <v>1996</v>
      </c>
      <c r="D16" s="1" t="s">
        <v>56</v>
      </c>
      <c r="E16" s="1" t="s">
        <v>54</v>
      </c>
      <c r="F16" s="1" t="s">
        <v>54</v>
      </c>
      <c r="G16" s="1">
        <v>2</v>
      </c>
    </row>
    <row r="17" spans="2:7" ht="105" x14ac:dyDescent="0.25">
      <c r="B17" s="1" t="s">
        <v>60</v>
      </c>
      <c r="C17" s="1">
        <v>2014</v>
      </c>
      <c r="D17" s="1" t="s">
        <v>61</v>
      </c>
      <c r="E17" s="1" t="s">
        <v>62</v>
      </c>
      <c r="F17" s="1" t="s">
        <v>62</v>
      </c>
      <c r="G17" s="1" t="s">
        <v>63</v>
      </c>
    </row>
    <row r="18" spans="2:7" ht="45" x14ac:dyDescent="0.25">
      <c r="B18" s="1" t="s">
        <v>64</v>
      </c>
      <c r="C18" s="1">
        <v>2020</v>
      </c>
      <c r="D18" s="1" t="s">
        <v>65</v>
      </c>
      <c r="E18" s="1" t="s">
        <v>66</v>
      </c>
      <c r="F18" s="1" t="s">
        <v>66</v>
      </c>
      <c r="G18" s="1">
        <v>2</v>
      </c>
    </row>
    <row r="19" spans="2:7" ht="60" x14ac:dyDescent="0.25">
      <c r="B19" s="1" t="s">
        <v>67</v>
      </c>
      <c r="C19" s="1">
        <v>2016</v>
      </c>
      <c r="D19" s="1" t="s">
        <v>68</v>
      </c>
      <c r="E19" s="1" t="s">
        <v>66</v>
      </c>
      <c r="F19" s="1" t="s">
        <v>66</v>
      </c>
      <c r="G19" s="1">
        <v>2</v>
      </c>
    </row>
    <row r="20" spans="2:7" ht="75" x14ac:dyDescent="0.25">
      <c r="B20" s="1" t="s">
        <v>69</v>
      </c>
      <c r="C20" s="1">
        <v>2020</v>
      </c>
      <c r="D20" s="1" t="s">
        <v>70</v>
      </c>
      <c r="E20" s="1" t="s">
        <v>66</v>
      </c>
      <c r="F20" s="1" t="s">
        <v>66</v>
      </c>
      <c r="G20" s="1">
        <v>2</v>
      </c>
    </row>
    <row r="21" spans="2:7" ht="30" x14ac:dyDescent="0.25">
      <c r="B21" s="1" t="s">
        <v>71</v>
      </c>
      <c r="C21" s="1">
        <v>2009</v>
      </c>
      <c r="D21" s="1" t="s">
        <v>72</v>
      </c>
      <c r="E21" s="1" t="s">
        <v>66</v>
      </c>
      <c r="F21" s="1" t="s">
        <v>66</v>
      </c>
      <c r="G21" s="1">
        <v>2</v>
      </c>
    </row>
    <row r="22" spans="2:7" ht="45" x14ac:dyDescent="0.25">
      <c r="B22" s="1" t="s">
        <v>73</v>
      </c>
      <c r="C22" s="1">
        <v>2020</v>
      </c>
      <c r="D22" s="1" t="s">
        <v>74</v>
      </c>
      <c r="E22" s="1" t="s">
        <v>66</v>
      </c>
      <c r="F22" s="1" t="s">
        <v>66</v>
      </c>
      <c r="G22" s="1">
        <v>2</v>
      </c>
    </row>
    <row r="23" spans="2:7" ht="90" x14ac:dyDescent="0.25">
      <c r="B23" s="1" t="s">
        <v>75</v>
      </c>
      <c r="C23" s="1">
        <v>2003</v>
      </c>
      <c r="D23" s="1" t="s">
        <v>76</v>
      </c>
      <c r="E23" s="1" t="s">
        <v>77</v>
      </c>
      <c r="F23" s="1" t="s">
        <v>77</v>
      </c>
      <c r="G23" s="1">
        <v>2</v>
      </c>
    </row>
    <row r="24" spans="2:7" ht="75" x14ac:dyDescent="0.25">
      <c r="B24" s="1" t="s">
        <v>78</v>
      </c>
      <c r="C24" s="1">
        <v>1989</v>
      </c>
      <c r="D24" s="1" t="s">
        <v>79</v>
      </c>
      <c r="E24" s="1" t="s">
        <v>80</v>
      </c>
      <c r="F24" s="1" t="s">
        <v>80</v>
      </c>
      <c r="G24" s="1">
        <v>2</v>
      </c>
    </row>
    <row r="25" spans="2:7" ht="75" x14ac:dyDescent="0.25">
      <c r="B25" s="1" t="s">
        <v>81</v>
      </c>
      <c r="C25" s="1">
        <v>2011</v>
      </c>
      <c r="D25" s="1" t="s">
        <v>82</v>
      </c>
      <c r="E25" s="1" t="s">
        <v>80</v>
      </c>
      <c r="F25" s="1" t="s">
        <v>80</v>
      </c>
      <c r="G25" s="1">
        <v>2</v>
      </c>
    </row>
    <row r="26" spans="2:7" ht="60" x14ac:dyDescent="0.25">
      <c r="B26" s="1" t="s">
        <v>83</v>
      </c>
      <c r="C26" s="1">
        <v>2006</v>
      </c>
      <c r="D26" s="1" t="s">
        <v>84</v>
      </c>
      <c r="E26" s="1" t="s">
        <v>85</v>
      </c>
      <c r="F26" s="1" t="s">
        <v>85</v>
      </c>
      <c r="G26" s="1">
        <v>2</v>
      </c>
    </row>
    <row r="27" spans="2:7" ht="60" x14ac:dyDescent="0.25">
      <c r="B27" s="1" t="s">
        <v>86</v>
      </c>
      <c r="C27" s="1">
        <v>2017</v>
      </c>
      <c r="D27" s="1" t="s">
        <v>87</v>
      </c>
      <c r="G27" s="1">
        <v>2</v>
      </c>
    </row>
    <row r="28" spans="2:7" ht="90" x14ac:dyDescent="0.25">
      <c r="B28" s="1" t="s">
        <v>88</v>
      </c>
      <c r="C28" s="1">
        <v>2017</v>
      </c>
      <c r="D28" s="1" t="s">
        <v>89</v>
      </c>
      <c r="G28" s="1">
        <v>2</v>
      </c>
    </row>
    <row r="29" spans="2:7" ht="60" x14ac:dyDescent="0.25">
      <c r="B29" s="1" t="s">
        <v>90</v>
      </c>
      <c r="C29" s="1">
        <v>2020</v>
      </c>
      <c r="D29" s="1" t="s">
        <v>91</v>
      </c>
      <c r="G29" s="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T18"/>
  <sheetViews>
    <sheetView workbookViewId="0">
      <selection activeCell="I17" sqref="I17"/>
    </sheetView>
  </sheetViews>
  <sheetFormatPr defaultRowHeight="15" x14ac:dyDescent="0.25"/>
  <sheetData>
    <row r="7" spans="9:20" x14ac:dyDescent="0.25">
      <c r="I7" s="2">
        <v>5</v>
      </c>
      <c r="Q7">
        <v>1230</v>
      </c>
      <c r="R7">
        <v>129.19999999999999</v>
      </c>
    </row>
    <row r="8" spans="9:20" x14ac:dyDescent="0.25">
      <c r="I8" s="2">
        <v>5</v>
      </c>
      <c r="Q8">
        <v>1550</v>
      </c>
      <c r="R8">
        <v>122</v>
      </c>
    </row>
    <row r="9" spans="9:20" x14ac:dyDescent="0.25">
      <c r="I9" s="2">
        <v>5</v>
      </c>
      <c r="Q9">
        <v>5360</v>
      </c>
      <c r="R9">
        <v>234.4</v>
      </c>
    </row>
    <row r="10" spans="9:20" x14ac:dyDescent="0.25">
      <c r="I10" s="2">
        <v>7</v>
      </c>
      <c r="Q10">
        <v>0</v>
      </c>
      <c r="R10">
        <v>240</v>
      </c>
    </row>
    <row r="11" spans="9:20" x14ac:dyDescent="0.25">
      <c r="I11" s="2">
        <v>5</v>
      </c>
    </row>
    <row r="12" spans="9:20" x14ac:dyDescent="0.25">
      <c r="I12" s="2">
        <v>5</v>
      </c>
    </row>
    <row r="13" spans="9:20" x14ac:dyDescent="0.25">
      <c r="I13" s="2">
        <v>5</v>
      </c>
      <c r="Q13">
        <f>3*25</f>
        <v>75</v>
      </c>
      <c r="R13">
        <f>(150+110+80+50)</f>
        <v>390</v>
      </c>
      <c r="S13">
        <f t="shared" ref="S13:S18" si="0">R13*0.2</f>
        <v>78</v>
      </c>
      <c r="T13">
        <f t="shared" ref="T13:T18" si="1">Q13+S13</f>
        <v>153</v>
      </c>
    </row>
    <row r="14" spans="9:20" x14ac:dyDescent="0.25">
      <c r="I14" s="2">
        <v>5</v>
      </c>
      <c r="Q14">
        <f>3*25</f>
        <v>75</v>
      </c>
      <c r="R14">
        <f>(270)</f>
        <v>270</v>
      </c>
      <c r="S14">
        <f t="shared" si="0"/>
        <v>54</v>
      </c>
      <c r="T14">
        <f t="shared" si="1"/>
        <v>129</v>
      </c>
    </row>
    <row r="15" spans="9:20" x14ac:dyDescent="0.25">
      <c r="I15" s="2">
        <v>5</v>
      </c>
      <c r="Q15">
        <f>2*25</f>
        <v>50</v>
      </c>
      <c r="R15">
        <f>(370)</f>
        <v>370</v>
      </c>
      <c r="S15">
        <f t="shared" si="0"/>
        <v>74</v>
      </c>
      <c r="T15">
        <f t="shared" si="1"/>
        <v>124</v>
      </c>
    </row>
    <row r="16" spans="9:20" x14ac:dyDescent="0.25">
      <c r="I16" s="2">
        <v>5</v>
      </c>
      <c r="Q16">
        <f>2*25</f>
        <v>50</v>
      </c>
      <c r="R16">
        <f>(380)</f>
        <v>380</v>
      </c>
      <c r="S16">
        <f t="shared" si="0"/>
        <v>76</v>
      </c>
      <c r="T16">
        <f t="shared" si="1"/>
        <v>126</v>
      </c>
    </row>
    <row r="17" spans="9:20" x14ac:dyDescent="0.25">
      <c r="I17">
        <f>SUM(I7:I16)</f>
        <v>52</v>
      </c>
      <c r="Q17">
        <f>3*25</f>
        <v>75</v>
      </c>
      <c r="R17">
        <v>190</v>
      </c>
      <c r="S17">
        <f t="shared" si="0"/>
        <v>38</v>
      </c>
      <c r="T17">
        <f t="shared" si="1"/>
        <v>113</v>
      </c>
    </row>
    <row r="18" spans="9:20" x14ac:dyDescent="0.25">
      <c r="Q18">
        <f>3*25</f>
        <v>75</v>
      </c>
      <c r="R18">
        <f>(40+120+30)</f>
        <v>190</v>
      </c>
      <c r="S18">
        <f t="shared" si="0"/>
        <v>38</v>
      </c>
      <c r="T18">
        <f t="shared" si="1"/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7:S11"/>
  <sheetViews>
    <sheetView workbookViewId="0">
      <selection activeCell="C3" sqref="C3:E8"/>
    </sheetView>
  </sheetViews>
  <sheetFormatPr defaultRowHeight="15" x14ac:dyDescent="0.25"/>
  <sheetData>
    <row r="7" spans="14:19" x14ac:dyDescent="0.25">
      <c r="N7">
        <v>1</v>
      </c>
      <c r="O7">
        <v>2</v>
      </c>
      <c r="P7">
        <v>3</v>
      </c>
      <c r="Q7">
        <v>4</v>
      </c>
      <c r="R7">
        <v>5</v>
      </c>
      <c r="S7">
        <v>6</v>
      </c>
    </row>
    <row r="8" spans="14:19" x14ac:dyDescent="0.25">
      <c r="N8">
        <v>0</v>
      </c>
      <c r="O8">
        <f>N11</f>
        <v>40</v>
      </c>
      <c r="P8">
        <f>O11</f>
        <v>0</v>
      </c>
      <c r="Q8">
        <f>P11</f>
        <v>0</v>
      </c>
      <c r="R8">
        <f>Q11</f>
        <v>110</v>
      </c>
      <c r="S8">
        <f>R11</f>
        <v>50</v>
      </c>
    </row>
    <row r="9" spans="14:19" x14ac:dyDescent="0.25">
      <c r="N9">
        <v>60</v>
      </c>
      <c r="P9">
        <v>110</v>
      </c>
      <c r="Q9">
        <v>230</v>
      </c>
    </row>
    <row r="10" spans="14:19" x14ac:dyDescent="0.25">
      <c r="N10">
        <v>20</v>
      </c>
      <c r="O10">
        <v>40</v>
      </c>
      <c r="P10">
        <v>110</v>
      </c>
      <c r="Q10">
        <v>120</v>
      </c>
      <c r="R10">
        <v>60</v>
      </c>
      <c r="S10">
        <v>30</v>
      </c>
    </row>
    <row r="11" spans="14:19" x14ac:dyDescent="0.25">
      <c r="N11">
        <f t="shared" ref="N11:S11" si="0">N8+N9-N10</f>
        <v>40</v>
      </c>
      <c r="O11">
        <f t="shared" si="0"/>
        <v>0</v>
      </c>
      <c r="P11">
        <f t="shared" si="0"/>
        <v>0</v>
      </c>
      <c r="Q11">
        <f t="shared" si="0"/>
        <v>110</v>
      </c>
      <c r="R11">
        <f t="shared" si="0"/>
        <v>50</v>
      </c>
      <c r="S1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2021-03-02T12:03:17Z</dcterms:created>
  <dcterms:modified xsi:type="dcterms:W3CDTF">2021-05-02T13:03:27Z</dcterms:modified>
</cp:coreProperties>
</file>