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tefano/tesis_master_opti/"/>
    </mc:Choice>
  </mc:AlternateContent>
  <xr:revisionPtr revIDLastSave="0" documentId="13_ncr:1_{40910870-F858-B14B-8768-3D2AAB63512B}" xr6:coauthVersionLast="47" xr6:coauthVersionMax="47" xr10:uidLastSave="{00000000-0000-0000-0000-000000000000}"/>
  <bookViews>
    <workbookView xWindow="0" yWindow="500" windowWidth="28800" windowHeight="15940" tabRatio="809" xr2:uid="{9DE4DB72-F9E9-1A41-B7BB-B7A3D9A7752B}"/>
  </bookViews>
  <sheets>
    <sheet name="Buses" sheetId="1" r:id="rId1"/>
    <sheet name="Flota" sheetId="8" r:id="rId2"/>
    <sheet name="Flota salvamento" sheetId="10" r:id="rId3"/>
    <sheet name="Cargadores" sheetId="2" r:id="rId4"/>
    <sheet name="Contenedor" sheetId="13" r:id="rId5"/>
    <sheet name="Compat buses-cargadores" sheetId="5" r:id="rId6"/>
    <sheet name="Rutas" sheetId="4" r:id="rId7"/>
    <sheet name="Compat buses-ruta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K4" i="1"/>
  <c r="K5" i="1"/>
  <c r="K6" i="1"/>
  <c r="K3" i="1"/>
  <c r="L6" i="1"/>
  <c r="A6" i="5" s="1"/>
  <c r="F1" i="3" l="1"/>
  <c r="F1" i="8"/>
  <c r="F1" i="10"/>
  <c r="I3" i="2" l="1"/>
  <c r="I4" i="2"/>
  <c r="L3" i="1" l="1"/>
  <c r="C1" i="10" s="1"/>
  <c r="L4" i="1"/>
  <c r="D1" i="3" s="1"/>
  <c r="L5" i="1"/>
  <c r="L2" i="1"/>
  <c r="B1" i="3" s="1"/>
  <c r="D1" i="8" l="1"/>
  <c r="D1" i="10"/>
  <c r="E1" i="3"/>
  <c r="E1" i="8"/>
  <c r="B1" i="8"/>
  <c r="B1" i="10"/>
  <c r="E1" i="10"/>
  <c r="C1" i="8"/>
  <c r="C1" i="3"/>
  <c r="A14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3" i="3"/>
  <c r="A4" i="3"/>
  <c r="A5" i="3"/>
  <c r="A6" i="3"/>
  <c r="A7" i="3"/>
  <c r="A8" i="3"/>
  <c r="A9" i="3"/>
  <c r="A2" i="3"/>
  <c r="J1" i="5"/>
  <c r="I1" i="5"/>
  <c r="H1" i="5"/>
  <c r="G1" i="5"/>
  <c r="F1" i="5"/>
  <c r="D1" i="5"/>
  <c r="C1" i="5"/>
  <c r="B1" i="5"/>
  <c r="A4" i="5" l="1"/>
  <c r="A3" i="5"/>
  <c r="A5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tc={59E87DFE-8D24-0F46-9F50-19BCE2900944}</author>
  </authors>
  <commentList>
    <comment ref="B2" authorId="0" shapeId="0" xr:uid="{59E87DFE-8D24-0F46-9F50-19BCE2900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Precio de venta de un bus diesel de edad 0</t>
      </text>
    </comment>
  </commentList>
</comments>
</file>

<file path=xl/sharedStrings.xml><?xml version="1.0" encoding="utf-8"?>
<sst xmlns="http://schemas.openxmlformats.org/spreadsheetml/2006/main" count="130" uniqueCount="59">
  <si>
    <t>Modelo</t>
  </si>
  <si>
    <t>Tipo</t>
  </si>
  <si>
    <t>Diesel</t>
  </si>
  <si>
    <t>EB</t>
  </si>
  <si>
    <t>Batería (kWh)</t>
  </si>
  <si>
    <t>x</t>
  </si>
  <si>
    <t>Vida útil (años)</t>
  </si>
  <si>
    <t>Costo de compra (USD)</t>
  </si>
  <si>
    <t>Costo de media vida</t>
  </si>
  <si>
    <t>Lento</t>
  </si>
  <si>
    <t>Velocidad</t>
  </si>
  <si>
    <t>Enchufable</t>
  </si>
  <si>
    <t>Rápido</t>
  </si>
  <si>
    <t>Terminal de transferencia</t>
  </si>
  <si>
    <r>
      <rPr>
        <b/>
        <sz val="12"/>
        <color theme="1"/>
        <rFont val="Aptos Narrow"/>
        <family val="2"/>
        <scheme val="minor"/>
      </rPr>
      <t>Carga</t>
    </r>
    <r>
      <rPr>
        <sz val="12"/>
        <color theme="1"/>
        <rFont val="Aptos Narrow"/>
        <family val="2"/>
        <scheme val="minor"/>
      </rPr>
      <t xml:space="preserve"> rápida por enchufe en Terminal de transferencia</t>
    </r>
  </si>
  <si>
    <t>Codigo</t>
  </si>
  <si>
    <t>CD</t>
  </si>
  <si>
    <t>CT</t>
  </si>
  <si>
    <t>Cargadores
          Buses</t>
  </si>
  <si>
    <t>2:1</t>
  </si>
  <si>
    <t>20:1</t>
  </si>
  <si>
    <t>Ruta</t>
  </si>
  <si>
    <t>Buses
          Rutas</t>
  </si>
  <si>
    <t>Potencia de carga (kW)</t>
  </si>
  <si>
    <t>Edad</t>
  </si>
  <si>
    <t>Inventario</t>
  </si>
  <si>
    <t>Media vida (años)</t>
  </si>
  <si>
    <t>Distancia</t>
  </si>
  <si>
    <t>Carga en Deposito</t>
  </si>
  <si>
    <t>Ubicacion de instalacion</t>
  </si>
  <si>
    <t>Conexion</t>
  </si>
  <si>
    <t>Relacion bus-cargador</t>
  </si>
  <si>
    <t>Deposito</t>
  </si>
  <si>
    <t>2_Inidividual</t>
  </si>
  <si>
    <t>Cisne-Zabala</t>
  </si>
  <si>
    <t>Llano Grande</t>
  </si>
  <si>
    <t>Cotocollao</t>
  </si>
  <si>
    <t>Kennedy</t>
  </si>
  <si>
    <t>Laureles</t>
  </si>
  <si>
    <t>1_Pila</t>
  </si>
  <si>
    <t>3_Individual</t>
  </si>
  <si>
    <t>Eficiencia de combustible (km/combustible)</t>
  </si>
  <si>
    <t>Deposito y Terminal de transferencia</t>
  </si>
  <si>
    <t>2:1 o 20:1</t>
  </si>
  <si>
    <t>Contenedor</t>
  </si>
  <si>
    <t>1:10</t>
  </si>
  <si>
    <t>Relacion contenedor-pila</t>
  </si>
  <si>
    <t>Lento_o_Rapido</t>
  </si>
  <si>
    <t>Tamaño (metros)</t>
  </si>
  <si>
    <t>Bus de 12 metros</t>
  </si>
  <si>
    <t>(L-V) Flota</t>
  </si>
  <si>
    <t>(L-V) Vueltas</t>
  </si>
  <si>
    <t>(S) Flota</t>
  </si>
  <si>
    <t>(S) Vueltas</t>
  </si>
  <si>
    <t>(D) Flota</t>
  </si>
  <si>
    <t>(D) Vueltas</t>
  </si>
  <si>
    <t>Inter-terminales_CL</t>
  </si>
  <si>
    <t>Comite del Pueblo</t>
  </si>
  <si>
    <t>Ruminahui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</si>
</sst>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9"/>
      <color indexed="8"/>
      <name val="Calibri"/>
      <family val="2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ashed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2">
      <alignment wrapText="1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textRotation="135" wrapText="1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3">
    <cellStyle name="Body: normal cell" xfId="2" xr:uid="{B4FCA7C0-C36B-3E4C-9F61-E14288AE5A6C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TEFANO EDUARDO VITERI NEGRETE" id="{862E1D5B-E366-204A-B72F-019C5F97EEDC}" userId="S::estefano.viteri@epn.edu.ec::e51bd477-37ca-4e63-bde8-4f33ec5f198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12T22:54:39.84" personId="{862E1D5B-E366-204A-B72F-019C5F97EEDC}" id="{59E87DFE-8D24-0F46-9F50-19BCE2900944}">
    <text>Precio de venta de un bus diesel de edad 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D0FC-A55A-A84B-B1CD-1117AD658092}">
  <dimension ref="A1:L80"/>
  <sheetViews>
    <sheetView tabSelected="1" zoomScale="132" workbookViewId="0">
      <selection activeCell="J11" sqref="J11"/>
    </sheetView>
  </sheetViews>
  <sheetFormatPr baseColWidth="10" defaultColWidth="10.83203125" defaultRowHeight="16" x14ac:dyDescent="0.2"/>
  <cols>
    <col min="1" max="4" width="10.83203125" style="4"/>
    <col min="5" max="5" width="13.1640625" style="4" customWidth="1"/>
    <col min="6" max="6" width="13.83203125" style="4" customWidth="1"/>
    <col min="7" max="9" width="10.83203125" style="4" customWidth="1"/>
    <col min="10" max="10" width="12.5" style="4" customWidth="1"/>
    <col min="11" max="11" width="10.83203125" style="4"/>
    <col min="12" max="12" width="19.83203125" style="4" bestFit="1" customWidth="1"/>
    <col min="13" max="16384" width="10.83203125" style="4"/>
  </cols>
  <sheetData>
    <row r="1" spans="1:12" s="3" customFormat="1" ht="67" customHeight="1" x14ac:dyDescent="0.2">
      <c r="A1" s="3" t="s">
        <v>0</v>
      </c>
      <c r="B1" s="3" t="s">
        <v>1</v>
      </c>
      <c r="C1" s="3" t="s">
        <v>48</v>
      </c>
      <c r="D1" s="3" t="s">
        <v>4</v>
      </c>
      <c r="E1" s="11" t="s">
        <v>28</v>
      </c>
      <c r="F1" s="11" t="s">
        <v>14</v>
      </c>
      <c r="G1" s="3" t="s">
        <v>6</v>
      </c>
      <c r="H1" s="3" t="s">
        <v>26</v>
      </c>
      <c r="I1" s="3" t="s">
        <v>7</v>
      </c>
      <c r="J1" s="3" t="s">
        <v>41</v>
      </c>
      <c r="K1" s="3" t="s">
        <v>8</v>
      </c>
      <c r="L1" s="3" t="s">
        <v>15</v>
      </c>
    </row>
    <row r="2" spans="1:12" x14ac:dyDescent="0.2">
      <c r="A2" s="4">
        <v>1</v>
      </c>
      <c r="B2" s="4" t="s">
        <v>2</v>
      </c>
      <c r="C2" s="4">
        <v>12</v>
      </c>
      <c r="G2" s="4">
        <v>20</v>
      </c>
      <c r="H2" s="4">
        <v>8</v>
      </c>
      <c r="I2" s="4">
        <v>150000</v>
      </c>
      <c r="J2" s="4">
        <v>1.976</v>
      </c>
      <c r="K2" s="4">
        <v>0</v>
      </c>
      <c r="L2" s="4" t="str">
        <f>_xlfn.CONCAT(A2,"_",B2,"_",C2,IF(D2&lt;&gt;"",_xlfn.CONCAT("_",D2),""),IF(E2&lt;&gt;"",_xlfn.CONCAT("_",E2),""),IF(F2&lt;&gt;"",_xlfn.CONCAT("+",F2),""))</f>
        <v>1_Diesel_12</v>
      </c>
    </row>
    <row r="3" spans="1:12" x14ac:dyDescent="0.2">
      <c r="A3" s="4">
        <v>2</v>
      </c>
      <c r="B3" s="4" t="s">
        <v>3</v>
      </c>
      <c r="C3" s="4">
        <v>12</v>
      </c>
      <c r="D3" s="4">
        <v>360</v>
      </c>
      <c r="E3" s="4" t="s">
        <v>16</v>
      </c>
      <c r="G3" s="4">
        <v>16</v>
      </c>
      <c r="H3" s="4">
        <v>8</v>
      </c>
      <c r="I3" s="4">
        <v>230000</v>
      </c>
      <c r="J3" s="4">
        <v>1</v>
      </c>
      <c r="K3" s="4">
        <f>100*D3</f>
        <v>36000</v>
      </c>
      <c r="L3" s="4" t="str">
        <f t="shared" ref="L3:L5" si="0">_xlfn.CONCAT(A3,"_",B3,"_",C3,IF(D3&lt;&gt;"",_xlfn.CONCAT("_",D3),""),IF(E3&lt;&gt;"",_xlfn.CONCAT("_",E3),""),IF(F3&lt;&gt;"",_xlfn.CONCAT("+",F3),""))</f>
        <v>2_EB_12_360_CD</v>
      </c>
    </row>
    <row r="4" spans="1:12" x14ac:dyDescent="0.2">
      <c r="A4" s="4">
        <v>3</v>
      </c>
      <c r="B4" s="4" t="s">
        <v>3</v>
      </c>
      <c r="C4" s="4">
        <v>12</v>
      </c>
      <c r="D4" s="4">
        <v>450</v>
      </c>
      <c r="E4" s="4" t="s">
        <v>16</v>
      </c>
      <c r="G4" s="4">
        <v>16</v>
      </c>
      <c r="H4" s="4">
        <v>8</v>
      </c>
      <c r="I4" s="4">
        <v>243000</v>
      </c>
      <c r="J4" s="4">
        <v>1</v>
      </c>
      <c r="K4" s="4">
        <f t="shared" ref="K4:K6" si="1">100*D4</f>
        <v>45000</v>
      </c>
      <c r="L4" s="4" t="str">
        <f t="shared" si="0"/>
        <v>3_EB_12_450_CD</v>
      </c>
    </row>
    <row r="5" spans="1:12" x14ac:dyDescent="0.2">
      <c r="A5" s="4">
        <v>4</v>
      </c>
      <c r="B5" s="4" t="s">
        <v>3</v>
      </c>
      <c r="C5" s="4">
        <v>12</v>
      </c>
      <c r="D5" s="4">
        <v>250</v>
      </c>
      <c r="E5" s="4" t="s">
        <v>16</v>
      </c>
      <c r="F5" s="4" t="s">
        <v>17</v>
      </c>
      <c r="G5" s="4">
        <v>16</v>
      </c>
      <c r="H5" s="4">
        <v>8</v>
      </c>
      <c r="I5" s="4">
        <v>215000</v>
      </c>
      <c r="J5" s="4">
        <v>1</v>
      </c>
      <c r="K5" s="4">
        <f t="shared" si="1"/>
        <v>25000</v>
      </c>
      <c r="L5" s="4" t="str">
        <f t="shared" si="0"/>
        <v>4_EB_12_250_CD+CT</v>
      </c>
    </row>
    <row r="6" spans="1:12" x14ac:dyDescent="0.2">
      <c r="A6" s="4">
        <v>5</v>
      </c>
      <c r="B6" s="4" t="s">
        <v>3</v>
      </c>
      <c r="C6" s="4">
        <v>12</v>
      </c>
      <c r="D6" s="4">
        <v>320</v>
      </c>
      <c r="E6" s="4" t="s">
        <v>16</v>
      </c>
      <c r="F6" s="4" t="s">
        <v>17</v>
      </c>
      <c r="G6" s="4">
        <v>16</v>
      </c>
      <c r="H6" s="4">
        <v>8</v>
      </c>
      <c r="I6" s="4">
        <v>225000</v>
      </c>
      <c r="J6" s="4">
        <v>1</v>
      </c>
      <c r="K6" s="4">
        <f t="shared" si="1"/>
        <v>32000</v>
      </c>
      <c r="L6" s="4" t="str">
        <f t="shared" ref="L6" si="2">_xlfn.CONCAT(A6,"_",B6,"_",C6,IF(D6&lt;&gt;"",_xlfn.CONCAT("_",D6),""),IF(E6&lt;&gt;"",_xlfn.CONCAT("_",E6),""),IF(F6&lt;&gt;"",_xlfn.CONCAT("+",F6),""))</f>
        <v>5_EB_12_320_CD+CT</v>
      </c>
    </row>
    <row r="7" spans="1:12" x14ac:dyDescent="0.2">
      <c r="L7" s="12"/>
    </row>
    <row r="8" spans="1:12" x14ac:dyDescent="0.2">
      <c r="L8" s="12"/>
    </row>
    <row r="9" spans="1:12" x14ac:dyDescent="0.2">
      <c r="L9" s="12"/>
    </row>
    <row r="10" spans="1:12" x14ac:dyDescent="0.2">
      <c r="L10" s="12"/>
    </row>
    <row r="11" spans="1:12" x14ac:dyDescent="0.2">
      <c r="L11" s="12"/>
    </row>
    <row r="12" spans="1:12" x14ac:dyDescent="0.2">
      <c r="L12" s="12"/>
    </row>
    <row r="13" spans="1:12" x14ac:dyDescent="0.2">
      <c r="L13" s="12"/>
    </row>
    <row r="14" spans="1:12" x14ac:dyDescent="0.2">
      <c r="L14" s="12"/>
    </row>
    <row r="15" spans="1:12" x14ac:dyDescent="0.2">
      <c r="L15" s="12"/>
    </row>
    <row r="16" spans="1:12" x14ac:dyDescent="0.2">
      <c r="L16" s="12"/>
    </row>
    <row r="17" spans="12:12" x14ac:dyDescent="0.2">
      <c r="L17" s="12"/>
    </row>
    <row r="18" spans="12:12" x14ac:dyDescent="0.2">
      <c r="L18" s="12"/>
    </row>
    <row r="19" spans="12:12" x14ac:dyDescent="0.2">
      <c r="L19" s="12"/>
    </row>
    <row r="20" spans="12:12" x14ac:dyDescent="0.2">
      <c r="L20" s="12"/>
    </row>
    <row r="21" spans="12:12" x14ac:dyDescent="0.2">
      <c r="L21" s="12"/>
    </row>
    <row r="22" spans="12:12" x14ac:dyDescent="0.2">
      <c r="L22" s="12"/>
    </row>
    <row r="23" spans="12:12" x14ac:dyDescent="0.2">
      <c r="L23" s="12"/>
    </row>
    <row r="24" spans="12:12" x14ac:dyDescent="0.2">
      <c r="L24" s="12"/>
    </row>
    <row r="25" spans="12:12" x14ac:dyDescent="0.2">
      <c r="L25" s="12"/>
    </row>
    <row r="26" spans="12:12" x14ac:dyDescent="0.2">
      <c r="L26" s="12"/>
    </row>
    <row r="27" spans="12:12" x14ac:dyDescent="0.2">
      <c r="L27" s="12"/>
    </row>
    <row r="28" spans="12:12" x14ac:dyDescent="0.2">
      <c r="L28" s="12"/>
    </row>
    <row r="29" spans="12:12" x14ac:dyDescent="0.2">
      <c r="L29" s="12"/>
    </row>
    <row r="30" spans="12:12" x14ac:dyDescent="0.2">
      <c r="L30" s="12"/>
    </row>
    <row r="31" spans="12:12" x14ac:dyDescent="0.2">
      <c r="L31" s="12"/>
    </row>
    <row r="32" spans="12:12" x14ac:dyDescent="0.2">
      <c r="L32" s="12"/>
    </row>
    <row r="33" spans="12:12" x14ac:dyDescent="0.2">
      <c r="L33" s="12"/>
    </row>
    <row r="34" spans="12:12" x14ac:dyDescent="0.2">
      <c r="L34" s="12"/>
    </row>
    <row r="35" spans="12:12" x14ac:dyDescent="0.2">
      <c r="L35" s="12"/>
    </row>
    <row r="36" spans="12:12" x14ac:dyDescent="0.2">
      <c r="L36" s="12"/>
    </row>
    <row r="37" spans="12:12" x14ac:dyDescent="0.2">
      <c r="L37" s="12"/>
    </row>
    <row r="38" spans="12:12" x14ac:dyDescent="0.2">
      <c r="L38" s="12"/>
    </row>
    <row r="39" spans="12:12" x14ac:dyDescent="0.2">
      <c r="L39" s="12"/>
    </row>
    <row r="40" spans="12:12" x14ac:dyDescent="0.2">
      <c r="L40" s="12"/>
    </row>
    <row r="41" spans="12:12" x14ac:dyDescent="0.2">
      <c r="L41" s="12"/>
    </row>
    <row r="42" spans="12:12" x14ac:dyDescent="0.2">
      <c r="L42" s="12"/>
    </row>
    <row r="43" spans="12:12" x14ac:dyDescent="0.2">
      <c r="L43" s="12"/>
    </row>
    <row r="44" spans="12:12" x14ac:dyDescent="0.2">
      <c r="L44" s="12"/>
    </row>
    <row r="45" spans="12:12" x14ac:dyDescent="0.2">
      <c r="L45" s="12"/>
    </row>
    <row r="46" spans="12:12" x14ac:dyDescent="0.2">
      <c r="L46" s="12"/>
    </row>
    <row r="47" spans="12:12" x14ac:dyDescent="0.2">
      <c r="L47" s="12"/>
    </row>
    <row r="48" spans="12:12" x14ac:dyDescent="0.2">
      <c r="L48" s="12"/>
    </row>
    <row r="49" spans="12:12" x14ac:dyDescent="0.2">
      <c r="L49" s="12"/>
    </row>
    <row r="50" spans="12:12" x14ac:dyDescent="0.2">
      <c r="L50" s="12"/>
    </row>
    <row r="51" spans="12:12" x14ac:dyDescent="0.2">
      <c r="L51" s="12"/>
    </row>
    <row r="52" spans="12:12" x14ac:dyDescent="0.2">
      <c r="L52" s="12"/>
    </row>
    <row r="53" spans="12:12" x14ac:dyDescent="0.2">
      <c r="L53" s="12"/>
    </row>
    <row r="54" spans="12:12" x14ac:dyDescent="0.2">
      <c r="L54" s="12"/>
    </row>
    <row r="55" spans="12:12" x14ac:dyDescent="0.2">
      <c r="L55" s="12"/>
    </row>
    <row r="56" spans="12:12" x14ac:dyDescent="0.2">
      <c r="L56" s="12"/>
    </row>
    <row r="57" spans="12:12" x14ac:dyDescent="0.2">
      <c r="L57" s="12"/>
    </row>
    <row r="58" spans="12:12" x14ac:dyDescent="0.2">
      <c r="L58" s="12"/>
    </row>
    <row r="59" spans="12:12" x14ac:dyDescent="0.2">
      <c r="L59" s="12"/>
    </row>
    <row r="60" spans="12:12" x14ac:dyDescent="0.2">
      <c r="L60" s="12"/>
    </row>
    <row r="61" spans="12:12" x14ac:dyDescent="0.2">
      <c r="L61" s="12"/>
    </row>
    <row r="62" spans="12:12" x14ac:dyDescent="0.2">
      <c r="L62" s="12"/>
    </row>
    <row r="63" spans="12:12" x14ac:dyDescent="0.2">
      <c r="L63" s="12"/>
    </row>
    <row r="64" spans="12:12" x14ac:dyDescent="0.2">
      <c r="L64" s="12"/>
    </row>
    <row r="65" spans="12:12" x14ac:dyDescent="0.2">
      <c r="L65" s="12"/>
    </row>
    <row r="66" spans="12:12" x14ac:dyDescent="0.2">
      <c r="L66" s="12"/>
    </row>
    <row r="67" spans="12:12" x14ac:dyDescent="0.2">
      <c r="L67" s="12"/>
    </row>
    <row r="68" spans="12:12" x14ac:dyDescent="0.2">
      <c r="L68" s="12"/>
    </row>
    <row r="69" spans="12:12" x14ac:dyDescent="0.2">
      <c r="L69" s="12"/>
    </row>
    <row r="70" spans="12:12" x14ac:dyDescent="0.2">
      <c r="L70" s="12"/>
    </row>
    <row r="71" spans="12:12" x14ac:dyDescent="0.2">
      <c r="L71" s="12"/>
    </row>
    <row r="72" spans="12:12" x14ac:dyDescent="0.2">
      <c r="L72" s="12"/>
    </row>
    <row r="73" spans="12:12" x14ac:dyDescent="0.2">
      <c r="L73" s="12"/>
    </row>
    <row r="74" spans="12:12" x14ac:dyDescent="0.2">
      <c r="L74" s="12"/>
    </row>
    <row r="75" spans="12:12" x14ac:dyDescent="0.2">
      <c r="L75" s="12"/>
    </row>
    <row r="76" spans="12:12" x14ac:dyDescent="0.2">
      <c r="L76" s="12"/>
    </row>
    <row r="77" spans="12:12" x14ac:dyDescent="0.2">
      <c r="L77" s="12"/>
    </row>
    <row r="78" spans="12:12" x14ac:dyDescent="0.2">
      <c r="L78" s="12"/>
    </row>
    <row r="79" spans="12:12" x14ac:dyDescent="0.2">
      <c r="L79" s="12"/>
    </row>
    <row r="80" spans="12:12" x14ac:dyDescent="0.2">
      <c r="L8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B225-C564-F54A-8C16-441A2AD33684}">
  <dimension ref="A1:G25"/>
  <sheetViews>
    <sheetView zoomScale="140" workbookViewId="0">
      <selection activeCell="G4" sqref="G4"/>
    </sheetView>
  </sheetViews>
  <sheetFormatPr baseColWidth="10" defaultRowHeight="16" x14ac:dyDescent="0.2"/>
  <sheetData>
    <row r="1" spans="1:6" s="3" customFormat="1" ht="34" x14ac:dyDescent="0.2">
      <c r="A1" s="3" t="s">
        <v>24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6" x14ac:dyDescent="0.2">
      <c r="A2">
        <v>0</v>
      </c>
    </row>
    <row r="3" spans="1:6" x14ac:dyDescent="0.2">
      <c r="A3">
        <v>1</v>
      </c>
      <c r="B3">
        <v>6</v>
      </c>
    </row>
    <row r="4" spans="1:6" x14ac:dyDescent="0.2">
      <c r="A4">
        <v>2</v>
      </c>
      <c r="B4">
        <v>2</v>
      </c>
    </row>
    <row r="5" spans="1:6" x14ac:dyDescent="0.2">
      <c r="A5">
        <v>3</v>
      </c>
      <c r="B5" s="9"/>
    </row>
    <row r="6" spans="1:6" x14ac:dyDescent="0.2">
      <c r="A6">
        <v>4</v>
      </c>
    </row>
    <row r="7" spans="1:6" x14ac:dyDescent="0.2">
      <c r="A7">
        <v>5</v>
      </c>
      <c r="B7">
        <v>12</v>
      </c>
    </row>
    <row r="8" spans="1:6" x14ac:dyDescent="0.2">
      <c r="A8">
        <v>6</v>
      </c>
      <c r="B8">
        <v>7</v>
      </c>
    </row>
    <row r="9" spans="1:6" x14ac:dyDescent="0.2">
      <c r="A9">
        <v>7</v>
      </c>
      <c r="B9">
        <v>6</v>
      </c>
    </row>
    <row r="10" spans="1:6" x14ac:dyDescent="0.2">
      <c r="A10">
        <v>8</v>
      </c>
      <c r="B10">
        <v>6</v>
      </c>
    </row>
    <row r="11" spans="1:6" x14ac:dyDescent="0.2">
      <c r="A11">
        <v>9</v>
      </c>
      <c r="B11">
        <v>10</v>
      </c>
    </row>
    <row r="12" spans="1:6" x14ac:dyDescent="0.2">
      <c r="A12">
        <v>10</v>
      </c>
    </row>
    <row r="13" spans="1:6" x14ac:dyDescent="0.2">
      <c r="A13">
        <v>11</v>
      </c>
      <c r="B13">
        <v>5</v>
      </c>
    </row>
    <row r="14" spans="1:6" x14ac:dyDescent="0.2">
      <c r="A14">
        <v>12</v>
      </c>
      <c r="B14">
        <v>2</v>
      </c>
    </row>
    <row r="15" spans="1:6" x14ac:dyDescent="0.2">
      <c r="A15">
        <v>13</v>
      </c>
      <c r="B15">
        <v>4</v>
      </c>
    </row>
    <row r="16" spans="1:6" x14ac:dyDescent="0.2">
      <c r="A16">
        <v>14</v>
      </c>
    </row>
    <row r="17" spans="1:7" x14ac:dyDescent="0.2">
      <c r="A17">
        <v>15</v>
      </c>
    </row>
    <row r="18" spans="1:7" x14ac:dyDescent="0.2">
      <c r="A18">
        <v>16</v>
      </c>
      <c r="B18">
        <v>1</v>
      </c>
    </row>
    <row r="19" spans="1:7" x14ac:dyDescent="0.2">
      <c r="A19">
        <v>17</v>
      </c>
      <c r="B19">
        <v>3</v>
      </c>
    </row>
    <row r="20" spans="1:7" x14ac:dyDescent="0.2">
      <c r="A20">
        <v>18</v>
      </c>
      <c r="B20">
        <v>1</v>
      </c>
    </row>
    <row r="21" spans="1:7" x14ac:dyDescent="0.2">
      <c r="A21">
        <v>19</v>
      </c>
    </row>
    <row r="22" spans="1:7" x14ac:dyDescent="0.2">
      <c r="A22">
        <v>20</v>
      </c>
    </row>
    <row r="25" spans="1:7" x14ac:dyDescent="0.2">
      <c r="G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FC7-7D4C-BC4E-82E6-9C1F94B41064}">
  <dimension ref="A1:F22"/>
  <sheetViews>
    <sheetView zoomScale="140" workbookViewId="0">
      <selection activeCell="C15" sqref="C15"/>
    </sheetView>
  </sheetViews>
  <sheetFormatPr baseColWidth="10" defaultRowHeight="16" x14ac:dyDescent="0.2"/>
  <sheetData>
    <row r="1" spans="1:6" s="3" customFormat="1" ht="34" x14ac:dyDescent="0.2">
      <c r="A1" s="3" t="s">
        <v>24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2A92-7CEF-E147-8210-784379CE4856}">
  <dimension ref="A1:I8"/>
  <sheetViews>
    <sheetView zoomScale="150" workbookViewId="0">
      <selection activeCell="E6" sqref="E6"/>
    </sheetView>
  </sheetViews>
  <sheetFormatPr baseColWidth="10" defaultColWidth="10.83203125" defaultRowHeight="16" x14ac:dyDescent="0.2"/>
  <cols>
    <col min="1" max="1" width="10.83203125" style="4"/>
    <col min="2" max="2" width="30.6640625" style="4" bestFit="1" customWidth="1"/>
    <col min="3" max="3" width="10.83203125" style="4"/>
    <col min="4" max="4" width="22" style="4" bestFit="1" customWidth="1"/>
    <col min="5" max="6" width="10.83203125" style="4"/>
    <col min="7" max="7" width="12.1640625" style="12" customWidth="1"/>
    <col min="8" max="8" width="10" style="12" customWidth="1"/>
    <col min="9" max="9" width="32.6640625" style="4" customWidth="1"/>
    <col min="10" max="16384" width="10.83203125" style="4"/>
  </cols>
  <sheetData>
    <row r="1" spans="1:9" s="3" customFormat="1" ht="51" x14ac:dyDescent="0.2">
      <c r="A1" s="3" t="s">
        <v>0</v>
      </c>
      <c r="B1" s="3" t="s">
        <v>29</v>
      </c>
      <c r="C1" s="3" t="s">
        <v>30</v>
      </c>
      <c r="D1" s="3" t="s">
        <v>10</v>
      </c>
      <c r="E1" s="3" t="s">
        <v>7</v>
      </c>
      <c r="F1" s="3" t="s">
        <v>23</v>
      </c>
      <c r="G1" s="3" t="s">
        <v>31</v>
      </c>
      <c r="H1" s="3" t="s">
        <v>25</v>
      </c>
      <c r="I1" s="3" t="s">
        <v>15</v>
      </c>
    </row>
    <row r="2" spans="1:9" x14ac:dyDescent="0.2">
      <c r="A2" s="4" t="s">
        <v>39</v>
      </c>
      <c r="B2" s="4" t="s">
        <v>42</v>
      </c>
      <c r="C2" s="4" t="s">
        <v>11</v>
      </c>
      <c r="D2" s="4" t="s">
        <v>47</v>
      </c>
      <c r="E2" s="4">
        <v>10000</v>
      </c>
      <c r="F2" s="4">
        <v>50</v>
      </c>
      <c r="G2" s="12" t="s">
        <v>43</v>
      </c>
      <c r="H2" s="4">
        <v>0</v>
      </c>
      <c r="I2" s="4" t="str">
        <f>_xlfn.CONCAT(A2,"_",IF(B2="Deposito","CD",IF(B2="Terminal de transferencia","CT",IF(B2="Parada de bus","CP",IF(B2="Deposito y Terminal de transferencia","CD+CT","Sin ubicacion")))),"_",IF(C2="Enchufable","Ench",IF(C2="Pantografo","Pant","Sin conexion")),IF(D2&lt;&gt;"",_xlfn.CONCAT("_",D2),""))</f>
        <v>1_Pila_CD+CT_Ench_Lento_o_Rapido</v>
      </c>
    </row>
    <row r="3" spans="1:9" x14ac:dyDescent="0.2">
      <c r="A3" s="4" t="s">
        <v>33</v>
      </c>
      <c r="B3" s="4" t="s">
        <v>32</v>
      </c>
      <c r="C3" s="4" t="s">
        <v>11</v>
      </c>
      <c r="D3" s="4" t="s">
        <v>9</v>
      </c>
      <c r="E3" s="4">
        <v>50000</v>
      </c>
      <c r="F3" s="4">
        <v>50</v>
      </c>
      <c r="G3" s="12" t="s">
        <v>19</v>
      </c>
      <c r="H3" s="4">
        <v>0</v>
      </c>
      <c r="I3" s="4" t="str">
        <f>_xlfn.CONCAT(A3,"_",IF(B3="Deposito","CD",IF(B3="Terminal de transferencia","CT",IF(B3="Parada de bus","CP","Sin ubicacion"))),"_",IF(C3="Enchufable","Ench",IF(C3="Pantografo","Pant","Sin conexion")),IF(D3&lt;&gt;"",_xlfn.CONCAT("_",D3),""))</f>
        <v>2_Inidividual_CD_Ench_Lento</v>
      </c>
    </row>
    <row r="4" spans="1:9" x14ac:dyDescent="0.2">
      <c r="A4" s="4" t="s">
        <v>40</v>
      </c>
      <c r="B4" s="4" t="s">
        <v>13</v>
      </c>
      <c r="C4" s="4" t="s">
        <v>11</v>
      </c>
      <c r="D4" s="4" t="s">
        <v>12</v>
      </c>
      <c r="E4" s="4">
        <v>110000</v>
      </c>
      <c r="F4" s="4">
        <v>120</v>
      </c>
      <c r="G4" s="12" t="s">
        <v>20</v>
      </c>
      <c r="H4" s="4">
        <v>0</v>
      </c>
      <c r="I4" s="4" t="str">
        <f>_xlfn.CONCAT(A4,"_",IF(B4="Deposito","CD",IF(B4="Terminal de transferencia","CT",IF(B4="Parada de bus","CP","Sin ubicacion"))),"_",IF(C4="Enchufable","Ench",IF(C4="Pantografo","Pant","Sin conexion")),IF(D4&lt;&gt;"",_xlfn.CONCAT("_",D4),""))</f>
        <v>3_Individual_CT_Ench_Rápido</v>
      </c>
    </row>
    <row r="8" spans="1:9" x14ac:dyDescent="0.2">
      <c r="G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E54C-254B-40E9-9936-1D397B2AD6C5}">
  <dimension ref="A1:D2"/>
  <sheetViews>
    <sheetView workbookViewId="0">
      <selection activeCell="C2" sqref="C2"/>
    </sheetView>
  </sheetViews>
  <sheetFormatPr baseColWidth="10" defaultRowHeight="16" x14ac:dyDescent="0.2"/>
  <cols>
    <col min="1" max="1" width="21.5" bestFit="1" customWidth="1"/>
    <col min="2" max="2" width="19.83203125" bestFit="1" customWidth="1"/>
    <col min="3" max="3" width="21.5" bestFit="1" customWidth="1"/>
  </cols>
  <sheetData>
    <row r="1" spans="1:4" x14ac:dyDescent="0.2">
      <c r="A1" t="s">
        <v>15</v>
      </c>
      <c r="B1" t="s">
        <v>7</v>
      </c>
      <c r="C1" t="s">
        <v>46</v>
      </c>
      <c r="D1" t="s">
        <v>25</v>
      </c>
    </row>
    <row r="2" spans="1:4" x14ac:dyDescent="0.2">
      <c r="A2" t="s">
        <v>44</v>
      </c>
      <c r="B2">
        <v>800000</v>
      </c>
      <c r="C2" s="10" t="s">
        <v>45</v>
      </c>
      <c r="D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560C-3450-7149-B4B7-34674DBD5BE4}">
  <dimension ref="A1:J52"/>
  <sheetViews>
    <sheetView zoomScale="170" zoomScaleNormal="170" workbookViewId="0">
      <selection activeCell="E13" sqref="E13"/>
    </sheetView>
  </sheetViews>
  <sheetFormatPr baseColWidth="10" defaultRowHeight="16" x14ac:dyDescent="0.2"/>
  <cols>
    <col min="1" max="1" width="19.83203125" style="1" bestFit="1" customWidth="1"/>
    <col min="2" max="2" width="16.5" customWidth="1"/>
    <col min="3" max="3" width="17.1640625" customWidth="1"/>
    <col min="4" max="4" width="12.5" customWidth="1"/>
  </cols>
  <sheetData>
    <row r="1" spans="1:10" s="2" customFormat="1" ht="113" customHeight="1" x14ac:dyDescent="0.2">
      <c r="A1" s="5" t="s">
        <v>18</v>
      </c>
      <c r="B1" s="3" t="str">
        <f>IF(Cargadores!I2&lt;&gt;"",Cargadores!I2,"")</f>
        <v>1_Pila_CD+CT_Ench_Lento_o_Rapido</v>
      </c>
      <c r="C1" s="3" t="str">
        <f>IF(Cargadores!I3&lt;&gt;"",Cargadores!I3,"")</f>
        <v>2_Inidividual_CD_Ench_Lento</v>
      </c>
      <c r="D1" s="7" t="str">
        <f>IF(Cargadores!I4&lt;&gt;"",Cargadores!I4,"")</f>
        <v>3_Individual_CT_Ench_Rápido</v>
      </c>
      <c r="F1" s="2" t="str">
        <f>IF(Cargadores!I5&lt;&gt;"",Cargadores!I5,"")</f>
        <v/>
      </c>
      <c r="G1" s="2" t="str">
        <f>IF(Cargadores!I6&lt;&gt;"",Cargadores!I6,"")</f>
        <v/>
      </c>
      <c r="H1" s="2" t="str">
        <f>IF(Cargadores!I7&lt;&gt;"",Cargadores!I7,"")</f>
        <v/>
      </c>
      <c r="I1" s="2" t="str">
        <f>IF(Cargadores!I8&lt;&gt;"",Cargadores!I8,"")</f>
        <v/>
      </c>
      <c r="J1" s="2" t="str">
        <f>IF(Cargadores!I9&lt;&gt;"",Cargadores!I9,"")</f>
        <v/>
      </c>
    </row>
    <row r="2" spans="1:10" x14ac:dyDescent="0.2">
      <c r="A2" s="1" t="str">
        <f>IF(Buses!L2&lt;&gt;"",Buses!L2,"")</f>
        <v>1_Diesel_12</v>
      </c>
    </row>
    <row r="3" spans="1:10" x14ac:dyDescent="0.2">
      <c r="A3" s="1" t="str">
        <f>IF(Buses!L3&lt;&gt;"",Buses!L3,"")</f>
        <v>2_EB_12_360_CD</v>
      </c>
      <c r="B3" t="s">
        <v>5</v>
      </c>
      <c r="C3" t="s">
        <v>5</v>
      </c>
    </row>
    <row r="4" spans="1:10" x14ac:dyDescent="0.2">
      <c r="A4" s="1" t="str">
        <f>IF(Buses!L4&lt;&gt;"",Buses!L4,"")</f>
        <v>3_EB_12_450_CD</v>
      </c>
      <c r="B4" t="s">
        <v>5</v>
      </c>
      <c r="C4" t="s">
        <v>5</v>
      </c>
    </row>
    <row r="5" spans="1:10" x14ac:dyDescent="0.2">
      <c r="A5" s="1" t="str">
        <f>IF(Buses!L5&lt;&gt;"",Buses!L5,"")</f>
        <v>4_EB_12_250_CD+CT</v>
      </c>
      <c r="B5" t="s">
        <v>5</v>
      </c>
      <c r="C5" t="s">
        <v>5</v>
      </c>
      <c r="D5" t="s">
        <v>5</v>
      </c>
    </row>
    <row r="6" spans="1:10" x14ac:dyDescent="0.2">
      <c r="A6" s="1" t="str">
        <f>IF(Buses!L6&lt;&gt;"",Buses!L6,"")</f>
        <v>5_EB_12_320_CD+CT</v>
      </c>
      <c r="B6" t="s">
        <v>5</v>
      </c>
      <c r="C6" t="s">
        <v>5</v>
      </c>
      <c r="D6" t="s">
        <v>5</v>
      </c>
    </row>
    <row r="8" spans="1:10" x14ac:dyDescent="0.2">
      <c r="B8" s="4"/>
      <c r="C8" s="4"/>
      <c r="D8" s="4"/>
      <c r="E8" s="1"/>
    </row>
    <row r="9" spans="1:10" x14ac:dyDescent="0.2">
      <c r="B9" s="4"/>
      <c r="C9" s="4"/>
      <c r="D9" s="4"/>
      <c r="E9" s="1"/>
    </row>
    <row r="10" spans="1:10" x14ac:dyDescent="0.2">
      <c r="B10" s="4"/>
      <c r="C10" s="4"/>
      <c r="D10" s="4"/>
      <c r="E10" s="1"/>
    </row>
    <row r="11" spans="1:10" x14ac:dyDescent="0.2">
      <c r="B11" s="4"/>
      <c r="C11" s="4"/>
      <c r="D11" s="4"/>
      <c r="E11" s="1"/>
    </row>
    <row r="12" spans="1:10" x14ac:dyDescent="0.2">
      <c r="B12" s="4"/>
      <c r="C12" s="4"/>
      <c r="D12" s="4"/>
      <c r="E12" s="1"/>
    </row>
    <row r="14" spans="1:10" x14ac:dyDescent="0.2">
      <c r="A14" s="1" t="str">
        <f>IF(Buses!L7&lt;&gt;"",Buses!L7,"")</f>
        <v/>
      </c>
    </row>
    <row r="15" spans="1:10" x14ac:dyDescent="0.2">
      <c r="A15" s="1" t="str">
        <f>IF(Buses!L8&lt;&gt;"",Buses!L8,"")</f>
        <v/>
      </c>
    </row>
    <row r="16" spans="1:10" x14ac:dyDescent="0.2">
      <c r="A16" s="1" t="str">
        <f>IF(Buses!L9&lt;&gt;"",Buses!L9,"")</f>
        <v/>
      </c>
    </row>
    <row r="17" spans="1:1" x14ac:dyDescent="0.2">
      <c r="A17" s="1" t="str">
        <f>IF(Buses!L10&lt;&gt;"",Buses!L10,"")</f>
        <v/>
      </c>
    </row>
    <row r="18" spans="1:1" x14ac:dyDescent="0.2">
      <c r="A18" s="1" t="str">
        <f>IF(Buses!L11&lt;&gt;"",Buses!L11,"")</f>
        <v/>
      </c>
    </row>
    <row r="19" spans="1:1" x14ac:dyDescent="0.2">
      <c r="A19" s="1" t="str">
        <f>IF(Buses!L12&lt;&gt;"",Buses!L12,"")</f>
        <v/>
      </c>
    </row>
    <row r="20" spans="1:1" x14ac:dyDescent="0.2">
      <c r="A20" s="1" t="str">
        <f>IF(Buses!L13&lt;&gt;"",Buses!L13,"")</f>
        <v/>
      </c>
    </row>
    <row r="21" spans="1:1" x14ac:dyDescent="0.2">
      <c r="A21" s="1" t="str">
        <f>IF(Buses!L14&lt;&gt;"",Buses!L14,"")</f>
        <v/>
      </c>
    </row>
    <row r="22" spans="1:1" x14ac:dyDescent="0.2">
      <c r="A22" s="1" t="str">
        <f>IF(Buses!L15&lt;&gt;"",Buses!L15,"")</f>
        <v/>
      </c>
    </row>
    <row r="23" spans="1:1" x14ac:dyDescent="0.2">
      <c r="A23" s="1" t="str">
        <f>IF(Buses!L16&lt;&gt;"",Buses!L16,"")</f>
        <v/>
      </c>
    </row>
    <row r="24" spans="1:1" x14ac:dyDescent="0.2">
      <c r="A24" s="1" t="str">
        <f>IF(Buses!L17&lt;&gt;"",Buses!L17,"")</f>
        <v/>
      </c>
    </row>
    <row r="25" spans="1:1" x14ac:dyDescent="0.2">
      <c r="A25" s="1" t="str">
        <f>IF(Buses!L18&lt;&gt;"",Buses!L18,"")</f>
        <v/>
      </c>
    </row>
    <row r="26" spans="1:1" x14ac:dyDescent="0.2">
      <c r="A26" s="1" t="str">
        <f>IF(Buses!L19&lt;&gt;"",Buses!L19,"")</f>
        <v/>
      </c>
    </row>
    <row r="27" spans="1:1" x14ac:dyDescent="0.2">
      <c r="A27" s="1" t="str">
        <f>IF(Buses!L20&lt;&gt;"",Buses!L20,"")</f>
        <v/>
      </c>
    </row>
    <row r="28" spans="1:1" x14ac:dyDescent="0.2">
      <c r="A28" s="1" t="str">
        <f>IF(Buses!L21&lt;&gt;"",Buses!L21,"")</f>
        <v/>
      </c>
    </row>
    <row r="29" spans="1:1" x14ac:dyDescent="0.2">
      <c r="A29" s="1" t="str">
        <f>IF(Buses!L22&lt;&gt;"",Buses!L22,"")</f>
        <v/>
      </c>
    </row>
    <row r="30" spans="1:1" x14ac:dyDescent="0.2">
      <c r="A30" s="1" t="str">
        <f>IF(Buses!L23&lt;&gt;"",Buses!L23,"")</f>
        <v/>
      </c>
    </row>
    <row r="31" spans="1:1" x14ac:dyDescent="0.2">
      <c r="A31" s="1" t="str">
        <f>IF(Buses!L24&lt;&gt;"",Buses!L24,"")</f>
        <v/>
      </c>
    </row>
    <row r="32" spans="1:1" x14ac:dyDescent="0.2">
      <c r="A32" s="1" t="str">
        <f>IF(Buses!L25&lt;&gt;"",Buses!L25,"")</f>
        <v/>
      </c>
    </row>
    <row r="33" spans="1:1" x14ac:dyDescent="0.2">
      <c r="A33" s="1" t="str">
        <f>IF(Buses!L26&lt;&gt;"",Buses!L26,"")</f>
        <v/>
      </c>
    </row>
    <row r="34" spans="1:1" x14ac:dyDescent="0.2">
      <c r="A34" s="1" t="str">
        <f>IF(Buses!L27&lt;&gt;"",Buses!L27,"")</f>
        <v/>
      </c>
    </row>
    <row r="35" spans="1:1" x14ac:dyDescent="0.2">
      <c r="A35" s="1" t="str">
        <f>IF(Buses!L28&lt;&gt;"",Buses!L28,"")</f>
        <v/>
      </c>
    </row>
    <row r="36" spans="1:1" x14ac:dyDescent="0.2">
      <c r="A36" s="1" t="str">
        <f>IF(Buses!L29&lt;&gt;"",Buses!L29,"")</f>
        <v/>
      </c>
    </row>
    <row r="37" spans="1:1" x14ac:dyDescent="0.2">
      <c r="A37" s="1" t="str">
        <f>IF(Buses!L30&lt;&gt;"",Buses!L30,"")</f>
        <v/>
      </c>
    </row>
    <row r="38" spans="1:1" x14ac:dyDescent="0.2">
      <c r="A38" s="1" t="str">
        <f>IF(Buses!L31&lt;&gt;"",Buses!L31,"")</f>
        <v/>
      </c>
    </row>
    <row r="39" spans="1:1" x14ac:dyDescent="0.2">
      <c r="A39" s="1" t="str">
        <f>IF(Buses!L32&lt;&gt;"",Buses!L32,"")</f>
        <v/>
      </c>
    </row>
    <row r="40" spans="1:1" x14ac:dyDescent="0.2">
      <c r="A40" s="1" t="str">
        <f>IF(Buses!L33&lt;&gt;"",Buses!L33,"")</f>
        <v/>
      </c>
    </row>
    <row r="41" spans="1:1" x14ac:dyDescent="0.2">
      <c r="A41" s="1" t="str">
        <f>IF(Buses!L34&lt;&gt;"",Buses!L34,"")</f>
        <v/>
      </c>
    </row>
    <row r="42" spans="1:1" x14ac:dyDescent="0.2">
      <c r="A42" s="1" t="str">
        <f>IF(Buses!L35&lt;&gt;"",Buses!L35,"")</f>
        <v/>
      </c>
    </row>
    <row r="43" spans="1:1" x14ac:dyDescent="0.2">
      <c r="A43" s="1" t="str">
        <f>IF(Buses!L36&lt;&gt;"",Buses!L36,"")</f>
        <v/>
      </c>
    </row>
    <row r="44" spans="1:1" x14ac:dyDescent="0.2">
      <c r="A44" s="1" t="str">
        <f>IF(Buses!L37&lt;&gt;"",Buses!L37,"")</f>
        <v/>
      </c>
    </row>
    <row r="45" spans="1:1" x14ac:dyDescent="0.2">
      <c r="A45" s="1" t="str">
        <f>IF(Buses!L38&lt;&gt;"",Buses!L38,"")</f>
        <v/>
      </c>
    </row>
    <row r="46" spans="1:1" x14ac:dyDescent="0.2">
      <c r="A46" s="1" t="str">
        <f>IF(Buses!L39&lt;&gt;"",Buses!L39,"")</f>
        <v/>
      </c>
    </row>
    <row r="47" spans="1:1" x14ac:dyDescent="0.2">
      <c r="A47" s="1" t="str">
        <f>IF(Buses!L40&lt;&gt;"",Buses!L40,"")</f>
        <v/>
      </c>
    </row>
    <row r="48" spans="1:1" x14ac:dyDescent="0.2">
      <c r="A48" s="1" t="str">
        <f>IF(Buses!L41&lt;&gt;"",Buses!L41,"")</f>
        <v/>
      </c>
    </row>
    <row r="49" spans="1:1" x14ac:dyDescent="0.2">
      <c r="A49" s="1" t="str">
        <f>IF(Buses!L42&lt;&gt;"",Buses!L42,"")</f>
        <v/>
      </c>
    </row>
    <row r="50" spans="1:1" x14ac:dyDescent="0.2">
      <c r="A50" s="1" t="str">
        <f>IF(Buses!L43&lt;&gt;"",Buses!L43,"")</f>
        <v/>
      </c>
    </row>
    <row r="51" spans="1:1" x14ac:dyDescent="0.2">
      <c r="A51" s="1" t="str">
        <f>IF(Buses!L44&lt;&gt;"",Buses!L44,"")</f>
        <v/>
      </c>
    </row>
    <row r="52" spans="1:1" x14ac:dyDescent="0.2">
      <c r="A52" s="1" t="str">
        <f>IF(Buses!L45&lt;&gt;"",Buses!L45,"")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7025-24AE-3B4E-A437-559C4DA77465}">
  <dimension ref="A1:N9"/>
  <sheetViews>
    <sheetView zoomScale="168" workbookViewId="0">
      <selection activeCell="F12" sqref="F12"/>
    </sheetView>
  </sheetViews>
  <sheetFormatPr baseColWidth="10" defaultColWidth="10.83203125" defaultRowHeight="16" x14ac:dyDescent="0.2"/>
  <cols>
    <col min="1" max="1" width="17" style="4" bestFit="1" customWidth="1"/>
    <col min="2" max="16384" width="10.83203125" style="4"/>
  </cols>
  <sheetData>
    <row r="1" spans="1:14" s="3" customFormat="1" ht="34" x14ac:dyDescent="0.2">
      <c r="A1" s="3" t="s">
        <v>21</v>
      </c>
      <c r="B1" s="3" t="s">
        <v>27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49</v>
      </c>
    </row>
    <row r="2" spans="1:14" x14ac:dyDescent="0.2">
      <c r="A2" s="4" t="s">
        <v>34</v>
      </c>
      <c r="B2" s="4">
        <v>34.61</v>
      </c>
      <c r="C2" s="4">
        <v>10</v>
      </c>
      <c r="D2" s="4">
        <v>70</v>
      </c>
      <c r="E2" s="4">
        <v>9</v>
      </c>
      <c r="F2" s="4">
        <v>54</v>
      </c>
      <c r="G2" s="4">
        <v>7</v>
      </c>
      <c r="H2" s="4">
        <v>49</v>
      </c>
      <c r="I2" s="4" t="s">
        <v>5</v>
      </c>
    </row>
    <row r="3" spans="1:14" x14ac:dyDescent="0.2">
      <c r="A3" s="4" t="s">
        <v>35</v>
      </c>
      <c r="B3" s="4">
        <v>30.7</v>
      </c>
      <c r="C3" s="4">
        <v>10</v>
      </c>
      <c r="D3" s="4">
        <v>60</v>
      </c>
      <c r="E3" s="4">
        <v>8</v>
      </c>
      <c r="F3" s="4">
        <v>48</v>
      </c>
      <c r="G3" s="4">
        <v>6</v>
      </c>
      <c r="H3" s="4">
        <v>48</v>
      </c>
      <c r="I3" s="4" t="s">
        <v>5</v>
      </c>
    </row>
    <row r="4" spans="1:14" x14ac:dyDescent="0.2">
      <c r="A4" s="4" t="s">
        <v>57</v>
      </c>
      <c r="B4" s="4">
        <v>14.45</v>
      </c>
      <c r="C4" s="4">
        <v>12</v>
      </c>
      <c r="D4" s="4">
        <v>140</v>
      </c>
      <c r="E4" s="4">
        <v>11</v>
      </c>
      <c r="F4" s="4">
        <v>116</v>
      </c>
      <c r="G4" s="4">
        <v>7</v>
      </c>
      <c r="H4" s="4">
        <v>81</v>
      </c>
      <c r="I4" s="4" t="s">
        <v>5</v>
      </c>
      <c r="M4" s="6"/>
      <c r="N4" s="6"/>
    </row>
    <row r="5" spans="1:14" x14ac:dyDescent="0.2">
      <c r="A5" s="4" t="s">
        <v>36</v>
      </c>
      <c r="B5" s="4">
        <v>13.46</v>
      </c>
      <c r="C5" s="4">
        <v>10</v>
      </c>
      <c r="D5" s="4">
        <v>137</v>
      </c>
      <c r="E5" s="4">
        <v>9</v>
      </c>
      <c r="F5" s="4">
        <v>104</v>
      </c>
      <c r="G5" s="4">
        <v>6</v>
      </c>
      <c r="H5" s="4">
        <v>69</v>
      </c>
      <c r="I5" s="4" t="s">
        <v>5</v>
      </c>
    </row>
    <row r="6" spans="1:14" x14ac:dyDescent="0.2">
      <c r="A6" s="4" t="s">
        <v>37</v>
      </c>
      <c r="B6" s="4">
        <v>9.7100000000000009</v>
      </c>
      <c r="C6" s="4">
        <v>4</v>
      </c>
      <c r="D6" s="4">
        <v>72</v>
      </c>
      <c r="E6" s="4">
        <v>3</v>
      </c>
      <c r="F6" s="4">
        <v>50</v>
      </c>
      <c r="G6" s="4">
        <v>3</v>
      </c>
      <c r="H6" s="4">
        <v>50</v>
      </c>
      <c r="I6" s="4" t="s">
        <v>5</v>
      </c>
    </row>
    <row r="7" spans="1:14" x14ac:dyDescent="0.2">
      <c r="A7" s="4" t="s">
        <v>38</v>
      </c>
      <c r="B7" s="4">
        <v>9.65</v>
      </c>
      <c r="C7" s="4">
        <v>3</v>
      </c>
      <c r="D7" s="4">
        <v>61</v>
      </c>
      <c r="E7" s="4">
        <v>3</v>
      </c>
      <c r="F7" s="4">
        <v>53</v>
      </c>
      <c r="G7" s="4">
        <v>2</v>
      </c>
      <c r="H7" s="4">
        <v>39</v>
      </c>
      <c r="I7" s="4" t="s">
        <v>5</v>
      </c>
    </row>
    <row r="8" spans="1:14" x14ac:dyDescent="0.2">
      <c r="A8" s="4" t="s">
        <v>58</v>
      </c>
      <c r="B8" s="4">
        <v>11.21</v>
      </c>
      <c r="C8" s="4">
        <v>6</v>
      </c>
      <c r="D8" s="4">
        <v>107</v>
      </c>
      <c r="E8" s="4">
        <v>5</v>
      </c>
      <c r="F8" s="4">
        <v>78</v>
      </c>
      <c r="G8" s="4">
        <v>4</v>
      </c>
      <c r="H8" s="4">
        <v>62</v>
      </c>
      <c r="I8" s="4" t="s">
        <v>5</v>
      </c>
    </row>
    <row r="9" spans="1:14" x14ac:dyDescent="0.2">
      <c r="A9" s="4" t="s">
        <v>56</v>
      </c>
      <c r="B9" s="4">
        <v>14.68</v>
      </c>
      <c r="C9" s="4">
        <v>10</v>
      </c>
      <c r="D9" s="4">
        <v>122</v>
      </c>
      <c r="E9" s="4">
        <v>9</v>
      </c>
      <c r="F9" s="4">
        <v>90</v>
      </c>
      <c r="G9" s="4">
        <v>6</v>
      </c>
      <c r="H9" s="4">
        <v>66</v>
      </c>
      <c r="I9" s="4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E435-E53E-D845-B842-73C422058DA6}">
  <dimension ref="A1:L55"/>
  <sheetViews>
    <sheetView workbookViewId="0">
      <selection activeCell="D16" sqref="D16"/>
    </sheetView>
  </sheetViews>
  <sheetFormatPr baseColWidth="10" defaultRowHeight="16" x14ac:dyDescent="0.2"/>
  <cols>
    <col min="1" max="1" width="19.83203125" style="1" bestFit="1" customWidth="1"/>
    <col min="2" max="2" width="16.5" customWidth="1"/>
    <col min="3" max="3" width="17.1640625" customWidth="1"/>
    <col min="4" max="4" width="12.5" customWidth="1"/>
  </cols>
  <sheetData>
    <row r="1" spans="1:12" s="3" customFormat="1" ht="113" customHeight="1" x14ac:dyDescent="0.2">
      <c r="A1" s="5" t="s">
        <v>22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12" x14ac:dyDescent="0.2">
      <c r="A2" s="1" t="str">
        <f>IF(Rutas!A2&lt;&gt;"",Rutas!A2,"")</f>
        <v>Cisne-Zabala</v>
      </c>
      <c r="B2" s="1" t="s">
        <v>5</v>
      </c>
      <c r="C2" s="1"/>
      <c r="D2" s="1" t="s">
        <v>5</v>
      </c>
      <c r="E2" s="1"/>
      <c r="F2" s="1" t="s">
        <v>5</v>
      </c>
      <c r="G2" s="1"/>
      <c r="H2" s="1"/>
      <c r="I2" s="1"/>
      <c r="J2" s="1"/>
      <c r="K2" s="1"/>
      <c r="L2" s="1"/>
    </row>
    <row r="3" spans="1:12" x14ac:dyDescent="0.2">
      <c r="A3" s="1" t="str">
        <f>IF(Rutas!A3&lt;&gt;"",Rutas!A3,"")</f>
        <v>Llano Grande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/>
      <c r="H3" s="1"/>
      <c r="I3" s="1"/>
      <c r="J3" s="1"/>
      <c r="K3" s="1"/>
      <c r="L3" s="1"/>
    </row>
    <row r="4" spans="1:12" x14ac:dyDescent="0.2">
      <c r="A4" s="1" t="str">
        <f>IF(Rutas!A4&lt;&gt;"",Rutas!A4,"")</f>
        <v>Comite del Pueblo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/>
      <c r="H4" s="1"/>
      <c r="I4" s="1"/>
      <c r="J4" s="1"/>
      <c r="K4" s="1"/>
      <c r="L4" s="1"/>
    </row>
    <row r="5" spans="1:12" x14ac:dyDescent="0.2">
      <c r="A5" s="1" t="str">
        <f>IF(Rutas!A5&lt;&gt;"",Rutas!A5,"")</f>
        <v>Cotocollao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/>
      <c r="H5" s="1"/>
      <c r="I5" s="1"/>
      <c r="J5" s="1"/>
      <c r="K5" s="1"/>
      <c r="L5" s="1"/>
    </row>
    <row r="6" spans="1:12" x14ac:dyDescent="0.2">
      <c r="A6" s="1" t="str">
        <f>IF(Rutas!A6&lt;&gt;"",Rutas!A6,"")</f>
        <v>Kennedy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/>
      <c r="H6" s="1"/>
      <c r="I6" s="1"/>
      <c r="J6" s="1"/>
      <c r="K6" s="1"/>
      <c r="L6" s="1"/>
    </row>
    <row r="7" spans="1:12" x14ac:dyDescent="0.2">
      <c r="A7" s="1" t="str">
        <f>IF(Rutas!A7&lt;&gt;"",Rutas!A7,"")</f>
        <v>Laureles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/>
      <c r="H7" s="1"/>
      <c r="I7" s="1"/>
      <c r="J7" s="1"/>
      <c r="K7" s="1"/>
      <c r="L7" s="1"/>
    </row>
    <row r="8" spans="1:12" x14ac:dyDescent="0.2">
      <c r="A8" s="1" t="str">
        <f>IF(Rutas!A8&lt;&gt;"",Rutas!A8,"")</f>
        <v>Ruminahui</v>
      </c>
      <c r="B8" s="4" t="s">
        <v>5</v>
      </c>
      <c r="C8" s="1" t="s">
        <v>5</v>
      </c>
      <c r="D8" s="4" t="s">
        <v>5</v>
      </c>
      <c r="E8" s="1" t="s">
        <v>5</v>
      </c>
      <c r="F8" s="1" t="s">
        <v>5</v>
      </c>
      <c r="G8" s="1"/>
      <c r="H8" s="1"/>
      <c r="I8" s="1"/>
      <c r="J8" s="1"/>
      <c r="K8" s="1"/>
      <c r="L8" s="1"/>
    </row>
    <row r="9" spans="1:12" x14ac:dyDescent="0.2">
      <c r="A9" s="1" t="str">
        <f>IF(Rutas!A9&lt;&gt;"",Rutas!A9,"")</f>
        <v>Inter-terminales_CL</v>
      </c>
      <c r="B9" s="4" t="s">
        <v>5</v>
      </c>
      <c r="C9" s="1" t="s">
        <v>5</v>
      </c>
      <c r="D9" s="4" t="s">
        <v>5</v>
      </c>
      <c r="E9" s="1" t="s">
        <v>5</v>
      </c>
      <c r="F9" s="1" t="s">
        <v>5</v>
      </c>
      <c r="G9" s="1"/>
      <c r="H9" s="1"/>
      <c r="I9" s="1"/>
      <c r="J9" s="1"/>
      <c r="K9" s="1"/>
      <c r="L9" s="1"/>
    </row>
    <row r="10" spans="1:12" x14ac:dyDescent="0.2">
      <c r="B10" s="4"/>
      <c r="C10" s="1"/>
      <c r="D10" s="4"/>
      <c r="E10" s="1"/>
      <c r="F10" s="1"/>
      <c r="G10" s="1"/>
      <c r="H10" s="1"/>
      <c r="I10" s="1"/>
      <c r="J10" s="1"/>
      <c r="K10" s="1"/>
      <c r="L10" s="1"/>
    </row>
    <row r="11" spans="1:12" x14ac:dyDescent="0.2">
      <c r="B11" s="4"/>
      <c r="C11" s="1"/>
      <c r="D11" s="4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">
      <c r="B54" s="1"/>
      <c r="D54" s="1"/>
      <c r="F54" s="1"/>
      <c r="I54" s="1"/>
      <c r="J54" s="1"/>
      <c r="K54" s="1"/>
      <c r="L54" s="1"/>
    </row>
    <row r="55" spans="2:12" x14ac:dyDescent="0.2">
      <c r="B55" s="1"/>
      <c r="D55" s="1"/>
      <c r="F55" s="1"/>
      <c r="I55" s="1"/>
      <c r="J55" s="1"/>
      <c r="K55" s="1"/>
      <c r="L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Buses</vt:lpstr>
      <vt:lpstr>Flota</vt:lpstr>
      <vt:lpstr>Flota salvamento</vt:lpstr>
      <vt:lpstr>Cargadores</vt:lpstr>
      <vt:lpstr>Contenedor</vt:lpstr>
      <vt:lpstr>Compat buses-cargadores</vt:lpstr>
      <vt:lpstr>Rutas</vt:lpstr>
      <vt:lpstr>Compat buses-rutas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ESTEFANO EDUARDO VITERI NEGRETE</dc:creator>
  <cp:lastModifiedBy>ESTEFANO EDUARDO VITERI NEGRETE</cp:lastModifiedBy>
  <dcterms:created xsi:type="dcterms:W3CDTF">2024-03-12T23:27:52Z</dcterms:created>
  <dcterms:modified xsi:type="dcterms:W3CDTF">2024-08-29T19:23:49Z</dcterms:modified>
</cp:coreProperties>
</file>