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arcelona-my.sharepoint.com/personal/eruanoho7_alumnes_ub_edu/Documents/"/>
    </mc:Choice>
  </mc:AlternateContent>
  <xr:revisionPtr revIDLastSave="2324" documentId="11_9248B46DC1CBB2E3ED7FF6F9903E8C1851038383" xr6:coauthVersionLast="47" xr6:coauthVersionMax="47" xr10:uidLastSave="{EBA8F209-BBAA-4FD8-9759-93D728141D1A}"/>
  <bookViews>
    <workbookView xWindow="19090" yWindow="-110" windowWidth="19420" windowHeight="10420" activeTab="1" xr2:uid="{00000000-000D-0000-FFFF-FFFF00000000}"/>
  </bookViews>
  <sheets>
    <sheet name="Other models" sheetId="2" r:id="rId1"/>
    <sheet name="LATTI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E67" i="1"/>
  <c r="I67" i="1"/>
  <c r="Q67" i="1"/>
  <c r="Q9" i="1"/>
  <c r="P47" i="1"/>
  <c r="Q57" i="1"/>
  <c r="Q59" i="1" s="1"/>
  <c r="R57" i="1"/>
  <c r="Q58" i="1"/>
  <c r="R58" i="1"/>
  <c r="Q47" i="1"/>
  <c r="R47" i="1"/>
  <c r="Q48" i="1"/>
  <c r="R48" i="1"/>
  <c r="K47" i="1"/>
  <c r="L47" i="1"/>
  <c r="K48" i="1"/>
  <c r="L48" i="1"/>
  <c r="K57" i="1"/>
  <c r="L57" i="1"/>
  <c r="K58" i="1"/>
  <c r="L58" i="1"/>
  <c r="E57" i="1"/>
  <c r="F57" i="1"/>
  <c r="E58" i="1"/>
  <c r="F58" i="1"/>
  <c r="E47" i="1"/>
  <c r="F47" i="1"/>
  <c r="E48" i="1"/>
  <c r="F48" i="1"/>
  <c r="R67" i="1"/>
  <c r="P67" i="1"/>
  <c r="O67" i="1"/>
  <c r="N67" i="1"/>
  <c r="L67" i="1"/>
  <c r="K67" i="1"/>
  <c r="J67" i="1"/>
  <c r="H67" i="1"/>
  <c r="F67" i="1"/>
  <c r="C67" i="1"/>
  <c r="D67" i="1"/>
  <c r="B67" i="1"/>
  <c r="E37" i="1"/>
  <c r="F37" i="1"/>
  <c r="E38" i="1"/>
  <c r="F38" i="1"/>
  <c r="E28" i="1"/>
  <c r="P58" i="1"/>
  <c r="O58" i="1"/>
  <c r="N58" i="1"/>
  <c r="J58" i="1"/>
  <c r="I58" i="1"/>
  <c r="H58" i="1"/>
  <c r="D58" i="1"/>
  <c r="C58" i="1"/>
  <c r="B58" i="1"/>
  <c r="P48" i="1"/>
  <c r="O48" i="1"/>
  <c r="N48" i="1"/>
  <c r="J48" i="1"/>
  <c r="I48" i="1"/>
  <c r="H48" i="1"/>
  <c r="D48" i="1"/>
  <c r="C48" i="1"/>
  <c r="B48" i="1"/>
  <c r="R38" i="1"/>
  <c r="Q38" i="1"/>
  <c r="P38" i="1"/>
  <c r="O38" i="1"/>
  <c r="N38" i="1"/>
  <c r="L38" i="1"/>
  <c r="K38" i="1"/>
  <c r="J38" i="1"/>
  <c r="I38" i="1"/>
  <c r="H38" i="1"/>
  <c r="D38" i="1"/>
  <c r="C38" i="1"/>
  <c r="B38" i="1"/>
  <c r="R28" i="1"/>
  <c r="Q28" i="1"/>
  <c r="P28" i="1"/>
  <c r="O28" i="1"/>
  <c r="N28" i="1"/>
  <c r="L28" i="1"/>
  <c r="K28" i="1"/>
  <c r="J28" i="1"/>
  <c r="I28" i="1"/>
  <c r="H28" i="1"/>
  <c r="F28" i="1"/>
  <c r="D28" i="1"/>
  <c r="C28" i="1"/>
  <c r="B28" i="1"/>
  <c r="R18" i="1"/>
  <c r="Q18" i="1"/>
  <c r="P18" i="1"/>
  <c r="O18" i="1"/>
  <c r="N18" i="1"/>
  <c r="L18" i="1"/>
  <c r="K18" i="1"/>
  <c r="J18" i="1"/>
  <c r="I18" i="1"/>
  <c r="H18" i="1"/>
  <c r="F18" i="1"/>
  <c r="E18" i="1"/>
  <c r="D18" i="1"/>
  <c r="C18" i="1"/>
  <c r="B18" i="1"/>
  <c r="R10" i="1"/>
  <c r="P10" i="1"/>
  <c r="O10" i="1"/>
  <c r="N10" i="1"/>
  <c r="L10" i="1"/>
  <c r="K10" i="1"/>
  <c r="J10" i="1"/>
  <c r="I10" i="1"/>
  <c r="H10" i="1"/>
  <c r="F10" i="1"/>
  <c r="E10" i="1"/>
  <c r="D10" i="1"/>
  <c r="C10" i="1"/>
  <c r="B10" i="1"/>
  <c r="P57" i="1"/>
  <c r="O57" i="1"/>
  <c r="N57" i="1"/>
  <c r="O47" i="1"/>
  <c r="N47" i="1"/>
  <c r="J57" i="1"/>
  <c r="I57" i="1"/>
  <c r="H57" i="1"/>
  <c r="J47" i="1"/>
  <c r="I47" i="1"/>
  <c r="H47" i="1"/>
  <c r="D57" i="1"/>
  <c r="C57" i="1"/>
  <c r="B57" i="1"/>
  <c r="M34" i="2"/>
  <c r="N33" i="2"/>
  <c r="M26" i="2"/>
  <c r="G41" i="2"/>
  <c r="Q27" i="1"/>
  <c r="R27" i="1"/>
  <c r="Q37" i="1"/>
  <c r="Q39" i="1" s="1"/>
  <c r="R37" i="1"/>
  <c r="K37" i="1"/>
  <c r="L37" i="1"/>
  <c r="K27" i="1"/>
  <c r="L27" i="1"/>
  <c r="K17" i="1"/>
  <c r="L17" i="1"/>
  <c r="K9" i="1"/>
  <c r="L9" i="1"/>
  <c r="Q17" i="1"/>
  <c r="R17" i="1"/>
  <c r="R9" i="1"/>
  <c r="B27" i="1"/>
  <c r="F9" i="1"/>
  <c r="E9" i="1"/>
  <c r="E69" i="1" s="1"/>
  <c r="E17" i="1"/>
  <c r="E19" i="1" s="1"/>
  <c r="F17" i="1"/>
  <c r="E27" i="1"/>
  <c r="F27" i="1"/>
  <c r="P37" i="1"/>
  <c r="O37" i="1"/>
  <c r="N37" i="1"/>
  <c r="J37" i="1"/>
  <c r="I37" i="1"/>
  <c r="H37" i="1"/>
  <c r="B37" i="1"/>
  <c r="D37" i="1"/>
  <c r="C37" i="1"/>
  <c r="B47" i="1"/>
  <c r="C47" i="1"/>
  <c r="D47" i="1"/>
  <c r="P27" i="1"/>
  <c r="P29" i="1" s="1"/>
  <c r="O27" i="1"/>
  <c r="O29" i="1" s="1"/>
  <c r="N27" i="1"/>
  <c r="P17" i="1"/>
  <c r="O17" i="1"/>
  <c r="N17" i="1"/>
  <c r="P9" i="1"/>
  <c r="O9" i="1"/>
  <c r="N9" i="1"/>
  <c r="L25" i="2"/>
  <c r="M25" i="2"/>
  <c r="N25" i="2"/>
  <c r="L26" i="2"/>
  <c r="N26" i="2"/>
  <c r="N50" i="2"/>
  <c r="M50" i="2"/>
  <c r="N49" i="2"/>
  <c r="M49" i="2"/>
  <c r="L49" i="2"/>
  <c r="N42" i="2"/>
  <c r="M42" i="2"/>
  <c r="L42" i="2"/>
  <c r="N41" i="2"/>
  <c r="M41" i="2"/>
  <c r="L41" i="2"/>
  <c r="N34" i="2"/>
  <c r="L34" i="2"/>
  <c r="M33" i="2"/>
  <c r="L33" i="2"/>
  <c r="N18" i="2"/>
  <c r="M18" i="2"/>
  <c r="L18" i="2"/>
  <c r="N17" i="2"/>
  <c r="M17" i="2"/>
  <c r="L17" i="2"/>
  <c r="N10" i="2"/>
  <c r="M10" i="2"/>
  <c r="L10" i="2"/>
  <c r="N9" i="2"/>
  <c r="M9" i="2"/>
  <c r="L9" i="2"/>
  <c r="I50" i="2"/>
  <c r="H50" i="2"/>
  <c r="G50" i="2"/>
  <c r="I49" i="2"/>
  <c r="H49" i="2"/>
  <c r="G49" i="2"/>
  <c r="I42" i="2"/>
  <c r="H42" i="2"/>
  <c r="G42" i="2"/>
  <c r="I41" i="2"/>
  <c r="H41" i="2"/>
  <c r="I34" i="2"/>
  <c r="H34" i="2"/>
  <c r="G34" i="2"/>
  <c r="I33" i="2"/>
  <c r="H33" i="2"/>
  <c r="G33" i="2"/>
  <c r="I26" i="2"/>
  <c r="H26" i="2"/>
  <c r="G26" i="2"/>
  <c r="I25" i="2"/>
  <c r="H25" i="2"/>
  <c r="G25" i="2"/>
  <c r="I18" i="2"/>
  <c r="H18" i="2"/>
  <c r="G18" i="2"/>
  <c r="I17" i="2"/>
  <c r="H17" i="2"/>
  <c r="G17" i="2"/>
  <c r="I10" i="2"/>
  <c r="H10" i="2"/>
  <c r="G10" i="2"/>
  <c r="I9" i="2"/>
  <c r="H9" i="2"/>
  <c r="G9" i="2"/>
  <c r="B49" i="2"/>
  <c r="B41" i="2"/>
  <c r="B33" i="2"/>
  <c r="D50" i="2"/>
  <c r="C50" i="2"/>
  <c r="D49" i="2"/>
  <c r="C49" i="2"/>
  <c r="D42" i="2"/>
  <c r="C42" i="2"/>
  <c r="B42" i="2"/>
  <c r="D41" i="2"/>
  <c r="C41" i="2"/>
  <c r="B10" i="2"/>
  <c r="D34" i="2"/>
  <c r="C34" i="2"/>
  <c r="B34" i="2"/>
  <c r="D33" i="2"/>
  <c r="C33" i="2"/>
  <c r="D26" i="2"/>
  <c r="C26" i="2"/>
  <c r="B26" i="2"/>
  <c r="D25" i="2"/>
  <c r="C25" i="2"/>
  <c r="B25" i="2"/>
  <c r="D18" i="2"/>
  <c r="C18" i="2"/>
  <c r="B18" i="2"/>
  <c r="D17" i="2"/>
  <c r="C17" i="2"/>
  <c r="B17" i="2"/>
  <c r="D10" i="2"/>
  <c r="C10" i="2"/>
  <c r="D9" i="2"/>
  <c r="C9" i="2"/>
  <c r="B9" i="2"/>
  <c r="J27" i="1"/>
  <c r="I27" i="1"/>
  <c r="H27" i="1"/>
  <c r="D27" i="1"/>
  <c r="C27" i="1"/>
  <c r="J17" i="1"/>
  <c r="I17" i="1"/>
  <c r="H17" i="1"/>
  <c r="J9" i="1"/>
  <c r="I9" i="1"/>
  <c r="H9" i="1"/>
  <c r="D17" i="1"/>
  <c r="C17" i="1"/>
  <c r="B9" i="1"/>
  <c r="C9" i="1"/>
  <c r="D9" i="1"/>
  <c r="C19" i="1" l="1"/>
  <c r="Q29" i="1"/>
  <c r="R49" i="1"/>
  <c r="D68" i="1"/>
  <c r="I49" i="1"/>
  <c r="O19" i="1"/>
  <c r="J49" i="1"/>
  <c r="B68" i="1"/>
  <c r="B49" i="1"/>
  <c r="K59" i="1"/>
  <c r="C29" i="1"/>
  <c r="H19" i="1"/>
  <c r="H60" i="1" s="1"/>
  <c r="H39" i="1"/>
  <c r="F19" i="1"/>
  <c r="L59" i="1"/>
  <c r="R40" i="1"/>
  <c r="B59" i="1"/>
  <c r="J59" i="1"/>
  <c r="F69" i="1"/>
  <c r="R69" i="1"/>
  <c r="E59" i="1"/>
  <c r="K49" i="1"/>
  <c r="H29" i="1"/>
  <c r="I29" i="1"/>
  <c r="I39" i="1"/>
  <c r="C59" i="1"/>
  <c r="P49" i="1"/>
  <c r="P19" i="1"/>
  <c r="J29" i="1"/>
  <c r="J39" i="1"/>
  <c r="R29" i="1"/>
  <c r="N49" i="1"/>
  <c r="D49" i="1"/>
  <c r="L19" i="1"/>
  <c r="D59" i="1"/>
  <c r="C49" i="1"/>
  <c r="H49" i="1"/>
  <c r="F39" i="1"/>
  <c r="F49" i="1"/>
  <c r="I19" i="1"/>
  <c r="I60" i="1" s="1"/>
  <c r="N19" i="1"/>
  <c r="B29" i="1"/>
  <c r="O59" i="1"/>
  <c r="L68" i="1"/>
  <c r="Q49" i="1"/>
  <c r="P39" i="1"/>
  <c r="K29" i="1"/>
  <c r="P59" i="1"/>
  <c r="N68" i="1"/>
  <c r="H68" i="1"/>
  <c r="O49" i="1"/>
  <c r="J68" i="1"/>
  <c r="N39" i="1"/>
  <c r="K19" i="1"/>
  <c r="K60" i="1" s="1"/>
  <c r="N59" i="1"/>
  <c r="K68" i="1"/>
  <c r="Q68" i="1"/>
  <c r="O39" i="1"/>
  <c r="L29" i="1"/>
  <c r="E39" i="1"/>
  <c r="E49" i="1"/>
  <c r="J19" i="1"/>
  <c r="J60" i="1" s="1"/>
  <c r="C39" i="1"/>
  <c r="D39" i="1"/>
  <c r="F29" i="1"/>
  <c r="R19" i="1"/>
  <c r="R60" i="1" s="1"/>
  <c r="L39" i="1"/>
  <c r="H59" i="1"/>
  <c r="O68" i="1"/>
  <c r="B19" i="1"/>
  <c r="B60" i="1" s="1"/>
  <c r="D19" i="1"/>
  <c r="D60" i="1" s="1"/>
  <c r="D29" i="1"/>
  <c r="N29" i="1"/>
  <c r="B39" i="1"/>
  <c r="E30" i="1"/>
  <c r="Q19" i="1"/>
  <c r="K40" i="1"/>
  <c r="I59" i="1"/>
  <c r="C68" i="1"/>
  <c r="P68" i="1"/>
  <c r="F59" i="1"/>
  <c r="L49" i="1"/>
  <c r="E68" i="1"/>
  <c r="K39" i="1"/>
  <c r="F68" i="1"/>
  <c r="F50" i="1"/>
  <c r="R68" i="1"/>
  <c r="I68" i="1"/>
  <c r="R39" i="1"/>
  <c r="E29" i="1"/>
  <c r="C69" i="1"/>
  <c r="R59" i="1"/>
  <c r="F60" i="1"/>
  <c r="E60" i="1"/>
  <c r="L30" i="1"/>
  <c r="F40" i="1"/>
  <c r="I69" i="1"/>
  <c r="R30" i="1"/>
  <c r="K30" i="1"/>
  <c r="E40" i="1"/>
  <c r="K20" i="1"/>
  <c r="F30" i="1"/>
  <c r="R20" i="1"/>
  <c r="L40" i="1"/>
  <c r="B69" i="1"/>
  <c r="K50" i="1"/>
  <c r="D69" i="1"/>
  <c r="E50" i="1"/>
  <c r="C60" i="1"/>
  <c r="L60" i="1"/>
  <c r="L20" i="1"/>
  <c r="Q10" i="1"/>
  <c r="Q40" i="1" s="1"/>
  <c r="N50" i="1"/>
  <c r="N69" i="1"/>
  <c r="Q69" i="1"/>
  <c r="R50" i="1"/>
  <c r="J69" i="1"/>
  <c r="K69" i="1"/>
  <c r="L69" i="1"/>
  <c r="N60" i="1"/>
  <c r="F20" i="1"/>
  <c r="O69" i="1"/>
  <c r="O60" i="1"/>
  <c r="E20" i="1"/>
  <c r="P69" i="1"/>
  <c r="H69" i="1"/>
  <c r="L50" i="1"/>
  <c r="H50" i="1"/>
  <c r="O50" i="1"/>
  <c r="I50" i="1"/>
  <c r="P60" i="1"/>
  <c r="P50" i="1"/>
  <c r="J50" i="1"/>
  <c r="C40" i="1"/>
  <c r="H40" i="1"/>
  <c r="N40" i="1"/>
  <c r="D40" i="1"/>
  <c r="I40" i="1"/>
  <c r="O40" i="1"/>
  <c r="P40" i="1"/>
  <c r="J40" i="1"/>
  <c r="B40" i="1"/>
  <c r="N20" i="1"/>
  <c r="N30" i="1"/>
  <c r="O20" i="1"/>
  <c r="O30" i="1"/>
  <c r="P20" i="1"/>
  <c r="P30" i="1"/>
  <c r="J30" i="1"/>
  <c r="I30" i="1"/>
  <c r="H30" i="1"/>
  <c r="D30" i="1"/>
  <c r="B30" i="1"/>
  <c r="C30" i="1"/>
  <c r="B20" i="1"/>
  <c r="C20" i="1"/>
  <c r="D20" i="1"/>
  <c r="H20" i="1"/>
  <c r="I20" i="1"/>
  <c r="J20" i="1"/>
  <c r="C50" i="1"/>
  <c r="D50" i="1"/>
  <c r="B50" i="1"/>
  <c r="Q20" i="1" l="1"/>
  <c r="Q60" i="1"/>
  <c r="Q30" i="1"/>
  <c r="Q50" i="1"/>
</calcChain>
</file>

<file path=xl/sharedStrings.xml><?xml version="1.0" encoding="utf-8"?>
<sst xmlns="http://schemas.openxmlformats.org/spreadsheetml/2006/main" count="83" uniqueCount="26">
  <si>
    <t>MUSICAL INSTRUMENTS</t>
  </si>
  <si>
    <t>BABY</t>
  </si>
  <si>
    <t>R@20</t>
  </si>
  <si>
    <t>P@20</t>
  </si>
  <si>
    <t>NDCG@20</t>
  </si>
  <si>
    <t>epochs</t>
  </si>
  <si>
    <t>LATTICE</t>
  </si>
  <si>
    <t>Results against LATTICE:</t>
  </si>
  <si>
    <t>LATTICE + TDA
in text</t>
  </si>
  <si>
    <t>MF</t>
  </si>
  <si>
    <t>Mean</t>
  </si>
  <si>
    <t>Var</t>
  </si>
  <si>
    <t>DIGITAL MUSIC</t>
  </si>
  <si>
    <t>LightGCN</t>
  </si>
  <si>
    <t>GRCN</t>
  </si>
  <si>
    <t>MMGCN</t>
  </si>
  <si>
    <t>VBPR</t>
  </si>
  <si>
    <t>NGCF</t>
  </si>
  <si>
    <t>LATTICE + TDA in Image and text</t>
  </si>
  <si>
    <t>LATTICE + TDA Image</t>
  </si>
  <si>
    <t>time (seconds)</t>
  </si>
  <si>
    <t>LATTICE + TDA initial graph</t>
  </si>
  <si>
    <t>LATTICE + TDA each graph</t>
  </si>
  <si>
    <t>Best</t>
  </si>
  <si>
    <t>Difference in %</t>
  </si>
  <si>
    <t>LATTICE + TDA dropout
(1/5, 1/10, 1/15, 1/20, 1/25)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</si>
</sst>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164" fontId="1" fillId="0" borderId="0" xfId="0" applyNumberFormat="1" applyFont="1"/>
    <xf numFmtId="164" fontId="0" fillId="5" borderId="0" xfId="0" applyNumberFormat="1" applyFill="1"/>
    <xf numFmtId="165" fontId="1" fillId="0" borderId="0" xfId="0" applyNumberFormat="1" applyFont="1"/>
    <xf numFmtId="11" fontId="1" fillId="0" borderId="0" xfId="0" applyNumberFormat="1" applyFont="1"/>
    <xf numFmtId="165" fontId="0" fillId="4" borderId="0" xfId="0" applyNumberFormat="1" applyFill="1"/>
    <xf numFmtId="165" fontId="0" fillId="5" borderId="0" xfId="0" applyNumberFormat="1" applyFill="1"/>
    <xf numFmtId="0" fontId="4" fillId="4" borderId="0" xfId="0" applyFont="1" applyFill="1"/>
    <xf numFmtId="0" fontId="5" fillId="0" borderId="0" xfId="0" applyFont="1"/>
    <xf numFmtId="166" fontId="0" fillId="4" borderId="0" xfId="0" applyNumberFormat="1" applyFill="1"/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19FD-2D43-4B8A-8AB9-E9F098A1003B}">
  <dimension ref="A1:O50"/>
  <sheetViews>
    <sheetView topLeftCell="A18" workbookViewId="0">
      <selection activeCell="K10" sqref="K10"/>
    </sheetView>
  </sheetViews>
  <sheetFormatPr baseColWidth="10" defaultRowHeight="14.5" x14ac:dyDescent="0.35"/>
  <cols>
    <col min="1" max="1" width="15.36328125" customWidth="1"/>
    <col min="2" max="4" width="15.36328125" bestFit="1" customWidth="1"/>
    <col min="6" max="6" width="2.90625" customWidth="1"/>
    <col min="7" max="9" width="11.36328125" bestFit="1" customWidth="1"/>
    <col min="11" max="11" width="3.36328125" customWidth="1"/>
    <col min="12" max="14" width="11.36328125" bestFit="1" customWidth="1"/>
  </cols>
  <sheetData>
    <row r="1" spans="1:15" x14ac:dyDescent="0.35">
      <c r="B1" s="20" t="s">
        <v>0</v>
      </c>
      <c r="C1" s="20"/>
      <c r="D1" s="20"/>
      <c r="E1" s="20"/>
      <c r="G1" s="20" t="s">
        <v>12</v>
      </c>
      <c r="H1" s="20"/>
      <c r="I1" s="20"/>
      <c r="J1" s="20"/>
      <c r="L1" s="20" t="s">
        <v>1</v>
      </c>
      <c r="M1" s="20"/>
      <c r="N1" s="20"/>
      <c r="O1" s="20"/>
    </row>
    <row r="2" spans="1:15" x14ac:dyDescent="0.35">
      <c r="B2" s="2" t="s">
        <v>2</v>
      </c>
      <c r="C2" s="2" t="s">
        <v>3</v>
      </c>
      <c r="D2" s="2" t="s">
        <v>4</v>
      </c>
      <c r="E2" s="2" t="s">
        <v>5</v>
      </c>
      <c r="G2" s="2" t="s">
        <v>2</v>
      </c>
      <c r="H2" s="2" t="s">
        <v>3</v>
      </c>
      <c r="I2" s="2" t="s">
        <v>4</v>
      </c>
      <c r="J2" s="2" t="s">
        <v>5</v>
      </c>
      <c r="L2" s="2" t="s">
        <v>2</v>
      </c>
      <c r="M2" s="2" t="s">
        <v>3</v>
      </c>
      <c r="N2" s="2" t="s">
        <v>4</v>
      </c>
      <c r="O2" s="2" t="s">
        <v>5</v>
      </c>
    </row>
    <row r="4" spans="1:15" x14ac:dyDescent="0.35">
      <c r="A4" s="16" t="s">
        <v>9</v>
      </c>
      <c r="B4" s="10">
        <v>0.11149988</v>
      </c>
      <c r="C4" s="10">
        <v>5.7732699999999996E-3</v>
      </c>
      <c r="D4" s="10">
        <v>4.7783979999999997E-2</v>
      </c>
      <c r="E4" s="3">
        <v>230</v>
      </c>
      <c r="G4" s="10">
        <v>0.23154222999999999</v>
      </c>
      <c r="H4" s="10">
        <v>1.4356610000000001E-2</v>
      </c>
      <c r="I4" s="10">
        <v>0.12375264</v>
      </c>
      <c r="J4" s="3">
        <v>430</v>
      </c>
      <c r="L4" s="10">
        <v>4.5697389999999997E-2</v>
      </c>
      <c r="M4" s="10">
        <v>2.4453600000000002E-3</v>
      </c>
      <c r="N4" s="10">
        <v>2.0231119999999998E-2</v>
      </c>
      <c r="O4" s="3">
        <v>85</v>
      </c>
    </row>
    <row r="5" spans="1:15" x14ac:dyDescent="0.35">
      <c r="A5" s="19"/>
      <c r="B5" s="10">
        <v>0.11149988</v>
      </c>
      <c r="C5" s="10">
        <v>5.7732699999999996E-3</v>
      </c>
      <c r="D5" s="10">
        <v>4.7783979999999997E-2</v>
      </c>
      <c r="E5" s="3">
        <v>230</v>
      </c>
      <c r="G5" s="10">
        <v>0.23154222999999999</v>
      </c>
      <c r="H5" s="10">
        <v>1.4356610000000001E-2</v>
      </c>
      <c r="I5" s="10">
        <v>0.12375264</v>
      </c>
      <c r="J5" s="3">
        <v>430</v>
      </c>
      <c r="L5" s="10">
        <v>4.5697389999999997E-2</v>
      </c>
      <c r="M5" s="10">
        <v>2.4453600000000002E-3</v>
      </c>
      <c r="N5" s="10">
        <v>2.0231119999999998E-2</v>
      </c>
      <c r="O5" s="3">
        <v>85</v>
      </c>
    </row>
    <row r="6" spans="1:15" x14ac:dyDescent="0.35">
      <c r="A6" s="19"/>
      <c r="B6" s="10">
        <v>0.11149988</v>
      </c>
      <c r="C6" s="10">
        <v>5.7732699999999996E-3</v>
      </c>
      <c r="D6" s="10">
        <v>4.7783979999999997E-2</v>
      </c>
      <c r="E6" s="3">
        <v>230</v>
      </c>
      <c r="G6" s="10">
        <v>0.23154222999999999</v>
      </c>
      <c r="H6" s="10">
        <v>1.4356610000000001E-2</v>
      </c>
      <c r="I6" s="10">
        <v>0.12375264</v>
      </c>
      <c r="J6" s="3">
        <v>430</v>
      </c>
      <c r="L6" s="10">
        <v>4.5697389999999997E-2</v>
      </c>
      <c r="M6" s="10">
        <v>2.4453600000000002E-3</v>
      </c>
      <c r="N6" s="10">
        <v>2.0231119999999998E-2</v>
      </c>
      <c r="O6" s="3">
        <v>85</v>
      </c>
    </row>
    <row r="7" spans="1:15" x14ac:dyDescent="0.35">
      <c r="A7" s="19"/>
      <c r="B7" s="10">
        <v>0.11149988</v>
      </c>
      <c r="C7" s="10">
        <v>5.7732699999999996E-3</v>
      </c>
      <c r="D7" s="10">
        <v>4.7783979999999997E-2</v>
      </c>
      <c r="E7" s="3">
        <v>230</v>
      </c>
      <c r="G7" s="10">
        <v>0.23154222999999999</v>
      </c>
      <c r="H7" s="10">
        <v>1.4356610000000001E-2</v>
      </c>
      <c r="I7" s="10">
        <v>0.12375264</v>
      </c>
      <c r="J7" s="3">
        <v>430</v>
      </c>
      <c r="L7" s="10">
        <v>4.5697389999999997E-2</v>
      </c>
      <c r="M7" s="10">
        <v>2.4453600000000002E-3</v>
      </c>
      <c r="N7" s="10">
        <v>2.0231119999999998E-2</v>
      </c>
      <c r="O7" s="3">
        <v>85</v>
      </c>
    </row>
    <row r="8" spans="1:15" x14ac:dyDescent="0.35">
      <c r="A8" s="19"/>
      <c r="B8" s="10">
        <v>0.11149988</v>
      </c>
      <c r="C8" s="10">
        <v>5.7732699999999996E-3</v>
      </c>
      <c r="D8" s="10">
        <v>4.7783979999999997E-2</v>
      </c>
      <c r="E8" s="3">
        <v>230</v>
      </c>
      <c r="G8" s="10">
        <v>0.23154222999999999</v>
      </c>
      <c r="H8" s="10">
        <v>1.4356610000000001E-2</v>
      </c>
      <c r="I8" s="10">
        <v>0.12375264</v>
      </c>
      <c r="J8" s="3">
        <v>430</v>
      </c>
      <c r="L8" s="10">
        <v>4.5697389999999997E-2</v>
      </c>
      <c r="M8" s="10">
        <v>2.4453600000000002E-3</v>
      </c>
      <c r="N8" s="10">
        <v>2.0231119999999998E-2</v>
      </c>
      <c r="O8" s="3">
        <v>85</v>
      </c>
    </row>
    <row r="9" spans="1:15" x14ac:dyDescent="0.35">
      <c r="A9" s="1" t="s">
        <v>10</v>
      </c>
      <c r="B9" s="8">
        <f>AVERAGE(B4:B8)</f>
        <v>0.11149988</v>
      </c>
      <c r="C9" s="8">
        <f t="shared" ref="C9:D9" si="0">AVERAGE(C4:C8)</f>
        <v>5.7732699999999996E-3</v>
      </c>
      <c r="D9" s="8">
        <f t="shared" si="0"/>
        <v>4.7783979999999997E-2</v>
      </c>
      <c r="G9" s="8">
        <f>AVERAGE(G4:G8)</f>
        <v>0.23154222999999999</v>
      </c>
      <c r="H9" s="8">
        <f t="shared" ref="H9:I9" si="1">AVERAGE(H4:H8)</f>
        <v>1.4356610000000001E-2</v>
      </c>
      <c r="I9" s="8">
        <f t="shared" si="1"/>
        <v>0.12375264</v>
      </c>
      <c r="L9" s="8">
        <f>AVERAGE(L4:L8)</f>
        <v>4.5697389999999997E-2</v>
      </c>
      <c r="M9" s="8">
        <f t="shared" ref="M9:N9" si="2">AVERAGE(M4:M8)</f>
        <v>2.4453600000000002E-3</v>
      </c>
      <c r="N9" s="8">
        <f t="shared" si="2"/>
        <v>2.0231119999999998E-2</v>
      </c>
    </row>
    <row r="10" spans="1:15" x14ac:dyDescent="0.35">
      <c r="A10" s="1" t="s">
        <v>11</v>
      </c>
      <c r="B10" s="1">
        <f>VAR(B4:B8)</f>
        <v>0</v>
      </c>
      <c r="C10" s="1">
        <f t="shared" ref="C10:D10" si="3">VAR(C4:C8)</f>
        <v>0</v>
      </c>
      <c r="D10" s="1">
        <f t="shared" si="3"/>
        <v>0</v>
      </c>
      <c r="G10" s="1">
        <f>VAR(G4:G8)</f>
        <v>0</v>
      </c>
      <c r="H10" s="1">
        <f t="shared" ref="H10:I10" si="4">VAR(H4:H8)</f>
        <v>0</v>
      </c>
      <c r="I10" s="1">
        <f t="shared" si="4"/>
        <v>0</v>
      </c>
      <c r="L10" s="1">
        <f>VAR(L4:L8)</f>
        <v>0</v>
      </c>
      <c r="M10" s="1">
        <f t="shared" ref="M10:N10" si="5">VAR(M4:M8)</f>
        <v>0</v>
      </c>
      <c r="N10" s="1">
        <f t="shared" si="5"/>
        <v>0</v>
      </c>
    </row>
    <row r="12" spans="1:15" ht="14.5" customHeight="1" x14ac:dyDescent="0.35">
      <c r="A12" s="17" t="s">
        <v>17</v>
      </c>
      <c r="B12" s="11">
        <v>0.14613949000000001</v>
      </c>
      <c r="C12" s="11">
        <v>7.52274E-3</v>
      </c>
      <c r="D12" s="11">
        <v>6.4938209999999996E-2</v>
      </c>
      <c r="E12" s="4">
        <v>440</v>
      </c>
      <c r="G12" s="11">
        <v>0.25723835</v>
      </c>
      <c r="H12" s="11">
        <v>1.5953800000000001E-2</v>
      </c>
      <c r="I12" s="11">
        <v>0.13472521000000001</v>
      </c>
      <c r="J12" s="4">
        <v>310</v>
      </c>
      <c r="L12" s="11">
        <v>6.0826869999999998E-2</v>
      </c>
      <c r="M12" s="11">
        <v>3.2219100000000001E-3</v>
      </c>
      <c r="N12" s="11">
        <v>2.6016299999999999E-2</v>
      </c>
      <c r="O12" s="4">
        <v>170</v>
      </c>
    </row>
    <row r="13" spans="1:15" x14ac:dyDescent="0.35">
      <c r="A13" s="17"/>
      <c r="B13" s="11">
        <v>0.14211570000000001</v>
      </c>
      <c r="C13" s="11">
        <v>7.3477999999999998E-3</v>
      </c>
      <c r="D13" s="11">
        <v>6.3525929999999994E-2</v>
      </c>
      <c r="E13" s="4">
        <v>410</v>
      </c>
      <c r="G13" s="11">
        <v>0.25758933000000001</v>
      </c>
      <c r="H13" s="11">
        <v>1.5971849999999999E-2</v>
      </c>
      <c r="I13" s="11">
        <v>0.13562070000000001</v>
      </c>
      <c r="J13" s="4">
        <v>320</v>
      </c>
      <c r="L13" s="11">
        <v>5.9966690000000003E-2</v>
      </c>
      <c r="M13" s="11">
        <v>3.16534E-3</v>
      </c>
      <c r="N13" s="11">
        <v>2.535718E-2</v>
      </c>
      <c r="O13" s="4">
        <v>160</v>
      </c>
    </row>
    <row r="14" spans="1:15" x14ac:dyDescent="0.35">
      <c r="A14" s="17"/>
      <c r="B14" s="11">
        <v>0.14147422000000001</v>
      </c>
      <c r="C14" s="11">
        <v>7.3128100000000003E-3</v>
      </c>
      <c r="D14" s="11">
        <v>6.3518030000000003E-2</v>
      </c>
      <c r="E14" s="4">
        <v>385</v>
      </c>
      <c r="G14" s="11">
        <v>0.25740931</v>
      </c>
      <c r="H14" s="11">
        <v>1.592673E-2</v>
      </c>
      <c r="I14" s="11">
        <v>0.13527722</v>
      </c>
      <c r="J14" s="4">
        <v>290</v>
      </c>
      <c r="L14" s="11">
        <v>5.9797839999999998E-2</v>
      </c>
      <c r="M14" s="11">
        <v>3.1756200000000001E-3</v>
      </c>
      <c r="N14" s="11">
        <v>2.578275E-2</v>
      </c>
      <c r="O14" s="4">
        <v>155</v>
      </c>
    </row>
    <row r="15" spans="1:15" x14ac:dyDescent="0.35">
      <c r="A15" s="17"/>
      <c r="B15" s="11">
        <v>0.14619781000000001</v>
      </c>
      <c r="C15" s="11">
        <v>7.5577300000000004E-3</v>
      </c>
      <c r="D15" s="11">
        <v>6.5953949999999997E-2</v>
      </c>
      <c r="E15" s="4">
        <v>490</v>
      </c>
      <c r="G15" s="11">
        <v>0.25866971</v>
      </c>
      <c r="H15" s="11">
        <v>1.601696E-2</v>
      </c>
      <c r="I15" s="11">
        <v>0.13640088</v>
      </c>
      <c r="J15" s="4">
        <v>335</v>
      </c>
      <c r="L15" s="11">
        <v>5.7971450000000001E-2</v>
      </c>
      <c r="M15" s="11">
        <v>3.06763E-3</v>
      </c>
      <c r="N15" s="11">
        <v>2.5065870000000001E-2</v>
      </c>
      <c r="O15" s="4">
        <v>150</v>
      </c>
    </row>
    <row r="16" spans="1:15" x14ac:dyDescent="0.35">
      <c r="A16" s="17"/>
      <c r="B16" s="11">
        <v>0.13774201</v>
      </c>
      <c r="C16" s="11">
        <v>7.1028699999999998E-3</v>
      </c>
      <c r="D16" s="11">
        <v>6.2647419999999995E-2</v>
      </c>
      <c r="E16" s="4">
        <v>365</v>
      </c>
      <c r="G16" s="11">
        <v>0.25574926999999997</v>
      </c>
      <c r="H16" s="11">
        <v>1.5809420000000001E-2</v>
      </c>
      <c r="I16" s="11">
        <v>0.13502326000000001</v>
      </c>
      <c r="J16" s="4">
        <v>290</v>
      </c>
      <c r="L16" s="11">
        <v>5.6885350000000001E-2</v>
      </c>
      <c r="M16" s="11">
        <v>3.0239099999999999E-3</v>
      </c>
      <c r="N16" s="11">
        <v>2.478667E-2</v>
      </c>
      <c r="O16" s="4">
        <v>140</v>
      </c>
    </row>
    <row r="17" spans="1:15" x14ac:dyDescent="0.35">
      <c r="A17" s="1" t="s">
        <v>10</v>
      </c>
      <c r="B17" s="8">
        <f>AVERAGE(B12:B16)</f>
        <v>0.142733846</v>
      </c>
      <c r="C17" s="8">
        <f t="shared" ref="C17:D17" si="6">AVERAGE(C12:C16)</f>
        <v>7.3687900000000001E-3</v>
      </c>
      <c r="D17" s="8">
        <f t="shared" si="6"/>
        <v>6.4116707999999994E-2</v>
      </c>
      <c r="G17" s="8">
        <f>AVERAGE(G12:G16)</f>
        <v>0.25733119399999999</v>
      </c>
      <c r="H17" s="8">
        <f t="shared" ref="H17:I17" si="7">AVERAGE(H12:H16)</f>
        <v>1.5935752000000001E-2</v>
      </c>
      <c r="I17" s="8">
        <f t="shared" si="7"/>
        <v>0.13540945399999998</v>
      </c>
      <c r="L17" s="8">
        <f>AVERAGE(L12:L16)</f>
        <v>5.9089639999999999E-2</v>
      </c>
      <c r="M17" s="8">
        <f t="shared" ref="M17:N17" si="8">AVERAGE(M12:M16)</f>
        <v>3.1308820000000002E-3</v>
      </c>
      <c r="N17" s="8">
        <f t="shared" si="8"/>
        <v>2.5401753999999999E-2</v>
      </c>
    </row>
    <row r="18" spans="1:15" x14ac:dyDescent="0.35">
      <c r="A18" s="1" t="s">
        <v>11</v>
      </c>
      <c r="B18" s="1">
        <f>VAR(B12:B16)</f>
        <v>1.2621161609030032E-5</v>
      </c>
      <c r="C18" s="1">
        <f t="shared" ref="C18:D18" si="9">VAR(C12:C16)</f>
        <v>3.3421678250000044E-8</v>
      </c>
      <c r="D18" s="1">
        <f t="shared" si="9"/>
        <v>1.7291412306200001E-6</v>
      </c>
      <c r="G18" s="1">
        <f>VAR(G12:G16)</f>
        <v>1.09386623408002E-6</v>
      </c>
      <c r="H18" s="1">
        <f t="shared" ref="H18:I18" si="10">VAR(H12:H16)</f>
        <v>6.0661764699999305E-9</v>
      </c>
      <c r="I18" s="1">
        <f t="shared" si="10"/>
        <v>4.1559296847999673E-7</v>
      </c>
      <c r="L18" s="1">
        <f>VAR(L12:L16)</f>
        <v>2.5994938238999975E-6</v>
      </c>
      <c r="M18" s="1">
        <f t="shared" ref="M18:N18" si="11">VAR(M12:M16)</f>
        <v>6.729690870000015E-9</v>
      </c>
      <c r="N18" s="1">
        <f t="shared" si="11"/>
        <v>2.539894920299996E-7</v>
      </c>
    </row>
    <row r="20" spans="1:15" ht="14.5" customHeight="1" x14ac:dyDescent="0.35">
      <c r="A20" s="16" t="s">
        <v>13</v>
      </c>
      <c r="B20" s="10">
        <v>0.15984371</v>
      </c>
      <c r="C20" s="10">
        <v>8.2575200000000008E-3</v>
      </c>
      <c r="D20" s="10">
        <v>7.0222160000000006E-2</v>
      </c>
      <c r="E20" s="3">
        <v>200</v>
      </c>
      <c r="G20" s="10">
        <v>0.29042803</v>
      </c>
      <c r="H20" s="10">
        <v>1.786681E-2</v>
      </c>
      <c r="I20" s="10">
        <v>0.15610953999999999</v>
      </c>
      <c r="J20" s="3">
        <v>500</v>
      </c>
      <c r="L20" s="10">
        <v>6.8746280000000007E-2</v>
      </c>
      <c r="M20" s="10">
        <v>3.6461800000000002E-3</v>
      </c>
      <c r="N20" s="10">
        <v>3.0627890000000001E-2</v>
      </c>
      <c r="O20" s="3">
        <v>80</v>
      </c>
    </row>
    <row r="21" spans="1:15" x14ac:dyDescent="0.35">
      <c r="A21" s="16"/>
      <c r="B21" s="10">
        <v>0.15984371</v>
      </c>
      <c r="C21" s="10">
        <v>8.2575200000000008E-3</v>
      </c>
      <c r="D21" s="10">
        <v>7.0222160000000006E-2</v>
      </c>
      <c r="E21" s="3">
        <v>200</v>
      </c>
      <c r="G21" s="10">
        <v>0.29042803</v>
      </c>
      <c r="H21" s="10">
        <v>1.786681E-2</v>
      </c>
      <c r="I21" s="10">
        <v>0.15610953999999999</v>
      </c>
      <c r="J21" s="3">
        <v>500</v>
      </c>
      <c r="L21" s="10">
        <v>6.8746280000000007E-2</v>
      </c>
      <c r="M21" s="10">
        <v>3.6461800000000002E-3</v>
      </c>
      <c r="N21" s="10">
        <v>3.0627890000000001E-2</v>
      </c>
      <c r="O21" s="3">
        <v>80</v>
      </c>
    </row>
    <row r="22" spans="1:15" x14ac:dyDescent="0.35">
      <c r="A22" s="16"/>
      <c r="B22" s="10">
        <v>0.15984371</v>
      </c>
      <c r="C22" s="10">
        <v>8.2575200000000008E-3</v>
      </c>
      <c r="D22" s="10">
        <v>7.0222160000000006E-2</v>
      </c>
      <c r="E22" s="3">
        <v>200</v>
      </c>
      <c r="G22" s="10">
        <v>0.29042803</v>
      </c>
      <c r="H22" s="10">
        <v>1.786681E-2</v>
      </c>
      <c r="I22" s="10">
        <v>0.15610953999999999</v>
      </c>
      <c r="J22" s="3">
        <v>500</v>
      </c>
      <c r="L22" s="10">
        <v>6.8746280000000007E-2</v>
      </c>
      <c r="M22" s="10">
        <v>3.6461800000000002E-3</v>
      </c>
      <c r="N22" s="10">
        <v>3.0627890000000001E-2</v>
      </c>
      <c r="O22" s="3">
        <v>80</v>
      </c>
    </row>
    <row r="23" spans="1:15" x14ac:dyDescent="0.35">
      <c r="A23" s="16"/>
      <c r="B23" s="10">
        <v>0.15984371</v>
      </c>
      <c r="C23" s="10">
        <v>8.2575200000000008E-3</v>
      </c>
      <c r="D23" s="10">
        <v>7.0222160000000006E-2</v>
      </c>
      <c r="E23" s="3">
        <v>200</v>
      </c>
      <c r="G23" s="10">
        <v>0.29042803</v>
      </c>
      <c r="H23" s="10">
        <v>1.786681E-2</v>
      </c>
      <c r="I23" s="10">
        <v>0.15610953999999999</v>
      </c>
      <c r="J23" s="3">
        <v>500</v>
      </c>
      <c r="L23" s="10">
        <v>6.8746280000000007E-2</v>
      </c>
      <c r="M23" s="10">
        <v>3.6461800000000002E-3</v>
      </c>
      <c r="N23" s="10">
        <v>3.0627890000000001E-2</v>
      </c>
      <c r="O23" s="3">
        <v>80</v>
      </c>
    </row>
    <row r="24" spans="1:15" x14ac:dyDescent="0.35">
      <c r="A24" s="16"/>
      <c r="B24" s="10">
        <v>0.15984371</v>
      </c>
      <c r="C24" s="10">
        <v>8.2575200000000008E-3</v>
      </c>
      <c r="D24" s="10">
        <v>7.0222160000000006E-2</v>
      </c>
      <c r="E24" s="3">
        <v>200</v>
      </c>
      <c r="G24" s="10">
        <v>0.29042803</v>
      </c>
      <c r="H24" s="10">
        <v>1.786681E-2</v>
      </c>
      <c r="I24" s="10">
        <v>0.15610953999999999</v>
      </c>
      <c r="J24" s="3">
        <v>500</v>
      </c>
      <c r="L24" s="10">
        <v>6.8746280000000007E-2</v>
      </c>
      <c r="M24" s="10">
        <v>3.6461800000000002E-3</v>
      </c>
      <c r="N24" s="10">
        <v>3.0627890000000001E-2</v>
      </c>
      <c r="O24" s="3">
        <v>80</v>
      </c>
    </row>
    <row r="25" spans="1:15" x14ac:dyDescent="0.35">
      <c r="A25" s="1" t="s">
        <v>10</v>
      </c>
      <c r="B25" s="8">
        <f>AVERAGE(B20:B24)</f>
        <v>0.15984371</v>
      </c>
      <c r="C25" s="8">
        <f t="shared" ref="C25:D25" si="12">AVERAGE(C20:C24)</f>
        <v>8.2575200000000008E-3</v>
      </c>
      <c r="D25" s="8">
        <f t="shared" si="12"/>
        <v>7.0222160000000006E-2</v>
      </c>
      <c r="G25" s="8">
        <f>AVERAGE(G20:G24)</f>
        <v>0.29042803</v>
      </c>
      <c r="H25" s="8">
        <f t="shared" ref="H25:I25" si="13">AVERAGE(H20:H24)</f>
        <v>1.786681E-2</v>
      </c>
      <c r="I25" s="8">
        <f t="shared" si="13"/>
        <v>0.15610953999999999</v>
      </c>
      <c r="L25" s="8">
        <f>AVERAGE(L20:L24)</f>
        <v>6.8746280000000007E-2</v>
      </c>
      <c r="M25" s="8">
        <f t="shared" ref="M25:N25" si="14">AVERAGE(M20:M24)</f>
        <v>3.6461800000000002E-3</v>
      </c>
      <c r="N25" s="8">
        <f t="shared" si="14"/>
        <v>3.0627890000000001E-2</v>
      </c>
    </row>
    <row r="26" spans="1:15" x14ac:dyDescent="0.35">
      <c r="A26" s="1" t="s">
        <v>11</v>
      </c>
      <c r="B26" s="1">
        <f>VAR(B20:B24)</f>
        <v>0</v>
      </c>
      <c r="C26" s="1">
        <f t="shared" ref="C26:D26" si="15">VAR(C20:C24)</f>
        <v>0</v>
      </c>
      <c r="D26" s="1">
        <f t="shared" si="15"/>
        <v>0</v>
      </c>
      <c r="G26" s="1">
        <f>VAR(G20:G24)</f>
        <v>0</v>
      </c>
      <c r="H26" s="1">
        <f t="shared" ref="H26:I26" si="16">VAR(H20:H24)</f>
        <v>0</v>
      </c>
      <c r="I26" s="1">
        <f t="shared" si="16"/>
        <v>0</v>
      </c>
      <c r="L26" s="1">
        <f>VAR(L20:L24)</f>
        <v>0</v>
      </c>
      <c r="M26" s="1">
        <f t="shared" ref="M26:N26" si="17">VAR(M20:M24)</f>
        <v>0</v>
      </c>
      <c r="N26" s="1">
        <f t="shared" si="17"/>
        <v>0</v>
      </c>
    </row>
    <row r="28" spans="1:15" x14ac:dyDescent="0.35">
      <c r="A28" s="17" t="s">
        <v>14</v>
      </c>
      <c r="B28" s="7">
        <v>0.15279999999999999</v>
      </c>
      <c r="C28" s="7">
        <v>7.9000000000000008E-3</v>
      </c>
      <c r="D28" s="7">
        <v>6.1600000000000002E-2</v>
      </c>
      <c r="E28" s="4"/>
      <c r="G28" s="4">
        <v>0.28289999999999998</v>
      </c>
      <c r="H28" s="4">
        <v>1.78E-2</v>
      </c>
      <c r="I28" s="4">
        <v>0.1401</v>
      </c>
      <c r="J28" s="4"/>
      <c r="L28" s="4">
        <v>8.0100000000000005E-2</v>
      </c>
      <c r="M28" s="4">
        <v>4.3E-3</v>
      </c>
      <c r="N28" s="4">
        <v>3.49E-2</v>
      </c>
      <c r="O28" s="4"/>
    </row>
    <row r="29" spans="1:15" x14ac:dyDescent="0.35">
      <c r="A29" s="18"/>
      <c r="B29" s="7">
        <v>0.15040000000000001</v>
      </c>
      <c r="C29" s="7">
        <v>7.7000000000000002E-3</v>
      </c>
      <c r="D29" s="7">
        <v>6.0499999999999998E-2</v>
      </c>
      <c r="E29" s="4"/>
      <c r="G29" s="4">
        <v>0.28960000000000002</v>
      </c>
      <c r="H29" s="4">
        <v>1.7999999999999999E-2</v>
      </c>
      <c r="I29" s="4">
        <v>0.14130000000000001</v>
      </c>
      <c r="J29" s="4"/>
      <c r="L29" s="4">
        <v>8.0199999999999994E-2</v>
      </c>
      <c r="M29" s="4">
        <v>4.3E-3</v>
      </c>
      <c r="N29" s="4">
        <v>3.4500000000000003E-2</v>
      </c>
      <c r="O29" s="4"/>
    </row>
    <row r="30" spans="1:15" x14ac:dyDescent="0.35">
      <c r="A30" s="18"/>
      <c r="B30" s="7">
        <v>0.1535</v>
      </c>
      <c r="C30" s="7">
        <v>7.9000000000000008E-3</v>
      </c>
      <c r="D30" s="7">
        <v>6.1600000000000002E-2</v>
      </c>
      <c r="E30" s="4"/>
      <c r="G30" s="4">
        <v>0.28649999999999998</v>
      </c>
      <c r="H30" s="4">
        <v>1.7899999999999999E-2</v>
      </c>
      <c r="I30" s="4">
        <v>0.14169999999999999</v>
      </c>
      <c r="J30" s="4"/>
      <c r="L30" s="4">
        <v>7.9799999999999996E-2</v>
      </c>
      <c r="M30" s="4">
        <v>4.1999999999999997E-3</v>
      </c>
      <c r="N30" s="4">
        <v>3.4500000000000003E-2</v>
      </c>
      <c r="O30" s="4"/>
    </row>
    <row r="31" spans="1:15" x14ac:dyDescent="0.35">
      <c r="A31" s="18"/>
      <c r="B31" s="7">
        <v>0.16300000000000001</v>
      </c>
      <c r="C31" s="7">
        <v>8.3999999999999995E-3</v>
      </c>
      <c r="D31" s="7">
        <v>6.54E-2</v>
      </c>
      <c r="E31" s="4"/>
      <c r="G31" s="4">
        <v>0.28539999999999999</v>
      </c>
      <c r="H31" s="4">
        <v>1.7899999999999999E-2</v>
      </c>
      <c r="I31" s="4">
        <v>0.14030000000000001</v>
      </c>
      <c r="J31" s="4"/>
      <c r="L31" s="4">
        <v>8.0399999999999999E-2</v>
      </c>
      <c r="M31" s="4">
        <v>4.3E-3</v>
      </c>
      <c r="N31" s="4">
        <v>3.49E-2</v>
      </c>
      <c r="O31" s="4"/>
    </row>
    <row r="32" spans="1:15" x14ac:dyDescent="0.35">
      <c r="A32" s="18"/>
      <c r="B32" s="7">
        <v>0.1472</v>
      </c>
      <c r="C32" s="7">
        <v>7.6E-3</v>
      </c>
      <c r="D32" s="7">
        <v>6.1600000000000002E-2</v>
      </c>
      <c r="E32" s="4"/>
      <c r="G32" s="4">
        <v>0.28770000000000001</v>
      </c>
      <c r="H32" s="4">
        <v>1.7999999999999999E-2</v>
      </c>
      <c r="I32" s="4">
        <v>0.1429</v>
      </c>
      <c r="J32" s="4"/>
      <c r="L32" s="4">
        <v>8.0500000000000002E-2</v>
      </c>
      <c r="M32" s="4">
        <v>4.3E-3</v>
      </c>
      <c r="N32" s="4">
        <v>3.4299999999999997E-2</v>
      </c>
      <c r="O32" s="4"/>
    </row>
    <row r="33" spans="1:15" x14ac:dyDescent="0.35">
      <c r="A33" s="1" t="s">
        <v>10</v>
      </c>
      <c r="B33" s="6">
        <f>AVERAGE(B28:B32)</f>
        <v>0.15338000000000002</v>
      </c>
      <c r="C33" s="6">
        <f t="shared" ref="C33:D33" si="18">AVERAGE(C28:C32)</f>
        <v>7.9000000000000008E-3</v>
      </c>
      <c r="D33" s="6">
        <f t="shared" si="18"/>
        <v>6.2139999999999994E-2</v>
      </c>
      <c r="G33" s="6">
        <f>AVERAGE(G28:G32)</f>
        <v>0.28642000000000001</v>
      </c>
      <c r="H33" s="6">
        <f t="shared" ref="H33:I33" si="19">AVERAGE(H28:H32)</f>
        <v>1.7919999999999998E-2</v>
      </c>
      <c r="I33" s="6">
        <f t="shared" si="19"/>
        <v>0.14126</v>
      </c>
      <c r="L33" s="1">
        <f>AVERAGE(L28:L32)</f>
        <v>8.0200000000000007E-2</v>
      </c>
      <c r="M33" s="1">
        <f t="shared" ref="M33:N33" si="20">AVERAGE(M28:M32)</f>
        <v>4.2799999999999991E-3</v>
      </c>
      <c r="N33" s="1">
        <f t="shared" si="20"/>
        <v>3.4619999999999998E-2</v>
      </c>
    </row>
    <row r="34" spans="1:15" x14ac:dyDescent="0.35">
      <c r="A34" s="1" t="s">
        <v>11</v>
      </c>
      <c r="B34" s="9">
        <f t="shared" ref="B34:D34" si="21">VAR(B28:B32)</f>
        <v>3.4992000000000034E-5</v>
      </c>
      <c r="C34" s="1">
        <f t="shared" si="21"/>
        <v>9.4999999999999845E-8</v>
      </c>
      <c r="D34" s="9">
        <f t="shared" si="21"/>
        <v>3.5479999999999993E-6</v>
      </c>
      <c r="G34" s="1">
        <f t="shared" ref="G34:I34" si="22">VAR(G28:G32)</f>
        <v>6.2970000000000779E-6</v>
      </c>
      <c r="H34" s="1">
        <f t="shared" si="22"/>
        <v>6.9999999999999154E-9</v>
      </c>
      <c r="I34" s="1">
        <f t="shared" si="22"/>
        <v>1.2879999999999928E-6</v>
      </c>
      <c r="L34" s="1">
        <f t="shared" ref="L34:N34" si="23">VAR(L28:L32)</f>
        <v>7.5000000000000817E-8</v>
      </c>
      <c r="M34" s="1">
        <f t="shared" si="23"/>
        <v>2.0000000000000105E-9</v>
      </c>
      <c r="N34" s="1">
        <f t="shared" si="23"/>
        <v>7.2000000000000234E-8</v>
      </c>
    </row>
    <row r="36" spans="1:15" x14ac:dyDescent="0.35">
      <c r="A36" s="16" t="s">
        <v>15</v>
      </c>
      <c r="B36" s="3">
        <v>0.17730000000000001</v>
      </c>
      <c r="C36" s="3">
        <v>9.1000000000000004E-3</v>
      </c>
      <c r="D36" s="3">
        <v>7.7700000000000005E-2</v>
      </c>
      <c r="E36" s="3"/>
      <c r="G36" s="3">
        <v>0.20760000000000001</v>
      </c>
      <c r="H36" s="3">
        <v>1.29E-2</v>
      </c>
      <c r="I36" s="3">
        <v>9.2200000000000004E-2</v>
      </c>
      <c r="J36" s="3"/>
      <c r="L36" s="3">
        <v>6.2700000000000006E-2</v>
      </c>
      <c r="M36" s="3">
        <v>3.3E-3</v>
      </c>
      <c r="N36" s="3">
        <v>1.49E-2</v>
      </c>
      <c r="O36" s="3"/>
    </row>
    <row r="37" spans="1:15" x14ac:dyDescent="0.35">
      <c r="A37" s="19"/>
      <c r="B37" s="3">
        <v>0.18690000000000001</v>
      </c>
      <c r="C37" s="3">
        <v>9.5999999999999992E-3</v>
      </c>
      <c r="D37" s="3">
        <v>8.1000000000000003E-2</v>
      </c>
      <c r="E37" s="3"/>
      <c r="G37" s="3">
        <v>0.20519999999999999</v>
      </c>
      <c r="H37" s="3">
        <v>1.2800000000000001E-2</v>
      </c>
      <c r="I37" s="3">
        <v>9.2100000000000001E-2</v>
      </c>
      <c r="J37" s="3"/>
      <c r="L37" s="3">
        <v>5.8799999999999998E-2</v>
      </c>
      <c r="M37" s="3">
        <v>3.0999999999999999E-3</v>
      </c>
      <c r="N37" s="3">
        <v>1.4500000000000001E-2</v>
      </c>
      <c r="O37" s="3"/>
    </row>
    <row r="38" spans="1:15" x14ac:dyDescent="0.35">
      <c r="A38" s="19"/>
      <c r="B38" s="3">
        <v>0.18659999999999999</v>
      </c>
      <c r="C38" s="3">
        <v>9.5999999999999992E-3</v>
      </c>
      <c r="D38" s="3">
        <v>7.8899999999999998E-2</v>
      </c>
      <c r="E38" s="3"/>
      <c r="G38" s="3">
        <v>0.2001</v>
      </c>
      <c r="H38" s="3">
        <v>1.24E-2</v>
      </c>
      <c r="I38" s="3">
        <v>8.8499999999999995E-2</v>
      </c>
      <c r="J38" s="3"/>
      <c r="L38" s="3">
        <v>6.2399999999999997E-2</v>
      </c>
      <c r="M38" s="3">
        <v>3.3E-3</v>
      </c>
      <c r="N38" s="3">
        <v>1.54E-2</v>
      </c>
      <c r="O38" s="3"/>
    </row>
    <row r="39" spans="1:15" x14ac:dyDescent="0.35">
      <c r="A39" s="19"/>
      <c r="B39" s="3">
        <v>0.18659999999999999</v>
      </c>
      <c r="C39" s="3">
        <v>9.5999999999999992E-3</v>
      </c>
      <c r="D39" s="3">
        <v>8.0199999999999994E-2</v>
      </c>
      <c r="E39" s="3"/>
      <c r="G39" s="3">
        <v>0.2127</v>
      </c>
      <c r="H39" s="3">
        <v>1.32E-2</v>
      </c>
      <c r="I39" s="3">
        <v>9.5200000000000007E-2</v>
      </c>
      <c r="J39" s="3"/>
      <c r="L39" s="3">
        <v>6.1100000000000002E-2</v>
      </c>
      <c r="M39" s="3">
        <v>3.3E-3</v>
      </c>
      <c r="N39" s="3">
        <v>1.5299999999999999E-2</v>
      </c>
      <c r="O39" s="3"/>
    </row>
    <row r="40" spans="1:15" x14ac:dyDescent="0.35">
      <c r="A40" s="19"/>
      <c r="B40" s="3">
        <v>0.1915</v>
      </c>
      <c r="C40" s="3">
        <v>9.7999999999999997E-3</v>
      </c>
      <c r="D40" s="3">
        <v>8.1299999999999997E-2</v>
      </c>
      <c r="E40" s="3"/>
      <c r="G40" s="3">
        <v>0.2001</v>
      </c>
      <c r="H40" s="3">
        <v>1.2500000000000001E-2</v>
      </c>
      <c r="I40" s="3">
        <v>8.6499999999999994E-2</v>
      </c>
      <c r="J40" s="3"/>
      <c r="L40" s="3">
        <v>5.9299999999999999E-2</v>
      </c>
      <c r="M40" s="3">
        <v>3.2000000000000002E-3</v>
      </c>
      <c r="N40" s="3">
        <v>1.4200000000000001E-2</v>
      </c>
      <c r="O40" s="3"/>
    </row>
    <row r="41" spans="1:15" x14ac:dyDescent="0.35">
      <c r="A41" s="1" t="s">
        <v>10</v>
      </c>
      <c r="B41" s="1">
        <f>AVERAGE(B36:B40)</f>
        <v>0.18578</v>
      </c>
      <c r="C41" s="1">
        <f t="shared" ref="C41:D41" si="24">AVERAGE(C36:C40)</f>
        <v>9.5399999999999981E-3</v>
      </c>
      <c r="D41" s="1">
        <f t="shared" si="24"/>
        <v>7.9819999999999988E-2</v>
      </c>
      <c r="G41" s="1">
        <f>AVERAGE(G36:G40)</f>
        <v>0.20514000000000002</v>
      </c>
      <c r="H41" s="1">
        <f t="shared" ref="H41:I41" si="25">AVERAGE(H36:H40)</f>
        <v>1.2759999999999999E-2</v>
      </c>
      <c r="I41" s="1">
        <f t="shared" si="25"/>
        <v>9.0900000000000009E-2</v>
      </c>
      <c r="L41" s="1">
        <f>AVERAGE(L36:L40)</f>
        <v>6.0860000000000004E-2</v>
      </c>
      <c r="M41" s="1">
        <f t="shared" ref="M41:N41" si="26">AVERAGE(M36:M40)</f>
        <v>3.2400000000000007E-3</v>
      </c>
      <c r="N41" s="1">
        <f t="shared" si="26"/>
        <v>1.4860000000000002E-2</v>
      </c>
    </row>
    <row r="42" spans="1:15" x14ac:dyDescent="0.35">
      <c r="A42" s="1" t="s">
        <v>11</v>
      </c>
      <c r="B42" s="9">
        <f t="shared" ref="B42:D42" si="27">VAR(B36:B40)</f>
        <v>2.6806999999999955E-5</v>
      </c>
      <c r="C42" s="1">
        <f t="shared" si="27"/>
        <v>6.7999999999999775E-8</v>
      </c>
      <c r="D42" s="1">
        <f t="shared" si="27"/>
        <v>2.2669999999999937E-6</v>
      </c>
      <c r="G42" s="9">
        <f t="shared" ref="G42:I42" si="28">VAR(G36:G40)</f>
        <v>2.8503000000000008E-5</v>
      </c>
      <c r="H42" s="9">
        <f t="shared" si="28"/>
        <v>1.0299999999999998E-7</v>
      </c>
      <c r="I42" s="9">
        <f t="shared" si="28"/>
        <v>1.1685000000000038E-5</v>
      </c>
      <c r="L42" s="1">
        <f t="shared" ref="L42:N42" si="29">VAR(L36:L40)</f>
        <v>3.1230000000000064E-6</v>
      </c>
      <c r="M42" s="1">
        <f t="shared" si="29"/>
        <v>8.0000000000000022E-9</v>
      </c>
      <c r="N42" s="1">
        <f t="shared" si="29"/>
        <v>2.6299999999999959E-7</v>
      </c>
    </row>
    <row r="44" spans="1:15" x14ac:dyDescent="0.35">
      <c r="A44" s="17" t="s">
        <v>16</v>
      </c>
      <c r="B44" s="4">
        <v>0.1047</v>
      </c>
      <c r="C44" s="4">
        <v>5.4000000000000003E-3</v>
      </c>
      <c r="D44" s="4">
        <v>4.48E-2</v>
      </c>
      <c r="E44" s="4"/>
      <c r="G44" s="4">
        <v>0.1186</v>
      </c>
      <c r="H44" s="4">
        <v>7.4999999999999997E-3</v>
      </c>
      <c r="I44" s="4">
        <v>5.0700000000000002E-2</v>
      </c>
      <c r="J44" s="4"/>
      <c r="L44" s="4">
        <v>2.86E-2</v>
      </c>
      <c r="M44" s="4">
        <v>1.5E-3</v>
      </c>
      <c r="N44" s="4">
        <v>1.21E-2</v>
      </c>
      <c r="O44" s="4"/>
    </row>
    <row r="45" spans="1:15" x14ac:dyDescent="0.35">
      <c r="A45" s="18"/>
      <c r="B45" s="4">
        <v>0.1047</v>
      </c>
      <c r="C45" s="4">
        <v>5.4000000000000003E-3</v>
      </c>
      <c r="D45" s="4">
        <v>4.48E-2</v>
      </c>
      <c r="E45" s="4"/>
      <c r="G45" s="4">
        <v>0.1186</v>
      </c>
      <c r="H45" s="4">
        <v>7.4999999999999997E-3</v>
      </c>
      <c r="I45" s="4">
        <v>5.0700000000000002E-2</v>
      </c>
      <c r="J45" s="4"/>
      <c r="L45" s="4">
        <v>2.86E-2</v>
      </c>
      <c r="M45" s="4">
        <v>1.5E-3</v>
      </c>
      <c r="N45" s="4">
        <v>1.21E-2</v>
      </c>
      <c r="O45" s="4"/>
    </row>
    <row r="46" spans="1:15" x14ac:dyDescent="0.35">
      <c r="A46" s="18"/>
      <c r="B46" s="4">
        <v>0.1047</v>
      </c>
      <c r="C46" s="4">
        <v>5.4000000000000003E-3</v>
      </c>
      <c r="D46" s="4">
        <v>4.48E-2</v>
      </c>
      <c r="E46" s="4"/>
      <c r="G46" s="4">
        <v>0.1186</v>
      </c>
      <c r="H46" s="4">
        <v>7.4999999999999997E-3</v>
      </c>
      <c r="I46" s="4">
        <v>5.0700000000000002E-2</v>
      </c>
      <c r="J46" s="4"/>
      <c r="L46" s="4">
        <v>2.86E-2</v>
      </c>
      <c r="M46" s="4">
        <v>1.5E-3</v>
      </c>
      <c r="N46" s="4">
        <v>1.21E-2</v>
      </c>
      <c r="O46" s="4"/>
    </row>
    <row r="47" spans="1:15" x14ac:dyDescent="0.35">
      <c r="A47" s="18"/>
      <c r="B47" s="4">
        <v>0.1047</v>
      </c>
      <c r="C47" s="4">
        <v>5.4000000000000003E-3</v>
      </c>
      <c r="D47" s="4">
        <v>4.48E-2</v>
      </c>
      <c r="E47" s="4"/>
      <c r="G47" s="4">
        <v>0.1186</v>
      </c>
      <c r="H47" s="4">
        <v>7.4999999999999997E-3</v>
      </c>
      <c r="I47" s="4">
        <v>5.0700000000000002E-2</v>
      </c>
      <c r="J47" s="4"/>
      <c r="L47" s="4">
        <v>2.86E-2</v>
      </c>
      <c r="M47" s="4">
        <v>1.5E-3</v>
      </c>
      <c r="N47" s="4">
        <v>1.21E-2</v>
      </c>
      <c r="O47" s="4"/>
    </row>
    <row r="48" spans="1:15" x14ac:dyDescent="0.35">
      <c r="A48" s="18"/>
      <c r="B48" s="4">
        <v>0.1047</v>
      </c>
      <c r="C48" s="4">
        <v>5.4000000000000003E-3</v>
      </c>
      <c r="D48" s="4">
        <v>4.48E-2</v>
      </c>
      <c r="E48" s="4"/>
      <c r="G48" s="4">
        <v>0.1186</v>
      </c>
      <c r="H48" s="4">
        <v>7.4999999999999997E-3</v>
      </c>
      <c r="I48" s="4">
        <v>5.0700000000000002E-2</v>
      </c>
      <c r="J48" s="4"/>
      <c r="L48" s="4">
        <v>2.86E-2</v>
      </c>
      <c r="M48" s="4">
        <v>1.5E-3</v>
      </c>
      <c r="N48" s="4">
        <v>1.21E-2</v>
      </c>
      <c r="O48" s="4"/>
    </row>
    <row r="49" spans="1:14" x14ac:dyDescent="0.35">
      <c r="A49" s="1" t="s">
        <v>10</v>
      </c>
      <c r="B49" s="1">
        <f>AVERAGE(B44:B48)</f>
        <v>0.10469999999999999</v>
      </c>
      <c r="C49" s="1">
        <f t="shared" ref="C49:D49" si="30">AVERAGE(C44:C48)</f>
        <v>5.4000000000000003E-3</v>
      </c>
      <c r="D49" s="1">
        <f t="shared" si="30"/>
        <v>4.48E-2</v>
      </c>
      <c r="G49" s="1">
        <f>AVERAGE(G44:G48)</f>
        <v>0.1186</v>
      </c>
      <c r="H49" s="1">
        <f t="shared" ref="H49:I49" si="31">AVERAGE(H44:H48)</f>
        <v>7.4999999999999997E-3</v>
      </c>
      <c r="I49" s="1">
        <f t="shared" si="31"/>
        <v>5.0700000000000002E-2</v>
      </c>
      <c r="L49" s="1">
        <f>AVERAGE(L44:L48)</f>
        <v>2.8600000000000004E-2</v>
      </c>
      <c r="M49" s="1">
        <f t="shared" ref="M49:N49" si="32">AVERAGE(M44:M48)</f>
        <v>1.5E-3</v>
      </c>
      <c r="N49" s="1">
        <f t="shared" si="32"/>
        <v>1.21E-2</v>
      </c>
    </row>
    <row r="50" spans="1:14" x14ac:dyDescent="0.35">
      <c r="A50" s="1" t="s">
        <v>11</v>
      </c>
      <c r="B50" s="1">
        <v>0</v>
      </c>
      <c r="C50" s="1">
        <f t="shared" ref="C50:D50" si="33">VAR(C44:C48)</f>
        <v>0</v>
      </c>
      <c r="D50" s="1">
        <f t="shared" si="33"/>
        <v>0</v>
      </c>
      <c r="G50" s="1">
        <f t="shared" ref="G50:I50" si="34">VAR(G44:G48)</f>
        <v>0</v>
      </c>
      <c r="H50" s="1">
        <f t="shared" si="34"/>
        <v>0</v>
      </c>
      <c r="I50" s="1">
        <f t="shared" si="34"/>
        <v>0</v>
      </c>
      <c r="L50" s="1">
        <v>0</v>
      </c>
      <c r="M50" s="1">
        <f t="shared" ref="M50:N50" si="35">VAR(M44:M48)</f>
        <v>0</v>
      </c>
      <c r="N50" s="1">
        <f t="shared" si="35"/>
        <v>0</v>
      </c>
    </row>
  </sheetData>
  <mergeCells count="9">
    <mergeCell ref="B1:E1"/>
    <mergeCell ref="G1:J1"/>
    <mergeCell ref="L1:O1"/>
    <mergeCell ref="A20:A24"/>
    <mergeCell ref="A28:A32"/>
    <mergeCell ref="A36:A40"/>
    <mergeCell ref="A44:A48"/>
    <mergeCell ref="A4:A8"/>
    <mergeCell ref="A12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A51" workbookViewId="0">
      <selection activeCell="N52" sqref="N52:P57"/>
    </sheetView>
  </sheetViews>
  <sheetFormatPr baseColWidth="10" defaultColWidth="8.7265625" defaultRowHeight="14.5" x14ac:dyDescent="0.35"/>
  <cols>
    <col min="1" max="1" width="36.26953125" customWidth="1"/>
    <col min="2" max="2" width="14.453125" customWidth="1"/>
    <col min="3" max="3" width="15.26953125" customWidth="1"/>
    <col min="4" max="5" width="15" customWidth="1"/>
    <col min="6" max="6" width="10.26953125" customWidth="1"/>
    <col min="7" max="7" width="12.1796875" customWidth="1"/>
    <col min="8" max="8" width="15.1796875" customWidth="1"/>
    <col min="9" max="9" width="12.26953125" customWidth="1"/>
    <col min="10" max="11" width="13.54296875" customWidth="1"/>
    <col min="13" max="13" width="9.81640625" customWidth="1"/>
    <col min="14" max="14" width="15.1796875" customWidth="1"/>
    <col min="15" max="15" width="12.26953125" customWidth="1"/>
    <col min="16" max="17" width="13.54296875" customWidth="1"/>
    <col min="18" max="18" width="10" customWidth="1"/>
    <col min="19" max="19" width="11.81640625" bestFit="1" customWidth="1"/>
  </cols>
  <sheetData>
    <row r="1" spans="1:18" ht="14.5" customHeight="1" x14ac:dyDescent="0.35">
      <c r="B1" s="20" t="s">
        <v>0</v>
      </c>
      <c r="C1" s="20"/>
      <c r="D1" s="20"/>
      <c r="E1" s="20"/>
      <c r="F1" s="20"/>
      <c r="H1" s="20" t="s">
        <v>12</v>
      </c>
      <c r="I1" s="20"/>
      <c r="J1" s="20"/>
      <c r="K1" s="20"/>
      <c r="L1" s="20"/>
      <c r="N1" s="20" t="s">
        <v>1</v>
      </c>
      <c r="O1" s="20"/>
      <c r="P1" s="20"/>
      <c r="Q1" s="20"/>
      <c r="R1" s="20"/>
    </row>
    <row r="2" spans="1:18" x14ac:dyDescent="0.35">
      <c r="B2" s="2" t="s">
        <v>2</v>
      </c>
      <c r="C2" s="2" t="s">
        <v>3</v>
      </c>
      <c r="D2" s="2" t="s">
        <v>4</v>
      </c>
      <c r="E2" s="2" t="s">
        <v>20</v>
      </c>
      <c r="F2" s="2" t="s">
        <v>5</v>
      </c>
      <c r="H2" s="2" t="s">
        <v>2</v>
      </c>
      <c r="I2" s="2" t="s">
        <v>3</v>
      </c>
      <c r="J2" s="2" t="s">
        <v>4</v>
      </c>
      <c r="K2" s="2" t="s">
        <v>20</v>
      </c>
      <c r="L2" s="2" t="s">
        <v>5</v>
      </c>
      <c r="N2" s="2" t="s">
        <v>2</v>
      </c>
      <c r="O2" s="2" t="s">
        <v>3</v>
      </c>
      <c r="P2" s="2" t="s">
        <v>4</v>
      </c>
      <c r="Q2" s="2" t="s">
        <v>20</v>
      </c>
      <c r="R2" s="2" t="s">
        <v>5</v>
      </c>
    </row>
    <row r="4" spans="1:18" x14ac:dyDescent="0.35">
      <c r="A4" s="16" t="s">
        <v>6</v>
      </c>
      <c r="B4" s="10">
        <v>0.21052018</v>
      </c>
      <c r="C4" s="10">
        <v>1.077677E-2</v>
      </c>
      <c r="D4" s="10">
        <v>9.3434069999999994E-2</v>
      </c>
      <c r="E4" s="10">
        <v>156.581828594207</v>
      </c>
      <c r="F4" s="3">
        <v>200</v>
      </c>
      <c r="H4" s="10">
        <v>0.29546950999999999</v>
      </c>
      <c r="I4" s="10">
        <v>1.817361E-2</v>
      </c>
      <c r="J4" s="10">
        <v>0.15517523999999999</v>
      </c>
      <c r="K4" s="3">
        <v>3479.10957741737</v>
      </c>
      <c r="L4" s="3">
        <v>570</v>
      </c>
      <c r="N4" s="10">
        <v>8.2549800000000007E-2</v>
      </c>
      <c r="O4" s="10">
        <v>4.34045E-3</v>
      </c>
      <c r="P4" s="10">
        <v>3.6580380000000003E-2</v>
      </c>
      <c r="Q4" s="10">
        <v>4248.660042026183</v>
      </c>
      <c r="R4" s="3">
        <v>120</v>
      </c>
    </row>
    <row r="5" spans="1:18" x14ac:dyDescent="0.35">
      <c r="A5" s="19"/>
      <c r="B5" s="10">
        <v>0.20982039</v>
      </c>
      <c r="C5" s="10">
        <v>1.0741779999999999E-2</v>
      </c>
      <c r="D5" s="10">
        <v>9.3345890000000001E-2</v>
      </c>
      <c r="E5" s="10">
        <v>156.11601781844999</v>
      </c>
      <c r="F5" s="3">
        <v>200</v>
      </c>
      <c r="H5" s="10">
        <v>0.28987932999999999</v>
      </c>
      <c r="I5" s="10">
        <v>1.783974E-2</v>
      </c>
      <c r="J5" s="10">
        <v>0.15246926999999999</v>
      </c>
      <c r="K5" s="3">
        <v>2753.7664883136699</v>
      </c>
      <c r="L5" s="3">
        <v>445</v>
      </c>
      <c r="N5" s="10">
        <v>8.1409350000000005E-2</v>
      </c>
      <c r="O5" s="10">
        <v>4.2555900000000001E-3</v>
      </c>
      <c r="P5" s="10">
        <v>3.612245E-2</v>
      </c>
      <c r="Q5" s="10">
        <v>3948.5466120243</v>
      </c>
      <c r="R5" s="3">
        <v>110</v>
      </c>
    </row>
    <row r="6" spans="1:18" x14ac:dyDescent="0.35">
      <c r="A6" s="19"/>
      <c r="B6" s="10">
        <v>0.20982039</v>
      </c>
      <c r="C6" s="10">
        <v>1.0741779999999999E-2</v>
      </c>
      <c r="D6" s="10">
        <v>9.2688850000000003E-2</v>
      </c>
      <c r="E6" s="10">
        <v>156.474209785461</v>
      </c>
      <c r="F6" s="3">
        <v>200</v>
      </c>
      <c r="H6" s="10">
        <v>0.29063160999999998</v>
      </c>
      <c r="I6" s="10">
        <v>1.7821690000000001E-2</v>
      </c>
      <c r="J6" s="10">
        <v>0.15355075000000001</v>
      </c>
      <c r="K6" s="3">
        <v>2998.6757702827399</v>
      </c>
      <c r="L6" s="3">
        <v>485</v>
      </c>
      <c r="N6" s="10">
        <v>8.2781229999999997E-2</v>
      </c>
      <c r="O6" s="10">
        <v>4.3507299999999997E-3</v>
      </c>
      <c r="P6" s="10">
        <v>3.6597600000000001E-2</v>
      </c>
      <c r="Q6" s="10">
        <v>4311.2693608448972</v>
      </c>
      <c r="R6" s="3">
        <v>120</v>
      </c>
    </row>
    <row r="7" spans="1:18" x14ac:dyDescent="0.35">
      <c r="A7" s="19"/>
      <c r="B7" s="10">
        <v>0.20952881000000001</v>
      </c>
      <c r="C7" s="10">
        <v>1.077677E-2</v>
      </c>
      <c r="D7" s="10">
        <v>9.2206109999999994E-2</v>
      </c>
      <c r="E7" s="10">
        <v>144.046205520629</v>
      </c>
      <c r="F7" s="3">
        <v>180</v>
      </c>
      <c r="H7" s="10">
        <v>0.29564613000000001</v>
      </c>
      <c r="I7" s="10">
        <v>1.8191659999999998E-2</v>
      </c>
      <c r="J7" s="10">
        <v>0.15470750999999999</v>
      </c>
      <c r="K7" s="3">
        <v>3473.83512926101</v>
      </c>
      <c r="L7" s="3">
        <v>565</v>
      </c>
      <c r="N7" s="10">
        <v>8.2926940000000005E-2</v>
      </c>
      <c r="O7" s="10">
        <v>4.3584499999999998E-3</v>
      </c>
      <c r="P7" s="10">
        <v>3.663338E-2</v>
      </c>
      <c r="Q7" s="10">
        <v>4335.4299627281671</v>
      </c>
      <c r="R7" s="3">
        <v>120</v>
      </c>
    </row>
    <row r="8" spans="1:18" x14ac:dyDescent="0.35">
      <c r="A8" s="19"/>
      <c r="B8" s="10">
        <v>0.20544670000000001</v>
      </c>
      <c r="C8" s="10">
        <v>1.0531840000000001E-2</v>
      </c>
      <c r="D8" s="10">
        <v>9.1009389999999996E-2</v>
      </c>
      <c r="E8" s="10">
        <v>131.345371007919</v>
      </c>
      <c r="F8" s="3">
        <v>165</v>
      </c>
      <c r="H8" s="10">
        <v>0.29310629999999999</v>
      </c>
      <c r="I8" s="10">
        <v>1.8047279999999999E-2</v>
      </c>
      <c r="J8" s="10">
        <v>0.15585889</v>
      </c>
      <c r="K8" s="3">
        <v>4361.7020828723898</v>
      </c>
      <c r="L8" s="3">
        <v>715</v>
      </c>
      <c r="N8" s="10">
        <v>8.2722450000000003E-2</v>
      </c>
      <c r="O8" s="10">
        <v>4.3481600000000002E-3</v>
      </c>
      <c r="P8" s="10">
        <v>3.6571529999999998E-2</v>
      </c>
      <c r="Q8" s="10">
        <v>4369.6129786194515</v>
      </c>
      <c r="R8" s="3">
        <v>120</v>
      </c>
    </row>
    <row r="9" spans="1:18" x14ac:dyDescent="0.35">
      <c r="A9" s="1" t="s">
        <v>10</v>
      </c>
      <c r="B9" s="8">
        <f>AVERAGE(B4:B8)</f>
        <v>0.20902729400000003</v>
      </c>
      <c r="C9" s="8">
        <f t="shared" ref="C9:E9" si="0">AVERAGE(C4:C8)</f>
        <v>1.0713787999999998E-2</v>
      </c>
      <c r="D9" s="8">
        <f t="shared" si="0"/>
        <v>9.2536861999999998E-2</v>
      </c>
      <c r="E9" s="8">
        <f t="shared" si="0"/>
        <v>148.91272654533319</v>
      </c>
      <c r="F9" s="1">
        <f>AVERAGE(F4:F8)</f>
        <v>189</v>
      </c>
      <c r="H9" s="8">
        <f>AVERAGE(H4:H8)</f>
        <v>0.29294657599999996</v>
      </c>
      <c r="I9" s="8">
        <f t="shared" ref="I9:J9" si="1">AVERAGE(I4:I8)</f>
        <v>1.8014796E-2</v>
      </c>
      <c r="J9" s="8">
        <f t="shared" si="1"/>
        <v>0.15435233199999998</v>
      </c>
      <c r="K9" s="1">
        <f t="shared" ref="K9:L9" si="2">AVERAGE(K4:K8)</f>
        <v>3413.4178096294359</v>
      </c>
      <c r="L9" s="1">
        <f t="shared" si="2"/>
        <v>556</v>
      </c>
      <c r="N9" s="8">
        <f>AVERAGE(N4:N8)</f>
        <v>8.2477953999999992E-2</v>
      </c>
      <c r="O9" s="8">
        <f t="shared" ref="O9:P9" si="3">AVERAGE(O4:O8)</f>
        <v>4.3306760000000003E-3</v>
      </c>
      <c r="P9" s="8">
        <f t="shared" si="3"/>
        <v>3.6501067999999998E-2</v>
      </c>
      <c r="Q9" s="8">
        <f t="shared" ref="Q9:R9" si="4">AVERAGE(Q4:Q8)</f>
        <v>4242.7037912485994</v>
      </c>
      <c r="R9" s="1">
        <f t="shared" si="4"/>
        <v>118</v>
      </c>
    </row>
    <row r="10" spans="1:18" x14ac:dyDescent="0.35">
      <c r="A10" s="1" t="s">
        <v>11</v>
      </c>
      <c r="B10" s="1">
        <f>VAR(B4:B8)</f>
        <v>4.1397207076299818E-6</v>
      </c>
      <c r="C10" s="1">
        <f>VAR(C4:C8)</f>
        <v>1.0651410869999907E-8</v>
      </c>
      <c r="D10" s="1">
        <f>VAR(D4:D8)</f>
        <v>9.8129411212000218E-7</v>
      </c>
      <c r="E10" s="1">
        <f>VAR(E4:E8)</f>
        <v>125.04339191348494</v>
      </c>
      <c r="F10" s="1">
        <f>VAR(F4:F8)</f>
        <v>255</v>
      </c>
      <c r="H10" s="9">
        <f>VAR(H4:H8)</f>
        <v>7.1113412822800279E-6</v>
      </c>
      <c r="I10" s="9">
        <f>VAR(I4:I8)</f>
        <v>3.1373125429999733E-8</v>
      </c>
      <c r="J10" s="9">
        <f>VAR(J4:J8)</f>
        <v>1.8153755485199993E-6</v>
      </c>
      <c r="K10" s="1">
        <f>VAR(K4:K8)</f>
        <v>378589.88716539182</v>
      </c>
      <c r="L10" s="1">
        <f>VAR(L4:L8)</f>
        <v>10730</v>
      </c>
      <c r="N10" s="1">
        <f>VAR(N4:N8)</f>
        <v>3.7510485272999834E-7</v>
      </c>
      <c r="O10" s="1">
        <f>VAR(O4:O8)</f>
        <v>1.8031716799999941E-9</v>
      </c>
      <c r="P10" s="1">
        <f>VAR(P4:P8)</f>
        <v>4.5357942270000007E-8</v>
      </c>
      <c r="Q10" s="1">
        <f>VAR(Q4:Q8)</f>
        <v>28992.31126574377</v>
      </c>
      <c r="R10" s="1">
        <f>VAR(R4:R8)</f>
        <v>20</v>
      </c>
    </row>
    <row r="12" spans="1:18" x14ac:dyDescent="0.35">
      <c r="A12" s="17" t="s">
        <v>19</v>
      </c>
      <c r="B12" s="4">
        <v>0.21606017999999999</v>
      </c>
      <c r="C12" s="4">
        <v>1.116165E-2</v>
      </c>
      <c r="D12" s="4">
        <v>9.7161929999999994E-2</v>
      </c>
      <c r="E12" s="4">
        <v>138.67864339121098</v>
      </c>
      <c r="F12" s="4">
        <v>180</v>
      </c>
      <c r="G12" s="13"/>
      <c r="H12" s="11">
        <v>0.29609315000000003</v>
      </c>
      <c r="I12" s="11">
        <v>1.8146539999999999E-2</v>
      </c>
      <c r="J12" s="11">
        <v>0.15558332999999999</v>
      </c>
      <c r="K12" s="4">
        <v>3721.5065486431099</v>
      </c>
      <c r="L12" s="4">
        <v>600</v>
      </c>
      <c r="N12" s="4">
        <v>8.2085119999999998E-2</v>
      </c>
      <c r="O12" s="4">
        <v>4.3121599999999998E-3</v>
      </c>
      <c r="P12" s="4">
        <v>3.6058239999999998E-2</v>
      </c>
      <c r="Q12" s="4">
        <v>4703.5982411597888</v>
      </c>
      <c r="R12" s="4">
        <v>135</v>
      </c>
    </row>
    <row r="13" spans="1:18" x14ac:dyDescent="0.35">
      <c r="A13" s="17"/>
      <c r="B13" s="4">
        <v>0.21780965999999999</v>
      </c>
      <c r="C13" s="4">
        <v>1.1231629999999999E-2</v>
      </c>
      <c r="D13" s="4">
        <v>9.8238790000000006E-2</v>
      </c>
      <c r="E13" s="4">
        <v>139.64478378990449</v>
      </c>
      <c r="F13" s="4">
        <v>180</v>
      </c>
      <c r="G13" s="13"/>
      <c r="H13" s="11">
        <v>0.29578448000000002</v>
      </c>
      <c r="I13" s="11">
        <v>1.791193E-2</v>
      </c>
      <c r="J13" s="11">
        <v>0.15394821</v>
      </c>
      <c r="K13" s="4">
        <v>3144.2982499599402</v>
      </c>
      <c r="L13" s="4">
        <v>505</v>
      </c>
      <c r="N13" s="4">
        <v>8.1176579999999998E-2</v>
      </c>
      <c r="O13" s="4">
        <v>4.2710200000000004E-3</v>
      </c>
      <c r="P13" s="4">
        <v>3.5853490000000002E-2</v>
      </c>
      <c r="Q13" s="4">
        <v>4816.2951819039772</v>
      </c>
      <c r="R13" s="4">
        <v>135</v>
      </c>
    </row>
    <row r="14" spans="1:18" x14ac:dyDescent="0.35">
      <c r="A14" s="17"/>
      <c r="B14" s="4">
        <v>0.20941218</v>
      </c>
      <c r="C14" s="4">
        <v>1.081176E-2</v>
      </c>
      <c r="D14" s="4">
        <v>9.4518270000000001E-2</v>
      </c>
      <c r="E14" s="4">
        <v>129.04055867838062</v>
      </c>
      <c r="F14" s="4">
        <v>165</v>
      </c>
      <c r="G14" s="13"/>
      <c r="H14" s="11">
        <v>0.29578448000000002</v>
      </c>
      <c r="I14" s="11">
        <v>1.8146539999999999E-2</v>
      </c>
      <c r="J14" s="11">
        <v>0.15560798000000001</v>
      </c>
      <c r="K14" s="4">
        <v>3711.1585011482198</v>
      </c>
      <c r="L14" s="4">
        <v>600</v>
      </c>
      <c r="N14" s="4">
        <v>8.2323400000000005E-2</v>
      </c>
      <c r="O14" s="4">
        <v>4.3275900000000001E-3</v>
      </c>
      <c r="P14" s="4">
        <v>3.6080729999999998E-2</v>
      </c>
      <c r="Q14" s="4">
        <v>4848.2744829949588</v>
      </c>
      <c r="R14" s="4">
        <v>135</v>
      </c>
    </row>
    <row r="15" spans="1:18" x14ac:dyDescent="0.35">
      <c r="A15" s="17"/>
      <c r="B15" s="4">
        <v>0.20976206999999999</v>
      </c>
      <c r="C15" s="4">
        <v>1.081176E-2</v>
      </c>
      <c r="D15" s="4">
        <v>9.4324439999999996E-2</v>
      </c>
      <c r="E15" s="4">
        <v>122.49117756033444</v>
      </c>
      <c r="F15" s="4">
        <v>155</v>
      </c>
      <c r="G15" s="13"/>
      <c r="H15" s="11">
        <v>0.29284983999999997</v>
      </c>
      <c r="I15" s="11">
        <v>1.7966070000000001E-2</v>
      </c>
      <c r="J15" s="11">
        <v>0.15391315999999999</v>
      </c>
      <c r="K15" s="4">
        <v>3144.1867909431398</v>
      </c>
      <c r="L15" s="4">
        <v>505</v>
      </c>
      <c r="N15" s="4">
        <v>8.204227E-2</v>
      </c>
      <c r="O15" s="4">
        <v>4.3147300000000001E-3</v>
      </c>
      <c r="P15" s="4">
        <v>3.607022E-2</v>
      </c>
      <c r="Q15" s="4">
        <v>4816.4659158842678</v>
      </c>
      <c r="R15" s="4">
        <v>135</v>
      </c>
    </row>
    <row r="16" spans="1:18" x14ac:dyDescent="0.35">
      <c r="A16" s="17"/>
      <c r="B16" s="4">
        <v>0.21151154999999999</v>
      </c>
      <c r="C16" s="4">
        <v>1.091672E-2</v>
      </c>
      <c r="D16" s="4">
        <v>9.5089900000000005E-2</v>
      </c>
      <c r="E16" s="4">
        <v>131.00739685746527</v>
      </c>
      <c r="F16" s="4">
        <v>165</v>
      </c>
      <c r="G16" s="13"/>
      <c r="H16" s="11">
        <v>0.2886649</v>
      </c>
      <c r="I16" s="11">
        <v>1.7794620000000001E-2</v>
      </c>
      <c r="J16" s="11">
        <v>0.15309252000000001</v>
      </c>
      <c r="K16" s="4">
        <v>5473.8380804061799</v>
      </c>
      <c r="L16" s="4">
        <v>895</v>
      </c>
      <c r="N16" s="4">
        <v>8.1639420000000004E-2</v>
      </c>
      <c r="O16" s="4">
        <v>4.2967300000000003E-3</v>
      </c>
      <c r="P16" s="4">
        <v>3.6007890000000001E-2</v>
      </c>
      <c r="Q16" s="4">
        <v>4903.1653674733798</v>
      </c>
      <c r="R16" s="4">
        <v>135</v>
      </c>
    </row>
    <row r="17" spans="1:18" x14ac:dyDescent="0.35">
      <c r="A17" s="1" t="s">
        <v>10</v>
      </c>
      <c r="B17" s="1">
        <f>AVERAGE(B12:B16)</f>
        <v>0.21291112800000001</v>
      </c>
      <c r="C17" s="1">
        <f t="shared" ref="C17" si="5">AVERAGE(C12:C16)</f>
        <v>1.0986704000000002E-2</v>
      </c>
      <c r="D17" s="1">
        <f t="shared" ref="D17:F17" si="6">AVERAGE(D12:D16)</f>
        <v>9.5866666000000003E-2</v>
      </c>
      <c r="E17" s="1">
        <f>AVERAGE(E12:E16)</f>
        <v>132.17251205545918</v>
      </c>
      <c r="F17" s="1">
        <f t="shared" si="6"/>
        <v>169</v>
      </c>
      <c r="H17" s="8">
        <f>AVERAGE(H12:H16)</f>
        <v>0.29383537000000004</v>
      </c>
      <c r="I17" s="8">
        <f t="shared" ref="I17:J17" si="7">AVERAGE(I12:I16)</f>
        <v>1.7993139999999998E-2</v>
      </c>
      <c r="J17" s="8">
        <f t="shared" si="7"/>
        <v>0.15442903999999999</v>
      </c>
      <c r="K17" s="1">
        <f t="shared" ref="K17:L17" si="8">AVERAGE(K12:K16)</f>
        <v>3838.997634220118</v>
      </c>
      <c r="L17" s="1">
        <f t="shared" si="8"/>
        <v>621</v>
      </c>
      <c r="N17" s="1">
        <f>AVERAGE(N12:N16)</f>
        <v>8.1853358000000001E-2</v>
      </c>
      <c r="O17" s="1">
        <f t="shared" ref="O17:P17" si="9">AVERAGE(O12:O16)</f>
        <v>4.3044459999999991E-3</v>
      </c>
      <c r="P17" s="1">
        <f t="shared" si="9"/>
        <v>3.6014114E-2</v>
      </c>
      <c r="Q17" s="1">
        <f t="shared" ref="Q17:R17" si="10">AVERAGE(Q12:Q16)</f>
        <v>4817.5598378832747</v>
      </c>
      <c r="R17" s="1">
        <f t="shared" si="10"/>
        <v>135</v>
      </c>
    </row>
    <row r="18" spans="1:18" x14ac:dyDescent="0.35">
      <c r="A18" s="1" t="s">
        <v>11</v>
      </c>
      <c r="B18" s="1">
        <f>VAR(B12:B16)</f>
        <v>1.4507541556469965E-5</v>
      </c>
      <c r="C18" s="1">
        <f>VAR(C12:C16)</f>
        <v>3.9175853729999962E-8</v>
      </c>
      <c r="D18" s="1">
        <f>VAR(D12:D16)</f>
        <v>3.0261698319300039E-6</v>
      </c>
      <c r="E18" s="1">
        <f>VAR(E12:E16)</f>
        <v>50.764863204681099</v>
      </c>
      <c r="F18" s="1">
        <f>VAR(F12:F16)</f>
        <v>117.5</v>
      </c>
      <c r="H18" s="9">
        <f>VAR(H12:H16)</f>
        <v>1.0100164878600071E-5</v>
      </c>
      <c r="I18" s="9">
        <f>VAR(I12:I16)</f>
        <v>2.345028984999983E-8</v>
      </c>
      <c r="J18" s="9">
        <f>VAR(J12:J16)</f>
        <v>1.2514750753499941E-6</v>
      </c>
      <c r="K18" s="1">
        <f>VAR(K12:K16)</f>
        <v>917054.90651180223</v>
      </c>
      <c r="L18" s="1">
        <f>VAR(L12:L16)</f>
        <v>25717.5</v>
      </c>
      <c r="N18" s="1">
        <f>VAR(N12:N16)</f>
        <v>2.0353469482000111E-7</v>
      </c>
      <c r="O18" s="1">
        <f>VAR(O12:O16)</f>
        <v>4.6943632999999325E-10</v>
      </c>
      <c r="P18" s="1">
        <f>VAR(P12:P16)</f>
        <v>8.8428715299997668E-9</v>
      </c>
      <c r="Q18" s="1">
        <f>VAR(Q12:Q16)</f>
        <v>5315.4344171478424</v>
      </c>
      <c r="R18" s="1">
        <f>VAR(R12:R16)</f>
        <v>0</v>
      </c>
    </row>
    <row r="19" spans="1:18" x14ac:dyDescent="0.35">
      <c r="A19" s="1" t="s">
        <v>24</v>
      </c>
      <c r="B19" s="1">
        <f>ABS(B17-B9)/B9*100</f>
        <v>1.8580511308728775</v>
      </c>
      <c r="C19" s="1">
        <f t="shared" ref="C19:F19" si="11">ABS(C17-C9)/C9*100</f>
        <v>2.5473343321708746</v>
      </c>
      <c r="D19" s="1">
        <f t="shared" si="11"/>
        <v>3.5983541348095485</v>
      </c>
      <c r="E19" s="1">
        <f t="shared" si="11"/>
        <v>11.241627816664694</v>
      </c>
      <c r="F19" s="1">
        <f t="shared" si="11"/>
        <v>10.582010582010582</v>
      </c>
      <c r="H19" s="1">
        <f>ABS(H17-H9)/H9*100</f>
        <v>0.30339798202662105</v>
      </c>
      <c r="I19" s="1">
        <f t="shared" ref="I19:L19" si="12">ABS(I17-I9)/I9*100</f>
        <v>0.12021229660331341</v>
      </c>
      <c r="J19" s="1">
        <f t="shared" si="12"/>
        <v>4.9696690037704563E-2</v>
      </c>
      <c r="K19" s="1">
        <f t="shared" si="12"/>
        <v>12.467850357787977</v>
      </c>
      <c r="L19" s="1">
        <f t="shared" si="12"/>
        <v>11.690647482014388</v>
      </c>
      <c r="N19" s="1">
        <f>ABS(N17-N9)/N9*100</f>
        <v>0.75728842643209993</v>
      </c>
      <c r="O19" s="1">
        <f t="shared" ref="O19:R19" si="13">ABS(O17-O9)/O9*100</f>
        <v>0.60567911337632308</v>
      </c>
      <c r="P19" s="1">
        <f t="shared" si="13"/>
        <v>1.3340815123546461</v>
      </c>
      <c r="Q19" s="1">
        <f t="shared" si="13"/>
        <v>13.54928543021145</v>
      </c>
      <c r="R19" s="1">
        <f t="shared" si="13"/>
        <v>14.40677966101695</v>
      </c>
    </row>
    <row r="20" spans="1:18" x14ac:dyDescent="0.35">
      <c r="A20" t="s">
        <v>7</v>
      </c>
      <c r="B20" t="str">
        <f>IF(AND(B17&gt;B9, B17-B18&gt;B9+B10), "better", IF(AND(B9&gt;B17, B17+B18&lt;B9-B10), "worse", "can't tell"))</f>
        <v>better</v>
      </c>
      <c r="C20" t="str">
        <f>IF(AND(C17&gt;C9, C17-C18&gt;C9+C10), "better", IF(AND(C9&gt;C17, C17+C18&lt;C9-C10), "worse", "can't tell"))</f>
        <v>better</v>
      </c>
      <c r="D20" t="str">
        <f>IF(AND(D17&gt;D9, D17-D18&gt;D9+D10), "better", IF(AND(D9&gt;D17, D17+D18&lt;D9-D10), "worse", "can't tell"))</f>
        <v>better</v>
      </c>
      <c r="E20" t="str">
        <f t="shared" ref="E20:F20" si="14">IF(AND(E17&gt;E9, E17-E18&gt;E9+E10), "better", IF(AND(E9&gt;E17, E17+E18&lt;E9-E10), "worse", "can't tell"))</f>
        <v>can't tell</v>
      </c>
      <c r="F20" t="str">
        <f t="shared" si="14"/>
        <v>can't tell</v>
      </c>
      <c r="H20" t="str">
        <f>IF(AND(H17&gt;H9, H17-H18&gt;H9+H10), "better", IF(AND(H9&gt;H17, H17+H18&lt;H9-H10), "worse", "can't tell"))</f>
        <v>better</v>
      </c>
      <c r="I20" t="str">
        <f>IF(AND(I17&gt;I9, I17-I18&gt;I9+I10), "better", IF(AND(I9&gt;I17, I17+I18&lt;I9-I10), "worse", "can't tell"))</f>
        <v>worse</v>
      </c>
      <c r="J20" t="str">
        <f>IF(AND(J17&gt;J9, J17-J18&gt;J9+J10), "better", IF(AND(J9&gt;J17, J17+J18&lt;J9-J10), "worse", "can't tell"))</f>
        <v>better</v>
      </c>
      <c r="K20" t="str">
        <f t="shared" ref="K20:L20" si="15">IF(AND(K17&gt;K9, K17-K18&gt;K9+K10), "better", IF(AND(K9&gt;K17, K17+K18&lt;K9-K10), "worse", "can't tell"))</f>
        <v>can't tell</v>
      </c>
      <c r="L20" t="str">
        <f t="shared" si="15"/>
        <v>can't tell</v>
      </c>
      <c r="N20" t="str">
        <f>IF(AND(N17&gt;N9, N17-N18&gt;N9+N10), "better", IF(AND(N9&gt;N17, N17+N18&lt;N9-N10), "worse", "can't tell"))</f>
        <v>worse</v>
      </c>
      <c r="O20" t="str">
        <f>IF(AND(O17&gt;O9, O17-O18&gt;O9+O10), "better", IF(AND(O9&gt;O17, O17+O18&lt;O9-O10), "worse", "can't tell"))</f>
        <v>worse</v>
      </c>
      <c r="P20" t="str">
        <f>IF(AND(P17&gt;P9, P17-P18&gt;P9+P10), "better", IF(AND(P9&gt;P17, P17+P18&lt;P9-P10), "worse", "can't tell"))</f>
        <v>worse</v>
      </c>
      <c r="Q20" t="str">
        <f t="shared" ref="Q20:R20" si="16">IF(AND(Q17&gt;Q9, Q17-Q18&gt;Q9+Q10), "better", IF(AND(Q9&gt;Q17, Q17+Q18&lt;Q9-Q10), "worse", "can't tell"))</f>
        <v>can't tell</v>
      </c>
      <c r="R20" t="str">
        <f t="shared" si="16"/>
        <v>can't tell</v>
      </c>
    </row>
    <row r="22" spans="1:18" x14ac:dyDescent="0.35">
      <c r="A22" s="16" t="s">
        <v>8</v>
      </c>
      <c r="B22" s="10">
        <v>0.20544670000000001</v>
      </c>
      <c r="C22" s="10">
        <v>1.0531840000000001E-2</v>
      </c>
      <c r="D22" s="10">
        <v>9.1883880000000001E-2</v>
      </c>
      <c r="E22" s="3">
        <v>142.929136037826</v>
      </c>
      <c r="F22" s="3">
        <v>180</v>
      </c>
      <c r="H22" s="3">
        <v>0.29291581</v>
      </c>
      <c r="I22" s="3">
        <v>1.801119E-2</v>
      </c>
      <c r="J22" s="3">
        <v>0.15510773</v>
      </c>
      <c r="K22" s="3">
        <v>3698.8736062049802</v>
      </c>
      <c r="L22" s="3">
        <v>600</v>
      </c>
      <c r="N22" s="3">
        <v>7.6136720000000005E-2</v>
      </c>
      <c r="O22" s="3">
        <v>4.01389E-3</v>
      </c>
      <c r="P22" s="3">
        <v>3.3418450000000002E-2</v>
      </c>
      <c r="Q22" s="3">
        <v>3738.8652038574201</v>
      </c>
      <c r="R22" s="12">
        <v>105</v>
      </c>
    </row>
    <row r="23" spans="1:18" x14ac:dyDescent="0.35">
      <c r="A23" s="16"/>
      <c r="B23" s="10">
        <v>0.20474691</v>
      </c>
      <c r="C23" s="10">
        <v>1.049685E-2</v>
      </c>
      <c r="D23" s="10">
        <v>9.1093060000000003E-2</v>
      </c>
      <c r="E23" s="3">
        <v>144.355575084686</v>
      </c>
      <c r="F23" s="3">
        <v>175</v>
      </c>
      <c r="H23" s="3">
        <v>0.28843738000000002</v>
      </c>
      <c r="I23" s="3">
        <v>1.770439E-2</v>
      </c>
      <c r="J23" s="3">
        <v>0.15304988999999999</v>
      </c>
      <c r="K23" s="3">
        <v>2899.6851680278701</v>
      </c>
      <c r="L23" s="3">
        <v>465</v>
      </c>
      <c r="N23" s="3">
        <v>7.7870670000000003E-2</v>
      </c>
      <c r="O23" s="3">
        <v>4.0910299999999998E-3</v>
      </c>
      <c r="P23" s="3">
        <v>3.3917070000000001E-2</v>
      </c>
      <c r="Q23" s="3">
        <v>3947.0358984470299</v>
      </c>
      <c r="R23" s="3">
        <v>110</v>
      </c>
    </row>
    <row r="24" spans="1:18" x14ac:dyDescent="0.35">
      <c r="A24" s="16"/>
      <c r="B24" s="10">
        <v>0.20702123</v>
      </c>
      <c r="C24" s="10">
        <v>1.060182E-2</v>
      </c>
      <c r="D24" s="10">
        <v>9.2080490000000001E-2</v>
      </c>
      <c r="E24" s="3">
        <v>145.07082748413001</v>
      </c>
      <c r="F24" s="3">
        <v>185</v>
      </c>
      <c r="H24" s="3">
        <v>0.28893869</v>
      </c>
      <c r="I24" s="3">
        <v>1.7713409999999999E-2</v>
      </c>
      <c r="J24" s="3">
        <v>0.15279785000000001</v>
      </c>
      <c r="K24" s="3">
        <v>2891.3509747981998</v>
      </c>
      <c r="L24" s="3">
        <v>565</v>
      </c>
      <c r="N24" s="3">
        <v>7.6003870000000001E-2</v>
      </c>
      <c r="O24" s="3">
        <v>3.9958900000000002E-3</v>
      </c>
      <c r="P24" s="3">
        <v>3.3348290000000003E-2</v>
      </c>
      <c r="Q24" s="3">
        <v>3567.6945958137499</v>
      </c>
      <c r="R24" s="3">
        <v>100</v>
      </c>
    </row>
    <row r="25" spans="1:18" x14ac:dyDescent="0.35">
      <c r="A25" s="16"/>
      <c r="B25" s="10">
        <v>0.20807091</v>
      </c>
      <c r="C25" s="10">
        <v>1.063681E-2</v>
      </c>
      <c r="D25" s="10">
        <v>9.2502630000000002E-2</v>
      </c>
      <c r="E25" s="3">
        <v>142.590892076492</v>
      </c>
      <c r="F25" s="3">
        <v>180</v>
      </c>
      <c r="H25" s="3">
        <v>0.28784296999999998</v>
      </c>
      <c r="I25" s="3">
        <v>1.7713409999999999E-2</v>
      </c>
      <c r="J25" s="3">
        <v>0.15194514000000001</v>
      </c>
      <c r="K25" s="3">
        <v>2792.9361879825501</v>
      </c>
      <c r="L25" s="3">
        <v>445</v>
      </c>
      <c r="N25" s="3">
        <v>7.619244E-2</v>
      </c>
      <c r="O25" s="3">
        <v>4.0113099999999997E-3</v>
      </c>
      <c r="P25" s="3">
        <v>3.3417000000000002E-2</v>
      </c>
      <c r="Q25" s="3">
        <v>3555.67979359626</v>
      </c>
      <c r="R25" s="3">
        <v>100</v>
      </c>
    </row>
    <row r="26" spans="1:18" x14ac:dyDescent="0.35">
      <c r="A26" s="16"/>
      <c r="B26" s="10">
        <v>0.20457196</v>
      </c>
      <c r="C26" s="10">
        <v>1.046186E-2</v>
      </c>
      <c r="D26" s="10">
        <v>9.0805040000000004E-2</v>
      </c>
      <c r="E26" s="3">
        <v>141.148749828338</v>
      </c>
      <c r="F26" s="3">
        <v>175</v>
      </c>
      <c r="H26" s="3">
        <v>0.29512215000000003</v>
      </c>
      <c r="I26" s="3">
        <v>1.8128499999999999E-2</v>
      </c>
      <c r="J26" s="3">
        <v>0.15520149</v>
      </c>
      <c r="K26" s="3">
        <v>3527.8625497817902</v>
      </c>
      <c r="L26" s="3">
        <v>570</v>
      </c>
      <c r="N26" s="3">
        <v>7.6372430000000005E-2</v>
      </c>
      <c r="O26" s="3">
        <v>4.0164600000000003E-3</v>
      </c>
      <c r="P26" s="3">
        <v>3.3413959999999999E-2</v>
      </c>
      <c r="Q26" s="3">
        <v>3573.82884430885</v>
      </c>
      <c r="R26" s="3">
        <v>100</v>
      </c>
    </row>
    <row r="27" spans="1:18" x14ac:dyDescent="0.35">
      <c r="A27" s="1" t="s">
        <v>10</v>
      </c>
      <c r="B27" s="8">
        <f>AVERAGE(B22:B26)</f>
        <v>0.20597154199999998</v>
      </c>
      <c r="C27" s="8">
        <f t="shared" ref="C27:F27" si="17">AVERAGE(C22:C26)</f>
        <v>1.0545835999999999E-2</v>
      </c>
      <c r="D27" s="8">
        <f t="shared" si="17"/>
        <v>9.1673019999999994E-2</v>
      </c>
      <c r="E27" s="1">
        <f t="shared" si="17"/>
        <v>143.21903610229441</v>
      </c>
      <c r="F27" s="1">
        <f t="shared" si="17"/>
        <v>179</v>
      </c>
      <c r="H27" s="1">
        <f>AVERAGE(H22:H26)</f>
        <v>0.2906514</v>
      </c>
      <c r="I27" s="1">
        <f t="shared" ref="I27:J27" si="18">AVERAGE(I22:I26)</f>
        <v>1.7854179999999997E-2</v>
      </c>
      <c r="J27" s="1">
        <f t="shared" si="18"/>
        <v>0.15362042000000004</v>
      </c>
      <c r="K27" s="1">
        <f t="shared" ref="K27:L27" si="19">AVERAGE(K22:K26)</f>
        <v>3162.1416973590776</v>
      </c>
      <c r="L27" s="1">
        <f t="shared" si="19"/>
        <v>529</v>
      </c>
      <c r="N27" s="1">
        <f>AVERAGE(N22:N26)</f>
        <v>7.6515226000000006E-2</v>
      </c>
      <c r="O27" s="1">
        <f t="shared" ref="O27:P27" si="20">AVERAGE(O22:O26)</f>
        <v>4.0257160000000004E-3</v>
      </c>
      <c r="P27" s="1">
        <f t="shared" si="20"/>
        <v>3.3502954000000001E-2</v>
      </c>
      <c r="Q27" s="1">
        <f t="shared" ref="Q27:R27" si="21">AVERAGE(Q22:Q26)</f>
        <v>3676.6208672046619</v>
      </c>
      <c r="R27" s="1">
        <f t="shared" si="21"/>
        <v>103</v>
      </c>
    </row>
    <row r="28" spans="1:18" x14ac:dyDescent="0.35">
      <c r="A28" s="1" t="s">
        <v>11</v>
      </c>
      <c r="B28" s="1">
        <f>VAR(B22:B26)</f>
        <v>2.3108008329699946E-6</v>
      </c>
      <c r="C28" s="1">
        <f>VAR(C22:C26)</f>
        <v>5.264490429999983E-9</v>
      </c>
      <c r="D28" s="1">
        <f>VAR(D22:D26)</f>
        <v>4.9712234364999871E-7</v>
      </c>
      <c r="E28" s="1">
        <f>VAR(E22:E26)</f>
        <v>2.3713861002496666</v>
      </c>
      <c r="F28" s="1">
        <f>VAR(F22:F26)</f>
        <v>17.5</v>
      </c>
      <c r="H28" s="1">
        <f>VAR(H22:H26)</f>
        <v>1.0209424345000073E-5</v>
      </c>
      <c r="I28" s="1">
        <f>VAR(I22:I26)</f>
        <v>4.0493258099999949E-8</v>
      </c>
      <c r="J28" s="1">
        <f>VAR(J22:J26)</f>
        <v>2.1301405862999884E-6</v>
      </c>
      <c r="K28" s="1">
        <f>VAR(K22:K26)</f>
        <v>175089.15930944309</v>
      </c>
      <c r="L28" s="1">
        <f>VAR(L22:L26)</f>
        <v>4792.5</v>
      </c>
      <c r="N28" s="1">
        <f>VAR(N22:N26)</f>
        <v>5.9164042183000045E-7</v>
      </c>
      <c r="O28" s="1">
        <f>VAR(O22:O26)</f>
        <v>1.3971423799999924E-9</v>
      </c>
      <c r="P28" s="1">
        <f>VAR(P22:P26)</f>
        <v>5.4465490629999742E-8</v>
      </c>
      <c r="Q28" s="1">
        <f>VAR(Q22:Q26)</f>
        <v>28514.130605711354</v>
      </c>
      <c r="R28" s="1">
        <f>VAR(R22:R26)</f>
        <v>20</v>
      </c>
    </row>
    <row r="29" spans="1:18" x14ac:dyDescent="0.35">
      <c r="A29" s="1" t="s">
        <v>24</v>
      </c>
      <c r="B29" s="1">
        <f>ABS(B27-B9)/B9*100</f>
        <v>1.4618913834286398</v>
      </c>
      <c r="C29" s="1">
        <f t="shared" ref="C29:F29" si="22">ABS(C27-C9)/C9*100</f>
        <v>1.5676248213983608</v>
      </c>
      <c r="D29" s="1">
        <f t="shared" si="22"/>
        <v>0.9335112314485049</v>
      </c>
      <c r="E29" s="1">
        <f t="shared" si="22"/>
        <v>3.8235082891356886</v>
      </c>
      <c r="F29" s="1">
        <f t="shared" si="22"/>
        <v>5.2910052910052912</v>
      </c>
      <c r="H29" s="1">
        <f>ABS(H27-H9)/H9*100</f>
        <v>0.78347937406851775</v>
      </c>
      <c r="I29" s="1">
        <f t="shared" ref="I29:L29" si="23">ABS(I27-I9)/I9*100</f>
        <v>0.89157823380293788</v>
      </c>
      <c r="J29" s="1">
        <f t="shared" si="23"/>
        <v>0.47418266411416826</v>
      </c>
      <c r="K29" s="1">
        <f t="shared" si="23"/>
        <v>7.3614226644477778</v>
      </c>
      <c r="L29" s="1">
        <f t="shared" si="23"/>
        <v>4.8561151079136691</v>
      </c>
      <c r="N29" s="1">
        <f>ABS(N27-N9)/N9*100</f>
        <v>7.2294809834880081</v>
      </c>
      <c r="O29" s="1">
        <f t="shared" ref="O29:R29" si="24">ABS(O27-O9)/O9*100</f>
        <v>7.041856744766867</v>
      </c>
      <c r="P29" s="1">
        <f t="shared" si="24"/>
        <v>8.2137706217253594</v>
      </c>
      <c r="Q29" s="1">
        <f t="shared" si="24"/>
        <v>13.342504023297444</v>
      </c>
      <c r="R29" s="1">
        <f t="shared" si="24"/>
        <v>12.711864406779661</v>
      </c>
    </row>
    <row r="30" spans="1:18" x14ac:dyDescent="0.35">
      <c r="A30" t="s">
        <v>7</v>
      </c>
      <c r="B30" t="str">
        <f>IF(AND(B27&gt;B9, B27-B28&gt;B9+B10), "better", IF(AND(B9&gt;B27, B27+B28&lt;B9-B10), "worse", "can't tell"))</f>
        <v>worse</v>
      </c>
      <c r="C30" t="str">
        <f>IF(AND(C27&gt;C9, C27-C28&gt;C9+C10), "better", IF(AND(C9&gt;C27, C27+C28&lt;C9-C10), "worse", "can't tell"))</f>
        <v>worse</v>
      </c>
      <c r="D30" t="str">
        <f>IF(AND(D27&gt;D9, D27-D28&gt;D9+D10), "better", IF(AND(D9&gt;D27, D27+D28&lt;D9-D10), "worse", "can't tell"))</f>
        <v>worse</v>
      </c>
      <c r="E30" t="str">
        <f t="shared" ref="E30:F30" si="25">IF(AND(E27&gt;E9, E27-E28&gt;E9+E10), "better", IF(AND(E9&gt;E27, E27+E28&lt;E9-E10), "worse", "can't tell"))</f>
        <v>can't tell</v>
      </c>
      <c r="F30" t="str">
        <f t="shared" si="25"/>
        <v>can't tell</v>
      </c>
      <c r="H30" t="str">
        <f>IF(AND(H27&gt;H9, H27-H28&gt;H9+H10), "better", IF(AND(H9&gt;H27, H27+H28&lt;H9-H10), "worse", "can't tell"))</f>
        <v>worse</v>
      </c>
      <c r="I30" t="str">
        <f>IF(AND(I27&gt;I9, I27-I28&gt;I9+I10), "better", IF(AND(I9&gt;I27, I27+I28&lt;I9-I10), "worse", "can't tell"))</f>
        <v>worse</v>
      </c>
      <c r="J30" t="str">
        <f>IF(AND(J27&gt;J9, J27-J28&gt;J9+J10), "better", IF(AND(J9&gt;J27, J27+J28&lt;J9-J10), "worse", "can't tell"))</f>
        <v>worse</v>
      </c>
      <c r="K30" t="str">
        <f t="shared" ref="K30:L30" si="26">IF(AND(K27&gt;K9, K27-K28&gt;K9+K10), "better", IF(AND(K9&gt;K27, K27+K28&lt;K9-K10), "worse", "can't tell"))</f>
        <v>can't tell</v>
      </c>
      <c r="L30" t="str">
        <f t="shared" si="26"/>
        <v>can't tell</v>
      </c>
      <c r="N30" t="str">
        <f>IF(AND(N27&gt;N9, N27-N28&gt;N9+N10), "better", IF(AND(N9&gt;N27, N27+N28&lt;N9-N10), "worse", "can't tell"))</f>
        <v>worse</v>
      </c>
      <c r="O30" t="str">
        <f>IF(AND(O27&gt;O9, O27-O28&gt;O9+O10), "better", IF(AND(O9&gt;O27, O27+O28&lt;O9-O10), "worse", "can't tell"))</f>
        <v>worse</v>
      </c>
      <c r="P30" t="str">
        <f>IF(AND(P27&gt;P9, P27-P28&gt;P9+P10), "better", IF(AND(P9&gt;P27, P27+P28&lt;P9-P10), "worse", "can't tell"))</f>
        <v>worse</v>
      </c>
      <c r="Q30" t="str">
        <f t="shared" ref="Q30:R30" si="27">IF(AND(Q27&gt;Q9, Q27-Q28&gt;Q9+Q10), "better", IF(AND(Q9&gt;Q27, Q27+Q28&lt;Q9-Q10), "worse", "can't tell"))</f>
        <v>can't tell</v>
      </c>
      <c r="R30" t="str">
        <f t="shared" si="27"/>
        <v>can't tell</v>
      </c>
    </row>
    <row r="32" spans="1:18" x14ac:dyDescent="0.35">
      <c r="A32" s="17" t="s">
        <v>18</v>
      </c>
      <c r="B32" s="4">
        <v>0.20562164999999999</v>
      </c>
      <c r="C32" s="4">
        <v>1.0531840000000001E-2</v>
      </c>
      <c r="D32" s="4">
        <v>9.1647820000000005E-2</v>
      </c>
      <c r="E32" s="4">
        <v>157.25410103797901</v>
      </c>
      <c r="F32" s="4">
        <v>195</v>
      </c>
      <c r="H32" s="11">
        <v>0.29649615000000001</v>
      </c>
      <c r="I32" s="11">
        <v>1.820971E-2</v>
      </c>
      <c r="J32" s="11">
        <v>0.15634978999999999</v>
      </c>
      <c r="K32" s="4">
        <v>4132.9856934547397</v>
      </c>
      <c r="L32" s="4">
        <v>665</v>
      </c>
      <c r="N32" s="11">
        <v>7.5699589999999997E-2</v>
      </c>
      <c r="O32" s="11">
        <v>3.9804599999999999E-3</v>
      </c>
      <c r="P32" s="11">
        <v>3.345501E-2</v>
      </c>
      <c r="Q32" s="4">
        <v>3515.5782132148702</v>
      </c>
      <c r="R32" s="4">
        <v>100</v>
      </c>
    </row>
    <row r="33" spans="1:18" x14ac:dyDescent="0.35">
      <c r="A33" s="17"/>
      <c r="B33" s="4">
        <v>0.20772102000000001</v>
      </c>
      <c r="C33" s="4">
        <v>1.063681E-2</v>
      </c>
      <c r="D33" s="4">
        <v>9.3634990000000001E-2</v>
      </c>
      <c r="E33" s="4">
        <v>173.45350193977299</v>
      </c>
      <c r="F33" s="4">
        <v>210</v>
      </c>
      <c r="H33" s="11">
        <v>0.29179019</v>
      </c>
      <c r="I33" s="11">
        <v>1.7948019999999999E-2</v>
      </c>
      <c r="J33" s="11">
        <v>0.15328101999999999</v>
      </c>
      <c r="K33" s="4">
        <v>3237.9589545726699</v>
      </c>
      <c r="L33" s="4">
        <v>510</v>
      </c>
      <c r="N33" s="11">
        <v>7.6098150000000003E-2</v>
      </c>
      <c r="O33" s="11">
        <v>4.00103E-3</v>
      </c>
      <c r="P33" s="11">
        <v>3.3546159999999998E-2</v>
      </c>
      <c r="Q33" s="4">
        <v>3510.1972253322601</v>
      </c>
      <c r="R33" s="4">
        <v>100</v>
      </c>
    </row>
    <row r="34" spans="1:18" x14ac:dyDescent="0.35">
      <c r="A34" s="17"/>
      <c r="B34" s="4">
        <v>0.20562164999999999</v>
      </c>
      <c r="C34" s="4">
        <v>1.0531840000000001E-2</v>
      </c>
      <c r="D34" s="4">
        <v>9.3047069999999996E-2</v>
      </c>
      <c r="E34" s="4">
        <v>168.28002309799101</v>
      </c>
      <c r="F34" s="4">
        <v>205</v>
      </c>
      <c r="H34" s="11">
        <v>0.29272933000000001</v>
      </c>
      <c r="I34" s="11">
        <v>1.7975089999999999E-2</v>
      </c>
      <c r="J34" s="11">
        <v>0.15340092999999999</v>
      </c>
      <c r="K34" s="4">
        <v>3207.42484807968</v>
      </c>
      <c r="L34" s="4">
        <v>505</v>
      </c>
      <c r="N34" s="11">
        <v>7.7712110000000001E-2</v>
      </c>
      <c r="O34" s="11">
        <v>4.0858800000000001E-3</v>
      </c>
      <c r="P34" s="11">
        <v>3.3900109999999997E-2</v>
      </c>
      <c r="Q34" s="4">
        <v>4073.7402126789002</v>
      </c>
      <c r="R34" s="4">
        <v>115</v>
      </c>
    </row>
    <row r="35" spans="1:18" x14ac:dyDescent="0.35">
      <c r="A35" s="17"/>
      <c r="B35" s="4">
        <v>0.20632143999999999</v>
      </c>
      <c r="C35" s="4">
        <v>1.0566829999999999E-2</v>
      </c>
      <c r="D35" s="4">
        <v>9.2354359999999996E-2</v>
      </c>
      <c r="E35" s="4">
        <v>162.979618310928</v>
      </c>
      <c r="F35" s="4">
        <v>200</v>
      </c>
      <c r="H35" s="11">
        <v>0.29645629000000001</v>
      </c>
      <c r="I35" s="11">
        <v>1.8227759999999999E-2</v>
      </c>
      <c r="J35" s="11">
        <v>0.15605852000000001</v>
      </c>
      <c r="K35" s="4">
        <v>4062.2193868160198</v>
      </c>
      <c r="L35" s="4">
        <v>645</v>
      </c>
      <c r="N35" s="11">
        <v>7.4738399999999997E-2</v>
      </c>
      <c r="O35" s="11">
        <v>3.9213199999999998E-3</v>
      </c>
      <c r="P35" s="11">
        <v>3.2781930000000001E-2</v>
      </c>
      <c r="Q35" s="4">
        <v>3175.0956768989499</v>
      </c>
      <c r="R35" s="4">
        <v>90</v>
      </c>
    </row>
    <row r="36" spans="1:18" x14ac:dyDescent="0.35">
      <c r="A36" s="17"/>
      <c r="B36" s="4">
        <v>0.20772102000000001</v>
      </c>
      <c r="C36" s="4">
        <v>1.063681E-2</v>
      </c>
      <c r="D36" s="4">
        <v>9.2029020000000003E-2</v>
      </c>
      <c r="E36" s="4">
        <v>157.69262385368299</v>
      </c>
      <c r="F36" s="4">
        <v>195</v>
      </c>
      <c r="H36" s="11">
        <v>0.29486264000000001</v>
      </c>
      <c r="I36" s="11">
        <v>1.8128499999999999E-2</v>
      </c>
      <c r="J36" s="11">
        <v>0.15596161</v>
      </c>
      <c r="K36" s="4">
        <v>4102.7915935516303</v>
      </c>
      <c r="L36" s="4">
        <v>665</v>
      </c>
      <c r="N36" s="11">
        <v>7.7724959999999996E-2</v>
      </c>
      <c r="O36" s="11">
        <v>4.0833099999999997E-3</v>
      </c>
      <c r="P36" s="11">
        <v>3.3995160000000003E-2</v>
      </c>
      <c r="Q36" s="4">
        <v>4179.9160482883399</v>
      </c>
      <c r="R36" s="4">
        <v>115</v>
      </c>
    </row>
    <row r="37" spans="1:18" x14ac:dyDescent="0.35">
      <c r="A37" s="1" t="s">
        <v>10</v>
      </c>
      <c r="B37" s="1">
        <f>AVERAGE(B32:B36)</f>
        <v>0.20660135600000001</v>
      </c>
      <c r="C37" s="1">
        <f t="shared" ref="C37:D37" si="28">AVERAGE(C32:C36)</f>
        <v>1.0580825999999998E-2</v>
      </c>
      <c r="D37" s="1">
        <f t="shared" si="28"/>
        <v>9.2542652000000003E-2</v>
      </c>
      <c r="E37" s="1">
        <f t="shared" ref="E37:F37" si="29">AVERAGE(E32:E36)</f>
        <v>163.93197364807082</v>
      </c>
      <c r="F37" s="1">
        <f t="shared" si="29"/>
        <v>201</v>
      </c>
      <c r="H37" s="8">
        <f>AVERAGE(H32:H36)</f>
        <v>0.29446692000000002</v>
      </c>
      <c r="I37" s="8">
        <f t="shared" ref="I37:J37" si="30">AVERAGE(I32:I36)</f>
        <v>1.8097815999999999E-2</v>
      </c>
      <c r="J37" s="8">
        <f t="shared" si="30"/>
        <v>0.15501037400000001</v>
      </c>
      <c r="K37" s="1">
        <f t="shared" ref="K37:L37" si="31">AVERAGE(K32:K36)</f>
        <v>3748.676095294948</v>
      </c>
      <c r="L37" s="1">
        <f t="shared" si="31"/>
        <v>598</v>
      </c>
      <c r="N37" s="8">
        <f>AVERAGE(N32:N36)</f>
        <v>7.6394641999999999E-2</v>
      </c>
      <c r="O37" s="8">
        <f t="shared" ref="O37:P37" si="32">AVERAGE(O32:O36)</f>
        <v>4.0143999999999996E-3</v>
      </c>
      <c r="P37" s="8">
        <f t="shared" si="32"/>
        <v>3.3535674000000001E-2</v>
      </c>
      <c r="Q37" s="1">
        <f t="shared" ref="Q37:R37" si="33">AVERAGE(Q32:Q36)</f>
        <v>3690.9054752826646</v>
      </c>
      <c r="R37" s="1">
        <f t="shared" si="33"/>
        <v>104</v>
      </c>
    </row>
    <row r="38" spans="1:18" x14ac:dyDescent="0.35">
      <c r="A38" s="1" t="s">
        <v>11</v>
      </c>
      <c r="B38" s="1">
        <f>VAR(B32:B36)</f>
        <v>1.1263239014300182E-6</v>
      </c>
      <c r="C38" s="1">
        <f>VAR(C32:C36)</f>
        <v>2.8158902299999746E-9</v>
      </c>
      <c r="D38" s="1">
        <f>VAR(D32:D36)</f>
        <v>6.3690896046999708E-7</v>
      </c>
      <c r="E38" s="1">
        <f t="shared" ref="E38:F38" si="34">VAR(E32:E36)</f>
        <v>48.498871042540571</v>
      </c>
      <c r="F38" s="1">
        <f t="shared" si="34"/>
        <v>42.5</v>
      </c>
      <c r="H38" s="1">
        <f>VAR(H32:H36)</f>
        <v>4.6040160523000128E-6</v>
      </c>
      <c r="I38" s="1">
        <f>VAR(I32:I36)</f>
        <v>1.696193273000011E-8</v>
      </c>
      <c r="J38" s="1">
        <f>VAR(J32:J36)</f>
        <v>2.3446176081300118E-6</v>
      </c>
      <c r="K38" s="1">
        <f>VAR(K32:K36)</f>
        <v>231296.48986020312</v>
      </c>
      <c r="L38" s="1">
        <f>VAR(L32:L36)</f>
        <v>6895</v>
      </c>
      <c r="N38" s="1">
        <f>VAR(N32:N36)</f>
        <v>1.7049025658700012E-6</v>
      </c>
      <c r="O38" s="1">
        <f>VAR(O32:O36)</f>
        <v>4.9631363500000016E-9</v>
      </c>
      <c r="P38" s="1">
        <f>VAR(P32:P36)</f>
        <v>2.2967190922999995E-7</v>
      </c>
      <c r="Q38" s="1">
        <f>VAR(Q32:Q36)</f>
        <v>178787.16130038723</v>
      </c>
      <c r="R38" s="1">
        <f>VAR(R32:R36)</f>
        <v>117.5</v>
      </c>
    </row>
    <row r="39" spans="1:18" x14ac:dyDescent="0.35">
      <c r="A39" s="1" t="s">
        <v>24</v>
      </c>
      <c r="B39" s="1">
        <f>ABS(B37-B9)/B9*100</f>
        <v>1.1605843206294466</v>
      </c>
      <c r="C39" s="1">
        <f t="shared" ref="C39:F39" si="35">ABS(C37-C9)/C9*100</f>
        <v>1.2410363169403797</v>
      </c>
      <c r="D39" s="1">
        <f t="shared" si="35"/>
        <v>6.256966007779162E-3</v>
      </c>
      <c r="E39" s="1">
        <f t="shared" si="35"/>
        <v>10.085939228414679</v>
      </c>
      <c r="F39" s="1">
        <f t="shared" si="35"/>
        <v>6.3492063492063489</v>
      </c>
      <c r="H39" s="1">
        <f>ABS(H37-H9)/H9*100</f>
        <v>0.51898336575883464</v>
      </c>
      <c r="I39" s="1">
        <f t="shared" ref="I39:L39" si="36">ABS(I37-I9)/I9*100</f>
        <v>0.46084340894007142</v>
      </c>
      <c r="J39" s="1">
        <f t="shared" si="36"/>
        <v>0.42632462462570719</v>
      </c>
      <c r="K39" s="1">
        <f t="shared" si="36"/>
        <v>9.8217770095336832</v>
      </c>
      <c r="L39" s="1">
        <f t="shared" si="36"/>
        <v>7.5539568345323742</v>
      </c>
      <c r="N39" s="1">
        <f>ABS(N37-N9)/N9*100</f>
        <v>7.3756824763136022</v>
      </c>
      <c r="O39" s="1">
        <f t="shared" ref="O39:R39" si="37">ABS(O37-O9)/O9*100</f>
        <v>7.3031554427068821</v>
      </c>
      <c r="P39" s="1">
        <f t="shared" si="37"/>
        <v>8.1241294090353655</v>
      </c>
      <c r="Q39" s="1">
        <f t="shared" si="37"/>
        <v>13.005817589814447</v>
      </c>
      <c r="R39" s="1">
        <f t="shared" si="37"/>
        <v>11.864406779661017</v>
      </c>
    </row>
    <row r="40" spans="1:18" x14ac:dyDescent="0.35">
      <c r="A40" t="s">
        <v>7</v>
      </c>
      <c r="B40" t="str">
        <f>IF(AND(B37&gt;B9, B37-B38&gt;B9+B10), "better", IF(AND(B9&gt;B37, B37+B38&lt;B9-B10), "worse", "can't tell"))</f>
        <v>worse</v>
      </c>
      <c r="C40" t="str">
        <f t="shared" ref="C40:F40" si="38">IF(AND(C37&gt;C9, C37-C38&gt;C9+C10), "better", IF(AND(C9&gt;C37, C37+C38&lt;C9-C10), "worse", "can't tell"))</f>
        <v>worse</v>
      </c>
      <c r="D40" t="str">
        <f t="shared" si="38"/>
        <v>better</v>
      </c>
      <c r="E40" t="str">
        <f t="shared" si="38"/>
        <v>can't tell</v>
      </c>
      <c r="F40" t="str">
        <f t="shared" si="38"/>
        <v>can't tell</v>
      </c>
      <c r="H40" t="str">
        <f>IF(AND(H37&gt;H9, H37-H38&gt;H9+H10), "better", IF(AND(H9&gt;H37, H37+H38&lt;H9-H10), "worse", "can't tell"))</f>
        <v>better</v>
      </c>
      <c r="I40" t="str">
        <f t="shared" ref="I40:L40" si="39">IF(AND(I37&gt;I9, I37-I38&gt;I9+I10), "better", IF(AND(I9&gt;I37, I37+I38&lt;I9-I10), "worse", "can't tell"))</f>
        <v>better</v>
      </c>
      <c r="J40" t="str">
        <f t="shared" si="39"/>
        <v>better</v>
      </c>
      <c r="K40" t="str">
        <f t="shared" si="39"/>
        <v>can't tell</v>
      </c>
      <c r="L40" t="str">
        <f t="shared" si="39"/>
        <v>can't tell</v>
      </c>
      <c r="N40" t="str">
        <f>IF(AND(N37&gt;N9, N37-N38&gt;N9+N10), "better", IF(AND(N9&gt;N37, N37+N38&lt;N9-N10), "worse", "can't tell"))</f>
        <v>worse</v>
      </c>
      <c r="O40" t="str">
        <f t="shared" ref="O40:R40" si="40">IF(AND(O37&gt;O9, O37-O38&gt;O9+O10), "better", IF(AND(O9&gt;O37, O37+O38&lt;O9-O10), "worse", "can't tell"))</f>
        <v>worse</v>
      </c>
      <c r="P40" t="str">
        <f t="shared" si="40"/>
        <v>worse</v>
      </c>
      <c r="Q40" t="str">
        <f t="shared" si="40"/>
        <v>can't tell</v>
      </c>
      <c r="R40" t="str">
        <f t="shared" si="40"/>
        <v>can't tell</v>
      </c>
    </row>
    <row r="42" spans="1:18" x14ac:dyDescent="0.35">
      <c r="A42" s="16" t="s">
        <v>21</v>
      </c>
      <c r="B42" s="10">
        <v>0.17902962</v>
      </c>
      <c r="C42" s="10">
        <v>9.2372300000000008E-3</v>
      </c>
      <c r="D42" s="10">
        <v>8.0656630000000007E-2</v>
      </c>
      <c r="E42" s="3">
        <v>94.584914922714205</v>
      </c>
      <c r="F42" s="3">
        <v>115</v>
      </c>
      <c r="H42" s="10">
        <v>0.22069294</v>
      </c>
      <c r="I42" s="10">
        <v>1.3706909999999999E-2</v>
      </c>
      <c r="J42" s="10">
        <v>0.11006289</v>
      </c>
      <c r="K42" s="3">
        <v>2816.3339235782601</v>
      </c>
      <c r="L42" s="3">
        <v>395</v>
      </c>
      <c r="N42" s="10">
        <v>6.2262430000000001E-2</v>
      </c>
      <c r="O42" s="10">
        <v>3.2913299999999999E-3</v>
      </c>
      <c r="P42" s="10">
        <v>2.7369569999999999E-2</v>
      </c>
      <c r="Q42" s="3">
        <v>3649.5907170772498</v>
      </c>
      <c r="R42" s="3">
        <v>90</v>
      </c>
    </row>
    <row r="43" spans="1:18" x14ac:dyDescent="0.35">
      <c r="A43" s="16"/>
      <c r="B43" s="10">
        <v>0.17902962</v>
      </c>
      <c r="C43" s="10">
        <v>9.2372300000000008E-3</v>
      </c>
      <c r="D43" s="10">
        <v>8.0656630000000007E-2</v>
      </c>
      <c r="E43" s="3">
        <v>95.146569013595496</v>
      </c>
      <c r="F43" s="3">
        <v>115</v>
      </c>
      <c r="H43" s="10">
        <v>0.22284677</v>
      </c>
      <c r="I43" s="10">
        <v>1.382422E-2</v>
      </c>
      <c r="J43" s="10">
        <v>0.11301031</v>
      </c>
      <c r="K43" s="3">
        <v>3608.1471261978099</v>
      </c>
      <c r="L43" s="3">
        <v>515</v>
      </c>
      <c r="N43" s="10">
        <v>6.2262430000000001E-2</v>
      </c>
      <c r="O43" s="10">
        <v>3.2913299999999999E-3</v>
      </c>
      <c r="P43" s="10">
        <v>2.737274E-2</v>
      </c>
      <c r="Q43" s="3">
        <v>3655.4045510291999</v>
      </c>
      <c r="R43" s="3">
        <v>90</v>
      </c>
    </row>
    <row r="44" spans="1:18" x14ac:dyDescent="0.35">
      <c r="A44" s="16"/>
      <c r="B44" s="10">
        <v>0.17902962</v>
      </c>
      <c r="C44" s="10">
        <v>9.2372300000000008E-3</v>
      </c>
      <c r="D44" s="10">
        <v>8.0656630000000007E-2</v>
      </c>
      <c r="E44" s="3">
        <v>94.676709651946993</v>
      </c>
      <c r="F44" s="3">
        <v>115</v>
      </c>
      <c r="H44" s="10">
        <v>0.22338543</v>
      </c>
      <c r="I44" s="10">
        <v>1.3869340000000001E-2</v>
      </c>
      <c r="J44" s="10">
        <v>0.11292658999999999</v>
      </c>
      <c r="K44" s="3">
        <v>3622.64124369621</v>
      </c>
      <c r="L44" s="3">
        <v>515</v>
      </c>
      <c r="N44" s="10">
        <v>6.2262430000000001E-2</v>
      </c>
      <c r="O44" s="10">
        <v>3.2913299999999999E-3</v>
      </c>
      <c r="P44" s="10">
        <v>2.7331029999999999E-2</v>
      </c>
      <c r="Q44" s="3">
        <v>3673.4151730537401</v>
      </c>
      <c r="R44" s="3">
        <v>90</v>
      </c>
    </row>
    <row r="45" spans="1:18" x14ac:dyDescent="0.35">
      <c r="A45" s="16"/>
      <c r="B45" s="10">
        <v>0.18235362999999999</v>
      </c>
      <c r="C45" s="10">
        <v>9.3771900000000005E-3</v>
      </c>
      <c r="D45" s="10">
        <v>8.0174200000000001E-2</v>
      </c>
      <c r="E45" s="3">
        <v>108.958207845687</v>
      </c>
      <c r="F45" s="3">
        <v>135</v>
      </c>
      <c r="H45" s="10">
        <v>0.22331432000000001</v>
      </c>
      <c r="I45" s="10">
        <v>1.385129E-2</v>
      </c>
      <c r="J45" s="10">
        <v>0.11280994</v>
      </c>
      <c r="K45" s="3">
        <v>3625.8778772354099</v>
      </c>
      <c r="L45" s="3">
        <v>515</v>
      </c>
      <c r="N45" s="10">
        <v>6.241671E-2</v>
      </c>
      <c r="O45" s="10">
        <v>3.29905E-3</v>
      </c>
      <c r="P45" s="10">
        <v>2.740037E-2</v>
      </c>
      <c r="Q45" s="3">
        <v>3647.62940001487</v>
      </c>
      <c r="R45" s="3">
        <v>90</v>
      </c>
    </row>
    <row r="46" spans="1:18" x14ac:dyDescent="0.35">
      <c r="A46" s="16"/>
      <c r="B46" s="10">
        <v>0.17832982999999999</v>
      </c>
      <c r="C46" s="10">
        <v>9.2022400000000004E-3</v>
      </c>
      <c r="D46" s="10">
        <v>8.0500080000000002E-2</v>
      </c>
      <c r="E46" s="3">
        <v>96.5585777759552</v>
      </c>
      <c r="F46" s="3">
        <v>115</v>
      </c>
      <c r="H46" s="10">
        <v>0.22150507</v>
      </c>
      <c r="I46" s="10">
        <v>1.375203E-2</v>
      </c>
      <c r="J46" s="10">
        <v>0.11042105000000001</v>
      </c>
      <c r="K46" s="3">
        <v>2802.7122576236702</v>
      </c>
      <c r="L46" s="3">
        <v>395</v>
      </c>
      <c r="N46" s="10">
        <v>6.2211000000000002E-2</v>
      </c>
      <c r="O46" s="10">
        <v>3.2887599999999999E-3</v>
      </c>
      <c r="P46" s="10">
        <v>2.7350559999999999E-2</v>
      </c>
      <c r="Q46" s="3">
        <v>3664.3207285404201</v>
      </c>
      <c r="R46" s="3">
        <v>90</v>
      </c>
    </row>
    <row r="47" spans="1:18" x14ac:dyDescent="0.35">
      <c r="A47" s="1" t="s">
        <v>10</v>
      </c>
      <c r="B47" s="8">
        <f t="shared" ref="B47" si="41">AVERAGE(B42:B46)</f>
        <v>0.17955446400000002</v>
      </c>
      <c r="C47" s="8">
        <f t="shared" ref="C47:D47" si="42">AVERAGE(C42:C46)</f>
        <v>9.2582240000000007E-3</v>
      </c>
      <c r="D47" s="8">
        <f t="shared" si="42"/>
        <v>8.0528833999999994E-2</v>
      </c>
      <c r="E47" s="1">
        <f t="shared" ref="E47:F47" si="43">AVERAGE(E42:E46)</f>
        <v>97.984995841979782</v>
      </c>
      <c r="F47" s="1">
        <f t="shared" si="43"/>
        <v>119</v>
      </c>
      <c r="H47" s="8">
        <f t="shared" ref="H47:J47" si="44">AVERAGE(H42:H46)</f>
        <v>0.22234890600000004</v>
      </c>
      <c r="I47" s="8">
        <f t="shared" si="44"/>
        <v>1.3800758000000002E-2</v>
      </c>
      <c r="J47" s="8">
        <f t="shared" si="44"/>
        <v>0.111846156</v>
      </c>
      <c r="K47" s="1">
        <f t="shared" ref="K47:L47" si="45">AVERAGE(K42:K46)</f>
        <v>3295.1424856662716</v>
      </c>
      <c r="L47" s="1">
        <f t="shared" si="45"/>
        <v>467</v>
      </c>
      <c r="N47" s="8">
        <f t="shared" ref="N47:P47" si="46">AVERAGE(N42:N46)</f>
        <v>6.2282999999999998E-2</v>
      </c>
      <c r="O47" s="8">
        <f t="shared" si="46"/>
        <v>3.2923599999999998E-3</v>
      </c>
      <c r="P47" s="8">
        <f t="shared" si="46"/>
        <v>2.7364854000000001E-2</v>
      </c>
      <c r="Q47" s="1">
        <f t="shared" ref="Q47:R47" si="47">AVERAGE(Q42:Q46)</f>
        <v>3658.0721139430957</v>
      </c>
      <c r="R47" s="1">
        <f t="shared" si="47"/>
        <v>90</v>
      </c>
    </row>
    <row r="48" spans="1:18" x14ac:dyDescent="0.35">
      <c r="A48" s="1" t="s">
        <v>11</v>
      </c>
      <c r="B48" s="1">
        <f>VAR(B42:B46)</f>
        <v>2.5403606006299872E-6</v>
      </c>
      <c r="C48" s="1">
        <f>VAR(C42:C46)</f>
        <v>4.6523403799999939E-9</v>
      </c>
      <c r="D48" s="1">
        <f>VAR(D42:D46)</f>
        <v>4.3896879830001123E-8</v>
      </c>
      <c r="E48" s="1">
        <f t="shared" ref="E48:F48" si="48">VAR(E42:E46)</f>
        <v>38.252006202548166</v>
      </c>
      <c r="F48" s="1">
        <f t="shared" si="48"/>
        <v>80</v>
      </c>
      <c r="H48" s="1">
        <f>VAR(H42:H46)</f>
        <v>1.4271393361300003E-6</v>
      </c>
      <c r="I48" s="1">
        <f>VAR(I42:I46)</f>
        <v>4.7473260700000716E-9</v>
      </c>
      <c r="J48" s="1">
        <f>VAR(J42:J46)</f>
        <v>2.1656091251799954E-6</v>
      </c>
      <c r="K48" s="1">
        <f t="shared" ref="K48:L48" si="49">VAR(K42:K46)</f>
        <v>196589.60234018043</v>
      </c>
      <c r="L48" s="1">
        <f t="shared" si="49"/>
        <v>4320</v>
      </c>
      <c r="N48" s="1">
        <f>VAR(N42:N46)</f>
        <v>6.0829346999999128E-9</v>
      </c>
      <c r="O48" s="1">
        <f>VAR(O42:O46)</f>
        <v>1.5224700000000258E-11</v>
      </c>
      <c r="P48" s="1">
        <f>VAR(P42:P46)</f>
        <v>6.7354933000001885E-10</v>
      </c>
      <c r="Q48" s="1">
        <f t="shared" ref="Q48:R48" si="50">VAR(Q42:Q46)</f>
        <v>115.63872653523862</v>
      </c>
      <c r="R48" s="1">
        <f t="shared" si="50"/>
        <v>0</v>
      </c>
    </row>
    <row r="49" spans="1:18" x14ac:dyDescent="0.35">
      <c r="A49" s="1" t="s">
        <v>24</v>
      </c>
      <c r="B49" s="1">
        <f>ABS(B47-B9)/B9*100</f>
        <v>14.099991171487874</v>
      </c>
      <c r="C49" s="1">
        <f t="shared" ref="C49:F49" si="51">ABS(C47-C9)/C9*100</f>
        <v>13.585895110114162</v>
      </c>
      <c r="D49" s="1">
        <f t="shared" si="51"/>
        <v>12.976480659134523</v>
      </c>
      <c r="E49" s="1">
        <f t="shared" si="51"/>
        <v>34.199716763529665</v>
      </c>
      <c r="F49" s="1">
        <f t="shared" si="51"/>
        <v>37.037037037037038</v>
      </c>
      <c r="H49" s="1">
        <f>ABS(H47-H9)/H9*100</f>
        <v>24.099162026048031</v>
      </c>
      <c r="I49" s="1">
        <f t="shared" ref="I49:L49" si="52">ABS(I47-I9)/I9*100</f>
        <v>23.392093921019132</v>
      </c>
      <c r="J49" s="1">
        <f t="shared" si="52"/>
        <v>27.538408684359872</v>
      </c>
      <c r="K49" s="1">
        <f t="shared" si="52"/>
        <v>3.4650116264555488</v>
      </c>
      <c r="L49" s="1">
        <f t="shared" si="52"/>
        <v>16.007194244604317</v>
      </c>
      <c r="N49" s="1">
        <f>ABS(N47-N9)/N9*100</f>
        <v>24.485275180322727</v>
      </c>
      <c r="O49" s="1">
        <f t="shared" ref="O49:R49" si="53">ABS(O47-O9)/O9*100</f>
        <v>23.975841185071349</v>
      </c>
      <c r="P49" s="1">
        <f t="shared" si="53"/>
        <v>25.029990903279863</v>
      </c>
      <c r="Q49" s="1">
        <f t="shared" si="53"/>
        <v>13.779695827727123</v>
      </c>
      <c r="R49" s="1">
        <f t="shared" si="53"/>
        <v>23.728813559322035</v>
      </c>
    </row>
    <row r="50" spans="1:18" x14ac:dyDescent="0.35">
      <c r="A50" t="s">
        <v>7</v>
      </c>
      <c r="B50" t="str">
        <f>IF(AND(B47&gt;B9, B47-B48&gt;B10+B9), "better", IF(AND(B9&gt;B47, B47+B48&lt;B9-B10), "worse", "can't tell"))</f>
        <v>worse</v>
      </c>
      <c r="C50" t="str">
        <f>IF(AND(C47&gt;C9, C47-C48&gt;C10+C9), "better", IF(AND(C9&gt;C47, C47+C48&lt;C9-C10), "worse", "can't tell"))</f>
        <v>worse</v>
      </c>
      <c r="D50" t="str">
        <f>IF(AND(D47&gt;D9, D47-D48&gt;D10+D9), "better", IF(AND(D9&gt;D47, D47+D48&lt;D9-D10), "worse", "can't tell"))</f>
        <v>worse</v>
      </c>
      <c r="E50" t="str">
        <f t="shared" ref="E50:F50" si="54">IF(AND(E47&gt;E9, E47-E48&gt;E10+E9), "better", IF(AND(E9&gt;E47, E47+E48&lt;E9-E10), "worse", "can't tell"))</f>
        <v>can't tell</v>
      </c>
      <c r="F50" t="str">
        <f t="shared" si="54"/>
        <v>can't tell</v>
      </c>
      <c r="H50" t="str">
        <f>IF(AND(H47&gt;H9, H47-H48&gt;H10+H9), "better", IF(AND(H9&gt;H47, H47+H48&lt;H9-H10), "worse", "can't tell"))</f>
        <v>worse</v>
      </c>
      <c r="I50" t="str">
        <f>IF(AND(I47&gt;I9, I47-I48&gt;I10+I9), "better", IF(AND(I9&gt;I47, I47+I48&lt;I9-I10), "worse", "can't tell"))</f>
        <v>worse</v>
      </c>
      <c r="J50" t="str">
        <f>IF(AND(J47&gt;J9, J47-J48&gt;J10+J9), "better", IF(AND(J9&gt;J47, J47+J48&lt;J9-J10), "worse", "can't tell"))</f>
        <v>worse</v>
      </c>
      <c r="K50" t="str">
        <f t="shared" ref="K50:L50" si="55">IF(AND(K47&gt;K9, K47-K48&gt;K10+K9), "better", IF(AND(K9&gt;K47, K47+K48&lt;K9-K10), "worse", "can't tell"))</f>
        <v>can't tell</v>
      </c>
      <c r="L50" t="str">
        <f t="shared" si="55"/>
        <v>can't tell</v>
      </c>
      <c r="N50" t="str">
        <f>IF(AND(N47&gt;N9, N47-N48&gt;N10+N9), "better", IF(AND(N9&gt;N47, N47+N48&lt;N9-N10), "worse", "can't tell"))</f>
        <v>worse</v>
      </c>
      <c r="O50" t="str">
        <f>IF(AND(O47&gt;O9, O47-O48&gt;O10+O9), "better", IF(AND(O9&gt;O47, O47+O48&lt;O9-O10), "worse", "can't tell"))</f>
        <v>worse</v>
      </c>
      <c r="P50" t="str">
        <f>IF(AND(P47&gt;P9, P47-P48&gt;P10+P9), "better", IF(AND(P9&gt;P47, P47+P48&lt;P9-P10), "worse", "can't tell"))</f>
        <v>worse</v>
      </c>
      <c r="Q50" t="str">
        <f t="shared" ref="Q50:R50" si="56">IF(AND(Q47&gt;Q9, Q47-Q48&gt;Q10+Q9), "better", IF(AND(Q9&gt;Q47, Q47+Q48&lt;Q9-Q10), "worse", "can't tell"))</f>
        <v>can't tell</v>
      </c>
      <c r="R50" t="str">
        <f t="shared" si="56"/>
        <v>worse</v>
      </c>
    </row>
    <row r="52" spans="1:18" x14ac:dyDescent="0.35">
      <c r="A52" s="17" t="s">
        <v>22</v>
      </c>
      <c r="B52" s="4">
        <v>0.18305341999999999</v>
      </c>
      <c r="C52" s="4">
        <v>9.4121799999999992E-3</v>
      </c>
      <c r="D52" s="4">
        <v>8.0309800000000001E-2</v>
      </c>
      <c r="E52" s="4">
        <v>323.11833333969099</v>
      </c>
      <c r="F52" s="4">
        <v>135</v>
      </c>
      <c r="H52" s="11">
        <v>0.22137588999999999</v>
      </c>
      <c r="I52" s="11">
        <v>1.374301E-2</v>
      </c>
      <c r="J52" s="11">
        <v>0.11026777</v>
      </c>
      <c r="K52" s="4">
        <v>11640.325905084601</v>
      </c>
      <c r="L52" s="4">
        <v>395</v>
      </c>
      <c r="N52" s="11">
        <v>6.1323879999999997E-2</v>
      </c>
      <c r="O52" s="11">
        <v>3.2399099999999999E-3</v>
      </c>
      <c r="P52" s="11">
        <v>2.7073690000000001E-2</v>
      </c>
      <c r="Q52" s="4">
        <v>11176.667531967099</v>
      </c>
      <c r="R52" s="4">
        <v>90</v>
      </c>
    </row>
    <row r="53" spans="1:18" x14ac:dyDescent="0.35">
      <c r="A53" s="17"/>
      <c r="B53" s="4">
        <v>0.18445300000000001</v>
      </c>
      <c r="C53" s="4">
        <v>9.4821599999999999E-3</v>
      </c>
      <c r="D53" s="4">
        <v>8.0667760000000005E-2</v>
      </c>
      <c r="E53" s="4">
        <v>321.53176808357199</v>
      </c>
      <c r="F53" s="4">
        <v>135</v>
      </c>
      <c r="H53" s="11">
        <v>0.21943170000000001</v>
      </c>
      <c r="I53" s="11">
        <v>1.3607650000000001E-2</v>
      </c>
      <c r="J53" s="11">
        <v>0.10945823</v>
      </c>
      <c r="K53" s="4">
        <v>12291.3111610412</v>
      </c>
      <c r="L53" s="4">
        <v>415</v>
      </c>
      <c r="N53" s="11">
        <v>6.158102E-2</v>
      </c>
      <c r="O53" s="11">
        <v>3.2527599999999999E-3</v>
      </c>
      <c r="P53" s="11">
        <v>2.7139590000000002E-2</v>
      </c>
      <c r="Q53" s="4">
        <v>11113.3685076236</v>
      </c>
      <c r="R53" s="4">
        <v>90</v>
      </c>
    </row>
    <row r="54" spans="1:18" x14ac:dyDescent="0.35">
      <c r="A54" s="17"/>
      <c r="B54" s="4">
        <v>0.18305341999999999</v>
      </c>
      <c r="C54" s="4">
        <v>9.4121799999999992E-3</v>
      </c>
      <c r="D54" s="4">
        <v>8.0309800000000001E-2</v>
      </c>
      <c r="E54" s="4">
        <v>324.53940939903202</v>
      </c>
      <c r="F54" s="4">
        <v>135</v>
      </c>
      <c r="H54" s="11">
        <v>0.22188535000000001</v>
      </c>
      <c r="I54" s="11">
        <v>1.3797149999999999E-2</v>
      </c>
      <c r="J54" s="11">
        <v>0.11276487</v>
      </c>
      <c r="K54" s="4">
        <v>15074.672365665399</v>
      </c>
      <c r="L54" s="4">
        <v>515</v>
      </c>
      <c r="N54" s="11">
        <v>6.1358169999999997E-2</v>
      </c>
      <c r="O54" s="11">
        <v>3.2399099999999999E-3</v>
      </c>
      <c r="P54" s="11">
        <v>2.7063630000000002E-2</v>
      </c>
      <c r="Q54" s="4">
        <v>11162.624900340999</v>
      </c>
      <c r="R54" s="4">
        <v>90</v>
      </c>
    </row>
    <row r="55" spans="1:18" x14ac:dyDescent="0.35">
      <c r="A55" s="17"/>
      <c r="B55" s="4">
        <v>0.18375321</v>
      </c>
      <c r="C55" s="4">
        <v>9.4471699999999995E-3</v>
      </c>
      <c r="D55" s="4">
        <v>8.0572179999999993E-2</v>
      </c>
      <c r="E55" s="4">
        <v>326.14226436614899</v>
      </c>
      <c r="F55" s="4">
        <v>135</v>
      </c>
      <c r="H55" s="11">
        <v>0.22008470999999999</v>
      </c>
      <c r="I55" s="11">
        <v>1.3697890000000001E-2</v>
      </c>
      <c r="J55" s="11">
        <v>0.11247917</v>
      </c>
      <c r="K55" s="4">
        <v>15132.458326816501</v>
      </c>
      <c r="L55" s="4">
        <v>515</v>
      </c>
      <c r="N55" s="11">
        <v>6.1323879999999997E-2</v>
      </c>
      <c r="O55" s="11">
        <v>3.2399099999999999E-3</v>
      </c>
      <c r="P55" s="11">
        <v>2.7064990000000001E-2</v>
      </c>
      <c r="Q55" s="4">
        <v>11148.840651750499</v>
      </c>
      <c r="R55" s="4">
        <v>90</v>
      </c>
    </row>
    <row r="56" spans="1:18" x14ac:dyDescent="0.35">
      <c r="A56" s="17"/>
      <c r="B56" s="4">
        <v>0.18375321</v>
      </c>
      <c r="C56" s="4">
        <v>9.4471699999999995E-3</v>
      </c>
      <c r="D56" s="4">
        <v>8.0572179999999993E-2</v>
      </c>
      <c r="E56" s="4">
        <v>317.82379078865</v>
      </c>
      <c r="F56" s="4">
        <v>135</v>
      </c>
      <c r="H56" s="11">
        <v>0.22143604</v>
      </c>
      <c r="I56" s="11">
        <v>1.375203E-2</v>
      </c>
      <c r="J56" s="11">
        <v>0.11074525</v>
      </c>
      <c r="K56" s="4">
        <v>11681.7177634239</v>
      </c>
      <c r="L56" s="4">
        <v>395</v>
      </c>
      <c r="N56" s="11">
        <v>6.1632439999999997E-2</v>
      </c>
      <c r="O56" s="11">
        <v>3.2553399999999998E-3</v>
      </c>
      <c r="P56" s="11">
        <v>2.7126500000000001E-2</v>
      </c>
      <c r="Q56" s="4">
        <v>11144.159653663601</v>
      </c>
      <c r="R56" s="4">
        <v>90</v>
      </c>
    </row>
    <row r="57" spans="1:18" x14ac:dyDescent="0.35">
      <c r="A57" s="1" t="s">
        <v>10</v>
      </c>
      <c r="B57" s="1">
        <f t="shared" ref="B57:D57" si="57">AVERAGE(B52:B56)</f>
        <v>0.183613252</v>
      </c>
      <c r="C57" s="1">
        <f t="shared" si="57"/>
        <v>9.4401720000000001E-3</v>
      </c>
      <c r="D57" s="1">
        <f t="shared" si="57"/>
        <v>8.0486344000000001E-2</v>
      </c>
      <c r="E57" s="1">
        <f t="shared" ref="E57:F57" si="58">AVERAGE(E52:E56)</f>
        <v>322.63111319541883</v>
      </c>
      <c r="F57" s="1">
        <f t="shared" si="58"/>
        <v>135</v>
      </c>
      <c r="H57" s="8">
        <f t="shared" ref="H57:J57" si="59">AVERAGE(H52:H56)</f>
        <v>0.22084273799999998</v>
      </c>
      <c r="I57" s="8">
        <f t="shared" si="59"/>
        <v>1.3719545999999999E-2</v>
      </c>
      <c r="J57" s="8">
        <f t="shared" si="59"/>
        <v>0.11114305799999999</v>
      </c>
      <c r="K57" s="1">
        <f t="shared" ref="K57:L57" si="60">AVERAGE(K52:K56)</f>
        <v>13164.097104406323</v>
      </c>
      <c r="L57" s="1">
        <f t="shared" si="60"/>
        <v>447</v>
      </c>
      <c r="N57" s="8">
        <f t="shared" ref="N57:P57" si="61">AVERAGE(N52:N56)</f>
        <v>6.1443877999999993E-2</v>
      </c>
      <c r="O57" s="8">
        <f t="shared" si="61"/>
        <v>3.2455659999999996E-3</v>
      </c>
      <c r="P57" s="8">
        <f t="shared" si="61"/>
        <v>2.7093680000000002E-2</v>
      </c>
      <c r="Q57" s="1">
        <f t="shared" ref="Q57:R57" si="62">AVERAGE(Q52:Q56)</f>
        <v>11149.132249069158</v>
      </c>
      <c r="R57" s="1">
        <f t="shared" si="62"/>
        <v>90</v>
      </c>
    </row>
    <row r="58" spans="1:18" x14ac:dyDescent="0.35">
      <c r="A58" s="1" t="s">
        <v>11</v>
      </c>
      <c r="B58" s="1">
        <f>VAR(B52:B56)</f>
        <v>3.4279423087000555E-7</v>
      </c>
      <c r="C58" s="1">
        <f>VAR(C52:C56)</f>
        <v>8.5701007000001801E-10</v>
      </c>
      <c r="D58" s="1">
        <f>VAR(D52:D56)</f>
        <v>2.7495742679999765E-8</v>
      </c>
      <c r="E58" s="1">
        <f t="shared" ref="E58:F58" si="63">VAR(E52:E56)</f>
        <v>10.131517202748025</v>
      </c>
      <c r="F58" s="1">
        <f t="shared" si="63"/>
        <v>0</v>
      </c>
      <c r="H58" s="1">
        <f>VAR(H52:H56)</f>
        <v>1.0722331967700019E-6</v>
      </c>
      <c r="I58" s="1">
        <f>VAR(I52:I56)</f>
        <v>5.1544618799999327E-9</v>
      </c>
      <c r="J58" s="1">
        <f>VAR(J52:J56)</f>
        <v>2.0446237793200008E-6</v>
      </c>
      <c r="K58" s="1">
        <f t="shared" ref="K58:L58" si="64">VAR(K52:K56)</f>
        <v>3201456.5530531704</v>
      </c>
      <c r="L58" s="1">
        <f t="shared" si="64"/>
        <v>3920</v>
      </c>
      <c r="N58" s="1">
        <f>VAR(N52:N56)</f>
        <v>2.2627114320000175E-8</v>
      </c>
      <c r="O58" s="1">
        <f>VAR(O52:O56)</f>
        <v>6.081392999999942E-11</v>
      </c>
      <c r="P58" s="1">
        <f>VAR(P52:P56)</f>
        <v>1.3276498000000153E-9</v>
      </c>
      <c r="Q58" s="1">
        <f t="shared" ref="Q58:R58" si="65">VAR(Q52:Q56)</f>
        <v>561.02509471538724</v>
      </c>
      <c r="R58" s="1">
        <f t="shared" si="65"/>
        <v>0</v>
      </c>
    </row>
    <row r="59" spans="1:18" x14ac:dyDescent="0.35">
      <c r="A59" s="1" t="s">
        <v>24</v>
      </c>
      <c r="B59" s="1">
        <f>ABS(B57-B9)/B9*100</f>
        <v>12.15824092331216</v>
      </c>
      <c r="C59" s="1">
        <f t="shared" ref="C59:F59" si="66">ABS(C57-C9)/C9*100</f>
        <v>11.887634886932599</v>
      </c>
      <c r="D59" s="1">
        <f t="shared" si="66"/>
        <v>13.022397496037847</v>
      </c>
      <c r="E59" s="1">
        <f t="shared" si="66"/>
        <v>116.65785099784667</v>
      </c>
      <c r="F59" s="1">
        <f t="shared" si="66"/>
        <v>28.571428571428569</v>
      </c>
      <c r="H59" s="1">
        <f>ABS(H57-H9)/H9*100</f>
        <v>24.613306284214769</v>
      </c>
      <c r="I59" s="1">
        <f t="shared" ref="I59:L59" si="67">ABS(I57-I9)/I9*100</f>
        <v>23.842901135266814</v>
      </c>
      <c r="J59" s="1">
        <f t="shared" si="67"/>
        <v>27.993923668092037</v>
      </c>
      <c r="K59" s="1">
        <f t="shared" si="67"/>
        <v>285.6573627544127</v>
      </c>
      <c r="L59" s="1">
        <f t="shared" si="67"/>
        <v>19.60431654676259</v>
      </c>
      <c r="N59" s="1">
        <f>ABS(N57-N9)/N9*100</f>
        <v>25.502664627204503</v>
      </c>
      <c r="O59" s="1">
        <f t="shared" ref="O59:R59" si="68">ABS(O57-O9)/O9*100</f>
        <v>25.056365334188023</v>
      </c>
      <c r="P59" s="1">
        <f t="shared" si="68"/>
        <v>25.772911630969254</v>
      </c>
      <c r="Q59" s="1">
        <f t="shared" si="68"/>
        <v>162.78365866753199</v>
      </c>
      <c r="R59" s="1">
        <f t="shared" si="68"/>
        <v>23.728813559322035</v>
      </c>
    </row>
    <row r="60" spans="1:18" x14ac:dyDescent="0.35">
      <c r="A60" t="s">
        <v>7</v>
      </c>
      <c r="B60" t="str">
        <f>IF(AND(B57&gt;B19, B57-B58&gt;B10+B9), "better", IF(AND(B9&gt;B57, B57+B58&lt;B9-B10), "worse", "can't tell"))</f>
        <v>worse</v>
      </c>
      <c r="C60" t="str">
        <f t="shared" ref="C60:F60" si="69">IF(AND(C57&gt;C19, C57-C58&gt;C10+C9), "better", IF(AND(C9&gt;C57, C57+C58&lt;C9-C10), "worse", "can't tell"))</f>
        <v>worse</v>
      </c>
      <c r="D60" t="str">
        <f t="shared" si="69"/>
        <v>worse</v>
      </c>
      <c r="E60" t="str">
        <f t="shared" si="69"/>
        <v>better</v>
      </c>
      <c r="F60" t="str">
        <f t="shared" si="69"/>
        <v>can't tell</v>
      </c>
      <c r="H60" t="str">
        <f>IF(AND(H57&gt;H19, H57-H58&gt;H10+H9), "better", IF(AND(H9&gt;H57, H57+H58&lt;H9-H10), "worse", "can't tell"))</f>
        <v>worse</v>
      </c>
      <c r="I60" t="str">
        <f t="shared" ref="I60:L60" si="70">IF(AND(I57&gt;I19, I57-I58&gt;I10+I9), "better", IF(AND(I9&gt;I57, I57+I58&lt;I9-I10), "worse", "can't tell"))</f>
        <v>worse</v>
      </c>
      <c r="J60" t="str">
        <f t="shared" si="70"/>
        <v>worse</v>
      </c>
      <c r="K60" t="str">
        <f t="shared" si="70"/>
        <v>can't tell</v>
      </c>
      <c r="L60" t="str">
        <f t="shared" si="70"/>
        <v>can't tell</v>
      </c>
      <c r="N60" t="str">
        <f>IF(AND(N57&gt;N19, N57-N58&gt;N10+N9), "better", IF(AND(N9&gt;N57, N57+N58&lt;N9-N10), "worse", "can't tell"))</f>
        <v>worse</v>
      </c>
      <c r="O60" t="str">
        <f t="shared" ref="O60:R60" si="71">IF(AND(O57&gt;O19, O57-O58&gt;O10+O9), "better", IF(AND(O9&gt;O57, O57+O58&lt;O9-O10), "worse", "can't tell"))</f>
        <v>worse</v>
      </c>
      <c r="P60" t="str">
        <f t="shared" si="71"/>
        <v>worse</v>
      </c>
      <c r="Q60" t="str">
        <f t="shared" si="71"/>
        <v>can't tell</v>
      </c>
      <c r="R60" t="str">
        <f t="shared" si="71"/>
        <v>worse</v>
      </c>
    </row>
    <row r="62" spans="1:18" x14ac:dyDescent="0.35">
      <c r="A62" s="16" t="s">
        <v>25</v>
      </c>
      <c r="B62" s="10">
        <v>2.4609280000000001E-2</v>
      </c>
      <c r="C62" s="10">
        <v>1.2946100000000001E-3</v>
      </c>
      <c r="D62" s="10">
        <v>9.2422900000000002E-3</v>
      </c>
      <c r="E62" s="10">
        <v>85.030136585235596</v>
      </c>
      <c r="F62" s="3">
        <v>85</v>
      </c>
      <c r="H62" s="3">
        <v>5.9383700000000001E-3</v>
      </c>
      <c r="I62" s="3">
        <v>3.8801999999999999E-4</v>
      </c>
      <c r="J62" s="3">
        <v>3.0548900000000002E-3</v>
      </c>
      <c r="K62" s="3">
        <v>1076.8720765113801</v>
      </c>
      <c r="L62" s="3">
        <v>60</v>
      </c>
      <c r="N62" s="10">
        <v>3.7529500000000001E-3</v>
      </c>
      <c r="O62" s="10">
        <v>1.9798999999999999E-4</v>
      </c>
      <c r="P62" s="10">
        <v>1.20356E-3</v>
      </c>
      <c r="Q62" s="14">
        <v>14023.0883073806</v>
      </c>
      <c r="R62" s="3">
        <v>60</v>
      </c>
    </row>
    <row r="63" spans="1:18" x14ac:dyDescent="0.35">
      <c r="A63" s="16"/>
      <c r="B63" s="10">
        <v>2.752508E-2</v>
      </c>
      <c r="C63" s="10">
        <v>1.43457E-3</v>
      </c>
      <c r="D63" s="10">
        <v>9.4036799999999993E-3</v>
      </c>
      <c r="E63" s="10">
        <v>63.947144508361802</v>
      </c>
      <c r="F63" s="3">
        <v>65</v>
      </c>
      <c r="H63" s="3">
        <v>6.5869600000000002E-3</v>
      </c>
      <c r="I63" s="3">
        <v>4.2411E-4</v>
      </c>
      <c r="J63" s="3">
        <v>3.0134900000000002E-3</v>
      </c>
      <c r="K63" s="3">
        <v>990.07809305190995</v>
      </c>
      <c r="L63" s="3">
        <v>65</v>
      </c>
      <c r="N63" s="10">
        <v>3.4584699999999999E-3</v>
      </c>
      <c r="O63" s="10">
        <v>1.8771E-4</v>
      </c>
      <c r="P63" s="10">
        <v>1.2869100000000001E-3</v>
      </c>
      <c r="Q63" s="14">
        <v>12568.007410526199</v>
      </c>
      <c r="R63" s="3">
        <v>60</v>
      </c>
    </row>
    <row r="64" spans="1:18" x14ac:dyDescent="0.35">
      <c r="A64" s="16"/>
      <c r="B64" s="10">
        <v>2.4142759999999999E-2</v>
      </c>
      <c r="C64" s="10">
        <v>1.22463E-3</v>
      </c>
      <c r="D64" s="10">
        <v>9.4036799999999993E-3</v>
      </c>
      <c r="E64" s="10">
        <v>64.737755537032996</v>
      </c>
      <c r="F64" s="3">
        <v>70</v>
      </c>
      <c r="H64" s="3">
        <v>6.0928299999999996E-3</v>
      </c>
      <c r="I64" s="3">
        <v>3.8801999999999999E-4</v>
      </c>
      <c r="J64" s="3">
        <v>2.8326699999999998E-3</v>
      </c>
      <c r="K64" s="3">
        <v>1048.58029842376</v>
      </c>
      <c r="L64" s="3">
        <v>65</v>
      </c>
      <c r="N64" s="10">
        <v>5.2944200000000002E-3</v>
      </c>
      <c r="O64" s="10">
        <v>2.7513E-4</v>
      </c>
      <c r="P64" s="10">
        <v>1.66906E-3</v>
      </c>
      <c r="Q64" s="14">
        <v>14439.002544879901</v>
      </c>
      <c r="R64" s="3">
        <v>70</v>
      </c>
    </row>
    <row r="65" spans="1:18" x14ac:dyDescent="0.35">
      <c r="A65" s="16"/>
      <c r="B65" s="10">
        <v>2.0177279999999999E-2</v>
      </c>
      <c r="C65" s="10">
        <v>1.04969E-3</v>
      </c>
      <c r="D65" s="10">
        <v>7.3067100000000001E-3</v>
      </c>
      <c r="E65" s="10">
        <v>79.668568611145005</v>
      </c>
      <c r="F65" s="3">
        <v>85</v>
      </c>
      <c r="H65" s="3">
        <v>5.6076199999999998E-3</v>
      </c>
      <c r="I65" s="3">
        <v>3.2485000000000001E-4</v>
      </c>
      <c r="J65" s="3">
        <v>2.1920199999999998E-3</v>
      </c>
      <c r="K65" s="3">
        <v>1718.9883136749199</v>
      </c>
      <c r="L65" s="3">
        <v>115</v>
      </c>
      <c r="N65" s="10">
        <v>3.8056100000000001E-3</v>
      </c>
      <c r="O65" s="10">
        <v>2.0314000000000001E-4</v>
      </c>
      <c r="P65" s="10">
        <v>1.6419E-3</v>
      </c>
      <c r="Q65" s="14">
        <v>21936.407885551402</v>
      </c>
      <c r="R65" s="3">
        <v>110</v>
      </c>
    </row>
    <row r="66" spans="1:18" x14ac:dyDescent="0.35">
      <c r="A66" s="16"/>
      <c r="B66" s="10">
        <v>2.9391179999999999E-2</v>
      </c>
      <c r="C66" s="10">
        <v>1.46956E-3</v>
      </c>
      <c r="D66" s="10">
        <v>1.0617720000000001E-2</v>
      </c>
      <c r="E66" s="10">
        <v>72.143468618392902</v>
      </c>
      <c r="F66" s="3">
        <v>75</v>
      </c>
      <c r="H66" s="3">
        <v>6.5697899999999998E-3</v>
      </c>
      <c r="I66" s="3">
        <v>4.1509000000000001E-4</v>
      </c>
      <c r="J66" s="3">
        <v>2.5724200000000002E-3</v>
      </c>
      <c r="K66" s="3">
        <v>1055.12317943573</v>
      </c>
      <c r="L66" s="3">
        <v>65</v>
      </c>
      <c r="N66" s="10">
        <v>3.99417E-3</v>
      </c>
      <c r="O66" s="10">
        <v>2.1599E-4</v>
      </c>
      <c r="P66" s="10">
        <v>1.21553E-3</v>
      </c>
      <c r="Q66" s="14">
        <v>12609.578781366299</v>
      </c>
      <c r="R66" s="3">
        <v>60</v>
      </c>
    </row>
    <row r="67" spans="1:18" x14ac:dyDescent="0.35">
      <c r="A67" s="1" t="s">
        <v>23</v>
      </c>
      <c r="B67" s="1">
        <f>MAX(B62:B66)</f>
        <v>2.9391179999999999E-2</v>
      </c>
      <c r="C67" s="1">
        <f t="shared" ref="C67:D67" si="72">MAX(C62:C66)</f>
        <v>1.46956E-3</v>
      </c>
      <c r="D67" s="1">
        <f t="shared" si="72"/>
        <v>1.0617720000000001E-2</v>
      </c>
      <c r="E67" s="8">
        <f>MAX(E62:E66)</f>
        <v>85.030136585235596</v>
      </c>
      <c r="F67" s="1">
        <f t="shared" ref="F67" si="73">MAX(F62:F66)</f>
        <v>85</v>
      </c>
      <c r="H67" s="1">
        <f>MAX(H62:H66)</f>
        <v>6.5869600000000002E-3</v>
      </c>
      <c r="I67" s="1">
        <f>MAX(I62:I66)</f>
        <v>4.2411E-4</v>
      </c>
      <c r="J67" s="1">
        <f t="shared" ref="J67" si="74">MAX(J62:J66)</f>
        <v>3.0548900000000002E-3</v>
      </c>
      <c r="K67" s="1">
        <f t="shared" ref="K67" si="75">MAX(K62:K66)</f>
        <v>1718.9883136749199</v>
      </c>
      <c r="L67" s="1">
        <f t="shared" ref="L67" si="76">MAX(L62:L66)</f>
        <v>115</v>
      </c>
      <c r="N67" s="1">
        <f>MAX(N62:N66)</f>
        <v>5.2944200000000002E-3</v>
      </c>
      <c r="O67" s="1">
        <f t="shared" ref="O67" si="77">MAX(O62:O66)</f>
        <v>2.7513E-4</v>
      </c>
      <c r="P67" s="1">
        <f t="shared" ref="P67" si="78">MAX(P62:P66)</f>
        <v>1.66906E-3</v>
      </c>
      <c r="Q67" s="1">
        <f>MAX(Q62:Q66)</f>
        <v>21936.407885551402</v>
      </c>
      <c r="R67" s="1">
        <f t="shared" ref="R67" si="79">MAX(R62:R66)</f>
        <v>110</v>
      </c>
    </row>
    <row r="68" spans="1:18" x14ac:dyDescent="0.35">
      <c r="A68" s="1" t="s">
        <v>24</v>
      </c>
      <c r="B68" s="1">
        <f>ABS(B67-B9)/B9*100</f>
        <v>85.939070712937621</v>
      </c>
      <c r="C68" s="1">
        <f t="shared" ref="C68:F68" si="80">ABS(C67-C9)/C9*100</f>
        <v>86.283469488102611</v>
      </c>
      <c r="D68" s="1">
        <f t="shared" si="80"/>
        <v>88.525956283237704</v>
      </c>
      <c r="E68" s="1">
        <f>ABS(E67-E9)/E9*100</f>
        <v>42.899348794510153</v>
      </c>
      <c r="F68" s="1">
        <f t="shared" si="80"/>
        <v>55.026455026455025</v>
      </c>
      <c r="H68" s="1">
        <f>ABS(H67-H9)/H9*100</f>
        <v>97.751480802424538</v>
      </c>
      <c r="I68" s="1">
        <f t="shared" ref="I68" si="81">ABS(I67-I9)/I9*100</f>
        <v>97.645768511616794</v>
      </c>
      <c r="J68" s="1">
        <f t="shared" ref="J68" si="82">ABS(J67-J9)/J9*100</f>
        <v>98.020833271245948</v>
      </c>
      <c r="K68" s="1">
        <f t="shared" ref="K68" si="83">ABS(K67-K9)/K9*100</f>
        <v>49.640260596708643</v>
      </c>
      <c r="L68" s="1">
        <f t="shared" ref="L68" si="84">ABS(L67-L9)/L9*100</f>
        <v>79.316546762589923</v>
      </c>
      <c r="N68" s="1">
        <f>ABS(N67-N9)/N9*100</f>
        <v>93.580805847826937</v>
      </c>
      <c r="O68" s="1">
        <f t="shared" ref="O68" si="85">ABS(O67-O9)/O9*100</f>
        <v>93.646950268272207</v>
      </c>
      <c r="P68" s="1">
        <f t="shared" ref="P68" si="86">ABS(P67-P9)/P9*100</f>
        <v>95.427366673216255</v>
      </c>
      <c r="Q68" s="1">
        <f t="shared" ref="Q68" si="87">ABS(Q67-Q9)/Q9*100</f>
        <v>417.03840203974426</v>
      </c>
      <c r="R68" s="1">
        <f t="shared" ref="R68" si="88">ABS(R67-R9)/R9*100</f>
        <v>6.7796610169491522</v>
      </c>
    </row>
    <row r="69" spans="1:18" x14ac:dyDescent="0.35">
      <c r="A69" t="s">
        <v>7</v>
      </c>
      <c r="B69" t="str">
        <f>IF(B67&gt;B9,"better","worse")</f>
        <v>worse</v>
      </c>
      <c r="C69" t="str">
        <f t="shared" ref="C69:D69" si="89">IF(C67&gt;C9,"better","worse")</f>
        <v>worse</v>
      </c>
      <c r="D69" t="str">
        <f t="shared" si="89"/>
        <v>worse</v>
      </c>
      <c r="E69" t="str">
        <f>IF(E67&lt;E9,"better","worse")</f>
        <v>better</v>
      </c>
      <c r="F69" t="str">
        <f>IF(F67&lt;F9,"better","worse")</f>
        <v>better</v>
      </c>
      <c r="H69" t="str">
        <f>IF(H67&gt;H9,"better","worse")</f>
        <v>worse</v>
      </c>
      <c r="I69" t="str">
        <f t="shared" ref="I69:J69" si="90">IF(I67&gt;I9,"better","worse")</f>
        <v>worse</v>
      </c>
      <c r="J69" t="str">
        <f t="shared" si="90"/>
        <v>worse</v>
      </c>
      <c r="K69" t="str">
        <f>IF(K67&lt;K9,"better","worse")</f>
        <v>better</v>
      </c>
      <c r="L69" t="str">
        <f>IF(L67&lt;L9,"better","worse")</f>
        <v>better</v>
      </c>
      <c r="N69" t="str">
        <f>IF(N67&gt;N9,"better","worse")</f>
        <v>worse</v>
      </c>
      <c r="O69" t="str">
        <f t="shared" ref="O69:P69" si="91">IF(O67&gt;O9,"better","worse")</f>
        <v>worse</v>
      </c>
      <c r="P69" t="str">
        <f t="shared" si="91"/>
        <v>worse</v>
      </c>
      <c r="Q69" t="str">
        <f>IF(Q67&lt;Q9,"better","worse")</f>
        <v>worse</v>
      </c>
      <c r="R69" t="str">
        <f>IF(R67&lt;R9,"better","worse")</f>
        <v>better</v>
      </c>
    </row>
    <row r="70" spans="1:18" x14ac:dyDescent="0.35">
      <c r="E70" s="15"/>
      <c r="K70" s="15"/>
      <c r="Q70" s="15"/>
    </row>
    <row r="71" spans="1:18" x14ac:dyDescent="0.35">
      <c r="E71" s="1"/>
      <c r="K71" s="1"/>
      <c r="Q71" s="1"/>
    </row>
    <row r="72" spans="1:18" x14ac:dyDescent="0.35">
      <c r="B72" s="5"/>
      <c r="C72" s="5"/>
    </row>
  </sheetData>
  <mergeCells count="10">
    <mergeCell ref="A62:A66"/>
    <mergeCell ref="H1:L1"/>
    <mergeCell ref="N1:R1"/>
    <mergeCell ref="A42:A46"/>
    <mergeCell ref="A52:A56"/>
    <mergeCell ref="A4:A8"/>
    <mergeCell ref="A12:A16"/>
    <mergeCell ref="A22:A26"/>
    <mergeCell ref="B1:F1"/>
    <mergeCell ref="A32:A36"/>
  </mergeCells>
  <phoneticPr fontId="2" type="noConversion"/>
  <conditionalFormatting sqref="B20:L20 B21:E21 H21:K21 B31:K31 N31:Q31 B40:F40 B61:E61 B70:E70 B60:G60">
    <cfRule type="cellIs" dxfId="35" priority="61" operator="equal">
      <formula>"worse"</formula>
    </cfRule>
    <cfRule type="cellIs" dxfId="34" priority="55" operator="equal">
      <formula>"can't tell"</formula>
    </cfRule>
    <cfRule type="cellIs" dxfId="33" priority="56" operator="equal">
      <formula>"better"</formula>
    </cfRule>
  </conditionalFormatting>
  <conditionalFormatting sqref="B30:S30">
    <cfRule type="cellIs" dxfId="32" priority="31" operator="equal">
      <formula>"can't tell"</formula>
    </cfRule>
    <cfRule type="cellIs" dxfId="31" priority="32" operator="equal">
      <formula>"better"</formula>
    </cfRule>
    <cfRule type="cellIs" dxfId="30" priority="33" operator="equal">
      <formula>"worse"</formula>
    </cfRule>
  </conditionalFormatting>
  <conditionalFormatting sqref="B50:S50">
    <cfRule type="cellIs" dxfId="29" priority="22" operator="equal">
      <formula>"can't tell"</formula>
    </cfRule>
    <cfRule type="cellIs" dxfId="28" priority="23" operator="equal">
      <formula>"better"</formula>
    </cfRule>
    <cfRule type="cellIs" dxfId="27" priority="24" operator="equal">
      <formula>"worse"</formula>
    </cfRule>
  </conditionalFormatting>
  <conditionalFormatting sqref="B69:S69">
    <cfRule type="cellIs" dxfId="26" priority="13" operator="equal">
      <formula>"can't tell"</formula>
    </cfRule>
    <cfRule type="cellIs" dxfId="25" priority="14" operator="equal">
      <formula>"better"</formula>
    </cfRule>
    <cfRule type="cellIs" dxfId="24" priority="15" operator="equal">
      <formula>"worse"</formula>
    </cfRule>
  </conditionalFormatting>
  <conditionalFormatting sqref="H60:L60 H61:K61">
    <cfRule type="cellIs" dxfId="23" priority="45" operator="equal">
      <formula>"worse"</formula>
    </cfRule>
    <cfRule type="cellIs" dxfId="22" priority="44" operator="equal">
      <formula>"better"</formula>
    </cfRule>
    <cfRule type="cellIs" dxfId="21" priority="43" operator="equal">
      <formula>"can't tell"</formula>
    </cfRule>
  </conditionalFormatting>
  <conditionalFormatting sqref="H40:R40">
    <cfRule type="cellIs" dxfId="20" priority="30" operator="equal">
      <formula>"worse"</formula>
    </cfRule>
    <cfRule type="cellIs" dxfId="19" priority="28" operator="equal">
      <formula>"can't tell"</formula>
    </cfRule>
    <cfRule type="cellIs" dxfId="18" priority="29" operator="equal">
      <formula>"better"</formula>
    </cfRule>
  </conditionalFormatting>
  <conditionalFormatting sqref="K70">
    <cfRule type="cellIs" dxfId="17" priority="10" operator="equal">
      <formula>"can't tell"</formula>
    </cfRule>
    <cfRule type="cellIs" dxfId="16" priority="11" operator="equal">
      <formula>"better"</formula>
    </cfRule>
    <cfRule type="cellIs" dxfId="15" priority="12" operator="equal">
      <formula>"worse"</formula>
    </cfRule>
  </conditionalFormatting>
  <conditionalFormatting sqref="N60:R60 N61:Q61">
    <cfRule type="cellIs" dxfId="14" priority="42" operator="equal">
      <formula>"worse"</formula>
    </cfRule>
    <cfRule type="cellIs" dxfId="13" priority="41" operator="equal">
      <formula>"better"</formula>
    </cfRule>
    <cfRule type="cellIs" dxfId="12" priority="40" operator="equal">
      <formula>"can't tell"</formula>
    </cfRule>
  </conditionalFormatting>
  <conditionalFormatting sqref="N20:S20 N21:Q21">
    <cfRule type="cellIs" dxfId="11" priority="52" operator="equal">
      <formula>"can't tell"</formula>
    </cfRule>
    <cfRule type="cellIs" dxfId="10" priority="53" operator="equal">
      <formula>"better"</formula>
    </cfRule>
    <cfRule type="cellIs" dxfId="9" priority="54" operator="equal">
      <formula>"worse"</formula>
    </cfRule>
  </conditionalFormatting>
  <conditionalFormatting sqref="Q70">
    <cfRule type="cellIs" dxfId="8" priority="9" operator="equal">
      <formula>"worse"</formula>
    </cfRule>
    <cfRule type="cellIs" dxfId="7" priority="7" operator="equal">
      <formula>"can't tell"</formula>
    </cfRule>
    <cfRule type="cellIs" dxfId="6" priority="8" operator="equal">
      <formula>"better"</formula>
    </cfRule>
  </conditionalFormatting>
  <conditionalFormatting sqref="M60">
    <cfRule type="cellIs" dxfId="4" priority="4" operator="equal">
      <formula>"can't tell"</formula>
    </cfRule>
    <cfRule type="cellIs" dxfId="3" priority="5" operator="equal">
      <formula>"better"</formula>
    </cfRule>
    <cfRule type="cellIs" dxfId="5" priority="6" operator="equal">
      <formula>"worse"</formula>
    </cfRule>
  </conditionalFormatting>
  <conditionalFormatting sqref="S60">
    <cfRule type="cellIs" dxfId="1" priority="1" operator="equal">
      <formula>"can't tell"</formula>
    </cfRule>
    <cfRule type="cellIs" dxfId="0" priority="2" operator="equal">
      <formula>"better"</formula>
    </cfRule>
    <cfRule type="cellIs" dxfId="2" priority="3" operator="equal">
      <formula>"worse"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Other models</vt:lpstr>
      <vt:lpstr>LATTICE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ESTHER RUANO HORTONEDA</cp:lastModifiedBy>
  <cp:revision/>
  <dcterms:created xsi:type="dcterms:W3CDTF">2023-11-30T15:46:27Z</dcterms:created>
  <dcterms:modified xsi:type="dcterms:W3CDTF">2024-01-08T23:43:30Z</dcterms:modified>
  <cp:category/>
  <cp:contentStatus/>
</cp:coreProperties>
</file>