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rza/Desktop/"/>
    </mc:Choice>
  </mc:AlternateContent>
  <xr:revisionPtr revIDLastSave="0" documentId="13_ncr:1_{C6D70ECE-70B0-1440-9CCE-43C135F8640C}" xr6:coauthVersionLast="47" xr6:coauthVersionMax="47" xr10:uidLastSave="{00000000-0000-0000-0000-000000000000}"/>
  <bookViews>
    <workbookView xWindow="19600" yWindow="5100" windowWidth="27840" windowHeight="16940" firstSheet="13" activeTab="25" xr2:uid="{C9977EFF-7A70-6C4C-8A42-13F43F309DA4}"/>
  </bookViews>
  <sheets>
    <sheet name="Verschachtelung" sheetId="1" r:id="rId1"/>
    <sheet name="Zählenwenn 1" sheetId="2" r:id="rId2"/>
    <sheet name="Zählenwenn 2" sheetId="4" r:id="rId3"/>
    <sheet name="Konkatenation" sheetId="3" r:id="rId4"/>
    <sheet name="Zählenwenns" sheetId="5" r:id="rId5"/>
    <sheet name="Summewenn" sheetId="6" r:id="rId6"/>
    <sheet name="Logische Funktioen" sheetId="8" r:id="rId7"/>
    <sheet name="Wochenende" sheetId="9" r:id="rId8"/>
    <sheet name="WENN 1" sheetId="10" r:id="rId9"/>
    <sheet name="WENN 2" sheetId="11" r:id="rId10"/>
    <sheet name="Unikat" sheetId="12" r:id="rId11"/>
    <sheet name="Sinus" sheetId="13" r:id="rId12"/>
    <sheet name="Mittel, Median, Modus" sheetId="14" r:id="rId13"/>
    <sheet name="Quantil" sheetId="15" r:id="rId14"/>
    <sheet name="Stabw" sheetId="16" r:id="rId15"/>
    <sheet name="Bsp. 23" sheetId="17" r:id="rId16"/>
    <sheet name="Matrixformel" sheetId="18" r:id="rId17"/>
    <sheet name="Häufigkeit" sheetId="19" r:id="rId18"/>
    <sheet name="Länge" sheetId="20" r:id="rId19"/>
    <sheet name="Suchen" sheetId="21" r:id="rId20"/>
    <sheet name="Wechseln" sheetId="22" r:id="rId21"/>
    <sheet name="Bsp. 27" sheetId="23" r:id="rId22"/>
    <sheet name="Zählen" sheetId="24" r:id="rId23"/>
    <sheet name="Xverweis 1" sheetId="25" r:id="rId24"/>
    <sheet name="Xverweis 2" sheetId="26" r:id="rId25"/>
    <sheet name="Xverweis 3" sheetId="27" r:id="rId2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3" i="27" l="1"/>
  <c r="G2" i="26"/>
  <c r="B3" i="25" l="1"/>
  <c r="B4" i="25"/>
  <c r="B5" i="25"/>
  <c r="B6" i="25"/>
  <c r="B7" i="25"/>
  <c r="B8" i="25"/>
  <c r="B9" i="25"/>
  <c r="B10" i="25"/>
  <c r="B11" i="25"/>
  <c r="B2" i="25"/>
  <c r="C4" i="24" l="1"/>
  <c r="B1" i="24"/>
  <c r="C7" i="23"/>
  <c r="B7" i="23"/>
  <c r="C6" i="23"/>
  <c r="B6" i="23"/>
  <c r="C5" i="23"/>
  <c r="B5" i="23"/>
  <c r="C4" i="23"/>
  <c r="B4" i="23"/>
  <c r="C3" i="23"/>
  <c r="B3" i="23"/>
  <c r="C2" i="23"/>
  <c r="B2" i="23"/>
  <c r="B4" i="22"/>
  <c r="B3" i="22"/>
  <c r="B2" i="22"/>
  <c r="B7" i="21"/>
  <c r="B3" i="21"/>
  <c r="B4" i="21"/>
  <c r="B5" i="21"/>
  <c r="B6" i="21"/>
  <c r="B2" i="21"/>
  <c r="B9" i="20"/>
  <c r="B8" i="20"/>
  <c r="B7" i="20"/>
  <c r="B6" i="20"/>
  <c r="B5" i="20"/>
  <c r="B4" i="20"/>
  <c r="B3" i="20"/>
  <c r="B2" i="20"/>
  <c r="E2" i="19" a="1"/>
  <c r="E2" i="19" s="1"/>
  <c r="E1" i="18" a="1"/>
  <c r="E1" i="18" s="1"/>
  <c r="E5" i="17"/>
  <c r="E4" i="17"/>
  <c r="E3" i="17"/>
  <c r="E2" i="17"/>
  <c r="C14" i="16"/>
  <c r="C13" i="16"/>
  <c r="F7" i="15"/>
  <c r="F6" i="15"/>
  <c r="F5" i="15"/>
  <c r="F4" i="15"/>
  <c r="F3" i="15"/>
  <c r="F2" i="15"/>
  <c r="H10" i="14"/>
  <c r="G10" i="14"/>
  <c r="E8" i="14"/>
  <c r="D8" i="14"/>
  <c r="B10" i="14"/>
  <c r="A10" i="14"/>
  <c r="C5" i="13"/>
  <c r="C4" i="13"/>
  <c r="C3" i="13"/>
  <c r="C2" i="13"/>
  <c r="C12" i="6"/>
  <c r="C11" i="6"/>
  <c r="C11" i="5"/>
  <c r="C10" i="5"/>
  <c r="B8" i="12"/>
  <c r="B7" i="12"/>
  <c r="B6" i="12"/>
  <c r="B5" i="12"/>
  <c r="B4" i="12"/>
  <c r="B3" i="12"/>
  <c r="B2" i="12"/>
  <c r="D3" i="11"/>
  <c r="D4" i="11"/>
  <c r="D5" i="11"/>
  <c r="D6" i="11"/>
  <c r="D2" i="11"/>
  <c r="B8" i="10"/>
  <c r="B7" i="10"/>
  <c r="B6" i="10"/>
  <c r="B5" i="10"/>
  <c r="B4" i="10"/>
  <c r="B3" i="10"/>
  <c r="B2" i="10"/>
  <c r="B6" i="9"/>
  <c r="B5" i="9"/>
  <c r="B4" i="9"/>
  <c r="B3" i="9"/>
  <c r="B2" i="9"/>
  <c r="E5" i="8"/>
  <c r="D5" i="8"/>
  <c r="C5" i="8"/>
  <c r="E4" i="8"/>
  <c r="D4" i="8"/>
  <c r="C4" i="8"/>
  <c r="E3" i="8"/>
  <c r="D3" i="8"/>
  <c r="C3" i="8"/>
  <c r="E2" i="8"/>
  <c r="D2" i="8"/>
  <c r="C2" i="8"/>
  <c r="C12" i="4"/>
  <c r="C11" i="4"/>
  <c r="C10" i="4"/>
  <c r="C9" i="4"/>
  <c r="C8" i="4"/>
  <c r="C3" i="3"/>
  <c r="C4" i="3"/>
  <c r="C2" i="3"/>
  <c r="G1" i="2" l="1"/>
  <c r="C1" i="2"/>
  <c r="B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<sst xmlns="http://schemas.openxmlformats.org/spreadsheetml/2006/main" count="256" uniqueCount="208">
  <si>
    <t>Geburtsdatum:</t>
  </si>
  <si>
    <t>Ihr Alter</t>
  </si>
  <si>
    <t>London</t>
  </si>
  <si>
    <t>Zürich</t>
  </si>
  <si>
    <t>Genf</t>
  </si>
  <si>
    <t>Bern</t>
  </si>
  <si>
    <t>Zug</t>
  </si>
  <si>
    <t>Berlin</t>
  </si>
  <si>
    <t>Chur</t>
  </si>
  <si>
    <t>Paris</t>
  </si>
  <si>
    <t>1B</t>
  </si>
  <si>
    <t>4A</t>
  </si>
  <si>
    <t>7C</t>
  </si>
  <si>
    <t>2C</t>
  </si>
  <si>
    <t>2B</t>
  </si>
  <si>
    <t>6B</t>
  </si>
  <si>
    <t>4D</t>
  </si>
  <si>
    <t>Nachname</t>
  </si>
  <si>
    <t>Vorname</t>
  </si>
  <si>
    <t>E-Mail</t>
  </si>
  <si>
    <t>Studer</t>
  </si>
  <si>
    <t>Thomas</t>
  </si>
  <si>
    <t>Strahm</t>
  </si>
  <si>
    <t>Riesen</t>
  </si>
  <si>
    <t>Kaspar</t>
  </si>
  <si>
    <t>Fruchtsorte</t>
  </si>
  <si>
    <t>Anzahl</t>
  </si>
  <si>
    <t>Äpfel</t>
  </si>
  <si>
    <t>Orangen</t>
  </si>
  <si>
    <t>Pfirsiche</t>
  </si>
  <si>
    <t>Formel</t>
  </si>
  <si>
    <t>Beschreibung</t>
  </si>
  <si>
    <t>Ergebnis</t>
  </si>
  <si>
    <t>ZÄHLENWENN(A2:A5;"Äpfel")</t>
  </si>
  <si>
    <t xml:space="preserve">Ermittelt die Anzahl der Zellen mit dem Wert "Äpfel" in den Zellen A2 bis A5. </t>
  </si>
  <si>
    <t>ZÄHLENWENN(A2:A5;A4)</t>
  </si>
  <si>
    <t>Ermittelt die Anzahl der Zellen mit dem Wert "Pfirsiche" (dem Wert in Zelle A4) in den Zellen A2 bis A5.</t>
  </si>
  <si>
    <t>ZÄHLENWENN(B2:B5;"&gt;55")</t>
  </si>
  <si>
    <t xml:space="preserve">Ermittelt die Anzahl der Zellen mit einem Wert größer als 55 in den Zellen B2 bis B5. </t>
  </si>
  <si>
    <t>ZÄHLENWENN(B2:B5;"&lt;&gt;"&amp;B4)</t>
  </si>
  <si>
    <t>Ermittelt die Anzahl der Zellen mit einem Wert ungleich 75 in den Zellen B2 bis B5. Das Kaufmanns-Und (&amp;) verknüpft den Vergleichsoperator (&lt;&gt;) und den Wert in B4.</t>
  </si>
  <si>
    <t>ZÄHLENWENN(A2:A5;"*ang*")</t>
  </si>
  <si>
    <t>Ermittelt die Anzahl der Zellen aus B2 bis B5, die "ang" enthalten.</t>
  </si>
  <si>
    <t>Werte</t>
  </si>
  <si>
    <t>Datum</t>
  </si>
  <si>
    <t>ZÄHLENWENNS(A2:A7;"&lt;6";A2:A7;"&gt;1")</t>
  </si>
  <si>
    <t>Zählt, wie viele Zahlen zwischen 1 und 6 (1 und 6 nicht eingeschlossen) in den Zellen A2 bis A7 enthalten sind.</t>
  </si>
  <si>
    <t>ZÄHLENWENNS(A2:A7;"&lt;"&amp;A6;B2:B7;"&lt;"&amp;B4)</t>
  </si>
  <si>
    <t>Zählt, wie viele Zeilen in den Zellen A2 bis A7 Zahlen enthalten, die kleiner sind als der Wert in Zelle A6, und ausserdem in den Zellen B2 bis B7 Daten aufweisen, die vor dem Datum in Zelle B4 liegen.</t>
  </si>
  <si>
    <t>Kategorie</t>
  </si>
  <si>
    <t>Bezeichnung</t>
  </si>
  <si>
    <t>Umsatz</t>
  </si>
  <si>
    <t>Gemüse</t>
  </si>
  <si>
    <t>Tomaten</t>
  </si>
  <si>
    <t>Sellerie</t>
  </si>
  <si>
    <t>Obst</t>
  </si>
  <si>
    <t>Butter</t>
  </si>
  <si>
    <t>Möhren</t>
  </si>
  <si>
    <t>SUMMEWENN(A2:A7; "Obst"; C2:C7)</t>
  </si>
  <si>
    <t>Die Summe der Umsätze aller Nahrungsmittel in der Kategorie "Obst"</t>
  </si>
  <si>
    <t>SUMMEWENN(B2:B7; "*en"; C2:C7)</t>
  </si>
  <si>
    <t>Die Summe der Umsätze aller Nahrungsmittel, die auf "en" enden (Tomaten, Orangen und Möhren).</t>
  </si>
  <si>
    <t>A</t>
  </si>
  <si>
    <t>B</t>
  </si>
  <si>
    <t>NICHT(A)</t>
  </si>
  <si>
    <t>ODER(A;B)</t>
  </si>
  <si>
    <t>UND(A;B)</t>
  </si>
  <si>
    <t>Wochenende?</t>
  </si>
  <si>
    <t>Punkte</t>
  </si>
  <si>
    <t>Erreicht?</t>
  </si>
  <si>
    <t>Name</t>
  </si>
  <si>
    <t>Wert 1</t>
  </si>
  <si>
    <t>Wert 2</t>
  </si>
  <si>
    <t>Resultat</t>
  </si>
  <si>
    <t>Emilie</t>
  </si>
  <si>
    <t>Maxime</t>
  </si>
  <si>
    <t>Noelle</t>
  </si>
  <si>
    <t>Eliane</t>
  </si>
  <si>
    <t>Maya</t>
  </si>
  <si>
    <t>Wert</t>
  </si>
  <si>
    <t>Unikat?</t>
  </si>
  <si>
    <t>SIN(PI())</t>
  </si>
  <si>
    <t>Der Sinus von Pi Radiant (näherungsweise 0)</t>
  </si>
  <si>
    <t>SIN(PI()/2)</t>
  </si>
  <si>
    <t>Der Sinus von Pi/2 Radiant</t>
  </si>
  <si>
    <t>SIN(30*PI()/180)</t>
  </si>
  <si>
    <t>Der Sinus von 30 Grad</t>
  </si>
  <si>
    <t>SIN(BOGENMASS(30))</t>
  </si>
  <si>
    <t>Daten 1</t>
  </si>
  <si>
    <t>Daten 2</t>
  </si>
  <si>
    <t>Daten (gerade Anzahl)</t>
  </si>
  <si>
    <t>Daten (ungerade Anzahl)</t>
  </si>
  <si>
    <t>Werte 1</t>
  </si>
  <si>
    <t>Werte 2</t>
  </si>
  <si>
    <t xml:space="preserve">Name </t>
  </si>
  <si>
    <t>k</t>
  </si>
  <si>
    <t>Quantil</t>
  </si>
  <si>
    <t>Edward</t>
  </si>
  <si>
    <t>﻿90%-Quantil</t>
  </si>
  <si>
    <t>Hubert</t>
  </si>
  <si>
    <t>﻿80%-Quantil</t>
  </si>
  <si>
    <t>Jack</t>
  </si>
  <si>
    <t>﻿70%-Quantil</t>
  </si>
  <si>
    <t>Laura</t>
  </si>
  <si>
    <t>﻿60%-Quantil</t>
  </si>
  <si>
    <t>Erin</t>
  </si>
  <si>
    <t>﻿50%-Quantil</t>
  </si>
  <si>
    <t>Ayako</t>
  </si>
  <si>
    <t>Max</t>
  </si>
  <si>
    <t>Melinda</t>
  </si>
  <si>
    <t>Scott</t>
  </si>
  <si>
    <t>Grace</t>
  </si>
  <si>
    <t>Bruchfestigkeit</t>
  </si>
  <si>
    <t>STABW.S(A2:A11)</t>
  </si>
  <si>
    <r>
      <t xml:space="preserve">Schätzer für Standardabweichung aus </t>
    </r>
    <r>
      <rPr>
        <i/>
        <sz val="14"/>
        <rFont val="Calibri"/>
        <family val="2"/>
        <scheme val="minor"/>
      </rPr>
      <t xml:space="preserve">dieser Stichprobe </t>
    </r>
    <r>
      <rPr>
        <sz val="14"/>
        <rFont val="Calibri"/>
        <family val="2"/>
        <scheme val="minor"/>
      </rPr>
      <t xml:space="preserve">(die 10 Werte sind eine </t>
    </r>
    <r>
      <rPr>
        <i/>
        <sz val="14"/>
        <rFont val="Calibri"/>
        <family val="2"/>
        <scheme val="minor"/>
      </rPr>
      <t>Stichprobe</t>
    </r>
    <r>
      <rPr>
        <sz val="14"/>
        <rFont val="Calibri"/>
        <family val="2"/>
        <scheme val="minor"/>
      </rPr>
      <t xml:space="preserve">). </t>
    </r>
  </si>
  <si>
    <t>STABW.N(A2:A11)</t>
  </si>
  <si>
    <r>
      <t xml:space="preserve">Standardabweichung unter der Voraussetzung, dass nur 10 Werte vorhanden sind (die 10 Werte sind die </t>
    </r>
    <r>
      <rPr>
        <i/>
        <sz val="14"/>
        <rFont val="Calibri"/>
        <family val="2"/>
        <scheme val="minor"/>
      </rPr>
      <t>Grundgesamtheit</t>
    </r>
    <r>
      <rPr>
        <sz val="14"/>
        <rFont val="Calibri"/>
        <family val="2"/>
        <scheme val="minor"/>
      </rPr>
      <t xml:space="preserve">). </t>
    </r>
  </si>
  <si>
    <t>Input</t>
  </si>
  <si>
    <t>Test A</t>
  </si>
  <si>
    <t>Test B</t>
  </si>
  <si>
    <t>Jason</t>
  </si>
  <si>
    <t>Lisa</t>
  </si>
  <si>
    <t>Ryan</t>
  </si>
  <si>
    <t>Richard</t>
  </si>
  <si>
    <t>Anna</t>
  </si>
  <si>
    <t>Studierende</t>
  </si>
  <si>
    <t>Person</t>
  </si>
  <si>
    <t>Alter</t>
  </si>
  <si>
    <t>Klassen</t>
  </si>
  <si>
    <t>Erklärung</t>
  </si>
  <si>
    <t>Daniel</t>
  </si>
  <si>
    <t>Bis zu und einschlieslich 70</t>
  </si>
  <si>
    <t>Markus</t>
  </si>
  <si>
    <t>Bis zu und einschlieslich 80</t>
  </si>
  <si>
    <t>Sebastian</t>
  </si>
  <si>
    <t>Bis zu und einschlieslich 90</t>
  </si>
  <si>
    <t>David</t>
  </si>
  <si>
    <t>Bis zu und einschlieslich 100</t>
  </si>
  <si>
    <t>Oz</t>
  </si>
  <si>
    <t>Extra Element, Werte grösser 100</t>
  </si>
  <si>
    <t>Peter</t>
  </si>
  <si>
    <t>Josh</t>
  </si>
  <si>
    <t>Williams</t>
  </si>
  <si>
    <t>Will</t>
  </si>
  <si>
    <t>Text</t>
  </si>
  <si>
    <t>Länge</t>
  </si>
  <si>
    <t>Universität Bern</t>
  </si>
  <si>
    <t>UB</t>
  </si>
  <si>
    <t>Suchtext g</t>
  </si>
  <si>
    <t>Position</t>
  </si>
  <si>
    <t>Text z</t>
  </si>
  <si>
    <t>H</t>
  </si>
  <si>
    <t>Impossible is nothing.</t>
  </si>
  <si>
    <t>s</t>
  </si>
  <si>
    <t>ible</t>
  </si>
  <si>
    <t>no</t>
  </si>
  <si>
    <t>No</t>
  </si>
  <si>
    <t>NO</t>
  </si>
  <si>
    <t>&lt;--SUCHEN statt FINDEN</t>
  </si>
  <si>
    <t>Eingabe</t>
  </si>
  <si>
    <t>Bemerkungen</t>
  </si>
  <si>
    <t>tuttle</t>
  </si>
  <si>
    <t>WECHSELN(A2;"t"; "b")</t>
  </si>
  <si>
    <t>Alle Instanzen werden ersetzt</t>
  </si>
  <si>
    <t>WECHSELN(A2;"t"; "b"; 1)</t>
  </si>
  <si>
    <t>Nur erste Instanz wird ersetzt</t>
  </si>
  <si>
    <t>Cat, cat</t>
  </si>
  <si>
    <t>WECHSELN(A4;"cat"; "dog")</t>
  </si>
  <si>
    <t>Gross-Kleinschreibung!</t>
  </si>
  <si>
    <t>Smith, Mike</t>
  </si>
  <si>
    <t>Johnson, Matthew</t>
  </si>
  <si>
    <t>Williams, Janet</t>
  </si>
  <si>
    <t>Brown, Sandra</t>
  </si>
  <si>
    <t>Jones, Lisa</t>
  </si>
  <si>
    <t>Millar, Peter</t>
  </si>
  <si>
    <t>Voller Name</t>
  </si>
  <si>
    <t>How are you?</t>
  </si>
  <si>
    <t>dog, cat, dog, dog, horse, dog</t>
  </si>
  <si>
    <t>dog</t>
  </si>
  <si>
    <t>ID</t>
  </si>
  <si>
    <t>Product</t>
  </si>
  <si>
    <t>Brand</t>
  </si>
  <si>
    <t>Dell</t>
  </si>
  <si>
    <t>Computer</t>
  </si>
  <si>
    <t>Logitech</t>
  </si>
  <si>
    <t>Keyboard</t>
  </si>
  <si>
    <t>Mouse</t>
  </si>
  <si>
    <t>HP</t>
  </si>
  <si>
    <t>Printer</t>
  </si>
  <si>
    <t>Emily</t>
  </si>
  <si>
    <t>Smith</t>
  </si>
  <si>
    <t>James</t>
  </si>
  <si>
    <t>Anderson</t>
  </si>
  <si>
    <t>Mia</t>
  </si>
  <si>
    <t>Clark</t>
  </si>
  <si>
    <t>John</t>
  </si>
  <si>
    <t>Lewis</t>
  </si>
  <si>
    <t>Jessica</t>
  </si>
  <si>
    <t>Walker</t>
  </si>
  <si>
    <t>Mark</t>
  </si>
  <si>
    <t>Reed</t>
  </si>
  <si>
    <t>Lopez</t>
  </si>
  <si>
    <t>Gehalt</t>
  </si>
  <si>
    <t>Score</t>
  </si>
  <si>
    <t>Grade</t>
  </si>
  <si>
    <t>F</t>
  </si>
  <si>
    <t>D</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</si>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</sst>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8" formatCode="#,##0.00\ &quot;CHF&quot;"/>
    <numFmt numFmtId="169" formatCode="0.0"/>
    <numFmt numFmtId="170" formatCode="[$-F800]dddd\,\ mmmm\ dd\,\ yyyy"/>
    <numFmt numFmtId="172" formatCode="&quot;$&quot;#,##0"/>
  </numFmts>
  <fonts count="18" x14ac:knownFonts="1">
    <font>
      <sz val="12"/>
      <color theme="1"/>
      <name val="Calibri"/>
      <family val="2"/>
      <scheme val="minor"/>
    </font>
    <font>
      <b/>
      <sz val="12"/>
      <color theme="1"/>
      <name val="Calibri"/>
      <family val="2"/>
      <scheme val="minor"/>
    </font>
    <font>
      <b/>
      <sz val="14"/>
      <color theme="1"/>
      <name val="Calibri"/>
      <family val="2"/>
      <scheme val="minor"/>
    </font>
    <font>
      <sz val="14"/>
      <color theme="1"/>
      <name val="Calibri"/>
      <family val="2"/>
      <scheme val="minor"/>
    </font>
    <font>
      <b/>
      <sz val="12"/>
      <name val="Calibri"/>
      <family val="2"/>
      <scheme val="minor"/>
    </font>
    <font>
      <b/>
      <sz val="14"/>
      <color rgb="FF000000"/>
      <name val="Calibri"/>
      <family val="2"/>
      <scheme val="minor"/>
    </font>
    <font>
      <sz val="14"/>
      <color rgb="FF000000"/>
      <name val="Calibri"/>
      <family val="2"/>
      <scheme val="minor"/>
    </font>
    <font>
      <sz val="16"/>
      <color theme="1"/>
      <name val="Calibri"/>
      <family val="2"/>
      <scheme val="minor"/>
    </font>
    <font>
      <b/>
      <sz val="12"/>
      <color rgb="FF000000"/>
      <name val="Calibri"/>
      <family val="2"/>
      <scheme val="minor"/>
    </font>
    <font>
      <sz val="12"/>
      <color rgb="FF000000"/>
      <name val="Calibri"/>
      <family val="2"/>
      <scheme val="minor"/>
    </font>
    <font>
      <b/>
      <sz val="14"/>
      <name val="Calibri"/>
      <family val="2"/>
      <scheme val="minor"/>
    </font>
    <font>
      <sz val="14"/>
      <name val="Calibri"/>
      <family val="2"/>
      <scheme val="minor"/>
    </font>
    <font>
      <sz val="12"/>
      <name val="Calibri"/>
      <family val="2"/>
      <scheme val="minor"/>
    </font>
    <font>
      <i/>
      <sz val="14"/>
      <name val="Calibri"/>
      <family val="2"/>
      <scheme val="minor"/>
    </font>
    <font>
      <b/>
      <sz val="11"/>
      <color theme="1"/>
      <name val="Calibri"/>
      <family val="2"/>
      <scheme val="minor"/>
    </font>
    <font>
      <sz val="11"/>
      <color theme="1"/>
      <name val="Calibri"/>
      <family val="2"/>
      <scheme val="minor"/>
    </font>
    <font>
      <b/>
      <sz val="11"/>
      <color rgb="FF000000"/>
      <name val="Calibri"/>
      <family val="2"/>
      <scheme val="minor"/>
    </font>
    <font>
      <sz val="11"/>
      <color rgb="FF000000"/>
      <name val="Calibri"/>
      <family val="2"/>
      <scheme val="minor"/>
    </font>
  </fonts>
  <fills count="7">
    <fill>
      <patternFill patternType="none"/>
    </fill>
    <fill>
      <patternFill patternType="gray125"/>
    </fill>
    <fill>
      <patternFill patternType="solid">
        <fgColor theme="2" tint="-9.9978637043366805E-2"/>
        <bgColor indexed="64"/>
      </patternFill>
    </fill>
    <fill>
      <patternFill patternType="solid">
        <fgColor theme="0" tint="-0.14999847407452621"/>
        <bgColor indexed="64"/>
      </patternFill>
    </fill>
    <fill>
      <patternFill patternType="solid">
        <fgColor rgb="FFD9D9D9"/>
        <bgColor rgb="FF000000"/>
      </patternFill>
    </fill>
    <fill>
      <patternFill patternType="solid">
        <fgColor theme="0" tint="-0.34998626667073579"/>
        <bgColor indexed="64"/>
      </patternFill>
    </fill>
    <fill>
      <patternFill patternType="solid">
        <fgColor theme="0"/>
        <bgColor indexed="64"/>
      </patternFill>
    </fill>
  </fills>
  <borders count="1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92">
    <xf numFmtId="0" fontId="0" fillId="0" borderId="0" xfId="0"/>
    <xf numFmtId="14" fontId="0" fillId="0" borderId="0" xfId="0" applyNumberFormat="1"/>
    <xf numFmtId="0" fontId="3" fillId="0" borderId="0" xfId="0" applyFont="1"/>
    <xf numFmtId="0" fontId="2" fillId="2" borderId="0" xfId="0" applyFont="1" applyFill="1"/>
    <xf numFmtId="0" fontId="2" fillId="3" borderId="0" xfId="0" applyFont="1" applyFill="1" applyAlignment="1">
      <alignment horizontal="center"/>
    </xf>
    <xf numFmtId="0" fontId="3" fillId="0" borderId="0" xfId="0" applyFont="1" applyAlignment="1">
      <alignment horizontal="center"/>
    </xf>
    <xf numFmtId="0" fontId="2" fillId="3" borderId="0" xfId="0" applyFont="1" applyFill="1" applyAlignment="1">
      <alignment horizontal="left" vertical="center"/>
    </xf>
    <xf numFmtId="1" fontId="2" fillId="3" borderId="0" xfId="0" applyNumberFormat="1" applyFont="1" applyFill="1" applyAlignment="1">
      <alignment horizontal="left" vertical="center"/>
    </xf>
    <xf numFmtId="0" fontId="3" fillId="0" borderId="0" xfId="0" applyFont="1" applyAlignment="1">
      <alignment horizontal="left" vertical="center"/>
    </xf>
    <xf numFmtId="0" fontId="3" fillId="0" borderId="0" xfId="0" applyFont="1" applyAlignment="1">
      <alignment horizontal="left" vertical="center" wrapText="1"/>
    </xf>
    <xf numFmtId="1" fontId="3" fillId="0" borderId="0" xfId="0" applyNumberFormat="1" applyFont="1" applyAlignment="1">
      <alignment horizontal="center" vertical="center"/>
    </xf>
    <xf numFmtId="0" fontId="4" fillId="2" borderId="0" xfId="0" applyFont="1" applyFill="1"/>
    <xf numFmtId="0" fontId="1" fillId="3" borderId="0" xfId="0" applyFont="1" applyFill="1"/>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center" vertical="center"/>
    </xf>
    <xf numFmtId="0" fontId="5" fillId="4" borderId="0" xfId="0" applyFont="1" applyFill="1"/>
    <xf numFmtId="0" fontId="6" fillId="0" borderId="0" xfId="0" applyFont="1"/>
    <xf numFmtId="168" fontId="0" fillId="0" borderId="0" xfId="0" applyNumberFormat="1"/>
    <xf numFmtId="168" fontId="6" fillId="0" borderId="0" xfId="0" applyNumberFormat="1" applyFont="1"/>
    <xf numFmtId="0" fontId="6" fillId="0" borderId="0" xfId="0" applyFont="1" applyAlignment="1">
      <alignment vertical="center"/>
    </xf>
    <xf numFmtId="0" fontId="6" fillId="0" borderId="0" xfId="0" applyFont="1" applyAlignment="1">
      <alignment vertical="center" wrapText="1"/>
    </xf>
    <xf numFmtId="168" fontId="6" fillId="0" borderId="0" xfId="0" applyNumberFormat="1" applyFont="1" applyAlignment="1">
      <alignment vertical="center"/>
    </xf>
    <xf numFmtId="0" fontId="7" fillId="0" borderId="4" xfId="0" applyFont="1" applyBorder="1" applyAlignment="1">
      <alignment horizontal="center" vertical="center"/>
    </xf>
    <xf numFmtId="0" fontId="7" fillId="0" borderId="0" xfId="0" applyFont="1" applyAlignment="1">
      <alignment horizontal="center" vertical="center"/>
    </xf>
    <xf numFmtId="0" fontId="7" fillId="0" borderId="0" xfId="0" applyFont="1"/>
    <xf numFmtId="0" fontId="7" fillId="0" borderId="5" xfId="0" applyFont="1" applyBorder="1"/>
    <xf numFmtId="0" fontId="7" fillId="0" borderId="6" xfId="0" applyFont="1" applyBorder="1" applyAlignment="1">
      <alignment horizontal="center" vertical="center"/>
    </xf>
    <xf numFmtId="0" fontId="7" fillId="0" borderId="7" xfId="0" applyFont="1" applyBorder="1" applyAlignment="1">
      <alignment horizontal="center" vertical="center"/>
    </xf>
    <xf numFmtId="0" fontId="7" fillId="0" borderId="7" xfId="0" applyFont="1" applyBorder="1"/>
    <xf numFmtId="0" fontId="7" fillId="0" borderId="8" xfId="0" applyFont="1" applyBorder="1"/>
    <xf numFmtId="0" fontId="7" fillId="2" borderId="1" xfId="0" applyFont="1" applyFill="1" applyBorder="1" applyAlignment="1">
      <alignment horizontal="center" vertical="center"/>
    </xf>
    <xf numFmtId="0" fontId="7" fillId="2" borderId="2" xfId="0" applyFont="1" applyFill="1" applyBorder="1" applyAlignment="1">
      <alignment horizontal="center" vertical="center"/>
    </xf>
    <xf numFmtId="0" fontId="7" fillId="2" borderId="2" xfId="0" applyFont="1" applyFill="1" applyBorder="1"/>
    <xf numFmtId="0" fontId="7" fillId="2" borderId="3" xfId="0" applyFont="1" applyFill="1" applyBorder="1"/>
    <xf numFmtId="0" fontId="1" fillId="2" borderId="0" xfId="0" applyFont="1" applyFill="1"/>
    <xf numFmtId="0" fontId="8" fillId="4" borderId="0" xfId="0" applyFont="1" applyFill="1"/>
    <xf numFmtId="0" fontId="9" fillId="0" borderId="0" xfId="0" applyFont="1"/>
    <xf numFmtId="0" fontId="10" fillId="2" borderId="0" xfId="0" applyFont="1" applyFill="1" applyAlignment="1">
      <alignment vertical="center"/>
    </xf>
    <xf numFmtId="0" fontId="10" fillId="2" borderId="0" xfId="0" applyFont="1" applyFill="1" applyAlignment="1">
      <alignment horizontal="center" vertical="center"/>
    </xf>
    <xf numFmtId="0" fontId="11" fillId="0" borderId="0" xfId="0" applyFont="1" applyAlignment="1">
      <alignment vertical="center"/>
    </xf>
    <xf numFmtId="169" fontId="11" fillId="0" borderId="0" xfId="0" applyNumberFormat="1" applyFont="1" applyAlignment="1" applyProtection="1">
      <alignment vertical="center"/>
      <protection hidden="1"/>
    </xf>
    <xf numFmtId="0" fontId="2" fillId="5" borderId="0" xfId="0" applyFont="1" applyFill="1" applyAlignment="1">
      <alignment horizontal="left" vertical="center"/>
    </xf>
    <xf numFmtId="0" fontId="2" fillId="5" borderId="0" xfId="0" applyFont="1" applyFill="1"/>
    <xf numFmtId="0" fontId="2" fillId="5" borderId="0" xfId="0" applyFont="1" applyFill="1" applyAlignment="1">
      <alignment horizontal="center" vertical="center"/>
    </xf>
    <xf numFmtId="0" fontId="3" fillId="0" borderId="0" xfId="0" applyFont="1" applyAlignment="1">
      <alignment horizontal="center" vertical="center"/>
    </xf>
    <xf numFmtId="169" fontId="3" fillId="0" borderId="0" xfId="0" applyNumberFormat="1" applyFont="1"/>
    <xf numFmtId="0" fontId="10" fillId="2" borderId="0" xfId="0" applyFont="1" applyFill="1" applyAlignment="1">
      <alignment horizontal="center"/>
    </xf>
    <xf numFmtId="0" fontId="12" fillId="0" borderId="0" xfId="0" applyFont="1"/>
    <xf numFmtId="0" fontId="11" fillId="0" borderId="0" xfId="0" applyFont="1" applyAlignment="1">
      <alignment horizontal="center"/>
    </xf>
    <xf numFmtId="0" fontId="10" fillId="2" borderId="0" xfId="0" applyFont="1" applyFill="1"/>
    <xf numFmtId="0" fontId="11" fillId="0" borderId="0" xfId="0" applyFont="1" applyAlignment="1">
      <alignment horizontal="left" vertical="center"/>
    </xf>
    <xf numFmtId="0" fontId="11" fillId="0" borderId="0" xfId="0" applyFont="1" applyAlignment="1">
      <alignment horizontal="left" vertical="center" wrapText="1"/>
    </xf>
    <xf numFmtId="2" fontId="11" fillId="0" borderId="0" xfId="0" applyNumberFormat="1" applyFont="1" applyAlignment="1">
      <alignment horizontal="right" vertical="center"/>
    </xf>
    <xf numFmtId="0" fontId="14" fillId="2" borderId="0" xfId="0" applyFont="1" applyFill="1"/>
    <xf numFmtId="0" fontId="15" fillId="0" borderId="0" xfId="0" applyFont="1"/>
    <xf numFmtId="0" fontId="16" fillId="0" borderId="0" xfId="0" applyFont="1"/>
    <xf numFmtId="0" fontId="17" fillId="0" borderId="0" xfId="0" applyFont="1"/>
    <xf numFmtId="0" fontId="10" fillId="2" borderId="9" xfId="0" applyFont="1" applyFill="1" applyBorder="1" applyAlignment="1">
      <alignment vertical="center"/>
    </xf>
    <xf numFmtId="0" fontId="10" fillId="2" borderId="10" xfId="0" applyFont="1" applyFill="1" applyBorder="1" applyAlignment="1">
      <alignment horizontal="center" vertical="center"/>
    </xf>
    <xf numFmtId="0" fontId="2" fillId="6" borderId="0" xfId="0" applyFont="1" applyFill="1"/>
    <xf numFmtId="0" fontId="2" fillId="2" borderId="9" xfId="0" applyFont="1" applyFill="1" applyBorder="1" applyAlignment="1">
      <alignment vertical="center"/>
    </xf>
    <xf numFmtId="0" fontId="2" fillId="2" borderId="11" xfId="0" applyFont="1" applyFill="1" applyBorder="1" applyAlignment="1">
      <alignment vertical="center"/>
    </xf>
    <xf numFmtId="0" fontId="2" fillId="2" borderId="10" xfId="0" applyFont="1" applyFill="1" applyBorder="1" applyAlignment="1">
      <alignment vertical="center"/>
    </xf>
    <xf numFmtId="0" fontId="11" fillId="0" borderId="12" xfId="0" applyFont="1" applyBorder="1" applyAlignment="1">
      <alignment vertical="center"/>
    </xf>
    <xf numFmtId="0" fontId="11" fillId="0" borderId="13" xfId="0" applyFont="1" applyBorder="1" applyAlignment="1">
      <alignment horizontal="center" vertical="center"/>
    </xf>
    <xf numFmtId="0" fontId="3" fillId="0" borderId="12" xfId="0" applyFont="1" applyBorder="1" applyAlignment="1">
      <alignment vertical="center"/>
    </xf>
    <xf numFmtId="0" fontId="3" fillId="0" borderId="13" xfId="0" applyFont="1" applyBorder="1" applyAlignment="1">
      <alignment vertical="center"/>
    </xf>
    <xf numFmtId="0" fontId="3" fillId="0" borderId="14" xfId="0" applyFont="1" applyBorder="1" applyAlignment="1">
      <alignment vertical="center"/>
    </xf>
    <xf numFmtId="0" fontId="3" fillId="0" borderId="15" xfId="0" applyFont="1" applyBorder="1" applyAlignment="1">
      <alignment vertical="center"/>
    </xf>
    <xf numFmtId="0" fontId="11" fillId="0" borderId="14" xfId="0" applyFont="1" applyBorder="1" applyAlignment="1">
      <alignment vertical="center"/>
    </xf>
    <xf numFmtId="0" fontId="11" fillId="0" borderId="15" xfId="0" applyFont="1" applyBorder="1" applyAlignment="1">
      <alignment horizontal="center" vertical="center"/>
    </xf>
    <xf numFmtId="0" fontId="3" fillId="0" borderId="0" xfId="0" applyFont="1" applyBorder="1" applyAlignment="1">
      <alignment vertical="center"/>
    </xf>
    <xf numFmtId="0" fontId="3" fillId="0" borderId="16" xfId="0" applyFont="1" applyBorder="1" applyAlignment="1">
      <alignment vertical="center"/>
    </xf>
    <xf numFmtId="170" fontId="3" fillId="0" borderId="0" xfId="0" applyNumberFormat="1" applyFont="1"/>
    <xf numFmtId="14" fontId="3" fillId="0" borderId="0" xfId="0" applyNumberFormat="1" applyFont="1"/>
    <xf numFmtId="1" fontId="3" fillId="0" borderId="0" xfId="0" applyNumberFormat="1" applyFont="1"/>
    <xf numFmtId="2" fontId="3" fillId="0" borderId="0" xfId="0" applyNumberFormat="1" applyFont="1"/>
    <xf numFmtId="168" fontId="3" fillId="0" borderId="0" xfId="0" applyNumberFormat="1" applyFont="1"/>
    <xf numFmtId="0" fontId="2" fillId="2" borderId="0" xfId="0" applyFont="1" applyFill="1" applyAlignment="1">
      <alignment horizontal="center"/>
    </xf>
    <xf numFmtId="0" fontId="2" fillId="2" borderId="0" xfId="0" applyFont="1" applyFill="1" applyAlignment="1">
      <alignment horizontal="left"/>
    </xf>
    <xf numFmtId="0" fontId="3" fillId="0" borderId="0" xfId="0" applyFont="1" applyAlignment="1">
      <alignment horizontal="left"/>
    </xf>
    <xf numFmtId="0" fontId="14" fillId="0" borderId="0" xfId="0" applyFont="1"/>
    <xf numFmtId="0" fontId="14" fillId="0" borderId="16" xfId="0" applyFont="1" applyBorder="1"/>
    <xf numFmtId="0" fontId="0" fillId="0" borderId="12" xfId="0" applyBorder="1"/>
    <xf numFmtId="0" fontId="14" fillId="0" borderId="17" xfId="0" applyFont="1" applyBorder="1"/>
    <xf numFmtId="0" fontId="0" fillId="0" borderId="18" xfId="0" applyBorder="1"/>
    <xf numFmtId="0" fontId="14" fillId="2" borderId="16" xfId="0" applyFont="1" applyFill="1" applyBorder="1"/>
    <xf numFmtId="0" fontId="14" fillId="2" borderId="14" xfId="0" applyFont="1" applyFill="1" applyBorder="1"/>
    <xf numFmtId="172" fontId="0" fillId="0" borderId="0" xfId="0" applyNumberFormat="1"/>
    <xf numFmtId="168" fontId="14" fillId="0" borderId="0" xfId="0" applyNumberFormat="1" applyFont="1"/>
    <xf numFmtId="0" fontId="17" fillId="0" borderId="0" xfId="0" applyFont="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62A7C-60C7-9D47-914E-BA6C369B5583}">
  <dimension ref="A1:B2"/>
  <sheetViews>
    <sheetView workbookViewId="0">
      <selection activeCell="B2" sqref="B2"/>
    </sheetView>
  </sheetViews>
  <sheetFormatPr baseColWidth="10" defaultRowHeight="16" x14ac:dyDescent="0.2"/>
  <cols>
    <col min="1" max="1" width="13.5" bestFit="1" customWidth="1"/>
  </cols>
  <sheetData>
    <row r="1" spans="1:2" x14ac:dyDescent="0.2">
      <c r="A1" t="s">
        <v>0</v>
      </c>
      <c r="B1" s="1">
        <v>28971</v>
      </c>
    </row>
    <row r="2" spans="1:2" x14ac:dyDescent="0.2">
      <c r="A2" t="s">
        <v>1</v>
      </c>
      <c r="B2">
        <f ca="1">INT(YEARFRAC(B1,TODAY()))</f>
        <v>42</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202B8-6476-AF4C-A377-B0309EEEC32E}">
  <dimension ref="A1:G8"/>
  <sheetViews>
    <sheetView workbookViewId="0">
      <selection activeCell="H1" sqref="H1"/>
    </sheetView>
  </sheetViews>
  <sheetFormatPr baseColWidth="10" defaultRowHeight="16" x14ac:dyDescent="0.2"/>
  <sheetData>
    <row r="1" spans="1:7" x14ac:dyDescent="0.2">
      <c r="A1" t="s">
        <v>2</v>
      </c>
      <c r="C1">
        <f>COUNTIF(A1:A8,"Be*")</f>
        <v>2</v>
      </c>
      <c r="E1" t="s">
        <v>10</v>
      </c>
      <c r="G1">
        <f>COUNTIF(E1:E8,"?B")</f>
        <v>3</v>
      </c>
    </row>
    <row r="2" spans="1:7" x14ac:dyDescent="0.2">
      <c r="A2" t="s">
        <v>3</v>
      </c>
      <c r="E2" t="s">
        <v>11</v>
      </c>
    </row>
    <row r="3" spans="1:7" x14ac:dyDescent="0.2">
      <c r="A3" t="s">
        <v>4</v>
      </c>
      <c r="E3" t="s">
        <v>12</v>
      </c>
    </row>
    <row r="4" spans="1:7" x14ac:dyDescent="0.2">
      <c r="A4" t="s">
        <v>5</v>
      </c>
      <c r="E4" t="s">
        <v>13</v>
      </c>
    </row>
    <row r="5" spans="1:7" x14ac:dyDescent="0.2">
      <c r="A5" t="s">
        <v>6</v>
      </c>
      <c r="E5" t="s">
        <v>14</v>
      </c>
    </row>
    <row r="6" spans="1:7" x14ac:dyDescent="0.2">
      <c r="A6" t="s">
        <v>7</v>
      </c>
      <c r="E6" t="s">
        <v>15</v>
      </c>
    </row>
    <row r="7" spans="1:7" x14ac:dyDescent="0.2">
      <c r="A7" t="s">
        <v>8</v>
      </c>
      <c r="E7" t="s">
        <v>16</v>
      </c>
    </row>
    <row r="8" spans="1:7" x14ac:dyDescent="0.2">
      <c r="A8" t="s">
        <v>9</v>
      </c>
      <c r="E8" t="s">
        <v>11</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A6FB8-15E2-C243-B04E-13D4533643AB}">
  <dimension ref="A1:C12"/>
  <sheetViews>
    <sheetView workbookViewId="0">
      <selection activeCell="C8" sqref="C8"/>
    </sheetView>
  </sheetViews>
  <sheetFormatPr baseColWidth="10" defaultRowHeight="16" x14ac:dyDescent="0.2"/>
  <cols>
    <col min="1" max="1" width="31.1640625" bestFit="1" customWidth="1"/>
    <col min="2" max="2" width="39.5" customWidth="1"/>
    <col min="3" max="3" width="9.6640625" bestFit="1" customWidth="1"/>
  </cols>
  <sheetData>
    <row r="1" spans="1:3" ht="19" x14ac:dyDescent="0.25">
      <c r="A1" s="4" t="s">
        <v>25</v>
      </c>
      <c r="B1" s="4" t="s">
        <v>26</v>
      </c>
      <c r="C1" s="2"/>
    </row>
    <row r="2" spans="1:3" ht="19" x14ac:dyDescent="0.25">
      <c r="A2" s="5" t="s">
        <v>27</v>
      </c>
      <c r="B2" s="5">
        <v>32</v>
      </c>
      <c r="C2" s="2"/>
    </row>
    <row r="3" spans="1:3" ht="19" x14ac:dyDescent="0.25">
      <c r="A3" s="5" t="s">
        <v>28</v>
      </c>
      <c r="B3" s="5">
        <v>54</v>
      </c>
      <c r="C3" s="2"/>
    </row>
    <row r="4" spans="1:3" ht="19" x14ac:dyDescent="0.25">
      <c r="A4" s="5" t="s">
        <v>29</v>
      </c>
      <c r="B4" s="5">
        <v>75</v>
      </c>
      <c r="C4" s="2"/>
    </row>
    <row r="5" spans="1:3" ht="19" x14ac:dyDescent="0.25">
      <c r="A5" s="5" t="s">
        <v>27</v>
      </c>
      <c r="B5" s="5">
        <v>86</v>
      </c>
      <c r="C5" s="2"/>
    </row>
    <row r="6" spans="1:3" ht="19" x14ac:dyDescent="0.25">
      <c r="A6" s="2"/>
      <c r="B6" s="2"/>
      <c r="C6" s="2"/>
    </row>
    <row r="7" spans="1:3" ht="19" x14ac:dyDescent="0.2">
      <c r="A7" s="6" t="s">
        <v>30</v>
      </c>
      <c r="B7" s="6" t="s">
        <v>31</v>
      </c>
      <c r="C7" s="7" t="s">
        <v>32</v>
      </c>
    </row>
    <row r="8" spans="1:3" ht="111" customHeight="1" x14ac:dyDescent="0.2">
      <c r="A8" s="8" t="s">
        <v>33</v>
      </c>
      <c r="B8" s="9" t="s">
        <v>34</v>
      </c>
      <c r="C8" s="10">
        <f>COUNTIFS(A2:A5,"Äpfel")</f>
        <v>2</v>
      </c>
    </row>
    <row r="9" spans="1:3" ht="107" customHeight="1" x14ac:dyDescent="0.2">
      <c r="A9" s="8" t="s">
        <v>35</v>
      </c>
      <c r="B9" s="9" t="s">
        <v>36</v>
      </c>
      <c r="C9" s="10">
        <f>COUNTIF(A2:A5,A4)</f>
        <v>1</v>
      </c>
    </row>
    <row r="10" spans="1:3" ht="76" customHeight="1" x14ac:dyDescent="0.2">
      <c r="A10" s="8" t="s">
        <v>37</v>
      </c>
      <c r="B10" s="9" t="s">
        <v>38</v>
      </c>
      <c r="C10" s="10">
        <f>COUNTIF(B2:B5,"&gt;55")</f>
        <v>2</v>
      </c>
    </row>
    <row r="11" spans="1:3" ht="127" customHeight="1" x14ac:dyDescent="0.2">
      <c r="A11" s="8" t="s">
        <v>39</v>
      </c>
      <c r="B11" s="9" t="s">
        <v>40</v>
      </c>
      <c r="C11" s="10">
        <f>COUNTIF(B2:B5,"&lt;&gt;"&amp;B4)</f>
        <v>3</v>
      </c>
    </row>
    <row r="12" spans="1:3" ht="71" customHeight="1" x14ac:dyDescent="0.2">
      <c r="A12" s="8" t="s">
        <v>41</v>
      </c>
      <c r="B12" s="9" t="s">
        <v>42</v>
      </c>
      <c r="C12" s="10">
        <f>COUNTIF(A2:A5,"*ang*")</f>
        <v>1</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19232-9A47-1D41-A446-840B8B5B80D9}">
  <dimension ref="A1:C4"/>
  <sheetViews>
    <sheetView workbookViewId="0">
      <selection activeCell="C2" sqref="C2"/>
    </sheetView>
  </sheetViews>
  <sheetFormatPr baseColWidth="10" defaultRowHeight="16" x14ac:dyDescent="0.2"/>
  <cols>
    <col min="1" max="1" width="11.6640625" bestFit="1" customWidth="1"/>
    <col min="2" max="2" width="10.1640625" bestFit="1" customWidth="1"/>
    <col min="3" max="3" width="29" bestFit="1" customWidth="1"/>
  </cols>
  <sheetData>
    <row r="1" spans="1:3" ht="19" x14ac:dyDescent="0.25">
      <c r="A1" s="3" t="s">
        <v>17</v>
      </c>
      <c r="B1" s="3" t="s">
        <v>18</v>
      </c>
      <c r="C1" s="3" t="s">
        <v>19</v>
      </c>
    </row>
    <row r="2" spans="1:3" ht="19" x14ac:dyDescent="0.25">
      <c r="A2" s="2" t="s">
        <v>20</v>
      </c>
      <c r="B2" s="2" t="s">
        <v>21</v>
      </c>
      <c r="C2" s="2" t="str">
        <f>B2&amp;"."&amp;A2&amp;"@inf.unibe.ch"</f>
        <v>Thomas.Studer@inf.unibe.ch</v>
      </c>
    </row>
    <row r="3" spans="1:3" ht="19" x14ac:dyDescent="0.25">
      <c r="A3" s="2" t="s">
        <v>22</v>
      </c>
      <c r="B3" s="2" t="s">
        <v>21</v>
      </c>
      <c r="C3" s="2" t="str">
        <f t="shared" ref="C3:C4" si="0">B3&amp;"."&amp;A3&amp;"@inf.unibe.ch"</f>
        <v>Thomas.Strahm@inf.unibe.ch</v>
      </c>
    </row>
    <row r="4" spans="1:3" ht="19" x14ac:dyDescent="0.25">
      <c r="A4" s="2" t="s">
        <v>23</v>
      </c>
      <c r="B4" s="2" t="s">
        <v>24</v>
      </c>
      <c r="C4" s="2" t="str">
        <f t="shared" si="0"/>
        <v>Kaspar.Riesen@inf.unibe.ch</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1F6E4-C40D-0440-ACE3-7C5952BCAD0B}">
  <dimension ref="A1:C11"/>
  <sheetViews>
    <sheetView workbookViewId="0">
      <selection activeCell="C11" sqref="C11"/>
    </sheetView>
  </sheetViews>
  <sheetFormatPr baseColWidth="10" defaultRowHeight="16" x14ac:dyDescent="0.2"/>
  <cols>
    <col min="1" max="1" width="39.33203125" bestFit="1" customWidth="1"/>
    <col min="2" max="2" width="41.33203125" customWidth="1"/>
    <col min="3" max="3" width="12.83203125" customWidth="1"/>
  </cols>
  <sheetData>
    <row r="1" spans="1:3" x14ac:dyDescent="0.2">
      <c r="A1" s="11" t="s">
        <v>43</v>
      </c>
      <c r="B1" s="11" t="s">
        <v>44</v>
      </c>
    </row>
    <row r="2" spans="1:3" x14ac:dyDescent="0.2">
      <c r="A2">
        <v>1</v>
      </c>
      <c r="B2" s="1">
        <v>40664</v>
      </c>
    </row>
    <row r="3" spans="1:3" x14ac:dyDescent="0.2">
      <c r="A3">
        <v>3</v>
      </c>
      <c r="B3" s="1">
        <v>40665</v>
      </c>
    </row>
    <row r="4" spans="1:3" x14ac:dyDescent="0.2">
      <c r="A4">
        <v>1</v>
      </c>
      <c r="B4" s="1">
        <v>40666</v>
      </c>
    </row>
    <row r="5" spans="1:3" x14ac:dyDescent="0.2">
      <c r="A5">
        <v>6</v>
      </c>
      <c r="B5" s="1">
        <v>40667</v>
      </c>
    </row>
    <row r="6" spans="1:3" x14ac:dyDescent="0.2">
      <c r="A6">
        <v>5</v>
      </c>
      <c r="B6" s="1">
        <v>40668</v>
      </c>
    </row>
    <row r="7" spans="1:3" x14ac:dyDescent="0.2">
      <c r="A7">
        <v>3</v>
      </c>
      <c r="B7" s="1">
        <v>40669</v>
      </c>
    </row>
    <row r="9" spans="1:3" x14ac:dyDescent="0.2">
      <c r="A9" s="12" t="s">
        <v>30</v>
      </c>
      <c r="B9" s="12" t="s">
        <v>31</v>
      </c>
      <c r="C9" s="12" t="s">
        <v>32</v>
      </c>
    </row>
    <row r="10" spans="1:3" ht="115" customHeight="1" x14ac:dyDescent="0.2">
      <c r="A10" s="13" t="s">
        <v>45</v>
      </c>
      <c r="B10" s="14" t="s">
        <v>46</v>
      </c>
      <c r="C10" s="15">
        <f>COUNTIFS(A2:A7,"&lt;6",A2:A7,"&gt;1")</f>
        <v>3</v>
      </c>
    </row>
    <row r="11" spans="1:3" ht="142" customHeight="1" x14ac:dyDescent="0.2">
      <c r="A11" s="13" t="s">
        <v>47</v>
      </c>
      <c r="B11" s="14" t="s">
        <v>48</v>
      </c>
      <c r="C11" s="15">
        <f>COUNTIFS(A2:A7,"&lt;"&amp;A6,B2:B7,"&lt;"&amp;B4)</f>
        <v>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8DA82-32ED-AF4A-AA30-921B9591FE19}">
  <dimension ref="A1:C12"/>
  <sheetViews>
    <sheetView workbookViewId="0">
      <selection activeCell="C13" sqref="C13"/>
    </sheetView>
  </sheetViews>
  <sheetFormatPr baseColWidth="10" defaultRowHeight="16" x14ac:dyDescent="0.2"/>
  <cols>
    <col min="1" max="1" width="36.6640625" bestFit="1" customWidth="1"/>
    <col min="2" max="2" width="27.6640625" customWidth="1"/>
    <col min="3" max="3" width="13.6640625" bestFit="1" customWidth="1"/>
  </cols>
  <sheetData>
    <row r="1" spans="1:3" ht="19" x14ac:dyDescent="0.25">
      <c r="A1" s="16" t="s">
        <v>49</v>
      </c>
      <c r="B1" s="16" t="s">
        <v>50</v>
      </c>
      <c r="C1" s="16" t="s">
        <v>51</v>
      </c>
    </row>
    <row r="2" spans="1:3" ht="19" x14ac:dyDescent="0.25">
      <c r="A2" s="17" t="s">
        <v>52</v>
      </c>
      <c r="B2" s="17" t="s">
        <v>53</v>
      </c>
      <c r="C2" s="19">
        <v>2300</v>
      </c>
    </row>
    <row r="3" spans="1:3" ht="19" x14ac:dyDescent="0.25">
      <c r="A3" s="17" t="s">
        <v>52</v>
      </c>
      <c r="B3" s="17" t="s">
        <v>54</v>
      </c>
      <c r="C3" s="19">
        <v>5500</v>
      </c>
    </row>
    <row r="4" spans="1:3" ht="19" x14ac:dyDescent="0.25">
      <c r="A4" s="17" t="s">
        <v>55</v>
      </c>
      <c r="B4" s="17" t="s">
        <v>28</v>
      </c>
      <c r="C4" s="19">
        <v>800</v>
      </c>
    </row>
    <row r="5" spans="1:3" ht="19" x14ac:dyDescent="0.25">
      <c r="A5" s="17"/>
      <c r="B5" s="17" t="s">
        <v>56</v>
      </c>
      <c r="C5" s="19">
        <v>400</v>
      </c>
    </row>
    <row r="6" spans="1:3" ht="19" x14ac:dyDescent="0.25">
      <c r="A6" s="17" t="s">
        <v>52</v>
      </c>
      <c r="B6" s="17" t="s">
        <v>57</v>
      </c>
      <c r="C6" s="19">
        <v>4200</v>
      </c>
    </row>
    <row r="7" spans="1:3" ht="19" x14ac:dyDescent="0.25">
      <c r="A7" s="17" t="s">
        <v>55</v>
      </c>
      <c r="B7" s="17" t="s">
        <v>27</v>
      </c>
      <c r="C7" s="19">
        <v>1200</v>
      </c>
    </row>
    <row r="8" spans="1:3" ht="19" x14ac:dyDescent="0.25">
      <c r="A8" s="17"/>
      <c r="B8" s="17"/>
      <c r="C8" s="17"/>
    </row>
    <row r="9" spans="1:3" ht="19" x14ac:dyDescent="0.25">
      <c r="A9" s="17"/>
      <c r="B9" s="17"/>
      <c r="C9" s="17"/>
    </row>
    <row r="10" spans="1:3" ht="19" x14ac:dyDescent="0.25">
      <c r="A10" s="16" t="s">
        <v>30</v>
      </c>
      <c r="B10" s="16" t="s">
        <v>31</v>
      </c>
      <c r="C10" s="16" t="s">
        <v>32</v>
      </c>
    </row>
    <row r="11" spans="1:3" ht="99" customHeight="1" x14ac:dyDescent="0.2">
      <c r="A11" s="20" t="s">
        <v>58</v>
      </c>
      <c r="B11" s="21" t="s">
        <v>59</v>
      </c>
      <c r="C11" s="22">
        <f>SUMIF(A2:A7, "Obst", C2:C7)</f>
        <v>2000</v>
      </c>
    </row>
    <row r="12" spans="1:3" ht="130" customHeight="1" x14ac:dyDescent="0.2">
      <c r="A12" s="20" t="s">
        <v>60</v>
      </c>
      <c r="B12" s="21" t="s">
        <v>61</v>
      </c>
      <c r="C12" s="22">
        <f>SUMIF(B2:B7, "*en", C2:C7)</f>
        <v>7300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E9FC2-296D-7A45-9855-F06057481A52}">
  <dimension ref="A1:E5"/>
  <sheetViews>
    <sheetView workbookViewId="0">
      <selection activeCell="E5" sqref="E5"/>
    </sheetView>
  </sheetViews>
  <sheetFormatPr baseColWidth="10" defaultRowHeight="16" x14ac:dyDescent="0.2"/>
  <cols>
    <col min="3" max="3" width="11.1640625" bestFit="1" customWidth="1"/>
    <col min="4" max="4" width="12.83203125" bestFit="1" customWidth="1"/>
    <col min="5" max="5" width="11.5" bestFit="1" customWidth="1"/>
  </cols>
  <sheetData>
    <row r="1" spans="1:5" ht="21" x14ac:dyDescent="0.25">
      <c r="A1" s="31" t="s">
        <v>62</v>
      </c>
      <c r="B1" s="32" t="s">
        <v>63</v>
      </c>
      <c r="C1" s="33" t="s">
        <v>64</v>
      </c>
      <c r="D1" s="33" t="s">
        <v>65</v>
      </c>
      <c r="E1" s="34" t="s">
        <v>66</v>
      </c>
    </row>
    <row r="2" spans="1:5" ht="21" x14ac:dyDescent="0.25">
      <c r="A2" s="23" t="b">
        <v>1</v>
      </c>
      <c r="B2" s="24" t="b">
        <v>1</v>
      </c>
      <c r="C2" s="25" t="b">
        <f>NOT(A2)</f>
        <v>0</v>
      </c>
      <c r="D2" s="25" t="b">
        <f>OR(A2,B2)</f>
        <v>1</v>
      </c>
      <c r="E2" s="26" t="b">
        <f>AND(A2,B2)</f>
        <v>1</v>
      </c>
    </row>
    <row r="3" spans="1:5" ht="21" x14ac:dyDescent="0.25">
      <c r="A3" s="23" t="b">
        <v>1</v>
      </c>
      <c r="B3" s="24" t="b">
        <v>0</v>
      </c>
      <c r="C3" s="25" t="b">
        <f t="shared" ref="C3:C5" si="0">NOT(A3)</f>
        <v>0</v>
      </c>
      <c r="D3" s="25" t="b">
        <f t="shared" ref="D3:D5" si="1">OR(A3,B3)</f>
        <v>1</v>
      </c>
      <c r="E3" s="26" t="b">
        <f t="shared" ref="E3:E5" si="2">AND(A3,B3)</f>
        <v>0</v>
      </c>
    </row>
    <row r="4" spans="1:5" ht="21" x14ac:dyDescent="0.25">
      <c r="A4" s="23" t="b">
        <v>0</v>
      </c>
      <c r="B4" s="24" t="b">
        <v>1</v>
      </c>
      <c r="C4" s="25" t="b">
        <f t="shared" si="0"/>
        <v>1</v>
      </c>
      <c r="D4" s="25" t="b">
        <f t="shared" si="1"/>
        <v>1</v>
      </c>
      <c r="E4" s="26" t="b">
        <f t="shared" si="2"/>
        <v>0</v>
      </c>
    </row>
    <row r="5" spans="1:5" ht="22" thickBot="1" x14ac:dyDescent="0.3">
      <c r="A5" s="27" t="b">
        <v>0</v>
      </c>
      <c r="B5" s="28" t="b">
        <v>0</v>
      </c>
      <c r="C5" s="29" t="b">
        <f t="shared" si="0"/>
        <v>1</v>
      </c>
      <c r="D5" s="29" t="b">
        <f t="shared" si="1"/>
        <v>0</v>
      </c>
      <c r="E5" s="30" t="b">
        <f t="shared" si="2"/>
        <v>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F80DF-ACB5-A34E-9E4D-B3465EF967D4}">
  <dimension ref="A1:B6"/>
  <sheetViews>
    <sheetView workbookViewId="0">
      <selection activeCell="B6" sqref="B6"/>
    </sheetView>
  </sheetViews>
  <sheetFormatPr baseColWidth="10" defaultRowHeight="16" x14ac:dyDescent="0.2"/>
  <cols>
    <col min="2" max="2" width="12.83203125" bestFit="1" customWidth="1"/>
  </cols>
  <sheetData>
    <row r="1" spans="1:2" x14ac:dyDescent="0.2">
      <c r="A1" s="35" t="s">
        <v>44</v>
      </c>
      <c r="B1" s="35" t="s">
        <v>67</v>
      </c>
    </row>
    <row r="2" spans="1:2" x14ac:dyDescent="0.2">
      <c r="A2" s="1">
        <v>39956</v>
      </c>
      <c r="B2" t="b">
        <f>OR(WEEKDAY(A2)=1,WEEKDAY(A2)=7)</f>
        <v>1</v>
      </c>
    </row>
    <row r="3" spans="1:2" x14ac:dyDescent="0.2">
      <c r="A3" s="1">
        <v>36256</v>
      </c>
      <c r="B3" t="b">
        <f t="shared" ref="B3:B6" si="0">OR(WEEKDAY(A3)=1,WEEKDAY(A3)=7)</f>
        <v>0</v>
      </c>
    </row>
    <row r="4" spans="1:2" x14ac:dyDescent="0.2">
      <c r="A4" s="1">
        <v>43086</v>
      </c>
      <c r="B4" t="b">
        <f t="shared" si="0"/>
        <v>1</v>
      </c>
    </row>
    <row r="5" spans="1:2" x14ac:dyDescent="0.2">
      <c r="A5" s="1">
        <v>44798</v>
      </c>
      <c r="B5" t="b">
        <f t="shared" si="0"/>
        <v>0</v>
      </c>
    </row>
    <row r="6" spans="1:2" x14ac:dyDescent="0.2">
      <c r="A6" s="1">
        <v>38449</v>
      </c>
      <c r="B6" t="b">
        <f t="shared" si="0"/>
        <v>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AE37A-3082-F345-9110-F699442CDBF7}">
  <dimension ref="A1:B8"/>
  <sheetViews>
    <sheetView workbookViewId="0">
      <selection activeCell="B3" sqref="B3"/>
    </sheetView>
  </sheetViews>
  <sheetFormatPr baseColWidth="10" defaultRowHeight="16" x14ac:dyDescent="0.2"/>
  <cols>
    <col min="2" max="2" width="13" bestFit="1" customWidth="1"/>
  </cols>
  <sheetData>
    <row r="1" spans="1:2" x14ac:dyDescent="0.2">
      <c r="A1" s="35" t="s">
        <v>68</v>
      </c>
      <c r="B1" s="35" t="s">
        <v>69</v>
      </c>
    </row>
    <row r="2" spans="1:2" x14ac:dyDescent="0.2">
      <c r="A2">
        <v>79</v>
      </c>
      <c r="B2" t="str">
        <f>IF(A2&lt;60,"Ungenügend",IF(A2&lt;70,"Genügend",IF(A2&lt;80,"Gut",IF(A2&lt;90,"Sehr gut","Ausgezeichnet"))))</f>
        <v>Gut</v>
      </c>
    </row>
    <row r="3" spans="1:2" x14ac:dyDescent="0.2">
      <c r="A3">
        <v>65</v>
      </c>
      <c r="B3" t="str">
        <f t="shared" ref="B3:B8" si="0">IF(A3&lt;60,"Ungenügend",IF(A3&lt;70,"Genügend",IF(A3&lt;80,"Gut",IF(A3&lt;90,"Sehr gut","Ausgezeichnet"))))</f>
        <v>Genügend</v>
      </c>
    </row>
    <row r="4" spans="1:2" x14ac:dyDescent="0.2">
      <c r="A4">
        <v>51</v>
      </c>
      <c r="B4" t="str">
        <f t="shared" si="0"/>
        <v>Ungenügend</v>
      </c>
    </row>
    <row r="5" spans="1:2" x14ac:dyDescent="0.2">
      <c r="A5">
        <v>89</v>
      </c>
      <c r="B5" t="str">
        <f t="shared" si="0"/>
        <v>Sehr gut</v>
      </c>
    </row>
    <row r="6" spans="1:2" x14ac:dyDescent="0.2">
      <c r="A6">
        <v>93</v>
      </c>
      <c r="B6" t="str">
        <f t="shared" si="0"/>
        <v>Ausgezeichnet</v>
      </c>
    </row>
    <row r="7" spans="1:2" x14ac:dyDescent="0.2">
      <c r="A7">
        <v>45</v>
      </c>
      <c r="B7" t="str">
        <f t="shared" si="0"/>
        <v>Ungenügend</v>
      </c>
    </row>
    <row r="8" spans="1:2" x14ac:dyDescent="0.2">
      <c r="A8">
        <v>66</v>
      </c>
      <c r="B8" t="str">
        <f t="shared" si="0"/>
        <v>Genügend</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BFF62-70A0-2246-9B29-225FF4CC7115}">
  <dimension ref="A1:D6"/>
  <sheetViews>
    <sheetView workbookViewId="0">
      <selection activeCell="D6" sqref="D6"/>
    </sheetView>
  </sheetViews>
  <sheetFormatPr baseColWidth="10" defaultRowHeight="16" x14ac:dyDescent="0.2"/>
  <cols>
    <col min="4" max="4" width="14.6640625" bestFit="1" customWidth="1"/>
  </cols>
  <sheetData>
    <row r="1" spans="1:4" x14ac:dyDescent="0.2">
      <c r="A1" s="36" t="s">
        <v>70</v>
      </c>
      <c r="B1" s="36" t="s">
        <v>71</v>
      </c>
      <c r="C1" s="36" t="s">
        <v>72</v>
      </c>
      <c r="D1" s="36" t="s">
        <v>73</v>
      </c>
    </row>
    <row r="2" spans="1:4" x14ac:dyDescent="0.2">
      <c r="A2" s="37" t="s">
        <v>74</v>
      </c>
      <c r="B2" s="37">
        <v>65</v>
      </c>
      <c r="C2" s="37">
        <v>77</v>
      </c>
      <c r="D2" s="37" t="str">
        <f>IF(OR(B2&gt;60,C2&gt;60),"Bestanden","Nicht Bestanden")</f>
        <v>Bestanden</v>
      </c>
    </row>
    <row r="3" spans="1:4" x14ac:dyDescent="0.2">
      <c r="A3" s="37" t="s">
        <v>75</v>
      </c>
      <c r="B3" s="37">
        <v>34</v>
      </c>
      <c r="C3" s="37">
        <v>88</v>
      </c>
      <c r="D3" s="37" t="str">
        <f t="shared" ref="D3:D6" si="0">IF(OR(B3&gt;60,C3&gt;60),"Bestanden","Nicht Bestanden")</f>
        <v>Bestanden</v>
      </c>
    </row>
    <row r="4" spans="1:4" x14ac:dyDescent="0.2">
      <c r="A4" s="37" t="s">
        <v>76</v>
      </c>
      <c r="B4" s="37">
        <v>50</v>
      </c>
      <c r="C4" s="37">
        <v>76</v>
      </c>
      <c r="D4" s="37" t="str">
        <f t="shared" si="0"/>
        <v>Bestanden</v>
      </c>
    </row>
    <row r="5" spans="1:4" x14ac:dyDescent="0.2">
      <c r="A5" s="37" t="s">
        <v>77</v>
      </c>
      <c r="B5" s="37">
        <v>64</v>
      </c>
      <c r="C5" s="37">
        <v>34</v>
      </c>
      <c r="D5" s="37" t="str">
        <f t="shared" si="0"/>
        <v>Bestanden</v>
      </c>
    </row>
    <row r="6" spans="1:4" x14ac:dyDescent="0.2">
      <c r="A6" s="37" t="s">
        <v>78</v>
      </c>
      <c r="B6" s="37">
        <v>59</v>
      </c>
      <c r="C6" s="37">
        <v>34</v>
      </c>
      <c r="D6" s="37" t="str">
        <f t="shared" si="0"/>
        <v>Nicht Bestanden</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76685-9162-854E-B25A-71248003B9A4}">
  <dimension ref="A1:B8"/>
  <sheetViews>
    <sheetView workbookViewId="0">
      <selection activeCell="B3" sqref="B3"/>
    </sheetView>
  </sheetViews>
  <sheetFormatPr baseColWidth="10" defaultRowHeight="16" x14ac:dyDescent="0.2"/>
  <sheetData>
    <row r="1" spans="1:2" x14ac:dyDescent="0.2">
      <c r="A1" s="12" t="s">
        <v>79</v>
      </c>
      <c r="B1" s="12" t="s">
        <v>80</v>
      </c>
    </row>
    <row r="2" spans="1:2" x14ac:dyDescent="0.2">
      <c r="A2">
        <v>3</v>
      </c>
      <c r="B2" t="str">
        <f>IF(COUNTIF(A$2:A$8,A2)&gt;1,"","Unikat")</f>
        <v/>
      </c>
    </row>
    <row r="3" spans="1:2" x14ac:dyDescent="0.2">
      <c r="A3">
        <v>6</v>
      </c>
      <c r="B3" t="str">
        <f t="shared" ref="B3:B8" si="0">IF(COUNTIF(A$2:A$8,A3)&gt;1,"","Unikat")</f>
        <v>Unikat</v>
      </c>
    </row>
    <row r="4" spans="1:2" x14ac:dyDescent="0.2">
      <c r="A4">
        <v>2</v>
      </c>
      <c r="B4" t="str">
        <f t="shared" si="0"/>
        <v>Unikat</v>
      </c>
    </row>
    <row r="5" spans="1:2" x14ac:dyDescent="0.2">
      <c r="A5">
        <v>3</v>
      </c>
      <c r="B5" t="str">
        <f t="shared" si="0"/>
        <v/>
      </c>
    </row>
    <row r="6" spans="1:2" x14ac:dyDescent="0.2">
      <c r="A6">
        <v>5</v>
      </c>
      <c r="B6" t="str">
        <f t="shared" si="0"/>
        <v/>
      </c>
    </row>
    <row r="7" spans="1:2" x14ac:dyDescent="0.2">
      <c r="A7">
        <v>8</v>
      </c>
      <c r="B7" t="str">
        <f t="shared" si="0"/>
        <v>Unikat</v>
      </c>
    </row>
    <row r="8" spans="1:2" x14ac:dyDescent="0.2">
      <c r="A8">
        <v>5</v>
      </c>
      <c r="B8" t="str">
        <f t="shared" si="0"/>
        <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84B39-DCAF-1145-9856-5B2B87EF10B5}">
  <dimension ref="A1:C5"/>
  <sheetViews>
    <sheetView workbookViewId="0">
      <selection activeCell="C2" sqref="C2"/>
    </sheetView>
  </sheetViews>
  <sheetFormatPr baseColWidth="10" defaultRowHeight="16" x14ac:dyDescent="0.2"/>
  <cols>
    <col min="1" max="1" width="22" bestFit="1" customWidth="1"/>
    <col min="2" max="2" width="44.33203125" bestFit="1" customWidth="1"/>
  </cols>
  <sheetData>
    <row r="1" spans="1:3" ht="19" x14ac:dyDescent="0.2">
      <c r="A1" s="38" t="s">
        <v>30</v>
      </c>
      <c r="B1" s="38" t="s">
        <v>31</v>
      </c>
      <c r="C1" s="39" t="s">
        <v>32</v>
      </c>
    </row>
    <row r="2" spans="1:3" ht="19" x14ac:dyDescent="0.2">
      <c r="A2" s="40" t="s">
        <v>81</v>
      </c>
      <c r="B2" s="40" t="s">
        <v>82</v>
      </c>
      <c r="C2" s="41">
        <f>SIN(PI())</f>
        <v>1.22514845490862E-16</v>
      </c>
    </row>
    <row r="3" spans="1:3" ht="19" x14ac:dyDescent="0.2">
      <c r="A3" s="40" t="s">
        <v>83</v>
      </c>
      <c r="B3" s="40" t="s">
        <v>84</v>
      </c>
      <c r="C3" s="41">
        <f>SIN(PI()/2)</f>
        <v>1</v>
      </c>
    </row>
    <row r="4" spans="1:3" ht="19" x14ac:dyDescent="0.2">
      <c r="A4" s="40" t="s">
        <v>85</v>
      </c>
      <c r="B4" s="40" t="s">
        <v>86</v>
      </c>
      <c r="C4" s="41">
        <f>SIN(30*PI()/180)</f>
        <v>0.49999999999999994</v>
      </c>
    </row>
    <row r="5" spans="1:3" ht="19" x14ac:dyDescent="0.2">
      <c r="A5" s="40" t="s">
        <v>87</v>
      </c>
      <c r="B5" s="40" t="s">
        <v>86</v>
      </c>
      <c r="C5" s="41">
        <f>SIN(RADIANS(30))</f>
        <v>0.49999999999999994</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B59B2-4021-C04B-9BFA-113F47F3367E}">
  <dimension ref="A1:H10"/>
  <sheetViews>
    <sheetView workbookViewId="0">
      <selection activeCell="L10" sqref="L10"/>
    </sheetView>
  </sheetViews>
  <sheetFormatPr baseColWidth="10" defaultRowHeight="16" x14ac:dyDescent="0.2"/>
  <cols>
    <col min="1" max="1" width="11.6640625" customWidth="1"/>
    <col min="2" max="2" width="12.1640625" bestFit="1" customWidth="1"/>
    <col min="4" max="4" width="19.83203125" bestFit="1" customWidth="1"/>
    <col min="5" max="5" width="22" bestFit="1" customWidth="1"/>
  </cols>
  <sheetData>
    <row r="1" spans="1:8" x14ac:dyDescent="0.2">
      <c r="A1" s="35" t="s">
        <v>88</v>
      </c>
      <c r="B1" s="35" t="s">
        <v>89</v>
      </c>
      <c r="D1" s="11" t="s">
        <v>90</v>
      </c>
      <c r="E1" s="11" t="s">
        <v>91</v>
      </c>
      <c r="G1" s="35" t="s">
        <v>92</v>
      </c>
      <c r="H1" s="35" t="s">
        <v>93</v>
      </c>
    </row>
    <row r="2" spans="1:8" x14ac:dyDescent="0.2">
      <c r="A2">
        <v>4</v>
      </c>
      <c r="B2">
        <v>4</v>
      </c>
      <c r="D2">
        <v>2</v>
      </c>
      <c r="E2">
        <v>2</v>
      </c>
      <c r="G2">
        <v>1</v>
      </c>
      <c r="H2">
        <v>1</v>
      </c>
    </row>
    <row r="3" spans="1:8" x14ac:dyDescent="0.2">
      <c r="A3">
        <v>5</v>
      </c>
      <c r="B3">
        <v>5</v>
      </c>
      <c r="D3">
        <v>5</v>
      </c>
      <c r="E3">
        <v>5</v>
      </c>
      <c r="G3">
        <v>3</v>
      </c>
      <c r="H3">
        <v>2</v>
      </c>
    </row>
    <row r="4" spans="1:8" x14ac:dyDescent="0.2">
      <c r="A4">
        <v>0</v>
      </c>
      <c r="D4">
        <v>7</v>
      </c>
      <c r="E4">
        <v>7</v>
      </c>
      <c r="G4">
        <v>5</v>
      </c>
      <c r="H4">
        <v>3</v>
      </c>
    </row>
    <row r="5" spans="1:8" x14ac:dyDescent="0.2">
      <c r="A5">
        <v>7</v>
      </c>
      <c r="B5">
        <v>7</v>
      </c>
      <c r="D5">
        <v>8</v>
      </c>
      <c r="E5">
        <v>8</v>
      </c>
      <c r="G5">
        <v>2</v>
      </c>
      <c r="H5">
        <v>4</v>
      </c>
    </row>
    <row r="6" spans="1:8" x14ac:dyDescent="0.2">
      <c r="A6">
        <v>5</v>
      </c>
      <c r="B6">
        <v>5</v>
      </c>
      <c r="D6">
        <v>11</v>
      </c>
      <c r="E6">
        <v>129</v>
      </c>
      <c r="G6">
        <v>2</v>
      </c>
      <c r="H6">
        <v>5</v>
      </c>
    </row>
    <row r="7" spans="1:8" x14ac:dyDescent="0.2">
      <c r="A7">
        <v>7</v>
      </c>
      <c r="B7">
        <v>7</v>
      </c>
      <c r="D7">
        <v>129</v>
      </c>
      <c r="G7">
        <v>1</v>
      </c>
      <c r="H7">
        <v>6</v>
      </c>
    </row>
    <row r="8" spans="1:8" x14ac:dyDescent="0.2">
      <c r="A8">
        <v>0</v>
      </c>
      <c r="D8">
        <f>MEDIAN(D2:D7)</f>
        <v>7.5</v>
      </c>
      <c r="E8">
        <f>MEDIAN(E2:E7)</f>
        <v>7</v>
      </c>
      <c r="G8">
        <v>6</v>
      </c>
      <c r="H8">
        <v>7</v>
      </c>
    </row>
    <row r="9" spans="1:8" x14ac:dyDescent="0.2">
      <c r="A9">
        <v>3</v>
      </c>
      <c r="B9">
        <v>3</v>
      </c>
    </row>
    <row r="10" spans="1:8" x14ac:dyDescent="0.2">
      <c r="A10">
        <f>AVERAGE(A2:A9)</f>
        <v>3.875</v>
      </c>
      <c r="B10">
        <f>AVERAGE(B2:B9)</f>
        <v>5.166666666666667</v>
      </c>
      <c r="G10">
        <f>MODE(G2:G8)</f>
        <v>1</v>
      </c>
      <c r="H10" t="e">
        <f>MODE(H2:H8)</f>
        <v>#N/A</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3B3FD-F585-CC4D-B704-F0166F3BD08A}">
  <dimension ref="A1:F11"/>
  <sheetViews>
    <sheetView workbookViewId="0">
      <selection activeCell="F2" sqref="F2"/>
    </sheetView>
  </sheetViews>
  <sheetFormatPr baseColWidth="10" defaultRowHeight="16" x14ac:dyDescent="0.2"/>
  <sheetData>
    <row r="1" spans="1:6" ht="19" x14ac:dyDescent="0.25">
      <c r="A1" s="42" t="s">
        <v>94</v>
      </c>
      <c r="B1" s="43" t="s">
        <v>32</v>
      </c>
      <c r="C1" s="43"/>
      <c r="D1" s="44" t="s">
        <v>95</v>
      </c>
      <c r="E1" s="43" t="s">
        <v>96</v>
      </c>
      <c r="F1" s="43" t="s">
        <v>73</v>
      </c>
    </row>
    <row r="2" spans="1:6" ht="19" x14ac:dyDescent="0.25">
      <c r="A2" s="8" t="s">
        <v>97</v>
      </c>
      <c r="B2" s="2">
        <v>90</v>
      </c>
      <c r="C2" s="2"/>
      <c r="D2" s="45">
        <v>0.9</v>
      </c>
      <c r="E2" s="2" t="s">
        <v>98</v>
      </c>
      <c r="F2" s="46">
        <f>_xlfn.PERCENTILE.INC($B$2:$B$11,D2)</f>
        <v>90.6</v>
      </c>
    </row>
    <row r="3" spans="1:6" ht="19" x14ac:dyDescent="0.25">
      <c r="A3" s="8" t="s">
        <v>99</v>
      </c>
      <c r="B3" s="2">
        <v>85</v>
      </c>
      <c r="C3" s="2"/>
      <c r="D3" s="45">
        <v>0.8</v>
      </c>
      <c r="E3" s="2" t="s">
        <v>100</v>
      </c>
      <c r="F3" s="46">
        <f t="shared" ref="F3:F6" si="0">_xlfn.PERCENTILE.INC($B$2:$B$11,D3)</f>
        <v>86</v>
      </c>
    </row>
    <row r="4" spans="1:6" ht="19" x14ac:dyDescent="0.25">
      <c r="A4" s="8" t="s">
        <v>101</v>
      </c>
      <c r="B4" s="2">
        <v>65</v>
      </c>
      <c r="C4" s="2"/>
      <c r="D4" s="45">
        <v>0.7</v>
      </c>
      <c r="E4" s="2" t="s">
        <v>102</v>
      </c>
      <c r="F4" s="46">
        <f t="shared" si="0"/>
        <v>84.3</v>
      </c>
    </row>
    <row r="5" spans="1:6" ht="19" x14ac:dyDescent="0.25">
      <c r="A5" s="8" t="s">
        <v>103</v>
      </c>
      <c r="B5" s="2">
        <v>72</v>
      </c>
      <c r="C5" s="2"/>
      <c r="D5" s="45">
        <v>0.6</v>
      </c>
      <c r="E5" s="2" t="s">
        <v>104</v>
      </c>
      <c r="F5" s="46">
        <f t="shared" si="0"/>
        <v>82.8</v>
      </c>
    </row>
    <row r="6" spans="1:6" ht="19" x14ac:dyDescent="0.25">
      <c r="A6" s="8" t="s">
        <v>105</v>
      </c>
      <c r="B6" s="2">
        <v>82</v>
      </c>
      <c r="C6" s="2"/>
      <c r="D6" s="45">
        <v>0.5</v>
      </c>
      <c r="E6" s="2" t="s">
        <v>106</v>
      </c>
      <c r="F6" s="46">
        <f t="shared" si="0"/>
        <v>80.5</v>
      </c>
    </row>
    <row r="7" spans="1:6" ht="19" x14ac:dyDescent="0.25">
      <c r="A7" s="8" t="s">
        <v>107</v>
      </c>
      <c r="B7" s="2">
        <v>96</v>
      </c>
      <c r="C7" s="2"/>
      <c r="D7" s="2"/>
      <c r="E7" s="2"/>
      <c r="F7" s="2">
        <f>MEDIAN(B2:B11)</f>
        <v>80.5</v>
      </c>
    </row>
    <row r="8" spans="1:6" ht="19" x14ac:dyDescent="0.25">
      <c r="A8" s="8" t="s">
        <v>108</v>
      </c>
      <c r="B8" s="2">
        <v>70</v>
      </c>
      <c r="C8" s="2"/>
      <c r="D8" s="2"/>
      <c r="E8" s="2"/>
      <c r="F8" s="2"/>
    </row>
    <row r="9" spans="1:6" ht="19" x14ac:dyDescent="0.25">
      <c r="A9" s="8" t="s">
        <v>109</v>
      </c>
      <c r="B9" s="2">
        <v>79</v>
      </c>
      <c r="C9" s="2"/>
      <c r="D9" s="2"/>
      <c r="E9" s="2"/>
      <c r="F9" s="2"/>
    </row>
    <row r="10" spans="1:6" ht="19" x14ac:dyDescent="0.25">
      <c r="A10" s="8" t="s">
        <v>110</v>
      </c>
      <c r="B10" s="2">
        <v>68</v>
      </c>
      <c r="C10" s="2"/>
      <c r="D10" s="2"/>
      <c r="E10" s="2"/>
      <c r="F10" s="2"/>
    </row>
    <row r="11" spans="1:6" ht="19" x14ac:dyDescent="0.25">
      <c r="A11" s="8" t="s">
        <v>111</v>
      </c>
      <c r="B11" s="2">
        <v>84</v>
      </c>
      <c r="C11" s="2"/>
      <c r="D11" s="2"/>
      <c r="E11" s="2"/>
      <c r="F11" s="2"/>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A5468-3F12-3448-95E2-5AEADB788737}">
  <dimension ref="A1:C14"/>
  <sheetViews>
    <sheetView workbookViewId="0">
      <selection activeCell="L17" sqref="L17"/>
    </sheetView>
  </sheetViews>
  <sheetFormatPr baseColWidth="10" defaultRowHeight="16" x14ac:dyDescent="0.2"/>
  <cols>
    <col min="1" max="1" width="18.5" bestFit="1" customWidth="1"/>
    <col min="2" max="2" width="41.1640625" customWidth="1"/>
  </cols>
  <sheetData>
    <row r="1" spans="1:3" ht="19" x14ac:dyDescent="0.25">
      <c r="A1" s="47" t="s">
        <v>112</v>
      </c>
      <c r="B1" s="48"/>
      <c r="C1" s="48"/>
    </row>
    <row r="2" spans="1:3" ht="19" x14ac:dyDescent="0.25">
      <c r="A2" s="49">
        <v>1345</v>
      </c>
      <c r="B2" s="48"/>
      <c r="C2" s="48"/>
    </row>
    <row r="3" spans="1:3" ht="19" x14ac:dyDescent="0.25">
      <c r="A3" s="49">
        <v>1301</v>
      </c>
      <c r="B3" s="48"/>
      <c r="C3" s="48"/>
    </row>
    <row r="4" spans="1:3" ht="19" x14ac:dyDescent="0.25">
      <c r="A4" s="49">
        <v>1368</v>
      </c>
      <c r="B4" s="48"/>
      <c r="C4" s="48"/>
    </row>
    <row r="5" spans="1:3" ht="19" x14ac:dyDescent="0.25">
      <c r="A5" s="49">
        <v>1322</v>
      </c>
      <c r="B5" s="48"/>
      <c r="C5" s="48"/>
    </row>
    <row r="6" spans="1:3" ht="19" x14ac:dyDescent="0.25">
      <c r="A6" s="49">
        <v>1310</v>
      </c>
      <c r="B6" s="48"/>
      <c r="C6" s="48"/>
    </row>
    <row r="7" spans="1:3" ht="19" x14ac:dyDescent="0.25">
      <c r="A7" s="49">
        <v>1370</v>
      </c>
      <c r="B7" s="48"/>
      <c r="C7" s="48"/>
    </row>
    <row r="8" spans="1:3" ht="19" x14ac:dyDescent="0.25">
      <c r="A8" s="49">
        <v>1318</v>
      </c>
      <c r="B8" s="48"/>
      <c r="C8" s="48"/>
    </row>
    <row r="9" spans="1:3" ht="19" x14ac:dyDescent="0.25">
      <c r="A9" s="49">
        <v>1350</v>
      </c>
      <c r="B9" s="48"/>
      <c r="C9" s="48"/>
    </row>
    <row r="10" spans="1:3" ht="19" x14ac:dyDescent="0.25">
      <c r="A10" s="49">
        <v>1303</v>
      </c>
      <c r="B10" s="48"/>
      <c r="C10" s="48"/>
    </row>
    <row r="11" spans="1:3" ht="19" x14ac:dyDescent="0.25">
      <c r="A11" s="49">
        <v>1299</v>
      </c>
      <c r="B11" s="48"/>
      <c r="C11" s="48"/>
    </row>
    <row r="12" spans="1:3" ht="19" x14ac:dyDescent="0.25">
      <c r="A12" s="50" t="s">
        <v>30</v>
      </c>
      <c r="B12" s="50" t="s">
        <v>31</v>
      </c>
      <c r="C12" s="50" t="s">
        <v>32</v>
      </c>
    </row>
    <row r="13" spans="1:3" ht="117" customHeight="1" x14ac:dyDescent="0.2">
      <c r="A13" s="51" t="s">
        <v>113</v>
      </c>
      <c r="B13" s="52" t="s">
        <v>114</v>
      </c>
      <c r="C13" s="53">
        <f>_xlfn.STDEV.S(A2:A11)</f>
        <v>27.463915719843492</v>
      </c>
    </row>
    <row r="14" spans="1:3" ht="125" customHeight="1" x14ac:dyDescent="0.2">
      <c r="A14" s="51" t="s">
        <v>115</v>
      </c>
      <c r="B14" s="52" t="s">
        <v>116</v>
      </c>
      <c r="C14" s="53">
        <f>_xlfn.STDEV.P(A2:A11)</f>
        <v>26.054558142482477</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DF2EF-C85F-ED4D-946F-FDF625879E6B}">
  <dimension ref="A1:E5"/>
  <sheetViews>
    <sheetView workbookViewId="0">
      <selection activeCell="E2" sqref="E2"/>
    </sheetView>
  </sheetViews>
  <sheetFormatPr baseColWidth="10" defaultRowHeight="16" x14ac:dyDescent="0.2"/>
  <sheetData>
    <row r="1" spans="1:5" x14ac:dyDescent="0.2">
      <c r="A1" s="54" t="s">
        <v>88</v>
      </c>
      <c r="B1" s="54" t="s">
        <v>89</v>
      </c>
      <c r="C1" s="54" t="s">
        <v>117</v>
      </c>
      <c r="D1" s="55"/>
      <c r="E1" s="54" t="s">
        <v>73</v>
      </c>
    </row>
    <row r="2" spans="1:5" x14ac:dyDescent="0.2">
      <c r="A2">
        <v>175</v>
      </c>
      <c r="B2">
        <v>74</v>
      </c>
      <c r="C2">
        <v>131</v>
      </c>
      <c r="D2" s="55"/>
      <c r="E2" s="55">
        <f>IF(AND(C2&gt;100,AVERAGE($A$1:$A$5)&gt;100),SUM($B$1:$B$5),0)</f>
        <v>357</v>
      </c>
    </row>
    <row r="3" spans="1:5" x14ac:dyDescent="0.2">
      <c r="A3">
        <v>46</v>
      </c>
      <c r="B3">
        <v>54</v>
      </c>
      <c r="C3">
        <v>42</v>
      </c>
      <c r="D3" s="55"/>
      <c r="E3" s="55">
        <f>IF(AND(C3&gt;100,AVERAGE($A$1:$A$5)&gt;100),SUM($B$1:$B$5),0)</f>
        <v>0</v>
      </c>
    </row>
    <row r="4" spans="1:5" x14ac:dyDescent="0.2">
      <c r="A4">
        <v>75</v>
      </c>
      <c r="B4">
        <v>85</v>
      </c>
      <c r="C4">
        <v>67</v>
      </c>
      <c r="D4" s="55"/>
      <c r="E4" s="55">
        <f t="shared" ref="E4:E5" si="0">IF(AND(C4&gt;100,AVERAGE($A$1:$A$5)&gt;100),SUM($B$1:$B$5),0)</f>
        <v>0</v>
      </c>
    </row>
    <row r="5" spans="1:5" x14ac:dyDescent="0.2">
      <c r="A5">
        <v>107</v>
      </c>
      <c r="B5">
        <v>144</v>
      </c>
      <c r="C5">
        <v>134</v>
      </c>
      <c r="D5" s="55"/>
      <c r="E5" s="55">
        <f t="shared" si="0"/>
        <v>357</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BD43C-8742-AE4B-ADE7-A047B125AAD1}">
  <dimension ref="A1:E6"/>
  <sheetViews>
    <sheetView workbookViewId="0">
      <selection activeCell="E1" sqref="E1"/>
    </sheetView>
  </sheetViews>
  <sheetFormatPr baseColWidth="10" defaultRowHeight="16" x14ac:dyDescent="0.2"/>
  <cols>
    <col min="1" max="1" width="11.5" bestFit="1" customWidth="1"/>
  </cols>
  <sheetData>
    <row r="1" spans="1:5" x14ac:dyDescent="0.2">
      <c r="A1" s="56" t="s">
        <v>125</v>
      </c>
      <c r="B1" s="56" t="s">
        <v>118</v>
      </c>
      <c r="C1" s="56" t="s">
        <v>119</v>
      </c>
      <c r="D1" s="57"/>
      <c r="E1" s="57">
        <f t="array" ref="E1">MAX(C2:C6-B2:B6)</f>
        <v>63</v>
      </c>
    </row>
    <row r="2" spans="1:5" x14ac:dyDescent="0.2">
      <c r="A2" s="57" t="s">
        <v>120</v>
      </c>
      <c r="B2" s="57">
        <v>59</v>
      </c>
      <c r="C2" s="57">
        <v>78</v>
      </c>
      <c r="D2" s="57"/>
      <c r="E2" s="57"/>
    </row>
    <row r="3" spans="1:5" x14ac:dyDescent="0.2">
      <c r="A3" s="57" t="s">
        <v>121</v>
      </c>
      <c r="B3" s="57">
        <v>34</v>
      </c>
      <c r="C3" s="57">
        <v>67</v>
      </c>
      <c r="D3" s="57"/>
      <c r="E3" s="57"/>
    </row>
    <row r="4" spans="1:5" x14ac:dyDescent="0.2">
      <c r="A4" s="57" t="s">
        <v>122</v>
      </c>
      <c r="B4" s="57">
        <v>30</v>
      </c>
      <c r="C4" s="57">
        <v>93</v>
      </c>
      <c r="D4" s="57"/>
      <c r="E4" s="57"/>
    </row>
    <row r="5" spans="1:5" x14ac:dyDescent="0.2">
      <c r="A5" s="57" t="s">
        <v>123</v>
      </c>
      <c r="B5" s="57">
        <v>35</v>
      </c>
      <c r="C5" s="57">
        <v>83</v>
      </c>
      <c r="D5" s="57"/>
      <c r="E5" s="57"/>
    </row>
    <row r="6" spans="1:5" x14ac:dyDescent="0.2">
      <c r="A6" s="57" t="s">
        <v>124</v>
      </c>
      <c r="B6" s="57">
        <v>69</v>
      </c>
      <c r="C6" s="57">
        <v>82</v>
      </c>
      <c r="D6" s="57"/>
      <c r="E6" s="57"/>
    </row>
  </sheetData>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5436A-5120-9D4E-83CD-37B86DF64867}">
  <dimension ref="A1:F11"/>
  <sheetViews>
    <sheetView workbookViewId="0">
      <selection activeCell="E8" sqref="E8"/>
    </sheetView>
  </sheetViews>
  <sheetFormatPr baseColWidth="10" defaultRowHeight="16" x14ac:dyDescent="0.2"/>
  <cols>
    <col min="6" max="6" width="33.6640625" bestFit="1" customWidth="1"/>
  </cols>
  <sheetData>
    <row r="1" spans="1:6" ht="19" x14ac:dyDescent="0.25">
      <c r="A1" s="58" t="s">
        <v>126</v>
      </c>
      <c r="B1" s="59" t="s">
        <v>127</v>
      </c>
      <c r="C1" s="60"/>
      <c r="D1" s="61" t="s">
        <v>128</v>
      </c>
      <c r="E1" s="62" t="s">
        <v>32</v>
      </c>
      <c r="F1" s="63" t="s">
        <v>129</v>
      </c>
    </row>
    <row r="2" spans="1:6" ht="19" x14ac:dyDescent="0.25">
      <c r="A2" s="64" t="s">
        <v>130</v>
      </c>
      <c r="B2" s="65">
        <v>83</v>
      </c>
      <c r="C2" s="2"/>
      <c r="D2" s="66">
        <v>70</v>
      </c>
      <c r="E2" s="72" cm="1">
        <f t="array" ref="E2:E6">FREQUENCY(B2:B11,D2:D5)</f>
        <v>3</v>
      </c>
      <c r="F2" s="67" t="s">
        <v>131</v>
      </c>
    </row>
    <row r="3" spans="1:6" ht="19" x14ac:dyDescent="0.25">
      <c r="A3" s="64" t="s">
        <v>132</v>
      </c>
      <c r="B3" s="65">
        <v>71</v>
      </c>
      <c r="C3" s="2"/>
      <c r="D3" s="66">
        <v>80</v>
      </c>
      <c r="E3" s="72">
        <v>3</v>
      </c>
      <c r="F3" s="67" t="s">
        <v>133</v>
      </c>
    </row>
    <row r="4" spans="1:6" ht="19" x14ac:dyDescent="0.25">
      <c r="A4" s="64" t="s">
        <v>134</v>
      </c>
      <c r="B4" s="65">
        <v>80</v>
      </c>
      <c r="C4" s="2"/>
      <c r="D4" s="66">
        <v>90</v>
      </c>
      <c r="E4" s="72">
        <v>2</v>
      </c>
      <c r="F4" s="67" t="s">
        <v>135</v>
      </c>
    </row>
    <row r="5" spans="1:6" ht="19" x14ac:dyDescent="0.25">
      <c r="A5" s="64" t="s">
        <v>136</v>
      </c>
      <c r="B5" s="65">
        <v>61</v>
      </c>
      <c r="C5" s="2"/>
      <c r="D5" s="66">
        <v>100</v>
      </c>
      <c r="E5" s="72">
        <v>1</v>
      </c>
      <c r="F5" s="67" t="s">
        <v>137</v>
      </c>
    </row>
    <row r="6" spans="1:6" ht="19" x14ac:dyDescent="0.25">
      <c r="A6" s="64" t="s">
        <v>138</v>
      </c>
      <c r="B6" s="65">
        <v>72</v>
      </c>
      <c r="C6" s="2"/>
      <c r="D6" s="68"/>
      <c r="E6" s="73">
        <v>1</v>
      </c>
      <c r="F6" s="69" t="s">
        <v>139</v>
      </c>
    </row>
    <row r="7" spans="1:6" ht="19" x14ac:dyDescent="0.25">
      <c r="A7" s="64" t="s">
        <v>140</v>
      </c>
      <c r="B7" s="65">
        <v>64</v>
      </c>
      <c r="C7" s="2"/>
      <c r="D7" s="2"/>
      <c r="E7" s="45"/>
      <c r="F7" s="2"/>
    </row>
    <row r="8" spans="1:6" ht="19" x14ac:dyDescent="0.25">
      <c r="A8" s="64" t="s">
        <v>141</v>
      </c>
      <c r="B8" s="65">
        <v>61</v>
      </c>
      <c r="C8" s="2"/>
      <c r="D8" s="2"/>
      <c r="E8" s="45"/>
      <c r="F8" s="2"/>
    </row>
    <row r="9" spans="1:6" ht="19" x14ac:dyDescent="0.25">
      <c r="A9" s="64" t="s">
        <v>142</v>
      </c>
      <c r="B9" s="65">
        <v>91</v>
      </c>
      <c r="C9" s="2"/>
      <c r="D9" s="2"/>
      <c r="E9" s="45"/>
      <c r="F9" s="2"/>
    </row>
    <row r="10" spans="1:6" ht="19" x14ac:dyDescent="0.25">
      <c r="A10" s="64" t="s">
        <v>143</v>
      </c>
      <c r="B10" s="65">
        <v>89</v>
      </c>
      <c r="C10" s="2"/>
      <c r="D10" s="2"/>
      <c r="E10" s="45"/>
      <c r="F10" s="2"/>
    </row>
    <row r="11" spans="1:6" ht="19" x14ac:dyDescent="0.25">
      <c r="A11" s="70" t="s">
        <v>108</v>
      </c>
      <c r="B11" s="71">
        <v>101</v>
      </c>
      <c r="C11" s="2"/>
      <c r="D11" s="2"/>
      <c r="E11" s="45"/>
      <c r="F11" s="2"/>
    </row>
  </sheetData>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1824D-6229-B445-AB2D-B9403E286911}">
  <dimension ref="A1:B9"/>
  <sheetViews>
    <sheetView workbookViewId="0">
      <selection activeCell="B9" sqref="B9"/>
    </sheetView>
  </sheetViews>
  <sheetFormatPr baseColWidth="10" defaultRowHeight="16" x14ac:dyDescent="0.2"/>
  <cols>
    <col min="1" max="1" width="24" bestFit="1" customWidth="1"/>
  </cols>
  <sheetData>
    <row r="1" spans="1:2" ht="19" x14ac:dyDescent="0.25">
      <c r="A1" s="3" t="s">
        <v>144</v>
      </c>
      <c r="B1" s="3" t="s">
        <v>145</v>
      </c>
    </row>
    <row r="2" spans="1:2" ht="19" x14ac:dyDescent="0.25">
      <c r="A2" s="2" t="s">
        <v>5</v>
      </c>
      <c r="B2" s="2">
        <f>LEN(A2)</f>
        <v>4</v>
      </c>
    </row>
    <row r="3" spans="1:2" ht="19" x14ac:dyDescent="0.25">
      <c r="A3" s="2" t="s">
        <v>146</v>
      </c>
      <c r="B3" s="2">
        <f t="shared" ref="B3:B8" si="0">LEN(A3)</f>
        <v>16</v>
      </c>
    </row>
    <row r="4" spans="1:2" ht="19" x14ac:dyDescent="0.25">
      <c r="A4" s="2" t="s">
        <v>147</v>
      </c>
      <c r="B4" s="2">
        <f t="shared" si="0"/>
        <v>2</v>
      </c>
    </row>
    <row r="5" spans="1:2" ht="19" x14ac:dyDescent="0.25">
      <c r="A5" s="74">
        <v>398</v>
      </c>
      <c r="B5" s="2">
        <f t="shared" si="0"/>
        <v>3</v>
      </c>
    </row>
    <row r="6" spans="1:2" ht="19" x14ac:dyDescent="0.25">
      <c r="A6" s="75">
        <v>36481</v>
      </c>
      <c r="B6" s="2">
        <f t="shared" si="0"/>
        <v>5</v>
      </c>
    </row>
    <row r="7" spans="1:2" ht="19" x14ac:dyDescent="0.25">
      <c r="A7" s="76">
        <v>17</v>
      </c>
      <c r="B7" s="2">
        <f t="shared" si="0"/>
        <v>2</v>
      </c>
    </row>
    <row r="8" spans="1:2" ht="19" x14ac:dyDescent="0.25">
      <c r="A8" s="77">
        <v>10.119999999999999</v>
      </c>
      <c r="B8" s="2">
        <f t="shared" si="0"/>
        <v>5</v>
      </c>
    </row>
    <row r="9" spans="1:2" ht="19" x14ac:dyDescent="0.25">
      <c r="A9" s="78">
        <v>9000.75</v>
      </c>
      <c r="B9" s="2">
        <f>LEN(A9)</f>
        <v>7</v>
      </c>
    </row>
  </sheetData>
  <pageMargins left="0.7" right="0.7" top="0.78740157499999996" bottom="0.78740157499999996"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DFBCC-79C0-E54D-93B9-A593395A12E1}">
  <dimension ref="A1:C7"/>
  <sheetViews>
    <sheetView workbookViewId="0">
      <selection activeCell="B8" sqref="B8"/>
    </sheetView>
  </sheetViews>
  <sheetFormatPr baseColWidth="10" defaultRowHeight="16" x14ac:dyDescent="0.2"/>
  <cols>
    <col min="1" max="1" width="11.5" bestFit="1" customWidth="1"/>
    <col min="2" max="2" width="15" customWidth="1"/>
    <col min="3" max="3" width="24.6640625" bestFit="1" customWidth="1"/>
  </cols>
  <sheetData>
    <row r="1" spans="1:3" ht="19" x14ac:dyDescent="0.25">
      <c r="A1" s="3" t="s">
        <v>148</v>
      </c>
      <c r="B1" s="3" t="s">
        <v>149</v>
      </c>
      <c r="C1" s="3" t="s">
        <v>150</v>
      </c>
    </row>
    <row r="2" spans="1:3" ht="19" x14ac:dyDescent="0.25">
      <c r="A2" s="45" t="s">
        <v>151</v>
      </c>
      <c r="B2" s="45" t="e">
        <f>FIND(A2,$C$2)</f>
        <v>#VALUE!</v>
      </c>
      <c r="C2" s="2" t="s">
        <v>152</v>
      </c>
    </row>
    <row r="3" spans="1:3" ht="19" x14ac:dyDescent="0.25">
      <c r="A3" s="45" t="s">
        <v>153</v>
      </c>
      <c r="B3" s="45">
        <f t="shared" ref="B3:B7" si="0">FIND(A3,$C$2)</f>
        <v>5</v>
      </c>
      <c r="C3" s="2"/>
    </row>
    <row r="4" spans="1:3" ht="19" x14ac:dyDescent="0.25">
      <c r="A4" s="45" t="s">
        <v>154</v>
      </c>
      <c r="B4" s="45">
        <f t="shared" si="0"/>
        <v>7</v>
      </c>
      <c r="C4" s="2"/>
    </row>
    <row r="5" spans="1:3" ht="19" x14ac:dyDescent="0.25">
      <c r="A5" s="45" t="s">
        <v>155</v>
      </c>
      <c r="B5" s="45">
        <f t="shared" si="0"/>
        <v>15</v>
      </c>
      <c r="C5" s="2"/>
    </row>
    <row r="6" spans="1:3" ht="19" x14ac:dyDescent="0.25">
      <c r="A6" s="45" t="s">
        <v>156</v>
      </c>
      <c r="B6" s="45" t="e">
        <f t="shared" si="0"/>
        <v>#VALUE!</v>
      </c>
      <c r="C6" s="2"/>
    </row>
    <row r="7" spans="1:3" ht="19" x14ac:dyDescent="0.25">
      <c r="A7" s="5" t="s">
        <v>157</v>
      </c>
      <c r="B7" s="45">
        <f>SEARCH(A7,$C$2)</f>
        <v>15</v>
      </c>
      <c r="C7" s="2" t="s">
        <v>158</v>
      </c>
    </row>
  </sheetData>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1C730-08AD-2247-AFF4-F3E8F2A1917E}">
  <dimension ref="A1:D4"/>
  <sheetViews>
    <sheetView workbookViewId="0">
      <selection activeCell="B1" sqref="B1"/>
    </sheetView>
  </sheetViews>
  <sheetFormatPr baseColWidth="10" defaultRowHeight="16" x14ac:dyDescent="0.2"/>
  <cols>
    <col min="2" max="2" width="9.33203125" bestFit="1" customWidth="1"/>
    <col min="3" max="3" width="28.33203125" bestFit="1" customWidth="1"/>
    <col min="4" max="4" width="29.6640625" bestFit="1" customWidth="1"/>
  </cols>
  <sheetData>
    <row r="1" spans="1:4" ht="19" x14ac:dyDescent="0.25">
      <c r="A1" s="79" t="s">
        <v>159</v>
      </c>
      <c r="B1" s="79" t="s">
        <v>73</v>
      </c>
      <c r="C1" s="80" t="s">
        <v>30</v>
      </c>
      <c r="D1" s="80" t="s">
        <v>160</v>
      </c>
    </row>
    <row r="2" spans="1:4" ht="19" x14ac:dyDescent="0.25">
      <c r="A2" s="5" t="s">
        <v>161</v>
      </c>
      <c r="B2" s="5" t="str">
        <f>SUBSTITUTE(A2,"t", "b")</f>
        <v>bubble</v>
      </c>
      <c r="C2" s="81" t="s">
        <v>162</v>
      </c>
      <c r="D2" s="81" t="s">
        <v>163</v>
      </c>
    </row>
    <row r="3" spans="1:4" ht="19" x14ac:dyDescent="0.25">
      <c r="A3" s="5" t="s">
        <v>161</v>
      </c>
      <c r="B3" s="5" t="str">
        <f>SUBSTITUTE(A2,"t", "b", 1)</f>
        <v>buttle</v>
      </c>
      <c r="C3" s="81" t="s">
        <v>164</v>
      </c>
      <c r="D3" s="81" t="s">
        <v>165</v>
      </c>
    </row>
    <row r="4" spans="1:4" ht="19" x14ac:dyDescent="0.25">
      <c r="A4" s="5" t="s">
        <v>166</v>
      </c>
      <c r="B4" s="5" t="str">
        <f>SUBSTITUTE(A4,"cat", "dog")</f>
        <v>Cat, dog</v>
      </c>
      <c r="C4" s="81" t="s">
        <v>167</v>
      </c>
      <c r="D4" s="81" t="s">
        <v>168</v>
      </c>
    </row>
  </sheetData>
  <pageMargins left="0.7" right="0.7" top="0.78740157499999996" bottom="0.78740157499999996"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D1FDD-0EB4-E64D-8CA5-DAB5B4794D57}">
  <dimension ref="A1:C7"/>
  <sheetViews>
    <sheetView workbookViewId="0">
      <selection activeCell="B2" sqref="B2"/>
    </sheetView>
  </sheetViews>
  <sheetFormatPr baseColWidth="10" defaultRowHeight="16" x14ac:dyDescent="0.2"/>
  <cols>
    <col min="1" max="1" width="16.33203125" bestFit="1" customWidth="1"/>
  </cols>
  <sheetData>
    <row r="1" spans="1:3" x14ac:dyDescent="0.2">
      <c r="A1" s="82" t="s">
        <v>175</v>
      </c>
      <c r="B1" s="82" t="s">
        <v>18</v>
      </c>
      <c r="C1" s="82" t="s">
        <v>17</v>
      </c>
    </row>
    <row r="2" spans="1:3" x14ac:dyDescent="0.2">
      <c r="A2" t="s">
        <v>169</v>
      </c>
      <c r="B2" t="str">
        <f t="shared" ref="B2:B7" si="0">RIGHT(A2,LEN(A2)-FIND(",",A2)-1)</f>
        <v>Mike</v>
      </c>
      <c r="C2" t="str">
        <f t="shared" ref="C2:C7" si="1">LEFT(A2,FIND(",", A2)-1)</f>
        <v>Smith</v>
      </c>
    </row>
    <row r="3" spans="1:3" x14ac:dyDescent="0.2">
      <c r="A3" t="s">
        <v>170</v>
      </c>
      <c r="B3" t="str">
        <f t="shared" si="0"/>
        <v>Matthew</v>
      </c>
      <c r="C3" t="str">
        <f t="shared" si="1"/>
        <v>Johnson</v>
      </c>
    </row>
    <row r="4" spans="1:3" x14ac:dyDescent="0.2">
      <c r="A4" t="s">
        <v>171</v>
      </c>
      <c r="B4" t="str">
        <f t="shared" si="0"/>
        <v>Janet</v>
      </c>
      <c r="C4" t="str">
        <f t="shared" si="1"/>
        <v>Williams</v>
      </c>
    </row>
    <row r="5" spans="1:3" x14ac:dyDescent="0.2">
      <c r="A5" t="s">
        <v>172</v>
      </c>
      <c r="B5" t="str">
        <f t="shared" si="0"/>
        <v>Sandra</v>
      </c>
      <c r="C5" t="str">
        <f t="shared" si="1"/>
        <v>Brown</v>
      </c>
    </row>
    <row r="6" spans="1:3" x14ac:dyDescent="0.2">
      <c r="A6" t="s">
        <v>173</v>
      </c>
      <c r="B6" t="str">
        <f t="shared" si="0"/>
        <v>Lisa</v>
      </c>
      <c r="C6" t="str">
        <f t="shared" si="1"/>
        <v>Jones</v>
      </c>
    </row>
    <row r="7" spans="1:3" x14ac:dyDescent="0.2">
      <c r="A7" t="s">
        <v>174</v>
      </c>
      <c r="B7" t="str">
        <f t="shared" si="0"/>
        <v>Peter</v>
      </c>
      <c r="C7" t="str">
        <f t="shared" si="1"/>
        <v>Millar</v>
      </c>
    </row>
  </sheetData>
  <pageMargins left="0.7" right="0.7" top="0.78740157499999996" bottom="0.78740157499999996"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C4938-BFDD-6246-ABC9-3A9772EB2DD5}">
  <dimension ref="A1:C4"/>
  <sheetViews>
    <sheetView workbookViewId="0">
      <selection activeCell="C4" sqref="C4"/>
    </sheetView>
  </sheetViews>
  <sheetFormatPr baseColWidth="10" defaultRowHeight="16" x14ac:dyDescent="0.2"/>
  <cols>
    <col min="1" max="1" width="25.5" bestFit="1" customWidth="1"/>
  </cols>
  <sheetData>
    <row r="1" spans="1:3" x14ac:dyDescent="0.2">
      <c r="A1" t="s">
        <v>176</v>
      </c>
      <c r="B1">
        <f>LEN(A1)-LEN(SUBSTITUTE(A1," ",""))+1</f>
        <v>3</v>
      </c>
    </row>
    <row r="4" spans="1:3" x14ac:dyDescent="0.2">
      <c r="A4" t="s">
        <v>177</v>
      </c>
      <c r="B4" t="s">
        <v>178</v>
      </c>
      <c r="C4">
        <f>(LEN(A4)-LEN(SUBSTITUTE(A4,B4,"")))/LEN(B4)</f>
        <v>4</v>
      </c>
    </row>
  </sheetData>
  <pageMargins left="0.7" right="0.7" top="0.78740157499999996" bottom="0.78740157499999996"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CB3B9-EBA9-224F-B8F9-834B5A9175C7}">
  <dimension ref="A1:G11"/>
  <sheetViews>
    <sheetView workbookViewId="0">
      <selection activeCell="B6" sqref="B6"/>
    </sheetView>
  </sheetViews>
  <sheetFormatPr baseColWidth="10" defaultRowHeight="16" x14ac:dyDescent="0.2"/>
  <cols>
    <col min="1" max="1" width="11.33203125" customWidth="1"/>
  </cols>
  <sheetData>
    <row r="1" spans="1:7" x14ac:dyDescent="0.2">
      <c r="A1" s="87" t="s">
        <v>179</v>
      </c>
      <c r="B1" s="88" t="s">
        <v>180</v>
      </c>
    </row>
    <row r="2" spans="1:7" x14ac:dyDescent="0.2">
      <c r="A2">
        <v>104</v>
      </c>
      <c r="B2" s="84" t="str">
        <f>_xlfn.XLOOKUP(A2,$E$4:$E$7,$G$4:$G$7)</f>
        <v>Printer</v>
      </c>
    </row>
    <row r="3" spans="1:7" x14ac:dyDescent="0.2">
      <c r="A3">
        <v>103</v>
      </c>
      <c r="B3" s="84" t="str">
        <f t="shared" ref="B3:B11" si="0">_xlfn.XLOOKUP(A3,$E$4:$E$7,$G$4:$G$7)</f>
        <v>Mouse</v>
      </c>
      <c r="E3" s="83" t="s">
        <v>179</v>
      </c>
      <c r="F3" s="85" t="s">
        <v>181</v>
      </c>
      <c r="G3" s="83" t="s">
        <v>180</v>
      </c>
    </row>
    <row r="4" spans="1:7" x14ac:dyDescent="0.2">
      <c r="A4">
        <v>104</v>
      </c>
      <c r="B4" s="84" t="str">
        <f t="shared" si="0"/>
        <v>Printer</v>
      </c>
      <c r="E4">
        <v>101</v>
      </c>
      <c r="F4" s="86" t="s">
        <v>182</v>
      </c>
      <c r="G4" t="s">
        <v>183</v>
      </c>
    </row>
    <row r="5" spans="1:7" x14ac:dyDescent="0.2">
      <c r="A5">
        <v>101</v>
      </c>
      <c r="B5" s="84" t="str">
        <f t="shared" si="0"/>
        <v>Computer</v>
      </c>
      <c r="E5">
        <v>102</v>
      </c>
      <c r="F5" s="86" t="s">
        <v>184</v>
      </c>
      <c r="G5" t="s">
        <v>185</v>
      </c>
    </row>
    <row r="6" spans="1:7" x14ac:dyDescent="0.2">
      <c r="A6">
        <v>102</v>
      </c>
      <c r="B6" s="84" t="str">
        <f t="shared" si="0"/>
        <v>Keyboard</v>
      </c>
      <c r="E6">
        <v>103</v>
      </c>
      <c r="F6" s="86" t="s">
        <v>184</v>
      </c>
      <c r="G6" t="s">
        <v>186</v>
      </c>
    </row>
    <row r="7" spans="1:7" x14ac:dyDescent="0.2">
      <c r="A7">
        <v>103</v>
      </c>
      <c r="B7" s="84" t="str">
        <f t="shared" si="0"/>
        <v>Mouse</v>
      </c>
      <c r="E7">
        <v>104</v>
      </c>
      <c r="F7" s="86" t="s">
        <v>187</v>
      </c>
      <c r="G7" t="s">
        <v>188</v>
      </c>
    </row>
    <row r="8" spans="1:7" x14ac:dyDescent="0.2">
      <c r="A8">
        <v>101</v>
      </c>
      <c r="B8" s="84" t="str">
        <f t="shared" si="0"/>
        <v>Computer</v>
      </c>
    </row>
    <row r="9" spans="1:7" x14ac:dyDescent="0.2">
      <c r="A9">
        <v>104</v>
      </c>
      <c r="B9" s="84" t="str">
        <f t="shared" si="0"/>
        <v>Printer</v>
      </c>
    </row>
    <row r="10" spans="1:7" x14ac:dyDescent="0.2">
      <c r="A10">
        <v>101</v>
      </c>
      <c r="B10" s="84" t="str">
        <f t="shared" si="0"/>
        <v>Computer</v>
      </c>
    </row>
    <row r="11" spans="1:7" x14ac:dyDescent="0.2">
      <c r="A11">
        <v>102</v>
      </c>
      <c r="B11" s="84" t="str">
        <f t="shared" si="0"/>
        <v>Keyboard</v>
      </c>
    </row>
  </sheetData>
  <pageMargins left="0.7" right="0.7" top="0.78740157499999996" bottom="0.78740157499999996"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7F5BC-A8F3-C74C-B676-A590C6AABB02}">
  <dimension ref="A1:G8"/>
  <sheetViews>
    <sheetView workbookViewId="0">
      <selection activeCell="G8" sqref="G8"/>
    </sheetView>
  </sheetViews>
  <sheetFormatPr baseColWidth="10" defaultRowHeight="16" x14ac:dyDescent="0.2"/>
  <cols>
    <col min="4" max="4" width="14" style="18" bestFit="1" customWidth="1"/>
    <col min="7" max="7" width="13" bestFit="1" customWidth="1"/>
  </cols>
  <sheetData>
    <row r="1" spans="1:7" x14ac:dyDescent="0.2">
      <c r="A1" s="82" t="s">
        <v>179</v>
      </c>
      <c r="B1" s="82" t="s">
        <v>18</v>
      </c>
      <c r="C1" s="82" t="s">
        <v>17</v>
      </c>
      <c r="D1" s="90" t="s">
        <v>202</v>
      </c>
      <c r="F1" s="82" t="s">
        <v>179</v>
      </c>
      <c r="G1">
        <v>53</v>
      </c>
    </row>
    <row r="2" spans="1:7" x14ac:dyDescent="0.2">
      <c r="A2">
        <v>72</v>
      </c>
      <c r="B2" t="s">
        <v>189</v>
      </c>
      <c r="C2" t="s">
        <v>190</v>
      </c>
      <c r="D2" s="18">
        <v>64901</v>
      </c>
      <c r="F2" s="82" t="s">
        <v>202</v>
      </c>
      <c r="G2" s="18">
        <f>_xlfn.XLOOKUP(G1,A2:A8,D2:D8)</f>
        <v>58339</v>
      </c>
    </row>
    <row r="3" spans="1:7" x14ac:dyDescent="0.2">
      <c r="A3">
        <v>66</v>
      </c>
      <c r="B3" t="s">
        <v>191</v>
      </c>
      <c r="C3" t="s">
        <v>192</v>
      </c>
      <c r="D3" s="18">
        <v>70855</v>
      </c>
    </row>
    <row r="4" spans="1:7" x14ac:dyDescent="0.2">
      <c r="A4">
        <v>14</v>
      </c>
      <c r="B4" t="s">
        <v>193</v>
      </c>
      <c r="C4" t="s">
        <v>194</v>
      </c>
      <c r="D4" s="18">
        <v>188657</v>
      </c>
      <c r="F4" s="82"/>
      <c r="G4" s="89"/>
    </row>
    <row r="5" spans="1:7" x14ac:dyDescent="0.2">
      <c r="A5">
        <v>30</v>
      </c>
      <c r="B5" t="s">
        <v>195</v>
      </c>
      <c r="C5" t="s">
        <v>196</v>
      </c>
      <c r="D5" s="18">
        <v>97566</v>
      </c>
    </row>
    <row r="6" spans="1:7" x14ac:dyDescent="0.2">
      <c r="A6">
        <v>53</v>
      </c>
      <c r="B6" t="s">
        <v>197</v>
      </c>
      <c r="C6" t="s">
        <v>198</v>
      </c>
      <c r="D6" s="18">
        <v>58339</v>
      </c>
    </row>
    <row r="7" spans="1:7" x14ac:dyDescent="0.2">
      <c r="A7">
        <v>56</v>
      </c>
      <c r="B7" t="s">
        <v>199</v>
      </c>
      <c r="C7" t="s">
        <v>200</v>
      </c>
      <c r="D7" s="18">
        <v>125180</v>
      </c>
    </row>
    <row r="8" spans="1:7" x14ac:dyDescent="0.2">
      <c r="A8">
        <v>79</v>
      </c>
      <c r="B8" t="s">
        <v>123</v>
      </c>
      <c r="C8" t="s">
        <v>201</v>
      </c>
      <c r="D8" s="18">
        <v>91632</v>
      </c>
    </row>
  </sheetData>
  <pageMargins left="0.7" right="0.7" top="0.78740157499999996" bottom="0.78740157499999996"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1FCDE-4CA0-3241-B1BF-94527B5D53E8}">
  <dimension ref="A1:E6"/>
  <sheetViews>
    <sheetView tabSelected="1" workbookViewId="0">
      <selection activeCell="E3" sqref="E3"/>
    </sheetView>
  </sheetViews>
  <sheetFormatPr baseColWidth="10" defaultRowHeight="16" x14ac:dyDescent="0.2"/>
  <sheetData>
    <row r="1" spans="1:5" x14ac:dyDescent="0.2">
      <c r="A1" s="56" t="s">
        <v>203</v>
      </c>
      <c r="B1" s="56" t="s">
        <v>204</v>
      </c>
      <c r="C1" s="57"/>
      <c r="D1" s="57"/>
      <c r="E1" s="57"/>
    </row>
    <row r="2" spans="1:5" x14ac:dyDescent="0.2">
      <c r="A2" s="57">
        <v>0</v>
      </c>
      <c r="B2" s="57" t="s">
        <v>205</v>
      </c>
      <c r="C2" s="57"/>
      <c r="D2" s="56" t="s">
        <v>203</v>
      </c>
      <c r="E2" s="57">
        <v>85</v>
      </c>
    </row>
    <row r="3" spans="1:5" x14ac:dyDescent="0.2">
      <c r="A3" s="57">
        <v>60</v>
      </c>
      <c r="B3" s="57" t="s">
        <v>206</v>
      </c>
      <c r="C3" s="57"/>
      <c r="D3" s="56" t="s">
        <v>204</v>
      </c>
      <c r="E3" s="91" t="str">
        <f>_xlfn.XLOOKUP(E2,A2:A6,B2:B6,,-1)</f>
        <v>B</v>
      </c>
    </row>
    <row r="4" spans="1:5" x14ac:dyDescent="0.2">
      <c r="A4" s="57">
        <v>70</v>
      </c>
      <c r="B4" s="57" t="s">
        <v>207</v>
      </c>
      <c r="C4" s="57"/>
      <c r="D4" s="57"/>
      <c r="E4" s="57"/>
    </row>
    <row r="5" spans="1:5" x14ac:dyDescent="0.2">
      <c r="A5" s="57">
        <v>80</v>
      </c>
      <c r="B5" s="57" t="s">
        <v>63</v>
      </c>
      <c r="C5" s="57"/>
      <c r="D5" s="57"/>
      <c r="E5" s="57"/>
    </row>
    <row r="6" spans="1:5" x14ac:dyDescent="0.2">
      <c r="A6" s="57">
        <v>90</v>
      </c>
      <c r="B6" s="57" t="s">
        <v>62</v>
      </c>
      <c r="C6" s="57"/>
      <c r="D6" s="57"/>
      <c r="E6" s="57"/>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26</vt:i4>
      </vt:variant>
    </vt:vector>
  </HeadingPairs>
  <TitlesOfParts>
    <vt:vector size="26" baseType="lpstr">
      <vt:lpstr>Verschachtelung</vt:lpstr>
      <vt:lpstr>Zählenwenn 1</vt:lpstr>
      <vt:lpstr>Zählenwenn 2</vt:lpstr>
      <vt:lpstr>Konkatenation</vt:lpstr>
      <vt:lpstr>Zählenwenns</vt:lpstr>
      <vt:lpstr>Summewenn</vt:lpstr>
      <vt:lpstr>Logische Funktioen</vt:lpstr>
      <vt:lpstr>Wochenende</vt:lpstr>
      <vt:lpstr>WENN 1</vt:lpstr>
      <vt:lpstr>WENN 2</vt:lpstr>
      <vt:lpstr>Unikat</vt:lpstr>
      <vt:lpstr>Sinus</vt:lpstr>
      <vt:lpstr>Mittel, Median, Modus</vt:lpstr>
      <vt:lpstr>Quantil</vt:lpstr>
      <vt:lpstr>Stabw</vt:lpstr>
      <vt:lpstr>Bsp. 23</vt:lpstr>
      <vt:lpstr>Matrixformel</vt:lpstr>
      <vt:lpstr>Häufigkeit</vt:lpstr>
      <vt:lpstr>Länge</vt:lpstr>
      <vt:lpstr>Suchen</vt:lpstr>
      <vt:lpstr>Wechseln</vt:lpstr>
      <vt:lpstr>Bsp. 27</vt:lpstr>
      <vt:lpstr>Zählen</vt:lpstr>
      <vt:lpstr>Xverweis 1</vt:lpstr>
      <vt:lpstr>Xverweis 2</vt:lpstr>
      <vt:lpstr>Xverweis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2022-02-15T08:22:20Z</dcterms:created>
  <dcterms:modified xsi:type="dcterms:W3CDTF">2022-02-15T09:08:18Z</dcterms:modified>
</cp:coreProperties>
</file>