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estifaazaid/Downloads/"/>
    </mc:Choice>
  </mc:AlternateContent>
  <bookViews>
    <workbookView xWindow="0" yWindow="0" windowWidth="25600" windowHeight="16000" tabRatio="500" firstSheet="2" activeTab="10"/>
  </bookViews>
  <sheets>
    <sheet name="photores" sheetId="1" r:id="rId1"/>
    <sheet name="0.5" sheetId="2" r:id="rId2"/>
    <sheet name="0.4" sheetId="3" r:id="rId3"/>
    <sheet name="0.3" sheetId="4" r:id="rId4"/>
    <sheet name="0.2" sheetId="5" r:id="rId5"/>
    <sheet name="Sheet6" sheetId="6" r:id="rId6"/>
    <sheet name="0.5 UV 01.csv" sheetId="7" r:id="rId7"/>
    <sheet name="Sheet1" sheetId="8" r:id="rId8"/>
    <sheet name="0.5 (100)" sheetId="9" r:id="rId9"/>
    <sheet name="0.3 (100)" sheetId="10" r:id="rId10"/>
    <sheet name="0.2 (100)" sheetId="11" r:id="rId11"/>
    <sheet name="width (100)" sheetId="12" r:id="rId12"/>
    <sheet name="Sheet2" sheetId="13" r:id="rId13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12" l="1"/>
  <c r="F13" i="12"/>
  <c r="C2" i="12"/>
  <c r="E2" i="12"/>
  <c r="C3" i="12"/>
  <c r="E3" i="12"/>
  <c r="C4" i="12"/>
  <c r="E4" i="12"/>
  <c r="C5" i="12"/>
  <c r="E5" i="12"/>
  <c r="C6" i="12"/>
  <c r="E6" i="12"/>
  <c r="C7" i="12"/>
  <c r="E7" i="12"/>
  <c r="C8" i="12"/>
  <c r="E8" i="12"/>
  <c r="C9" i="12"/>
  <c r="E9" i="12"/>
  <c r="C10" i="12"/>
  <c r="E10" i="12"/>
  <c r="C11" i="12"/>
  <c r="E11" i="12"/>
  <c r="E12" i="12"/>
  <c r="F12" i="12"/>
  <c r="F11" i="12"/>
  <c r="F10" i="12"/>
  <c r="F9" i="12"/>
  <c r="F8" i="12"/>
  <c r="F7" i="12"/>
  <c r="F6" i="12"/>
  <c r="F5" i="12"/>
  <c r="F4" i="12"/>
  <c r="F3" i="12"/>
  <c r="F2" i="12"/>
  <c r="F41" i="11"/>
  <c r="C41" i="11"/>
  <c r="G41" i="11"/>
  <c r="I41" i="11"/>
  <c r="H41" i="11"/>
  <c r="F40" i="11"/>
  <c r="C40" i="11"/>
  <c r="G40" i="11"/>
  <c r="I40" i="11"/>
  <c r="H40" i="11"/>
  <c r="F39" i="11"/>
  <c r="C39" i="11"/>
  <c r="G39" i="11"/>
  <c r="I39" i="11"/>
  <c r="H39" i="11"/>
  <c r="F38" i="11"/>
  <c r="C38" i="11"/>
  <c r="G38" i="11"/>
  <c r="I38" i="11"/>
  <c r="H38" i="11"/>
  <c r="F37" i="11"/>
  <c r="C37" i="11"/>
  <c r="G37" i="11"/>
  <c r="I37" i="11"/>
  <c r="H37" i="11"/>
  <c r="F36" i="11"/>
  <c r="C36" i="11"/>
  <c r="G36" i="11"/>
  <c r="I36" i="11"/>
  <c r="H36" i="11"/>
  <c r="F35" i="11"/>
  <c r="C35" i="11"/>
  <c r="G35" i="11"/>
  <c r="I35" i="11"/>
  <c r="H35" i="11"/>
  <c r="F34" i="11"/>
  <c r="C34" i="11"/>
  <c r="G34" i="11"/>
  <c r="I34" i="11"/>
  <c r="H34" i="11"/>
  <c r="F33" i="11"/>
  <c r="C33" i="11"/>
  <c r="G33" i="11"/>
  <c r="I33" i="11"/>
  <c r="H33" i="11"/>
  <c r="F32" i="11"/>
  <c r="C32" i="11"/>
  <c r="G32" i="11"/>
  <c r="I32" i="11"/>
  <c r="H32" i="11"/>
  <c r="F31" i="11"/>
  <c r="C31" i="11"/>
  <c r="G31" i="11"/>
  <c r="I31" i="11"/>
  <c r="H31" i="11"/>
  <c r="F30" i="11"/>
  <c r="C30" i="11"/>
  <c r="G30" i="11"/>
  <c r="I30" i="11"/>
  <c r="H30" i="11"/>
  <c r="F29" i="11"/>
  <c r="C29" i="11"/>
  <c r="G29" i="11"/>
  <c r="I29" i="11"/>
  <c r="H29" i="11"/>
  <c r="F28" i="11"/>
  <c r="C28" i="11"/>
  <c r="G28" i="11"/>
  <c r="I28" i="11"/>
  <c r="H28" i="11"/>
  <c r="F27" i="11"/>
  <c r="C27" i="11"/>
  <c r="G27" i="11"/>
  <c r="I27" i="11"/>
  <c r="H27" i="11"/>
  <c r="F26" i="11"/>
  <c r="C26" i="11"/>
  <c r="G26" i="11"/>
  <c r="I26" i="11"/>
  <c r="H26" i="11"/>
  <c r="F25" i="11"/>
  <c r="C25" i="11"/>
  <c r="G25" i="11"/>
  <c r="I25" i="11"/>
  <c r="H25" i="11"/>
  <c r="F24" i="11"/>
  <c r="C24" i="11"/>
  <c r="G24" i="11"/>
  <c r="I24" i="11"/>
  <c r="H24" i="11"/>
  <c r="F23" i="11"/>
  <c r="C23" i="11"/>
  <c r="G23" i="11"/>
  <c r="I23" i="11"/>
  <c r="H23" i="11"/>
  <c r="F22" i="11"/>
  <c r="C22" i="11"/>
  <c r="G22" i="11"/>
  <c r="I22" i="11"/>
  <c r="H22" i="11"/>
  <c r="F21" i="11"/>
  <c r="C21" i="11"/>
  <c r="G21" i="11"/>
  <c r="I21" i="11"/>
  <c r="H21" i="11"/>
  <c r="F20" i="11"/>
  <c r="C20" i="11"/>
  <c r="G20" i="11"/>
  <c r="I20" i="11"/>
  <c r="H20" i="11"/>
  <c r="F19" i="11"/>
  <c r="C19" i="11"/>
  <c r="G19" i="11"/>
  <c r="I19" i="11"/>
  <c r="H19" i="11"/>
  <c r="F18" i="11"/>
  <c r="C18" i="11"/>
  <c r="G18" i="11"/>
  <c r="I18" i="11"/>
  <c r="H18" i="11"/>
  <c r="F17" i="11"/>
  <c r="C17" i="11"/>
  <c r="G17" i="11"/>
  <c r="I17" i="11"/>
  <c r="H17" i="11"/>
  <c r="F16" i="11"/>
  <c r="C16" i="11"/>
  <c r="G16" i="11"/>
  <c r="I16" i="11"/>
  <c r="H16" i="11"/>
  <c r="F15" i="11"/>
  <c r="C15" i="11"/>
  <c r="G15" i="11"/>
  <c r="I15" i="11"/>
  <c r="H15" i="11"/>
  <c r="F14" i="11"/>
  <c r="C14" i="11"/>
  <c r="G14" i="11"/>
  <c r="I14" i="11"/>
  <c r="H14" i="11"/>
  <c r="F13" i="11"/>
  <c r="C13" i="11"/>
  <c r="G13" i="11"/>
  <c r="I13" i="11"/>
  <c r="H13" i="11"/>
  <c r="F12" i="11"/>
  <c r="C12" i="11"/>
  <c r="G12" i="11"/>
  <c r="I12" i="11"/>
  <c r="H12" i="11"/>
  <c r="F11" i="11"/>
  <c r="C11" i="11"/>
  <c r="G11" i="11"/>
  <c r="I11" i="11"/>
  <c r="H11" i="11"/>
  <c r="F10" i="11"/>
  <c r="C10" i="11"/>
  <c r="G10" i="11"/>
  <c r="I10" i="11"/>
  <c r="H10" i="11"/>
  <c r="F9" i="11"/>
  <c r="C9" i="11"/>
  <c r="G9" i="11"/>
  <c r="I9" i="11"/>
  <c r="H9" i="11"/>
  <c r="F8" i="11"/>
  <c r="C8" i="11"/>
  <c r="G8" i="11"/>
  <c r="I8" i="11"/>
  <c r="H8" i="11"/>
  <c r="F7" i="11"/>
  <c r="C7" i="11"/>
  <c r="G7" i="11"/>
  <c r="I7" i="11"/>
  <c r="H7" i="11"/>
  <c r="F6" i="11"/>
  <c r="C6" i="11"/>
  <c r="G6" i="11"/>
  <c r="I6" i="11"/>
  <c r="H6" i="11"/>
  <c r="F5" i="11"/>
  <c r="C5" i="11"/>
  <c r="G5" i="11"/>
  <c r="I5" i="11"/>
  <c r="H5" i="11"/>
  <c r="F4" i="11"/>
  <c r="C4" i="11"/>
  <c r="G4" i="11"/>
  <c r="I4" i="11"/>
  <c r="H4" i="11"/>
  <c r="F3" i="11"/>
  <c r="C3" i="11"/>
  <c r="G3" i="11"/>
  <c r="I3" i="11"/>
  <c r="H3" i="11"/>
  <c r="F2" i="11"/>
  <c r="C2" i="11"/>
  <c r="G2" i="11"/>
  <c r="I2" i="11"/>
  <c r="H2" i="11"/>
  <c r="F1" i="11"/>
  <c r="C1" i="11"/>
  <c r="G1" i="11"/>
  <c r="I1" i="11"/>
  <c r="H1" i="11"/>
  <c r="F20" i="10"/>
  <c r="C20" i="10"/>
  <c r="G20" i="10"/>
  <c r="I20" i="10"/>
  <c r="H20" i="10"/>
  <c r="F19" i="10"/>
  <c r="C19" i="10"/>
  <c r="G19" i="10"/>
  <c r="I19" i="10"/>
  <c r="H19" i="10"/>
  <c r="F18" i="10"/>
  <c r="C18" i="10"/>
  <c r="G18" i="10"/>
  <c r="I18" i="10"/>
  <c r="H18" i="10"/>
  <c r="F17" i="10"/>
  <c r="C17" i="10"/>
  <c r="G17" i="10"/>
  <c r="I17" i="10"/>
  <c r="H17" i="10"/>
  <c r="F16" i="10"/>
  <c r="C16" i="10"/>
  <c r="G16" i="10"/>
  <c r="I16" i="10"/>
  <c r="H16" i="10"/>
  <c r="F15" i="10"/>
  <c r="C15" i="10"/>
  <c r="G15" i="10"/>
  <c r="I15" i="10"/>
  <c r="H15" i="10"/>
  <c r="F14" i="10"/>
  <c r="C14" i="10"/>
  <c r="G14" i="10"/>
  <c r="I14" i="10"/>
  <c r="H14" i="10"/>
  <c r="F13" i="10"/>
  <c r="C13" i="10"/>
  <c r="G13" i="10"/>
  <c r="I13" i="10"/>
  <c r="H13" i="10"/>
  <c r="F12" i="10"/>
  <c r="C12" i="10"/>
  <c r="G12" i="10"/>
  <c r="I12" i="10"/>
  <c r="H12" i="10"/>
  <c r="F11" i="10"/>
  <c r="C11" i="10"/>
  <c r="G11" i="10"/>
  <c r="I11" i="10"/>
  <c r="J11" i="10"/>
  <c r="H11" i="10"/>
  <c r="F10" i="10"/>
  <c r="C10" i="10"/>
  <c r="G10" i="10"/>
  <c r="I10" i="10"/>
  <c r="J10" i="10"/>
  <c r="H10" i="10"/>
  <c r="F9" i="10"/>
  <c r="C9" i="10"/>
  <c r="G9" i="10"/>
  <c r="I9" i="10"/>
  <c r="J9" i="10"/>
  <c r="H9" i="10"/>
  <c r="F8" i="10"/>
  <c r="C8" i="10"/>
  <c r="G8" i="10"/>
  <c r="I8" i="10"/>
  <c r="J8" i="10"/>
  <c r="H8" i="10"/>
  <c r="F7" i="10"/>
  <c r="C7" i="10"/>
  <c r="G7" i="10"/>
  <c r="I7" i="10"/>
  <c r="J7" i="10"/>
  <c r="H7" i="10"/>
  <c r="F6" i="10"/>
  <c r="C6" i="10"/>
  <c r="G6" i="10"/>
  <c r="I6" i="10"/>
  <c r="J6" i="10"/>
  <c r="H6" i="10"/>
  <c r="F5" i="10"/>
  <c r="C5" i="10"/>
  <c r="G5" i="10"/>
  <c r="I5" i="10"/>
  <c r="J5" i="10"/>
  <c r="H5" i="10"/>
  <c r="F4" i="10"/>
  <c r="C4" i="10"/>
  <c r="G4" i="10"/>
  <c r="I4" i="10"/>
  <c r="J4" i="10"/>
  <c r="H4" i="10"/>
  <c r="F3" i="10"/>
  <c r="C3" i="10"/>
  <c r="G3" i="10"/>
  <c r="I3" i="10"/>
  <c r="J3" i="10"/>
  <c r="H3" i="10"/>
  <c r="F2" i="10"/>
  <c r="C2" i="10"/>
  <c r="G2" i="10"/>
  <c r="I2" i="10"/>
  <c r="H2" i="10"/>
  <c r="G1" i="10"/>
  <c r="I1" i="10"/>
  <c r="H1" i="10"/>
  <c r="F22" i="9"/>
  <c r="C22" i="9"/>
  <c r="G22" i="9"/>
  <c r="I22" i="9"/>
  <c r="H22" i="9"/>
  <c r="F21" i="9"/>
  <c r="C21" i="9"/>
  <c r="G21" i="9"/>
  <c r="I21" i="9"/>
  <c r="H21" i="9"/>
  <c r="F20" i="9"/>
  <c r="C20" i="9"/>
  <c r="G20" i="9"/>
  <c r="I20" i="9"/>
  <c r="H20" i="9"/>
  <c r="F19" i="9"/>
  <c r="C19" i="9"/>
  <c r="G19" i="9"/>
  <c r="I19" i="9"/>
  <c r="H19" i="9"/>
  <c r="F18" i="9"/>
  <c r="C18" i="9"/>
  <c r="G18" i="9"/>
  <c r="I18" i="9"/>
  <c r="H18" i="9"/>
  <c r="F17" i="9"/>
  <c r="C17" i="9"/>
  <c r="G17" i="9"/>
  <c r="I17" i="9"/>
  <c r="H17" i="9"/>
  <c r="F16" i="9"/>
  <c r="C16" i="9"/>
  <c r="G16" i="9"/>
  <c r="I16" i="9"/>
  <c r="H16" i="9"/>
  <c r="F15" i="9"/>
  <c r="C15" i="9"/>
  <c r="G15" i="9"/>
  <c r="I15" i="9"/>
  <c r="H15" i="9"/>
  <c r="F14" i="9"/>
  <c r="C14" i="9"/>
  <c r="G14" i="9"/>
  <c r="I14" i="9"/>
  <c r="H14" i="9"/>
  <c r="F13" i="9"/>
  <c r="C13" i="9"/>
  <c r="G13" i="9"/>
  <c r="I13" i="9"/>
  <c r="H13" i="9"/>
  <c r="F12" i="9"/>
  <c r="C12" i="9"/>
  <c r="G12" i="9"/>
  <c r="I12" i="9"/>
  <c r="H12" i="9"/>
  <c r="F11" i="9"/>
  <c r="C11" i="9"/>
  <c r="G11" i="9"/>
  <c r="I11" i="9"/>
  <c r="H11" i="9"/>
  <c r="F10" i="9"/>
  <c r="C10" i="9"/>
  <c r="G10" i="9"/>
  <c r="I10" i="9"/>
  <c r="H10" i="9"/>
  <c r="F9" i="9"/>
  <c r="C9" i="9"/>
  <c r="G9" i="9"/>
  <c r="I9" i="9"/>
  <c r="H9" i="9"/>
  <c r="F8" i="9"/>
  <c r="C8" i="9"/>
  <c r="G8" i="9"/>
  <c r="I8" i="9"/>
  <c r="H8" i="9"/>
  <c r="F7" i="9"/>
  <c r="C7" i="9"/>
  <c r="G7" i="9"/>
  <c r="I7" i="9"/>
  <c r="H7" i="9"/>
  <c r="F6" i="9"/>
  <c r="C6" i="9"/>
  <c r="G6" i="9"/>
  <c r="I6" i="9"/>
  <c r="H6" i="9"/>
  <c r="F5" i="9"/>
  <c r="C5" i="9"/>
  <c r="G5" i="9"/>
  <c r="I5" i="9"/>
  <c r="H5" i="9"/>
  <c r="F4" i="9"/>
  <c r="C4" i="9"/>
  <c r="G4" i="9"/>
  <c r="I4" i="9"/>
  <c r="H4" i="9"/>
  <c r="F3" i="9"/>
  <c r="G3" i="9"/>
  <c r="I3" i="9"/>
  <c r="H3" i="9"/>
  <c r="F2" i="9"/>
  <c r="G2" i="9"/>
  <c r="I2" i="9"/>
  <c r="H2" i="9"/>
  <c r="F1" i="9"/>
  <c r="G1" i="9"/>
  <c r="I1" i="9"/>
  <c r="H1" i="9"/>
  <c r="B17" i="7"/>
  <c r="C17" i="7"/>
  <c r="D17" i="7"/>
  <c r="B16" i="7"/>
  <c r="C16" i="7"/>
  <c r="D16" i="7"/>
  <c r="B15" i="7"/>
  <c r="C15" i="7"/>
  <c r="D15" i="7"/>
  <c r="B14" i="7"/>
  <c r="C14" i="7"/>
  <c r="D14" i="7"/>
  <c r="B13" i="7"/>
  <c r="C13" i="7"/>
  <c r="D13" i="7"/>
  <c r="B12" i="7"/>
  <c r="C12" i="7"/>
  <c r="D12" i="7"/>
  <c r="B11" i="7"/>
  <c r="C11" i="7"/>
  <c r="D11" i="7"/>
  <c r="B10" i="7"/>
  <c r="C10" i="7"/>
  <c r="D10" i="7"/>
  <c r="B9" i="7"/>
  <c r="C9" i="7"/>
  <c r="D9" i="7"/>
  <c r="B8" i="7"/>
  <c r="C8" i="7"/>
  <c r="D8" i="7"/>
  <c r="B7" i="7"/>
  <c r="C7" i="7"/>
  <c r="D7" i="7"/>
  <c r="B6" i="7"/>
  <c r="C6" i="7"/>
  <c r="D6" i="7"/>
  <c r="B5" i="7"/>
  <c r="C5" i="7"/>
  <c r="D5" i="7"/>
  <c r="B4" i="7"/>
  <c r="C4" i="7"/>
  <c r="D4" i="7"/>
  <c r="B3" i="7"/>
  <c r="C3" i="7"/>
  <c r="D3" i="7"/>
  <c r="B2" i="7"/>
  <c r="C2" i="7"/>
  <c r="D2" i="7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4" i="2"/>
  <c r="G6" i="2"/>
  <c r="F23" i="2"/>
  <c r="C23" i="2"/>
  <c r="C22" i="2"/>
  <c r="F21" i="2"/>
  <c r="C21" i="2"/>
  <c r="C20" i="2"/>
  <c r="F19" i="2"/>
  <c r="C19" i="2"/>
  <c r="C18" i="2"/>
  <c r="F17" i="2"/>
  <c r="C17" i="2"/>
  <c r="F16" i="2"/>
  <c r="C16" i="2"/>
  <c r="C15" i="2"/>
  <c r="C14" i="2"/>
  <c r="C13" i="2"/>
  <c r="F12" i="2"/>
  <c r="C12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C3" i="2"/>
  <c r="F2" i="2"/>
  <c r="C2" i="2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<sst xmlns="http://schemas.openxmlformats.org/spreadsheetml/2006/main" count="20" uniqueCount="17">
  <si>
    <t xml:space="preserve">distance </t>
  </si>
  <si>
    <t>Voltage</t>
  </si>
  <si>
    <t xml:space="preserve">Distance in x </t>
  </si>
  <si>
    <t>60 inches</t>
  </si>
  <si>
    <t xml:space="preserve">80 inches </t>
  </si>
  <si>
    <t xml:space="preserve">80 inches, rod shifted </t>
  </si>
  <si>
    <t xml:space="preserve">40 inches </t>
  </si>
  <si>
    <t>different z</t>
  </si>
  <si>
    <t>27.2mm</t>
  </si>
  <si>
    <t xml:space="preserve">              </t>
  </si>
  <si>
    <t>20mm</t>
  </si>
  <si>
    <t xml:space="preserve">Distance </t>
  </si>
  <si>
    <t>Distance mm</t>
  </si>
  <si>
    <t>Width mm</t>
  </si>
  <si>
    <t>w/d</t>
  </si>
  <si>
    <t>angle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</si>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</sst>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">
    <xf numFmtId="0" fontId="0" fillId="0" borderId="0" xfId="0"/>
    <xf numFmtId="0" fontId="2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0.5 offfset </a:t>
            </a:r>
          </a:p>
        </c:rich>
      </c:tx>
      <c:layout>
        <c:manualLayout>
          <c:xMode val="edge"/>
          <c:yMode val="edge"/>
          <c:x val="0.219920422108814"/>
          <c:y val="0.058852378616969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'0.5'!$C$2:$C$24</c:f>
              <c:numCache>
                <c:formatCode>General</c:formatCode>
                <c:ptCount val="23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54.7</c:v>
                </c:pt>
                <c:pt idx="10">
                  <c:v>57.24</c:v>
                </c:pt>
                <c:pt idx="11">
                  <c:v>59.78</c:v>
                </c:pt>
                <c:pt idx="12">
                  <c:v>62.32</c:v>
                </c:pt>
                <c:pt idx="13">
                  <c:v>64.86</c:v>
                </c:pt>
                <c:pt idx="14">
                  <c:v>67.4</c:v>
                </c:pt>
                <c:pt idx="15">
                  <c:v>92.8</c:v>
                </c:pt>
                <c:pt idx="16">
                  <c:v>118.2</c:v>
                </c:pt>
                <c:pt idx="17">
                  <c:v>143.6</c:v>
                </c:pt>
                <c:pt idx="18">
                  <c:v>169.0</c:v>
                </c:pt>
                <c:pt idx="19">
                  <c:v>194.4</c:v>
                </c:pt>
                <c:pt idx="20">
                  <c:v>219.8</c:v>
                </c:pt>
                <c:pt idx="21">
                  <c:v>245.2</c:v>
                </c:pt>
                <c:pt idx="22">
                  <c:v>270.6</c:v>
                </c:pt>
              </c:numCache>
            </c:numRef>
          </c:xVal>
          <c:yVal>
            <c:numRef>
              <c:f>'0.5'!$D$2:$D$24</c:f>
              <c:numCache>
                <c:formatCode>General</c:formatCode>
                <c:ptCount val="23"/>
                <c:pt idx="0">
                  <c:v>30.97</c:v>
                </c:pt>
                <c:pt idx="1">
                  <c:v>249.27</c:v>
                </c:pt>
                <c:pt idx="2">
                  <c:v>356.13</c:v>
                </c:pt>
                <c:pt idx="4">
                  <c:v>450.1</c:v>
                </c:pt>
                <c:pt idx="6">
                  <c:v>409.7</c:v>
                </c:pt>
                <c:pt idx="8">
                  <c:v>383.87</c:v>
                </c:pt>
                <c:pt idx="9">
                  <c:v>341.87</c:v>
                </c:pt>
                <c:pt idx="10">
                  <c:v>317.27</c:v>
                </c:pt>
                <c:pt idx="11">
                  <c:v>258.78</c:v>
                </c:pt>
                <c:pt idx="12">
                  <c:v>196.66</c:v>
                </c:pt>
                <c:pt idx="13">
                  <c:v>237.67</c:v>
                </c:pt>
                <c:pt idx="14">
                  <c:v>175.53</c:v>
                </c:pt>
                <c:pt idx="15">
                  <c:v>78.99</c:v>
                </c:pt>
                <c:pt idx="16">
                  <c:v>35.55</c:v>
                </c:pt>
                <c:pt idx="17">
                  <c:v>26.42</c:v>
                </c:pt>
                <c:pt idx="18">
                  <c:v>16.41</c:v>
                </c:pt>
                <c:pt idx="19">
                  <c:v>12.693</c:v>
                </c:pt>
                <c:pt idx="20">
                  <c:v>9.137</c:v>
                </c:pt>
                <c:pt idx="21">
                  <c:v>8.103</c:v>
                </c:pt>
                <c:pt idx="22">
                  <c:v>6.041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'0.5'!$B$2:$B$24</c:f>
              <c:numCache>
                <c:formatCode>General</c:formatCode>
                <c:ptCount val="2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  <c:pt idx="21">
                  <c:v>80.0</c:v>
                </c:pt>
                <c:pt idx="22">
                  <c:v>90.0</c:v>
                </c:pt>
              </c:numCache>
            </c:numRef>
          </c:xVal>
          <c:yVal>
            <c:numRef>
              <c:f>'0.5'!$E$2:$E$24</c:f>
              <c:numCache>
                <c:formatCode>General</c:formatCode>
                <c:ptCount val="23"/>
                <c:pt idx="0">
                  <c:v>20.05</c:v>
                </c:pt>
                <c:pt idx="2">
                  <c:v>299.24</c:v>
                </c:pt>
                <c:pt idx="3">
                  <c:v>335.6</c:v>
                </c:pt>
                <c:pt idx="4">
                  <c:v>369.7</c:v>
                </c:pt>
                <c:pt idx="5">
                  <c:v>349.92</c:v>
                </c:pt>
                <c:pt idx="6">
                  <c:v>350.07</c:v>
                </c:pt>
                <c:pt idx="7">
                  <c:v>333.87</c:v>
                </c:pt>
                <c:pt idx="8">
                  <c:v>320.5</c:v>
                </c:pt>
                <c:pt idx="10">
                  <c:v>248.33</c:v>
                </c:pt>
                <c:pt idx="14">
                  <c:v>118.4</c:v>
                </c:pt>
                <c:pt idx="15">
                  <c:v>53.39</c:v>
                </c:pt>
                <c:pt idx="17">
                  <c:v>17.99</c:v>
                </c:pt>
                <c:pt idx="19">
                  <c:v>8.906</c:v>
                </c:pt>
                <c:pt idx="21">
                  <c:v>5.187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08384"/>
        <c:axId val="-2123285456"/>
      </c:scatterChart>
      <c:valAx>
        <c:axId val="-2073608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285456"/>
        <c:crosses val="autoZero"/>
        <c:crossBetween val="midCat"/>
      </c:valAx>
      <c:valAx>
        <c:axId val="-212328545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(mV)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36083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 UV 01.csv'!$D$2:$D$17</c:f>
              <c:numCache>
                <c:formatCode>General</c:formatCode>
                <c:ptCount val="16"/>
                <c:pt idx="0">
                  <c:v>-0.272360094235589</c:v>
                </c:pt>
                <c:pt idx="1">
                  <c:v>-0.217109631639829</c:v>
                </c:pt>
                <c:pt idx="2">
                  <c:v>-0.161858765267813</c:v>
                </c:pt>
                <c:pt idx="3">
                  <c:v>-0.106607597870825</c:v>
                </c:pt>
                <c:pt idx="4">
                  <c:v>-0.0789819333986916</c:v>
                </c:pt>
                <c:pt idx="5">
                  <c:v>-0.0513562322035057</c:v>
                </c:pt>
                <c:pt idx="6">
                  <c:v>-0.0513562322035057</c:v>
                </c:pt>
                <c:pt idx="7">
                  <c:v>-0.0513562322035057</c:v>
                </c:pt>
                <c:pt idx="8">
                  <c:v>-0.0237305071299342</c:v>
                </c:pt>
                <c:pt idx="9">
                  <c:v>0.00389522897728943</c:v>
                </c:pt>
                <c:pt idx="10">
                  <c:v>0.00389522897728943</c:v>
                </c:pt>
                <c:pt idx="11">
                  <c:v>0.0315209632734008</c:v>
                </c:pt>
                <c:pt idx="12">
                  <c:v>0.0591466829136405</c:v>
                </c:pt>
                <c:pt idx="13">
                  <c:v>0.114398026847708</c:v>
                </c:pt>
                <c:pt idx="14">
                  <c:v>0.16964915802288</c:v>
                </c:pt>
                <c:pt idx="15">
                  <c:v>0.224899973684918</c:v>
                </c:pt>
              </c:numCache>
            </c:numRef>
          </c:xVal>
          <c:yVal>
            <c:numRef>
              <c:f>'0.5 UV 01.csv'!$E$2:$E$17</c:f>
              <c:numCache>
                <c:formatCode>General</c:formatCode>
                <c:ptCount val="16"/>
                <c:pt idx="0">
                  <c:v>0.52</c:v>
                </c:pt>
                <c:pt idx="1">
                  <c:v>0.856</c:v>
                </c:pt>
                <c:pt idx="2">
                  <c:v>1.368</c:v>
                </c:pt>
                <c:pt idx="3">
                  <c:v>1.624</c:v>
                </c:pt>
                <c:pt idx="4">
                  <c:v>2.12</c:v>
                </c:pt>
                <c:pt idx="5">
                  <c:v>3.872</c:v>
                </c:pt>
                <c:pt idx="6">
                  <c:v>3.264</c:v>
                </c:pt>
                <c:pt idx="7">
                  <c:v>3.608</c:v>
                </c:pt>
                <c:pt idx="8">
                  <c:v>2.992</c:v>
                </c:pt>
                <c:pt idx="9">
                  <c:v>2.144</c:v>
                </c:pt>
                <c:pt idx="10">
                  <c:v>2.368</c:v>
                </c:pt>
                <c:pt idx="11">
                  <c:v>3.024</c:v>
                </c:pt>
                <c:pt idx="12">
                  <c:v>2.96</c:v>
                </c:pt>
                <c:pt idx="13">
                  <c:v>2.232</c:v>
                </c:pt>
                <c:pt idx="14">
                  <c:v>1.464</c:v>
                </c:pt>
                <c:pt idx="15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278848"/>
        <c:axId val="-2123478528"/>
      </c:scatterChart>
      <c:valAx>
        <c:axId val="-201927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478528"/>
        <c:crosses val="autoZero"/>
        <c:crossBetween val="midCat"/>
      </c:valAx>
      <c:valAx>
        <c:axId val="-21234785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92788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0.5 offset Fibre 100 </a:t>
            </a:r>
          </a:p>
        </c:rich>
      </c:tx>
      <c:layout>
        <c:manualLayout>
          <c:xMode val="edge"/>
          <c:yMode val="edge"/>
          <c:x val="0.281898201301186"/>
          <c:y val="0.0528128587830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81630309988519"/>
          <c:y val="0.0969707674644529"/>
          <c:w val="0.841216991963261"/>
          <c:h val="0.780181930583767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56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 (100)'!$C$1:$C$22</c:f>
              <c:numCache>
                <c:formatCode>General</c:formatCode>
                <c:ptCount val="22"/>
                <c:pt idx="0">
                  <c:v>20.0</c:v>
                </c:pt>
                <c:pt idx="1">
                  <c:v>30.0</c:v>
                </c:pt>
                <c:pt idx="2">
                  <c:v>42.0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169.0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296.0</c:v>
                </c:pt>
                <c:pt idx="14">
                  <c:v>550.0</c:v>
                </c:pt>
                <c:pt idx="15">
                  <c:v>804.0</c:v>
                </c:pt>
                <c:pt idx="16">
                  <c:v>1058.0</c:v>
                </c:pt>
                <c:pt idx="17">
                  <c:v>1312.0</c:v>
                </c:pt>
                <c:pt idx="18">
                  <c:v>1566.0</c:v>
                </c:pt>
                <c:pt idx="19">
                  <c:v>1820.0</c:v>
                </c:pt>
                <c:pt idx="20">
                  <c:v>2074.0</c:v>
                </c:pt>
                <c:pt idx="21">
                  <c:v>2328.0</c:v>
                </c:pt>
              </c:numCache>
            </c:numRef>
          </c:xVal>
          <c:yVal>
            <c:numRef>
              <c:f>'0.5 (100)'!$D$1:$D$22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194.0</c:v>
                </c:pt>
                <c:pt idx="6">
                  <c:v>180.0</c:v>
                </c:pt>
                <c:pt idx="7">
                  <c:v>176.4</c:v>
                </c:pt>
                <c:pt idx="8">
                  <c:v>140.0</c:v>
                </c:pt>
                <c:pt idx="9">
                  <c:v>122.0</c:v>
                </c:pt>
                <c:pt idx="10">
                  <c:v>90.7</c:v>
                </c:pt>
                <c:pt idx="11">
                  <c:v>79.4</c:v>
                </c:pt>
                <c:pt idx="12">
                  <c:v>66.7</c:v>
                </c:pt>
                <c:pt idx="13">
                  <c:v>56.2</c:v>
                </c:pt>
                <c:pt idx="14">
                  <c:v>15.4</c:v>
                </c:pt>
                <c:pt idx="15">
                  <c:v>8.42</c:v>
                </c:pt>
                <c:pt idx="16">
                  <c:v>5.49</c:v>
                </c:pt>
                <c:pt idx="17">
                  <c:v>3.32</c:v>
                </c:pt>
                <c:pt idx="18">
                  <c:v>2.77</c:v>
                </c:pt>
                <c:pt idx="19">
                  <c:v>1.57</c:v>
                </c:pt>
                <c:pt idx="20">
                  <c:v>0.752</c:v>
                </c:pt>
                <c:pt idx="21">
                  <c:v>0.424</c:v>
                </c:pt>
              </c:numCache>
            </c:numRef>
          </c:yVal>
          <c:smooth val="0"/>
        </c:ser>
        <c:ser>
          <c:idx val="1"/>
          <c:order val="1"/>
          <c:tx>
            <c:v>horizontal correction </c:v>
          </c:tx>
          <c:spPr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noFill/>
              </a:ln>
            </c:spPr>
            <c:trendlineType val="movingAvg"/>
            <c:period val="2"/>
            <c:dispRSqr val="0"/>
            <c:dispEq val="0"/>
          </c:trendline>
          <c:xVal>
            <c:numRef>
              <c:f>'0.5 (100)'!$C$1:$C$22</c:f>
              <c:numCache>
                <c:formatCode>General</c:formatCode>
                <c:ptCount val="22"/>
                <c:pt idx="0">
                  <c:v>20.0</c:v>
                </c:pt>
                <c:pt idx="1">
                  <c:v>30.0</c:v>
                </c:pt>
                <c:pt idx="2">
                  <c:v>42.0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169.0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296.0</c:v>
                </c:pt>
                <c:pt idx="14">
                  <c:v>550.0</c:v>
                </c:pt>
                <c:pt idx="15">
                  <c:v>804.0</c:v>
                </c:pt>
                <c:pt idx="16">
                  <c:v>1058.0</c:v>
                </c:pt>
                <c:pt idx="17">
                  <c:v>1312.0</c:v>
                </c:pt>
                <c:pt idx="18">
                  <c:v>1566.0</c:v>
                </c:pt>
                <c:pt idx="19">
                  <c:v>1820.0</c:v>
                </c:pt>
                <c:pt idx="20">
                  <c:v>2074.0</c:v>
                </c:pt>
                <c:pt idx="21">
                  <c:v>2328.0</c:v>
                </c:pt>
              </c:numCache>
            </c:numRef>
          </c:xVal>
          <c:yVal>
            <c:numRef>
              <c:f>'0.5 (100)'!$F$1:$F$22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194.0</c:v>
                </c:pt>
                <c:pt idx="6">
                  <c:v>180.0</c:v>
                </c:pt>
                <c:pt idx="7">
                  <c:v>176.4</c:v>
                </c:pt>
                <c:pt idx="8">
                  <c:v>140.0</c:v>
                </c:pt>
                <c:pt idx="9">
                  <c:v>122.0</c:v>
                </c:pt>
                <c:pt idx="10">
                  <c:v>90.7</c:v>
                </c:pt>
                <c:pt idx="11">
                  <c:v>79.4000794000794</c:v>
                </c:pt>
                <c:pt idx="12">
                  <c:v>66.70033350166751</c:v>
                </c:pt>
                <c:pt idx="13">
                  <c:v>56.20174225400987</c:v>
                </c:pt>
                <c:pt idx="14">
                  <c:v>15.79605447382214</c:v>
                </c:pt>
                <c:pt idx="15">
                  <c:v>9.627137092947606</c:v>
                </c:pt>
                <c:pt idx="16">
                  <c:v>7.263576537457034</c:v>
                </c:pt>
                <c:pt idx="17">
                  <c:v>5.089323763769533</c:v>
                </c:pt>
                <c:pt idx="18">
                  <c:v>4.871485979089543</c:v>
                </c:pt>
                <c:pt idx="19">
                  <c:v>3.129965331148338</c:v>
                </c:pt>
                <c:pt idx="20">
                  <c:v>1.680236663121486</c:v>
                </c:pt>
                <c:pt idx="21">
                  <c:v>1.051091995339498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25056"/>
        <c:axId val="-2019332448"/>
      </c:scatterChart>
      <c:valAx>
        <c:axId val="-204982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9332448"/>
        <c:crosses val="autoZero"/>
        <c:crossBetween val="midCat"/>
      </c:valAx>
      <c:valAx>
        <c:axId val="-20193324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98250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07337339411521"/>
          <c:y val="0.29007899172347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0.5 100</a:t>
            </a:r>
          </a:p>
        </c:rich>
      </c:tx>
      <c:layout>
        <c:manualLayout>
          <c:xMode val="edge"/>
          <c:yMode val="edge"/>
          <c:x val="0.438672952059059"/>
          <c:y val="0.021982912068351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 (100)'!$H$1:$H$22</c:f>
              <c:numCache>
                <c:formatCode>General</c:formatCode>
                <c:ptCount val="22"/>
                <c:pt idx="0">
                  <c:v>21.47679324894515</c:v>
                </c:pt>
                <c:pt idx="1">
                  <c:v>32.21518987341772</c:v>
                </c:pt>
                <c:pt idx="2">
                  <c:v>45.10126582278481</c:v>
                </c:pt>
                <c:pt idx="3">
                  <c:v>58.73902953586498</c:v>
                </c:pt>
                <c:pt idx="4">
                  <c:v>72.37679324894514</c:v>
                </c:pt>
                <c:pt idx="5">
                  <c:v>99.65232067510548</c:v>
                </c:pt>
                <c:pt idx="6">
                  <c:v>126.9278481012658</c:v>
                </c:pt>
                <c:pt idx="7">
                  <c:v>154.2033755274261</c:v>
                </c:pt>
                <c:pt idx="8">
                  <c:v>181.4789029535865</c:v>
                </c:pt>
                <c:pt idx="9">
                  <c:v>208.7544303797468</c:v>
                </c:pt>
                <c:pt idx="10">
                  <c:v>236.0299578059071</c:v>
                </c:pt>
                <c:pt idx="11">
                  <c:v>263.3054852320675</c:v>
                </c:pt>
                <c:pt idx="12">
                  <c:v>290.5810126582278</c:v>
                </c:pt>
                <c:pt idx="13">
                  <c:v>317.8565400843882</c:v>
                </c:pt>
                <c:pt idx="14">
                  <c:v>590.6118143459915</c:v>
                </c:pt>
                <c:pt idx="15">
                  <c:v>863.367088607595</c:v>
                </c:pt>
                <c:pt idx="16">
                  <c:v>1136.122362869198</c:v>
                </c:pt>
                <c:pt idx="17">
                  <c:v>1408.877637130802</c:v>
                </c:pt>
                <c:pt idx="18">
                  <c:v>1681.632911392405</c:v>
                </c:pt>
                <c:pt idx="19">
                  <c:v>1954.388185654008</c:v>
                </c:pt>
                <c:pt idx="20">
                  <c:v>2227.143459915612</c:v>
                </c:pt>
                <c:pt idx="21">
                  <c:v>2499.898734177215</c:v>
                </c:pt>
              </c:numCache>
            </c:numRef>
          </c:xVal>
          <c:yVal>
            <c:numRef>
              <c:f>'0.5 (100)'!$I$1:$I$22</c:f>
              <c:numCache>
                <c:formatCode>General</c:formatCode>
                <c:ptCount val="22"/>
                <c:pt idx="0">
                  <c:v>0.541714285714286</c:v>
                </c:pt>
                <c:pt idx="1">
                  <c:v>1.056342857142857</c:v>
                </c:pt>
                <c:pt idx="2">
                  <c:v>15.38081632653061</c:v>
                </c:pt>
                <c:pt idx="3">
                  <c:v>20.35142334813267</c:v>
                </c:pt>
                <c:pt idx="4">
                  <c:v>18.32505298855447</c:v>
                </c:pt>
                <c:pt idx="5">
                  <c:v>14.1557881773399</c:v>
                </c:pt>
                <c:pt idx="6">
                  <c:v>10.3118201595359</c:v>
                </c:pt>
                <c:pt idx="7">
                  <c:v>8.318105849582174</c:v>
                </c:pt>
                <c:pt idx="8">
                  <c:v>5.609467455621301</c:v>
                </c:pt>
                <c:pt idx="9">
                  <c:v>4.249559082892416</c:v>
                </c:pt>
                <c:pt idx="10">
                  <c:v>2.794215520603146</c:v>
                </c:pt>
                <c:pt idx="11">
                  <c:v>2.19270785572347</c:v>
                </c:pt>
                <c:pt idx="12">
                  <c:v>1.66909291942722</c:v>
                </c:pt>
                <c:pt idx="13">
                  <c:v>1.285696227239415</c:v>
                </c:pt>
                <c:pt idx="14">
                  <c:v>0.194476099236148</c:v>
                </c:pt>
                <c:pt idx="15">
                  <c:v>0.0810814318062751</c:v>
                </c:pt>
                <c:pt idx="16">
                  <c:v>0.0464884590704109</c:v>
                </c:pt>
                <c:pt idx="17">
                  <c:v>0.0262667624567373</c:v>
                </c:pt>
                <c:pt idx="18">
                  <c:v>0.0210644440256198</c:v>
                </c:pt>
                <c:pt idx="19">
                  <c:v>0.0116452399290762</c:v>
                </c:pt>
                <c:pt idx="20">
                  <c:v>0.00548582572199741</c:v>
                </c:pt>
                <c:pt idx="21">
                  <c:v>0.00305729998644405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842832"/>
        <c:axId val="-2078579648"/>
      </c:scatterChart>
      <c:valAx>
        <c:axId val="-2047842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mm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8579648"/>
        <c:crosses val="autoZero"/>
        <c:crossBetween val="midCat"/>
      </c:valAx>
      <c:valAx>
        <c:axId val="-2078579648"/>
        <c:scaling>
          <c:logBase val="10.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intensity </a:t>
                </a:r>
              </a:p>
            </c:rich>
          </c:tx>
          <c:layout>
            <c:manualLayout>
              <c:xMode val="edge"/>
              <c:yMode val="edge"/>
              <c:x val="0.0213910877879569"/>
              <c:y val="0.43672125311498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78428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0.3 offset fibre 100 </a:t>
            </a:r>
          </a:p>
        </c:rich>
      </c:tx>
      <c:layout>
        <c:manualLayout>
          <c:xMode val="edge"/>
          <c:yMode val="edge"/>
          <c:x val="0.25621763857058"/>
          <c:y val="0.06646236353189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91630591630592"/>
          <c:y val="0.143554874545106"/>
          <c:w val="0.905865376453612"/>
          <c:h val="0.79084466577284"/>
        </c:manualLayout>
      </c:layout>
      <c:scatterChart>
        <c:scatterStyle val="lineMarker"/>
        <c:varyColors val="0"/>
        <c:ser>
          <c:idx val="0"/>
          <c:order val="0"/>
          <c:tx>
            <c:v>original </c:v>
          </c:tx>
          <c:spPr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noFill/>
              </a:ln>
            </c:spPr>
            <c:trendlineType val="movingAvg"/>
            <c:period val="2"/>
            <c:dispRSqr val="0"/>
            <c:dispEq val="0"/>
          </c:trendline>
          <c:xVal>
            <c:numRef>
              <c:f>'0.3 (100)'!$C$1:$C$20</c:f>
              <c:numCache>
                <c:formatCode>General</c:formatCode>
                <c:ptCount val="20"/>
                <c:pt idx="0">
                  <c:v>20.0</c:v>
                </c:pt>
                <c:pt idx="1">
                  <c:v>42.0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169.0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296.0</c:v>
                </c:pt>
                <c:pt idx="12">
                  <c:v>550.0</c:v>
                </c:pt>
                <c:pt idx="13">
                  <c:v>804.0</c:v>
                </c:pt>
                <c:pt idx="14">
                  <c:v>1058.0</c:v>
                </c:pt>
                <c:pt idx="15">
                  <c:v>1312.0</c:v>
                </c:pt>
                <c:pt idx="16">
                  <c:v>1566.0</c:v>
                </c:pt>
                <c:pt idx="17">
                  <c:v>1820.0</c:v>
                </c:pt>
                <c:pt idx="18">
                  <c:v>2074.0</c:v>
                </c:pt>
                <c:pt idx="19">
                  <c:v>2328.0</c:v>
                </c:pt>
              </c:numCache>
            </c:numRef>
          </c:xVal>
          <c:yVal>
            <c:numRef>
              <c:f>'0.3 (100)'!$D$1:$D$20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168.0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136.0</c:v>
                </c:pt>
                <c:pt idx="10">
                  <c:v>129.6</c:v>
                </c:pt>
                <c:pt idx="11">
                  <c:v>120.0</c:v>
                </c:pt>
                <c:pt idx="12">
                  <c:v>58.4</c:v>
                </c:pt>
                <c:pt idx="13">
                  <c:v>30.0</c:v>
                </c:pt>
                <c:pt idx="14">
                  <c:v>22.0</c:v>
                </c:pt>
                <c:pt idx="15">
                  <c:v>13.2</c:v>
                </c:pt>
                <c:pt idx="16">
                  <c:v>8.96</c:v>
                </c:pt>
                <c:pt idx="17">
                  <c:v>7.76</c:v>
                </c:pt>
                <c:pt idx="18">
                  <c:v>7.18</c:v>
                </c:pt>
                <c:pt idx="19">
                  <c:v>3.648</c:v>
                </c:pt>
              </c:numCache>
            </c:numRef>
          </c:yVal>
          <c:smooth val="0"/>
        </c:ser>
        <c:ser>
          <c:idx val="1"/>
          <c:order val="1"/>
          <c:tx>
            <c:v>horizontal correction </c:v>
          </c:tx>
          <c:spPr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noFill/>
              </a:ln>
            </c:spPr>
            <c:trendlineType val="movingAvg"/>
            <c:period val="2"/>
            <c:dispRSqr val="0"/>
            <c:dispEq val="0"/>
          </c:trendline>
          <c:xVal>
            <c:numRef>
              <c:f>'0.3 (100)'!$C$1:$C$20</c:f>
              <c:numCache>
                <c:formatCode>General</c:formatCode>
                <c:ptCount val="20"/>
                <c:pt idx="0">
                  <c:v>20.0</c:v>
                </c:pt>
                <c:pt idx="1">
                  <c:v>42.0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169.0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296.0</c:v>
                </c:pt>
                <c:pt idx="12">
                  <c:v>550.0</c:v>
                </c:pt>
                <c:pt idx="13">
                  <c:v>804.0</c:v>
                </c:pt>
                <c:pt idx="14">
                  <c:v>1058.0</c:v>
                </c:pt>
                <c:pt idx="15">
                  <c:v>1312.0</c:v>
                </c:pt>
                <c:pt idx="16">
                  <c:v>1566.0</c:v>
                </c:pt>
                <c:pt idx="17">
                  <c:v>1820.0</c:v>
                </c:pt>
                <c:pt idx="18">
                  <c:v>2074.0</c:v>
                </c:pt>
                <c:pt idx="19">
                  <c:v>2328.0</c:v>
                </c:pt>
              </c:numCache>
            </c:numRef>
          </c:xVal>
          <c:yVal>
            <c:numRef>
              <c:f>'0.3 (100)'!$F$1:$F$20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168.0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136.000136000136</c:v>
                </c:pt>
                <c:pt idx="10">
                  <c:v>129.60064800324</c:v>
                </c:pt>
                <c:pt idx="11">
                  <c:v>120.0037201153236</c:v>
                </c:pt>
                <c:pt idx="12">
                  <c:v>59.90192086176709</c:v>
                </c:pt>
                <c:pt idx="13">
                  <c:v>34.30096351406511</c:v>
                </c:pt>
                <c:pt idx="14">
                  <c:v>29.10722838325223</c:v>
                </c:pt>
                <c:pt idx="15">
                  <c:v>20.23466074751742</c:v>
                </c:pt>
                <c:pt idx="16">
                  <c:v>15.75758641611636</c:v>
                </c:pt>
                <c:pt idx="17">
                  <c:v>15.47040189153573</c:v>
                </c:pt>
                <c:pt idx="18">
                  <c:v>16.04268516118653</c:v>
                </c:pt>
                <c:pt idx="19">
                  <c:v>9.043357544807755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61200"/>
        <c:axId val="-1995282752"/>
      </c:scatterChart>
      <c:valAx>
        <c:axId val="-210506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995282752"/>
        <c:crosses val="autoZero"/>
        <c:crossBetween val="midCat"/>
      </c:valAx>
      <c:valAx>
        <c:axId val="-19952827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50612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85901027077498"/>
          <c:y val="0.14977973568281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0.3 100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497642265257"/>
          <c:y val="0.130077400354249"/>
          <c:w val="0.84275603168063"/>
          <c:h val="0.76941113894333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'0.3 (100)'!$H$1:$H$20</c:f>
              <c:numCache>
                <c:formatCode>General</c:formatCode>
                <c:ptCount val="20"/>
                <c:pt idx="0">
                  <c:v>21.47679324894515</c:v>
                </c:pt>
                <c:pt idx="1">
                  <c:v>45.10126582278481</c:v>
                </c:pt>
                <c:pt idx="2">
                  <c:v>72.37679324894514</c:v>
                </c:pt>
                <c:pt idx="3">
                  <c:v>99.65232067510548</c:v>
                </c:pt>
                <c:pt idx="4">
                  <c:v>126.9278481012658</c:v>
                </c:pt>
                <c:pt idx="5">
                  <c:v>154.2033755274261</c:v>
                </c:pt>
                <c:pt idx="6">
                  <c:v>181.4789029535865</c:v>
                </c:pt>
                <c:pt idx="7">
                  <c:v>208.7544303797468</c:v>
                </c:pt>
                <c:pt idx="8">
                  <c:v>236.0299578059071</c:v>
                </c:pt>
                <c:pt idx="9">
                  <c:v>263.3054852320675</c:v>
                </c:pt>
                <c:pt idx="10">
                  <c:v>290.5810126582278</c:v>
                </c:pt>
                <c:pt idx="11">
                  <c:v>317.8565400843882</c:v>
                </c:pt>
                <c:pt idx="12">
                  <c:v>590.6118143459915</c:v>
                </c:pt>
                <c:pt idx="13">
                  <c:v>863.367088607595</c:v>
                </c:pt>
                <c:pt idx="14">
                  <c:v>1136.122362869198</c:v>
                </c:pt>
                <c:pt idx="15">
                  <c:v>1408.877637130802</c:v>
                </c:pt>
                <c:pt idx="16">
                  <c:v>1681.632911392405</c:v>
                </c:pt>
                <c:pt idx="17">
                  <c:v>1954.388185654008</c:v>
                </c:pt>
                <c:pt idx="18">
                  <c:v>2227.143459915612</c:v>
                </c:pt>
                <c:pt idx="19">
                  <c:v>2499.898734177215</c:v>
                </c:pt>
              </c:numCache>
            </c:numRef>
          </c:xVal>
          <c:yVal>
            <c:numRef>
              <c:f>'0.3 (100)'!$I$1:$I$20</c:f>
              <c:numCache>
                <c:formatCode>General</c:formatCode>
                <c:ptCount val="20"/>
                <c:pt idx="0">
                  <c:v>0.148971428571429</c:v>
                </c:pt>
                <c:pt idx="1">
                  <c:v>0.327608163265306</c:v>
                </c:pt>
                <c:pt idx="2">
                  <c:v>2.322780839338702</c:v>
                </c:pt>
                <c:pt idx="3">
                  <c:v>8.851016009852216</c:v>
                </c:pt>
                <c:pt idx="4">
                  <c:v>9.624365482233504</c:v>
                </c:pt>
                <c:pt idx="5">
                  <c:v>8.374691603660963</c:v>
                </c:pt>
                <c:pt idx="6">
                  <c:v>6.875604395604395</c:v>
                </c:pt>
                <c:pt idx="7">
                  <c:v>5.823985890652557</c:v>
                </c:pt>
                <c:pt idx="8">
                  <c:v>4.534823865852073</c:v>
                </c:pt>
                <c:pt idx="9">
                  <c:v>3.755771642045238</c:v>
                </c:pt>
                <c:pt idx="10">
                  <c:v>3.243095087822604</c:v>
                </c:pt>
                <c:pt idx="11">
                  <c:v>2.74525884819804</c:v>
                </c:pt>
                <c:pt idx="12">
                  <c:v>0.737493778921496</c:v>
                </c:pt>
                <c:pt idx="13">
                  <c:v>0.288888711898843</c:v>
                </c:pt>
                <c:pt idx="14">
                  <c:v>0.186292550008933</c:v>
                </c:pt>
                <c:pt idx="15">
                  <c:v>0.104434115791847</c:v>
                </c:pt>
                <c:pt idx="16">
                  <c:v>0.0681362521550734</c:v>
                </c:pt>
                <c:pt idx="17">
                  <c:v>0.0575586381207844</c:v>
                </c:pt>
                <c:pt idx="18">
                  <c:v>0.052377963675454</c:v>
                </c:pt>
                <c:pt idx="19">
                  <c:v>0.0263043168644997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55824"/>
        <c:axId val="-2019359376"/>
      </c:scatterChart>
      <c:valAx>
        <c:axId val="2146855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(mm)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9359376"/>
        <c:crosses val="autoZero"/>
        <c:crossBetween val="midCat"/>
      </c:valAx>
      <c:valAx>
        <c:axId val="-2019359376"/>
        <c:scaling>
          <c:logBase val="10.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Density 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68558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0.2 100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9695181907571"/>
          <c:y val="0.132758165331455"/>
          <c:w val="0.900412979351033"/>
          <c:h val="0.78536843031957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169.0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296.0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423.0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550.0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677.0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804.0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1058.0</c:v>
                </c:pt>
                <c:pt idx="35">
                  <c:v>1185.0</c:v>
                </c:pt>
                <c:pt idx="36">
                  <c:v>1312.0</c:v>
                </c:pt>
                <c:pt idx="37">
                  <c:v>1566.0</c:v>
                </c:pt>
                <c:pt idx="38">
                  <c:v>1820.0</c:v>
                </c:pt>
                <c:pt idx="39">
                  <c:v>2074.0</c:v>
                </c:pt>
                <c:pt idx="40">
                  <c:v>2328.0</c:v>
                </c:pt>
              </c:numCache>
            </c:numRef>
          </c:xVal>
          <c:yVal>
            <c:numRef>
              <c:f>'0.2 (100)'!$D$1:$D$41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8.0</c:v>
                </c:pt>
                <c:pt idx="5">
                  <c:v>11.8</c:v>
                </c:pt>
                <c:pt idx="6">
                  <c:v>14.0</c:v>
                </c:pt>
                <c:pt idx="7">
                  <c:v>17.2</c:v>
                </c:pt>
                <c:pt idx="8">
                  <c:v>18.7</c:v>
                </c:pt>
                <c:pt idx="9">
                  <c:v>18.4</c:v>
                </c:pt>
                <c:pt idx="10">
                  <c:v>17.8</c:v>
                </c:pt>
                <c:pt idx="11">
                  <c:v>17.6</c:v>
                </c:pt>
                <c:pt idx="12">
                  <c:v>18.2</c:v>
                </c:pt>
                <c:pt idx="13">
                  <c:v>19.2</c:v>
                </c:pt>
                <c:pt idx="14">
                  <c:v>18.6</c:v>
                </c:pt>
                <c:pt idx="15">
                  <c:v>20.9</c:v>
                </c:pt>
                <c:pt idx="16">
                  <c:v>20.4</c:v>
                </c:pt>
                <c:pt idx="17">
                  <c:v>21.8</c:v>
                </c:pt>
                <c:pt idx="18">
                  <c:v>22.0</c:v>
                </c:pt>
                <c:pt idx="19">
                  <c:v>22.1</c:v>
                </c:pt>
                <c:pt idx="20">
                  <c:v>23.0</c:v>
                </c:pt>
                <c:pt idx="21">
                  <c:v>21.8</c:v>
                </c:pt>
                <c:pt idx="22">
                  <c:v>21.8</c:v>
                </c:pt>
                <c:pt idx="23">
                  <c:v>19.4</c:v>
                </c:pt>
                <c:pt idx="24">
                  <c:v>19.96</c:v>
                </c:pt>
                <c:pt idx="25">
                  <c:v>19.6</c:v>
                </c:pt>
                <c:pt idx="26">
                  <c:v>19.4</c:v>
                </c:pt>
                <c:pt idx="27">
                  <c:v>18.6</c:v>
                </c:pt>
                <c:pt idx="28">
                  <c:v>18.12</c:v>
                </c:pt>
                <c:pt idx="29">
                  <c:v>17.44</c:v>
                </c:pt>
                <c:pt idx="30">
                  <c:v>15.16</c:v>
                </c:pt>
                <c:pt idx="31">
                  <c:v>14.04</c:v>
                </c:pt>
                <c:pt idx="32">
                  <c:v>14.04</c:v>
                </c:pt>
                <c:pt idx="33">
                  <c:v>12.76</c:v>
                </c:pt>
                <c:pt idx="34">
                  <c:v>11.36</c:v>
                </c:pt>
                <c:pt idx="35">
                  <c:v>10.29</c:v>
                </c:pt>
                <c:pt idx="36">
                  <c:v>7.14</c:v>
                </c:pt>
                <c:pt idx="37">
                  <c:v>6.19</c:v>
                </c:pt>
                <c:pt idx="38">
                  <c:v>6.0</c:v>
                </c:pt>
                <c:pt idx="39">
                  <c:v>4.9</c:v>
                </c:pt>
                <c:pt idx="40">
                  <c:v>4.3</c:v>
                </c:pt>
              </c:numCache>
            </c:numRef>
          </c:yVal>
          <c:smooth val="0"/>
        </c:ser>
        <c:ser>
          <c:idx val="1"/>
          <c:order val="1"/>
          <c:tx>
            <c:v>horizontal correction </c:v>
          </c:tx>
          <c:spPr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169.0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296.0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423.0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550.0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677.0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804.0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1058.0</c:v>
                </c:pt>
                <c:pt idx="35">
                  <c:v>1185.0</c:v>
                </c:pt>
                <c:pt idx="36">
                  <c:v>1312.0</c:v>
                </c:pt>
                <c:pt idx="37">
                  <c:v>1566.0</c:v>
                </c:pt>
                <c:pt idx="38">
                  <c:v>1820.0</c:v>
                </c:pt>
                <c:pt idx="39">
                  <c:v>2074.0</c:v>
                </c:pt>
                <c:pt idx="40">
                  <c:v>2328.0</c:v>
                </c:pt>
              </c:numCache>
            </c:numRef>
          </c:xVal>
          <c:yVal>
            <c:numRef>
              <c:f>'0.2 (100)'!$F$1:$F$41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8.0</c:v>
                </c:pt>
                <c:pt idx="5">
                  <c:v>11.8</c:v>
                </c:pt>
                <c:pt idx="6">
                  <c:v>14.0</c:v>
                </c:pt>
                <c:pt idx="7">
                  <c:v>17.200000172</c:v>
                </c:pt>
                <c:pt idx="8">
                  <c:v>18.7000935004675</c:v>
                </c:pt>
                <c:pt idx="9">
                  <c:v>18.40057041768295</c:v>
                </c:pt>
                <c:pt idx="10">
                  <c:v>17.80224308262841</c:v>
                </c:pt>
                <c:pt idx="11">
                  <c:v>17.60670815580736</c:v>
                </c:pt>
                <c:pt idx="12">
                  <c:v>18.2169782237045</c:v>
                </c:pt>
                <c:pt idx="13">
                  <c:v>19.237358951083</c:v>
                </c:pt>
                <c:pt idx="14">
                  <c:v>18.66684597543804</c:v>
                </c:pt>
                <c:pt idx="15">
                  <c:v>21.02611463558423</c:v>
                </c:pt>
                <c:pt idx="16">
                  <c:v>20.59164645354312</c:v>
                </c:pt>
                <c:pt idx="17">
                  <c:v>22.10005241159219</c:v>
                </c:pt>
                <c:pt idx="18">
                  <c:v>22.4223701872166</c:v>
                </c:pt>
                <c:pt idx="19">
                  <c:v>22.66836388775775</c:v>
                </c:pt>
                <c:pt idx="20">
                  <c:v>23.76629670464796</c:v>
                </c:pt>
                <c:pt idx="21">
                  <c:v>22.71498219791418</c:v>
                </c:pt>
                <c:pt idx="22">
                  <c:v>22.92576993253724</c:v>
                </c:pt>
                <c:pt idx="23">
                  <c:v>20.608218642577</c:v>
                </c:pt>
                <c:pt idx="24">
                  <c:v>21.43367212709867</c:v>
                </c:pt>
                <c:pt idx="25">
                  <c:v>21.29032398224648</c:v>
                </c:pt>
                <c:pt idx="26">
                  <c:v>21.32939289291435</c:v>
                </c:pt>
                <c:pt idx="27">
                  <c:v>20.7094662302091</c:v>
                </c:pt>
                <c:pt idx="28">
                  <c:v>20.44057793139546</c:v>
                </c:pt>
                <c:pt idx="29">
                  <c:v>19.94029345617652</c:v>
                </c:pt>
                <c:pt idx="30">
                  <c:v>17.82384491844062</c:v>
                </c:pt>
                <c:pt idx="31">
                  <c:v>16.99015321391014</c:v>
                </c:pt>
                <c:pt idx="32">
                  <c:v>17.49813988790721</c:v>
                </c:pt>
                <c:pt idx="33">
                  <c:v>16.38407560300717</c:v>
                </c:pt>
                <c:pt idx="34">
                  <c:v>15.02991429244297</c:v>
                </c:pt>
                <c:pt idx="35">
                  <c:v>14.66714559386973</c:v>
                </c:pt>
                <c:pt idx="36">
                  <c:v>10.94511194979351</c:v>
                </c:pt>
                <c:pt idx="37">
                  <c:v>10.88610043702681</c:v>
                </c:pt>
                <c:pt idx="38">
                  <c:v>11.96165094706371</c:v>
                </c:pt>
                <c:pt idx="39">
                  <c:v>10.94835059746713</c:v>
                </c:pt>
                <c:pt idx="40">
                  <c:v>10.65965938669773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084032"/>
        <c:axId val="-2074955088"/>
      </c:scatterChart>
      <c:valAx>
        <c:axId val="-2019084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4955088"/>
        <c:crosses val="autoZero"/>
        <c:crossBetween val="midCat"/>
      </c:valAx>
      <c:valAx>
        <c:axId val="-20749550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90840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157804459691"/>
          <c:y val="0.2631437374675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0.2 100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9405096357632"/>
          <c:y val="0.132732563597109"/>
          <c:w val="0.900389373552171"/>
          <c:h val="0.785412559842298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169.0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296.0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423.0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550.0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677.0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804.0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1058.0</c:v>
                </c:pt>
                <c:pt idx="35">
                  <c:v>1185.0</c:v>
                </c:pt>
                <c:pt idx="36">
                  <c:v>1312.0</c:v>
                </c:pt>
                <c:pt idx="37">
                  <c:v>1566.0</c:v>
                </c:pt>
                <c:pt idx="38">
                  <c:v>1820.0</c:v>
                </c:pt>
                <c:pt idx="39">
                  <c:v>2074.0</c:v>
                </c:pt>
                <c:pt idx="40">
                  <c:v>2328.0</c:v>
                </c:pt>
              </c:numCache>
            </c:numRef>
          </c:xVal>
          <c:yVal>
            <c:numRef>
              <c:f>'0.2 (100)'!$D$1:$D$41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8.0</c:v>
                </c:pt>
                <c:pt idx="5">
                  <c:v>11.8</c:v>
                </c:pt>
                <c:pt idx="6">
                  <c:v>14.0</c:v>
                </c:pt>
                <c:pt idx="7">
                  <c:v>17.2</c:v>
                </c:pt>
                <c:pt idx="8">
                  <c:v>18.7</c:v>
                </c:pt>
                <c:pt idx="9">
                  <c:v>18.4</c:v>
                </c:pt>
                <c:pt idx="10">
                  <c:v>17.8</c:v>
                </c:pt>
                <c:pt idx="11">
                  <c:v>17.6</c:v>
                </c:pt>
                <c:pt idx="12">
                  <c:v>18.2</c:v>
                </c:pt>
                <c:pt idx="13">
                  <c:v>19.2</c:v>
                </c:pt>
                <c:pt idx="14">
                  <c:v>18.6</c:v>
                </c:pt>
                <c:pt idx="15">
                  <c:v>20.9</c:v>
                </c:pt>
                <c:pt idx="16">
                  <c:v>20.4</c:v>
                </c:pt>
                <c:pt idx="17">
                  <c:v>21.8</c:v>
                </c:pt>
                <c:pt idx="18">
                  <c:v>22.0</c:v>
                </c:pt>
                <c:pt idx="19">
                  <c:v>22.1</c:v>
                </c:pt>
                <c:pt idx="20">
                  <c:v>23.0</c:v>
                </c:pt>
                <c:pt idx="21">
                  <c:v>21.8</c:v>
                </c:pt>
                <c:pt idx="22">
                  <c:v>21.8</c:v>
                </c:pt>
                <c:pt idx="23">
                  <c:v>19.4</c:v>
                </c:pt>
                <c:pt idx="24">
                  <c:v>19.96</c:v>
                </c:pt>
                <c:pt idx="25">
                  <c:v>19.6</c:v>
                </c:pt>
                <c:pt idx="26">
                  <c:v>19.4</c:v>
                </c:pt>
                <c:pt idx="27">
                  <c:v>18.6</c:v>
                </c:pt>
                <c:pt idx="28">
                  <c:v>18.12</c:v>
                </c:pt>
                <c:pt idx="29">
                  <c:v>17.44</c:v>
                </c:pt>
                <c:pt idx="30">
                  <c:v>15.16</c:v>
                </c:pt>
                <c:pt idx="31">
                  <c:v>14.04</c:v>
                </c:pt>
                <c:pt idx="32">
                  <c:v>14.04</c:v>
                </c:pt>
                <c:pt idx="33">
                  <c:v>12.76</c:v>
                </c:pt>
                <c:pt idx="34">
                  <c:v>11.36</c:v>
                </c:pt>
                <c:pt idx="35">
                  <c:v>10.29</c:v>
                </c:pt>
                <c:pt idx="36">
                  <c:v>7.14</c:v>
                </c:pt>
                <c:pt idx="37">
                  <c:v>6.19</c:v>
                </c:pt>
                <c:pt idx="38">
                  <c:v>6.0</c:v>
                </c:pt>
                <c:pt idx="39">
                  <c:v>4.9</c:v>
                </c:pt>
                <c:pt idx="40">
                  <c:v>4.3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'0.3 (100)'!$C$1:$C$20</c:f>
              <c:numCache>
                <c:formatCode>General</c:formatCode>
                <c:ptCount val="20"/>
                <c:pt idx="0">
                  <c:v>20.0</c:v>
                </c:pt>
                <c:pt idx="1">
                  <c:v>42.0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169.0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296.0</c:v>
                </c:pt>
                <c:pt idx="12">
                  <c:v>550.0</c:v>
                </c:pt>
                <c:pt idx="13">
                  <c:v>804.0</c:v>
                </c:pt>
                <c:pt idx="14">
                  <c:v>1058.0</c:v>
                </c:pt>
                <c:pt idx="15">
                  <c:v>1312.0</c:v>
                </c:pt>
                <c:pt idx="16">
                  <c:v>1566.0</c:v>
                </c:pt>
                <c:pt idx="17">
                  <c:v>1820.0</c:v>
                </c:pt>
                <c:pt idx="18">
                  <c:v>2074.0</c:v>
                </c:pt>
                <c:pt idx="19">
                  <c:v>2328.0</c:v>
                </c:pt>
              </c:numCache>
            </c:numRef>
          </c:xVal>
          <c:yVal>
            <c:numRef>
              <c:f>'0.3 (100)'!$D$1:$D$20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168.0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136.0</c:v>
                </c:pt>
                <c:pt idx="10">
                  <c:v>129.6</c:v>
                </c:pt>
                <c:pt idx="11">
                  <c:v>120.0</c:v>
                </c:pt>
                <c:pt idx="12">
                  <c:v>58.4</c:v>
                </c:pt>
                <c:pt idx="13">
                  <c:v>30.0</c:v>
                </c:pt>
                <c:pt idx="14">
                  <c:v>22.0</c:v>
                </c:pt>
                <c:pt idx="15">
                  <c:v>13.2</c:v>
                </c:pt>
                <c:pt idx="16">
                  <c:v>8.96</c:v>
                </c:pt>
                <c:pt idx="17">
                  <c:v>7.76</c:v>
                </c:pt>
                <c:pt idx="18">
                  <c:v>7.18</c:v>
                </c:pt>
                <c:pt idx="19">
                  <c:v>3.648</c:v>
                </c:pt>
              </c:numCache>
            </c:numRef>
          </c:yVal>
          <c:smooth val="0"/>
        </c:ser>
        <c:ser>
          <c:idx val="2"/>
          <c:order val="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 (100)'!$C$1:$C$22</c:f>
              <c:numCache>
                <c:formatCode>General</c:formatCode>
                <c:ptCount val="22"/>
                <c:pt idx="0">
                  <c:v>20.0</c:v>
                </c:pt>
                <c:pt idx="1">
                  <c:v>30.0</c:v>
                </c:pt>
                <c:pt idx="2">
                  <c:v>42.0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169.0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296.0</c:v>
                </c:pt>
                <c:pt idx="14">
                  <c:v>550.0</c:v>
                </c:pt>
                <c:pt idx="15">
                  <c:v>804.0</c:v>
                </c:pt>
                <c:pt idx="16">
                  <c:v>1058.0</c:v>
                </c:pt>
                <c:pt idx="17">
                  <c:v>1312.0</c:v>
                </c:pt>
                <c:pt idx="18">
                  <c:v>1566.0</c:v>
                </c:pt>
                <c:pt idx="19">
                  <c:v>1820.0</c:v>
                </c:pt>
                <c:pt idx="20">
                  <c:v>2074.0</c:v>
                </c:pt>
                <c:pt idx="21">
                  <c:v>2328.0</c:v>
                </c:pt>
              </c:numCache>
            </c:numRef>
          </c:xVal>
          <c:yVal>
            <c:numRef>
              <c:f>'0.5 (100)'!$D$1:$D$22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194.0</c:v>
                </c:pt>
                <c:pt idx="6">
                  <c:v>180.0</c:v>
                </c:pt>
                <c:pt idx="7">
                  <c:v>176.4</c:v>
                </c:pt>
                <c:pt idx="8">
                  <c:v>140.0</c:v>
                </c:pt>
                <c:pt idx="9">
                  <c:v>122.0</c:v>
                </c:pt>
                <c:pt idx="10">
                  <c:v>90.7</c:v>
                </c:pt>
                <c:pt idx="11">
                  <c:v>79.4</c:v>
                </c:pt>
                <c:pt idx="12">
                  <c:v>66.7</c:v>
                </c:pt>
                <c:pt idx="13">
                  <c:v>56.2</c:v>
                </c:pt>
                <c:pt idx="14">
                  <c:v>15.4</c:v>
                </c:pt>
                <c:pt idx="15">
                  <c:v>8.42</c:v>
                </c:pt>
                <c:pt idx="16">
                  <c:v>5.49</c:v>
                </c:pt>
                <c:pt idx="17">
                  <c:v>3.32</c:v>
                </c:pt>
                <c:pt idx="18">
                  <c:v>2.77</c:v>
                </c:pt>
                <c:pt idx="19">
                  <c:v>1.57</c:v>
                </c:pt>
                <c:pt idx="20">
                  <c:v>0.752</c:v>
                </c:pt>
                <c:pt idx="21">
                  <c:v>0.424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11952"/>
        <c:axId val="-2053377312"/>
      </c:scatterChart>
      <c:valAx>
        <c:axId val="-205351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3377312"/>
        <c:crosses val="autoZero"/>
        <c:crossBetween val="midCat"/>
      </c:valAx>
      <c:valAx>
        <c:axId val="-20533773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35119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0.2 100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8642761340465"/>
          <c:y val="0.143630064825466"/>
          <c:w val="0.84853668685561"/>
          <c:h val="0.699593653250774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 (100)'!$H$1:$H$41</c:f>
              <c:numCache>
                <c:formatCode>General</c:formatCode>
                <c:ptCount val="41"/>
                <c:pt idx="0">
                  <c:v>72.37679324894514</c:v>
                </c:pt>
                <c:pt idx="1">
                  <c:v>99.65232067510548</c:v>
                </c:pt>
                <c:pt idx="2">
                  <c:v>126.9278481012658</c:v>
                </c:pt>
                <c:pt idx="3">
                  <c:v>154.2033755274261</c:v>
                </c:pt>
                <c:pt idx="4">
                  <c:v>181.4789029535865</c:v>
                </c:pt>
                <c:pt idx="5">
                  <c:v>208.7544303797468</c:v>
                </c:pt>
                <c:pt idx="6">
                  <c:v>236.0299578059071</c:v>
                </c:pt>
                <c:pt idx="7">
                  <c:v>263.3054852320675</c:v>
                </c:pt>
                <c:pt idx="8">
                  <c:v>290.5810126582278</c:v>
                </c:pt>
                <c:pt idx="9">
                  <c:v>317.8565400843882</c:v>
                </c:pt>
                <c:pt idx="10">
                  <c:v>345.1320675105485</c:v>
                </c:pt>
                <c:pt idx="11">
                  <c:v>372.4075949367088</c:v>
                </c:pt>
                <c:pt idx="12">
                  <c:v>399.6831223628692</c:v>
                </c:pt>
                <c:pt idx="13">
                  <c:v>426.9586497890295</c:v>
                </c:pt>
                <c:pt idx="14">
                  <c:v>454.2341772151899</c:v>
                </c:pt>
                <c:pt idx="15">
                  <c:v>481.5097046413502</c:v>
                </c:pt>
                <c:pt idx="16">
                  <c:v>508.7852320675105</c:v>
                </c:pt>
                <c:pt idx="17">
                  <c:v>536.0607594936708</c:v>
                </c:pt>
                <c:pt idx="18">
                  <c:v>563.3362869198311</c:v>
                </c:pt>
                <c:pt idx="19">
                  <c:v>590.6118143459915</c:v>
                </c:pt>
                <c:pt idx="20">
                  <c:v>617.8873417721518</c:v>
                </c:pt>
                <c:pt idx="21">
                  <c:v>645.1628691983121</c:v>
                </c:pt>
                <c:pt idx="22">
                  <c:v>672.4383966244724</c:v>
                </c:pt>
                <c:pt idx="23">
                  <c:v>699.7139240506328</c:v>
                </c:pt>
                <c:pt idx="24">
                  <c:v>726.9894514767931</c:v>
                </c:pt>
                <c:pt idx="25">
                  <c:v>754.2649789029535</c:v>
                </c:pt>
                <c:pt idx="26">
                  <c:v>781.5405063291139</c:v>
                </c:pt>
                <c:pt idx="27">
                  <c:v>808.8160337552742</c:v>
                </c:pt>
                <c:pt idx="28">
                  <c:v>836.0915611814345</c:v>
                </c:pt>
                <c:pt idx="29">
                  <c:v>863.367088607595</c:v>
                </c:pt>
                <c:pt idx="30">
                  <c:v>917.9181434599155</c:v>
                </c:pt>
                <c:pt idx="31">
                  <c:v>972.4691983122361</c:v>
                </c:pt>
                <c:pt idx="32">
                  <c:v>1027.020253164557</c:v>
                </c:pt>
                <c:pt idx="33">
                  <c:v>1081.571308016878</c:v>
                </c:pt>
                <c:pt idx="34">
                  <c:v>1136.122362869198</c:v>
                </c:pt>
                <c:pt idx="35">
                  <c:v>1272.5</c:v>
                </c:pt>
                <c:pt idx="36">
                  <c:v>1408.877637130802</c:v>
                </c:pt>
                <c:pt idx="37">
                  <c:v>1681.632911392405</c:v>
                </c:pt>
                <c:pt idx="38">
                  <c:v>1954.388185654008</c:v>
                </c:pt>
                <c:pt idx="39">
                  <c:v>2227.143459915612</c:v>
                </c:pt>
                <c:pt idx="40">
                  <c:v>2499.898734177215</c:v>
                </c:pt>
              </c:numCache>
            </c:numRef>
          </c:xVal>
          <c:yVal>
            <c:numRef>
              <c:f>'0.2 (100)'!$I$1:$I$41</c:f>
              <c:numCache>
                <c:formatCode>General</c:formatCode>
                <c:ptCount val="41"/>
                <c:pt idx="0">
                  <c:v>0.170792708774905</c:v>
                </c:pt>
                <c:pt idx="1">
                  <c:v>0.226200738916256</c:v>
                </c:pt>
                <c:pt idx="2">
                  <c:v>0.217693981145758</c:v>
                </c:pt>
                <c:pt idx="3">
                  <c:v>0.278213290887386</c:v>
                </c:pt>
                <c:pt idx="4">
                  <c:v>0.320540997464074</c:v>
                </c:pt>
                <c:pt idx="5">
                  <c:v>0.411022927689594</c:v>
                </c:pt>
                <c:pt idx="6">
                  <c:v>0.43130118289354</c:v>
                </c:pt>
                <c:pt idx="7">
                  <c:v>0.474994178602191</c:v>
                </c:pt>
                <c:pt idx="8">
                  <c:v>0.467946590604033</c:v>
                </c:pt>
                <c:pt idx="9">
                  <c:v>0.420939690057033</c:v>
                </c:pt>
                <c:pt idx="10">
                  <c:v>0.375067260252728</c:v>
                </c:pt>
                <c:pt idx="11">
                  <c:v>0.343779027263663</c:v>
                </c:pt>
                <c:pt idx="12">
                  <c:v>0.331421189761109</c:v>
                </c:pt>
                <c:pt idx="13">
                  <c:v>0.327626765694644</c:v>
                </c:pt>
                <c:pt idx="14">
                  <c:v>0.298820837296779</c:v>
                </c:pt>
                <c:pt idx="15">
                  <c:v>0.317521929949883</c:v>
                </c:pt>
                <c:pt idx="16">
                  <c:v>0.294290551136086</c:v>
                </c:pt>
                <c:pt idx="17">
                  <c:v>0.299777496654496</c:v>
                </c:pt>
                <c:pt idx="18">
                  <c:v>0.289423328488118</c:v>
                </c:pt>
                <c:pt idx="19">
                  <c:v>0.279085830722005</c:v>
                </c:pt>
                <c:pt idx="20">
                  <c:v>0.279686792740532</c:v>
                </c:pt>
                <c:pt idx="21">
                  <c:v>0.256013447826976</c:v>
                </c:pt>
                <c:pt idx="22">
                  <c:v>0.247908357622454</c:v>
                </c:pt>
                <c:pt idx="23">
                  <c:v>0.214160651507969</c:v>
                </c:pt>
                <c:pt idx="24">
                  <c:v>0.214381949530381</c:v>
                </c:pt>
                <c:pt idx="25">
                  <c:v>0.205247591270437</c:v>
                </c:pt>
                <c:pt idx="26">
                  <c:v>0.198448008307647</c:v>
                </c:pt>
                <c:pt idx="27">
                  <c:v>0.186182516370517</c:v>
                </c:pt>
                <c:pt idx="28">
                  <c:v>0.177770245853023</c:v>
                </c:pt>
                <c:pt idx="29">
                  <c:v>0.167940637850527</c:v>
                </c:pt>
                <c:pt idx="30">
                  <c:v>0.141194305958635</c:v>
                </c:pt>
                <c:pt idx="31">
                  <c:v>0.127040204180234</c:v>
                </c:pt>
                <c:pt idx="32">
                  <c:v>0.123888963178407</c:v>
                </c:pt>
                <c:pt idx="33">
                  <c:v>0.110150513954178</c:v>
                </c:pt>
                <c:pt idx="34">
                  <c:v>0.096194698550067</c:v>
                </c:pt>
                <c:pt idx="35">
                  <c:v>0.0838122605363985</c:v>
                </c:pt>
                <c:pt idx="36">
                  <c:v>0.0564893626328629</c:v>
                </c:pt>
                <c:pt idx="37">
                  <c:v>0.0470718081294536</c:v>
                </c:pt>
                <c:pt idx="38">
                  <c:v>0.0445041016397818</c:v>
                </c:pt>
                <c:pt idx="39">
                  <c:v>0.0357454069651427</c:v>
                </c:pt>
                <c:pt idx="40">
                  <c:v>0.031005636654975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37440"/>
        <c:axId val="-2014778688"/>
      </c:scatterChart>
      <c:valAx>
        <c:axId val="-2103237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(mm)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anchor="ctr" anchorCtr="0"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4778688"/>
        <c:crosses val="autoZero"/>
        <c:crossBetween val="midCat"/>
      </c:valAx>
      <c:valAx>
        <c:axId val="-2014778688"/>
        <c:scaling>
          <c:logBase val="10.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density 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3237440"/>
        <c:crossesAt val="0.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0.3 -0.5-0.2 100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2598346237938"/>
          <c:y val="0.139073576598761"/>
          <c:w val="0.879997862931729"/>
          <c:h val="0.780717057362457"/>
        </c:manualLayout>
      </c:layout>
      <c:scatterChart>
        <c:scatterStyle val="lineMarker"/>
        <c:varyColors val="0"/>
        <c:ser>
          <c:idx val="0"/>
          <c:order val="0"/>
          <c:tx>
            <c:v>0.2</c:v>
          </c:tx>
          <c:spPr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 (100)'!$H$1:$H$41</c:f>
              <c:numCache>
                <c:formatCode>General</c:formatCode>
                <c:ptCount val="41"/>
                <c:pt idx="0">
                  <c:v>72.37679324894514</c:v>
                </c:pt>
                <c:pt idx="1">
                  <c:v>99.65232067510548</c:v>
                </c:pt>
                <c:pt idx="2">
                  <c:v>126.9278481012658</c:v>
                </c:pt>
                <c:pt idx="3">
                  <c:v>154.2033755274261</c:v>
                </c:pt>
                <c:pt idx="4">
                  <c:v>181.4789029535865</c:v>
                </c:pt>
                <c:pt idx="5">
                  <c:v>208.7544303797468</c:v>
                </c:pt>
                <c:pt idx="6">
                  <c:v>236.0299578059071</c:v>
                </c:pt>
                <c:pt idx="7">
                  <c:v>263.3054852320675</c:v>
                </c:pt>
                <c:pt idx="8">
                  <c:v>290.5810126582278</c:v>
                </c:pt>
                <c:pt idx="9">
                  <c:v>317.8565400843882</c:v>
                </c:pt>
                <c:pt idx="10">
                  <c:v>345.1320675105485</c:v>
                </c:pt>
                <c:pt idx="11">
                  <c:v>372.4075949367088</c:v>
                </c:pt>
                <c:pt idx="12">
                  <c:v>399.6831223628692</c:v>
                </c:pt>
                <c:pt idx="13">
                  <c:v>426.9586497890295</c:v>
                </c:pt>
                <c:pt idx="14">
                  <c:v>454.2341772151899</c:v>
                </c:pt>
                <c:pt idx="15">
                  <c:v>481.5097046413502</c:v>
                </c:pt>
                <c:pt idx="16">
                  <c:v>508.7852320675105</c:v>
                </c:pt>
                <c:pt idx="17">
                  <c:v>536.0607594936708</c:v>
                </c:pt>
                <c:pt idx="18">
                  <c:v>563.3362869198311</c:v>
                </c:pt>
                <c:pt idx="19">
                  <c:v>590.6118143459915</c:v>
                </c:pt>
                <c:pt idx="20">
                  <c:v>617.8873417721518</c:v>
                </c:pt>
                <c:pt idx="21">
                  <c:v>645.1628691983121</c:v>
                </c:pt>
                <c:pt idx="22">
                  <c:v>672.4383966244724</c:v>
                </c:pt>
                <c:pt idx="23">
                  <c:v>699.7139240506328</c:v>
                </c:pt>
                <c:pt idx="24">
                  <c:v>726.9894514767931</c:v>
                </c:pt>
                <c:pt idx="25">
                  <c:v>754.2649789029535</c:v>
                </c:pt>
                <c:pt idx="26">
                  <c:v>781.5405063291139</c:v>
                </c:pt>
                <c:pt idx="27">
                  <c:v>808.8160337552742</c:v>
                </c:pt>
                <c:pt idx="28">
                  <c:v>836.0915611814345</c:v>
                </c:pt>
                <c:pt idx="29">
                  <c:v>863.367088607595</c:v>
                </c:pt>
                <c:pt idx="30">
                  <c:v>917.9181434599155</c:v>
                </c:pt>
                <c:pt idx="31">
                  <c:v>972.4691983122361</c:v>
                </c:pt>
                <c:pt idx="32">
                  <c:v>1027.020253164557</c:v>
                </c:pt>
                <c:pt idx="33">
                  <c:v>1081.571308016878</c:v>
                </c:pt>
                <c:pt idx="34">
                  <c:v>1136.122362869198</c:v>
                </c:pt>
                <c:pt idx="35">
                  <c:v>1272.5</c:v>
                </c:pt>
                <c:pt idx="36">
                  <c:v>1408.877637130802</c:v>
                </c:pt>
                <c:pt idx="37">
                  <c:v>1681.632911392405</c:v>
                </c:pt>
                <c:pt idx="38">
                  <c:v>1954.388185654008</c:v>
                </c:pt>
                <c:pt idx="39">
                  <c:v>2227.143459915612</c:v>
                </c:pt>
                <c:pt idx="40">
                  <c:v>2499.898734177215</c:v>
                </c:pt>
              </c:numCache>
            </c:numRef>
          </c:xVal>
          <c:yVal>
            <c:numRef>
              <c:f>'0.2 (100)'!$I$1:$I$41</c:f>
              <c:numCache>
                <c:formatCode>General</c:formatCode>
                <c:ptCount val="41"/>
                <c:pt idx="0">
                  <c:v>0.170792708774905</c:v>
                </c:pt>
                <c:pt idx="1">
                  <c:v>0.226200738916256</c:v>
                </c:pt>
                <c:pt idx="2">
                  <c:v>0.217693981145758</c:v>
                </c:pt>
                <c:pt idx="3">
                  <c:v>0.278213290887386</c:v>
                </c:pt>
                <c:pt idx="4">
                  <c:v>0.320540997464074</c:v>
                </c:pt>
                <c:pt idx="5">
                  <c:v>0.411022927689594</c:v>
                </c:pt>
                <c:pt idx="6">
                  <c:v>0.43130118289354</c:v>
                </c:pt>
                <c:pt idx="7">
                  <c:v>0.474994178602191</c:v>
                </c:pt>
                <c:pt idx="8">
                  <c:v>0.467946590604033</c:v>
                </c:pt>
                <c:pt idx="9">
                  <c:v>0.420939690057033</c:v>
                </c:pt>
                <c:pt idx="10">
                  <c:v>0.375067260252728</c:v>
                </c:pt>
                <c:pt idx="11">
                  <c:v>0.343779027263663</c:v>
                </c:pt>
                <c:pt idx="12">
                  <c:v>0.331421189761109</c:v>
                </c:pt>
                <c:pt idx="13">
                  <c:v>0.327626765694644</c:v>
                </c:pt>
                <c:pt idx="14">
                  <c:v>0.298820837296779</c:v>
                </c:pt>
                <c:pt idx="15">
                  <c:v>0.317521929949883</c:v>
                </c:pt>
                <c:pt idx="16">
                  <c:v>0.294290551136086</c:v>
                </c:pt>
                <c:pt idx="17">
                  <c:v>0.299777496654496</c:v>
                </c:pt>
                <c:pt idx="18">
                  <c:v>0.289423328488118</c:v>
                </c:pt>
                <c:pt idx="19">
                  <c:v>0.279085830722005</c:v>
                </c:pt>
                <c:pt idx="20">
                  <c:v>0.279686792740532</c:v>
                </c:pt>
                <c:pt idx="21">
                  <c:v>0.256013447826976</c:v>
                </c:pt>
                <c:pt idx="22">
                  <c:v>0.247908357622454</c:v>
                </c:pt>
                <c:pt idx="23">
                  <c:v>0.214160651507969</c:v>
                </c:pt>
                <c:pt idx="24">
                  <c:v>0.214381949530381</c:v>
                </c:pt>
                <c:pt idx="25">
                  <c:v>0.205247591270437</c:v>
                </c:pt>
                <c:pt idx="26">
                  <c:v>0.198448008307647</c:v>
                </c:pt>
                <c:pt idx="27">
                  <c:v>0.186182516370517</c:v>
                </c:pt>
                <c:pt idx="28">
                  <c:v>0.177770245853023</c:v>
                </c:pt>
                <c:pt idx="29">
                  <c:v>0.167940637850527</c:v>
                </c:pt>
                <c:pt idx="30">
                  <c:v>0.141194305958635</c:v>
                </c:pt>
                <c:pt idx="31">
                  <c:v>0.127040204180234</c:v>
                </c:pt>
                <c:pt idx="32">
                  <c:v>0.123888963178407</c:v>
                </c:pt>
                <c:pt idx="33">
                  <c:v>0.110150513954178</c:v>
                </c:pt>
                <c:pt idx="34">
                  <c:v>0.096194698550067</c:v>
                </c:pt>
                <c:pt idx="35">
                  <c:v>0.0838122605363985</c:v>
                </c:pt>
                <c:pt idx="36">
                  <c:v>0.0564893626328629</c:v>
                </c:pt>
                <c:pt idx="37">
                  <c:v>0.0470718081294536</c:v>
                </c:pt>
                <c:pt idx="38">
                  <c:v>0.0445041016397818</c:v>
                </c:pt>
                <c:pt idx="39">
                  <c:v>0.0357454069651427</c:v>
                </c:pt>
                <c:pt idx="40">
                  <c:v>0.031005636654975</c:v>
                </c:pt>
              </c:numCache>
            </c:numRef>
          </c:yVal>
          <c:smooth val="0"/>
        </c:ser>
        <c:ser>
          <c:idx val="1"/>
          <c:order val="1"/>
          <c:tx>
            <c:v>0.3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'0.3 (100)'!$H$1:$H$20</c:f>
              <c:numCache>
                <c:formatCode>General</c:formatCode>
                <c:ptCount val="20"/>
                <c:pt idx="0">
                  <c:v>21.47679324894515</c:v>
                </c:pt>
                <c:pt idx="1">
                  <c:v>45.10126582278481</c:v>
                </c:pt>
                <c:pt idx="2">
                  <c:v>72.37679324894514</c:v>
                </c:pt>
                <c:pt idx="3">
                  <c:v>99.65232067510548</c:v>
                </c:pt>
                <c:pt idx="4">
                  <c:v>126.9278481012658</c:v>
                </c:pt>
                <c:pt idx="5">
                  <c:v>154.2033755274261</c:v>
                </c:pt>
                <c:pt idx="6">
                  <c:v>181.4789029535865</c:v>
                </c:pt>
                <c:pt idx="7">
                  <c:v>208.7544303797468</c:v>
                </c:pt>
                <c:pt idx="8">
                  <c:v>236.0299578059071</c:v>
                </c:pt>
                <c:pt idx="9">
                  <c:v>263.3054852320675</c:v>
                </c:pt>
                <c:pt idx="10">
                  <c:v>290.5810126582278</c:v>
                </c:pt>
                <c:pt idx="11">
                  <c:v>317.8565400843882</c:v>
                </c:pt>
                <c:pt idx="12">
                  <c:v>590.6118143459915</c:v>
                </c:pt>
                <c:pt idx="13">
                  <c:v>863.367088607595</c:v>
                </c:pt>
                <c:pt idx="14">
                  <c:v>1136.122362869198</c:v>
                </c:pt>
                <c:pt idx="15">
                  <c:v>1408.877637130802</c:v>
                </c:pt>
                <c:pt idx="16">
                  <c:v>1681.632911392405</c:v>
                </c:pt>
                <c:pt idx="17">
                  <c:v>1954.388185654008</c:v>
                </c:pt>
                <c:pt idx="18">
                  <c:v>2227.143459915612</c:v>
                </c:pt>
                <c:pt idx="19">
                  <c:v>2499.898734177215</c:v>
                </c:pt>
              </c:numCache>
            </c:numRef>
          </c:xVal>
          <c:yVal>
            <c:numRef>
              <c:f>'0.3 (100)'!$I$1:$I$20</c:f>
              <c:numCache>
                <c:formatCode>General</c:formatCode>
                <c:ptCount val="20"/>
                <c:pt idx="0">
                  <c:v>0.148971428571429</c:v>
                </c:pt>
                <c:pt idx="1">
                  <c:v>0.327608163265306</c:v>
                </c:pt>
                <c:pt idx="2">
                  <c:v>2.322780839338702</c:v>
                </c:pt>
                <c:pt idx="3">
                  <c:v>8.851016009852216</c:v>
                </c:pt>
                <c:pt idx="4">
                  <c:v>9.624365482233504</c:v>
                </c:pt>
                <c:pt idx="5">
                  <c:v>8.374691603660963</c:v>
                </c:pt>
                <c:pt idx="6">
                  <c:v>6.875604395604395</c:v>
                </c:pt>
                <c:pt idx="7">
                  <c:v>5.823985890652557</c:v>
                </c:pt>
                <c:pt idx="8">
                  <c:v>4.534823865852073</c:v>
                </c:pt>
                <c:pt idx="9">
                  <c:v>3.755771642045238</c:v>
                </c:pt>
                <c:pt idx="10">
                  <c:v>3.243095087822604</c:v>
                </c:pt>
                <c:pt idx="11">
                  <c:v>2.74525884819804</c:v>
                </c:pt>
                <c:pt idx="12">
                  <c:v>0.737493778921496</c:v>
                </c:pt>
                <c:pt idx="13">
                  <c:v>0.288888711898843</c:v>
                </c:pt>
                <c:pt idx="14">
                  <c:v>0.186292550008933</c:v>
                </c:pt>
                <c:pt idx="15">
                  <c:v>0.104434115791847</c:v>
                </c:pt>
                <c:pt idx="16">
                  <c:v>0.0681362521550734</c:v>
                </c:pt>
                <c:pt idx="17">
                  <c:v>0.0575586381207844</c:v>
                </c:pt>
                <c:pt idx="18">
                  <c:v>0.052377963675454</c:v>
                </c:pt>
                <c:pt idx="19">
                  <c:v>0.0263043168644997</c:v>
                </c:pt>
              </c:numCache>
            </c:numRef>
          </c:yVal>
          <c:smooth val="0"/>
        </c:ser>
        <c:ser>
          <c:idx val="2"/>
          <c:order val="2"/>
          <c:tx>
            <c:v>0.5</c:v>
          </c:tx>
          <c:spPr>
            <a:ln w="1908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 (100)'!$H$1:$H$22</c:f>
              <c:numCache>
                <c:formatCode>General</c:formatCode>
                <c:ptCount val="22"/>
                <c:pt idx="0">
                  <c:v>21.47679324894515</c:v>
                </c:pt>
                <c:pt idx="1">
                  <c:v>32.21518987341772</c:v>
                </c:pt>
                <c:pt idx="2">
                  <c:v>45.10126582278481</c:v>
                </c:pt>
                <c:pt idx="3">
                  <c:v>58.73902953586498</c:v>
                </c:pt>
                <c:pt idx="4">
                  <c:v>72.37679324894514</c:v>
                </c:pt>
                <c:pt idx="5">
                  <c:v>99.65232067510548</c:v>
                </c:pt>
                <c:pt idx="6">
                  <c:v>126.9278481012658</c:v>
                </c:pt>
                <c:pt idx="7">
                  <c:v>154.2033755274261</c:v>
                </c:pt>
                <c:pt idx="8">
                  <c:v>181.4789029535865</c:v>
                </c:pt>
                <c:pt idx="9">
                  <c:v>208.7544303797468</c:v>
                </c:pt>
                <c:pt idx="10">
                  <c:v>236.0299578059071</c:v>
                </c:pt>
                <c:pt idx="11">
                  <c:v>263.3054852320675</c:v>
                </c:pt>
                <c:pt idx="12">
                  <c:v>290.5810126582278</c:v>
                </c:pt>
                <c:pt idx="13">
                  <c:v>317.8565400843882</c:v>
                </c:pt>
                <c:pt idx="14">
                  <c:v>590.6118143459915</c:v>
                </c:pt>
                <c:pt idx="15">
                  <c:v>863.367088607595</c:v>
                </c:pt>
                <c:pt idx="16">
                  <c:v>1136.122362869198</c:v>
                </c:pt>
                <c:pt idx="17">
                  <c:v>1408.877637130802</c:v>
                </c:pt>
                <c:pt idx="18">
                  <c:v>1681.632911392405</c:v>
                </c:pt>
                <c:pt idx="19">
                  <c:v>1954.388185654008</c:v>
                </c:pt>
                <c:pt idx="20">
                  <c:v>2227.143459915612</c:v>
                </c:pt>
                <c:pt idx="21">
                  <c:v>2499.898734177215</c:v>
                </c:pt>
              </c:numCache>
            </c:numRef>
          </c:xVal>
          <c:yVal>
            <c:numRef>
              <c:f>'0.5 (100)'!$I$1:$I$22</c:f>
              <c:numCache>
                <c:formatCode>General</c:formatCode>
                <c:ptCount val="22"/>
                <c:pt idx="0">
                  <c:v>0.541714285714286</c:v>
                </c:pt>
                <c:pt idx="1">
                  <c:v>1.056342857142857</c:v>
                </c:pt>
                <c:pt idx="2">
                  <c:v>15.38081632653061</c:v>
                </c:pt>
                <c:pt idx="3">
                  <c:v>20.35142334813267</c:v>
                </c:pt>
                <c:pt idx="4">
                  <c:v>18.32505298855447</c:v>
                </c:pt>
                <c:pt idx="5">
                  <c:v>14.1557881773399</c:v>
                </c:pt>
                <c:pt idx="6">
                  <c:v>10.3118201595359</c:v>
                </c:pt>
                <c:pt idx="7">
                  <c:v>8.318105849582174</c:v>
                </c:pt>
                <c:pt idx="8">
                  <c:v>5.609467455621301</c:v>
                </c:pt>
                <c:pt idx="9">
                  <c:v>4.249559082892416</c:v>
                </c:pt>
                <c:pt idx="10">
                  <c:v>2.794215520603146</c:v>
                </c:pt>
                <c:pt idx="11">
                  <c:v>2.19270785572347</c:v>
                </c:pt>
                <c:pt idx="12">
                  <c:v>1.66909291942722</c:v>
                </c:pt>
                <c:pt idx="13">
                  <c:v>1.285696227239415</c:v>
                </c:pt>
                <c:pt idx="14">
                  <c:v>0.194476099236148</c:v>
                </c:pt>
                <c:pt idx="15">
                  <c:v>0.0810814318062751</c:v>
                </c:pt>
                <c:pt idx="16">
                  <c:v>0.0464884590704109</c:v>
                </c:pt>
                <c:pt idx="17">
                  <c:v>0.0262667624567373</c:v>
                </c:pt>
                <c:pt idx="18">
                  <c:v>0.0210644440256198</c:v>
                </c:pt>
                <c:pt idx="19">
                  <c:v>0.0116452399290762</c:v>
                </c:pt>
                <c:pt idx="20">
                  <c:v>0.00548582572199741</c:v>
                </c:pt>
                <c:pt idx="21">
                  <c:v>0.00305729998644405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31904"/>
        <c:axId val="-2123270192"/>
      </c:scatterChart>
      <c:valAx>
        <c:axId val="-210303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270192"/>
        <c:crossesAt val="0.0"/>
        <c:crossBetween val="midCat"/>
      </c:valAx>
      <c:valAx>
        <c:axId val="-2123270192"/>
        <c:scaling>
          <c:logBase val="10.0"/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3031904"/>
        <c:crossesAt val="0.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37430586378656"/>
          <c:y val="0.232347266195486"/>
          <c:w val="0.0932494945011589"/>
          <c:h val="0.203918417602098"/>
        </c:manualLayout>
      </c:layout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width against distance optical fibre 100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intercept val="0.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'width (100)'!$C$2:$C$11</c:f>
              <c:numCache>
                <c:formatCode>General</c:formatCode>
                <c:ptCount val="10"/>
                <c:pt idx="0">
                  <c:v>245.2</c:v>
                </c:pt>
                <c:pt idx="1">
                  <c:v>296.0</c:v>
                </c:pt>
                <c:pt idx="2">
                  <c:v>550.0</c:v>
                </c:pt>
                <c:pt idx="3">
                  <c:v>804.0</c:v>
                </c:pt>
                <c:pt idx="4">
                  <c:v>1058.0</c:v>
                </c:pt>
                <c:pt idx="5">
                  <c:v>1312.0</c:v>
                </c:pt>
                <c:pt idx="6">
                  <c:v>1566.0</c:v>
                </c:pt>
                <c:pt idx="7">
                  <c:v>1820.0</c:v>
                </c:pt>
                <c:pt idx="8">
                  <c:v>2074.0</c:v>
                </c:pt>
                <c:pt idx="9">
                  <c:v>2328.0</c:v>
                </c:pt>
              </c:numCache>
            </c:numRef>
          </c:xVal>
          <c:yVal>
            <c:numRef>
              <c:f>'width (100)'!$D$2:$D$11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21.0</c:v>
                </c:pt>
                <c:pt idx="7">
                  <c:v>18.0</c:v>
                </c:pt>
                <c:pt idx="8">
                  <c:v>21.0</c:v>
                </c:pt>
                <c:pt idx="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44896"/>
        <c:axId val="-2014714080"/>
      </c:scatterChart>
      <c:valAx>
        <c:axId val="-212324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4714080"/>
        <c:crosses val="autoZero"/>
        <c:crossBetween val="midCat"/>
      </c:valAx>
      <c:valAx>
        <c:axId val="-2014714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2448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0.5 offfset </a:t>
            </a:r>
          </a:p>
        </c:rich>
      </c:tx>
      <c:layout>
        <c:manualLayout>
          <c:xMode val="edge"/>
          <c:yMode val="edge"/>
          <c:x val="0.260813903867789"/>
          <c:y val="0.05186896262074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</c:numCache>
            </c:numRef>
          </c:xVal>
          <c:yVal>
            <c:numRef>
              <c:f>'0.5'!$D$2:$D$17</c:f>
              <c:numCache>
                <c:formatCode>General</c:formatCode>
                <c:ptCount val="16"/>
                <c:pt idx="0">
                  <c:v>30.97</c:v>
                </c:pt>
                <c:pt idx="1">
                  <c:v>249.27</c:v>
                </c:pt>
                <c:pt idx="2">
                  <c:v>356.13</c:v>
                </c:pt>
                <c:pt idx="4">
                  <c:v>450.1</c:v>
                </c:pt>
                <c:pt idx="6">
                  <c:v>409.7</c:v>
                </c:pt>
                <c:pt idx="8">
                  <c:v>383.87</c:v>
                </c:pt>
                <c:pt idx="9">
                  <c:v>341.87</c:v>
                </c:pt>
                <c:pt idx="10">
                  <c:v>317.27</c:v>
                </c:pt>
                <c:pt idx="11">
                  <c:v>258.78</c:v>
                </c:pt>
                <c:pt idx="12">
                  <c:v>196.66</c:v>
                </c:pt>
                <c:pt idx="13">
                  <c:v>237.67</c:v>
                </c:pt>
                <c:pt idx="14">
                  <c:v>175.53</c:v>
                </c:pt>
                <c:pt idx="15">
                  <c:v>78.99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</c:numCache>
            </c:numRef>
          </c:xVal>
          <c:yVal>
            <c:numRef>
              <c:f>'0.5'!$E$2:$E$17</c:f>
              <c:numCache>
                <c:formatCode>General</c:formatCode>
                <c:ptCount val="16"/>
                <c:pt idx="0">
                  <c:v>20.05</c:v>
                </c:pt>
                <c:pt idx="2">
                  <c:v>299.24</c:v>
                </c:pt>
                <c:pt idx="3">
                  <c:v>335.6</c:v>
                </c:pt>
                <c:pt idx="4">
                  <c:v>369.7</c:v>
                </c:pt>
                <c:pt idx="5">
                  <c:v>349.92</c:v>
                </c:pt>
                <c:pt idx="6">
                  <c:v>350.07</c:v>
                </c:pt>
                <c:pt idx="7">
                  <c:v>333.87</c:v>
                </c:pt>
                <c:pt idx="8">
                  <c:v>320.5</c:v>
                </c:pt>
                <c:pt idx="10">
                  <c:v>248.33</c:v>
                </c:pt>
                <c:pt idx="14">
                  <c:v>118.4</c:v>
                </c:pt>
                <c:pt idx="15">
                  <c:v>53.39</c:v>
                </c:pt>
              </c:numCache>
            </c:numRef>
          </c:yVal>
          <c:smooth val="0"/>
        </c:ser>
        <c:ser>
          <c:idx val="2"/>
          <c:order val="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</c:numCache>
            </c:numRef>
          </c:xVal>
          <c:yVal>
            <c:numRef>
              <c:f>'0.5'!$F$2:$F$17</c:f>
              <c:numCache>
                <c:formatCode>General</c:formatCode>
                <c:ptCount val="16"/>
                <c:pt idx="0">
                  <c:v>24.41034622667027</c:v>
                </c:pt>
                <c:pt idx="2">
                  <c:v>364.3168082228834</c:v>
                </c:pt>
                <c:pt idx="3">
                  <c:v>408.5841493102516</c:v>
                </c:pt>
                <c:pt idx="4">
                  <c:v>450.1</c:v>
                </c:pt>
                <c:pt idx="5">
                  <c:v>426.0183716526914</c:v>
                </c:pt>
                <c:pt idx="6">
                  <c:v>426.2009926967812</c:v>
                </c:pt>
                <c:pt idx="7">
                  <c:v>406.4779199350825</c:v>
                </c:pt>
                <c:pt idx="8">
                  <c:v>390.2002975385448</c:v>
                </c:pt>
                <c:pt idx="10">
                  <c:v>302.3352258588044</c:v>
                </c:pt>
                <c:pt idx="14">
                  <c:v>144.1488774682175</c:v>
                </c:pt>
                <c:pt idx="15">
                  <c:v>65.00091695969705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09616"/>
        <c:axId val="-2018634416"/>
      </c:scatterChart>
      <c:valAx>
        <c:axId val="-2049609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8634416"/>
        <c:crosses val="autoZero"/>
        <c:crossBetween val="midCat"/>
        <c:majorUnit val="5.0"/>
      </c:valAx>
      <c:valAx>
        <c:axId val="-201863441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(mV)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9609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0.3 offfset </a:t>
            </a:r>
          </a:p>
        </c:rich>
      </c:tx>
      <c:layout>
        <c:manualLayout>
          <c:xMode val="edge"/>
          <c:yMode val="edge"/>
          <c:x val="0.212963771278917"/>
          <c:y val="0.05983703955185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592754255784"/>
          <c:y val="0.115175691733152"/>
          <c:w val="0.888389349628983"/>
          <c:h val="0.75997283992531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'0.3'!$C$3:$C$26</c:f>
              <c:numCache>
                <c:formatCode>General</c:formatCode>
                <c:ptCount val="24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  <c:pt idx="17">
                  <c:v>118.2</c:v>
                </c:pt>
                <c:pt idx="18">
                  <c:v>143.6</c:v>
                </c:pt>
                <c:pt idx="19">
                  <c:v>169.0</c:v>
                </c:pt>
                <c:pt idx="20">
                  <c:v>194.4</c:v>
                </c:pt>
                <c:pt idx="21">
                  <c:v>219.8</c:v>
                </c:pt>
                <c:pt idx="22">
                  <c:v>245.2</c:v>
                </c:pt>
                <c:pt idx="23">
                  <c:v>270.6</c:v>
                </c:pt>
              </c:numCache>
            </c:numRef>
          </c:xVal>
          <c:yVal>
            <c:numRef>
              <c:f>'0.3'!$D$3:$D$26</c:f>
              <c:numCache>
                <c:formatCode>General</c:formatCode>
                <c:ptCount val="24"/>
                <c:pt idx="0">
                  <c:v>7.0</c:v>
                </c:pt>
                <c:pt idx="1">
                  <c:v>69.4</c:v>
                </c:pt>
                <c:pt idx="2">
                  <c:v>249.6</c:v>
                </c:pt>
                <c:pt idx="3">
                  <c:v>336.0</c:v>
                </c:pt>
                <c:pt idx="4">
                  <c:v>336.8</c:v>
                </c:pt>
                <c:pt idx="5">
                  <c:v>352.8</c:v>
                </c:pt>
                <c:pt idx="6">
                  <c:v>344.0</c:v>
                </c:pt>
                <c:pt idx="7">
                  <c:v>341.6</c:v>
                </c:pt>
                <c:pt idx="8">
                  <c:v>317.2</c:v>
                </c:pt>
                <c:pt idx="9">
                  <c:v>302.0</c:v>
                </c:pt>
                <c:pt idx="10">
                  <c:v>282.0</c:v>
                </c:pt>
                <c:pt idx="11">
                  <c:v>249.6</c:v>
                </c:pt>
                <c:pt idx="12">
                  <c:v>201.6</c:v>
                </c:pt>
                <c:pt idx="13">
                  <c:v>163.6</c:v>
                </c:pt>
                <c:pt idx="14">
                  <c:v>139.6</c:v>
                </c:pt>
                <c:pt idx="15">
                  <c:v>101.4</c:v>
                </c:pt>
                <c:pt idx="16">
                  <c:v>43.3</c:v>
                </c:pt>
                <c:pt idx="17">
                  <c:v>13.8</c:v>
                </c:pt>
                <c:pt idx="18">
                  <c:v>8.8</c:v>
                </c:pt>
                <c:pt idx="19">
                  <c:v>5.2</c:v>
                </c:pt>
                <c:pt idx="20">
                  <c:v>3.8</c:v>
                </c:pt>
                <c:pt idx="21">
                  <c:v>2.9</c:v>
                </c:pt>
                <c:pt idx="22">
                  <c:v>2.7</c:v>
                </c:pt>
                <c:pt idx="23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51712"/>
        <c:axId val="-2123823392"/>
      </c:scatterChart>
      <c:valAx>
        <c:axId val="-2123651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823392"/>
        <c:crosses val="autoZero"/>
        <c:crossBetween val="midCat"/>
      </c:valAx>
      <c:valAx>
        <c:axId val="-21238233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Voltage( 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651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0.3 offfset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2621677070147"/>
          <c:y val="0.115175691733152"/>
          <c:w val="0.888384477716181"/>
          <c:h val="0.75997283992531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'0.3'!$C$3:$C$18</c:f>
              <c:numCache>
                <c:formatCode>General</c:formatCode>
                <c:ptCount val="16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'0.3'!$D$3:$D$18</c:f>
              <c:numCache>
                <c:formatCode>General</c:formatCode>
                <c:ptCount val="16"/>
                <c:pt idx="0">
                  <c:v>7.0</c:v>
                </c:pt>
                <c:pt idx="1">
                  <c:v>69.4</c:v>
                </c:pt>
                <c:pt idx="2">
                  <c:v>249.6</c:v>
                </c:pt>
                <c:pt idx="3">
                  <c:v>336.0</c:v>
                </c:pt>
                <c:pt idx="4">
                  <c:v>336.8</c:v>
                </c:pt>
                <c:pt idx="5">
                  <c:v>352.8</c:v>
                </c:pt>
                <c:pt idx="6">
                  <c:v>344.0</c:v>
                </c:pt>
                <c:pt idx="7">
                  <c:v>341.6</c:v>
                </c:pt>
                <c:pt idx="8">
                  <c:v>317.2</c:v>
                </c:pt>
                <c:pt idx="9">
                  <c:v>302.0</c:v>
                </c:pt>
                <c:pt idx="10">
                  <c:v>282.0</c:v>
                </c:pt>
                <c:pt idx="11">
                  <c:v>249.6</c:v>
                </c:pt>
                <c:pt idx="12">
                  <c:v>201.6</c:v>
                </c:pt>
                <c:pt idx="13">
                  <c:v>163.6</c:v>
                </c:pt>
                <c:pt idx="14">
                  <c:v>139.6</c:v>
                </c:pt>
                <c:pt idx="15">
                  <c:v>101.4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87312"/>
        <c:axId val="-2100916576"/>
      </c:scatterChart>
      <c:valAx>
        <c:axId val="-2104787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0916576"/>
        <c:crosses val="autoZero"/>
        <c:crossBetween val="midCat"/>
      </c:valAx>
      <c:valAx>
        <c:axId val="-210091657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Voltage( 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47873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0.3 offfset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2592754255784"/>
          <c:y val="0.115165916999066"/>
          <c:w val="0.888389349628983"/>
          <c:h val="0.759993210557583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'0.3'!$C$3:$C$18</c:f>
              <c:numCache>
                <c:formatCode>General</c:formatCode>
                <c:ptCount val="16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'0.3'!$D$3:$D$18</c:f>
              <c:numCache>
                <c:formatCode>General</c:formatCode>
                <c:ptCount val="16"/>
                <c:pt idx="0">
                  <c:v>7.0</c:v>
                </c:pt>
                <c:pt idx="1">
                  <c:v>69.4</c:v>
                </c:pt>
                <c:pt idx="2">
                  <c:v>249.6</c:v>
                </c:pt>
                <c:pt idx="3">
                  <c:v>336.0</c:v>
                </c:pt>
                <c:pt idx="4">
                  <c:v>336.8</c:v>
                </c:pt>
                <c:pt idx="5">
                  <c:v>352.8</c:v>
                </c:pt>
                <c:pt idx="6">
                  <c:v>344.0</c:v>
                </c:pt>
                <c:pt idx="7">
                  <c:v>341.6</c:v>
                </c:pt>
                <c:pt idx="8">
                  <c:v>317.2</c:v>
                </c:pt>
                <c:pt idx="9">
                  <c:v>302.0</c:v>
                </c:pt>
                <c:pt idx="10">
                  <c:v>282.0</c:v>
                </c:pt>
                <c:pt idx="11">
                  <c:v>249.6</c:v>
                </c:pt>
                <c:pt idx="12">
                  <c:v>201.6</c:v>
                </c:pt>
                <c:pt idx="13">
                  <c:v>163.6</c:v>
                </c:pt>
                <c:pt idx="14">
                  <c:v>139.6</c:v>
                </c:pt>
                <c:pt idx="15">
                  <c:v>101.4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'0.2'!$C$3:$C$18</c:f>
              <c:numCache>
                <c:formatCode>General</c:formatCode>
                <c:ptCount val="16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'0.2'!$D$3:$D$18</c:f>
              <c:numCache>
                <c:formatCode>General</c:formatCode>
                <c:ptCount val="16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242.0</c:v>
                </c:pt>
                <c:pt idx="6">
                  <c:v>267.2</c:v>
                </c:pt>
                <c:pt idx="7">
                  <c:v>266.0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256.0</c:v>
                </c:pt>
                <c:pt idx="13">
                  <c:v>214.0</c:v>
                </c:pt>
                <c:pt idx="14">
                  <c:v>190.0</c:v>
                </c:pt>
                <c:pt idx="15">
                  <c:v>164.4</c:v>
                </c:pt>
              </c:numCache>
            </c:numRef>
          </c:yVal>
          <c:smooth val="0"/>
        </c:ser>
        <c:ser>
          <c:idx val="2"/>
          <c:order val="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'0.5'!$C$2:$C$16</c:f>
              <c:numCache>
                <c:formatCode>General</c:formatCode>
                <c:ptCount val="15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54.7</c:v>
                </c:pt>
                <c:pt idx="10">
                  <c:v>57.24</c:v>
                </c:pt>
                <c:pt idx="11">
                  <c:v>59.78</c:v>
                </c:pt>
                <c:pt idx="12">
                  <c:v>62.32</c:v>
                </c:pt>
                <c:pt idx="13">
                  <c:v>64.86</c:v>
                </c:pt>
                <c:pt idx="14">
                  <c:v>67.4</c:v>
                </c:pt>
              </c:numCache>
            </c:numRef>
          </c:xVal>
          <c:yVal>
            <c:numRef>
              <c:f>'0.5'!$E$2:$E$16</c:f>
              <c:numCache>
                <c:formatCode>General</c:formatCode>
                <c:ptCount val="15"/>
                <c:pt idx="0">
                  <c:v>20.05</c:v>
                </c:pt>
                <c:pt idx="2">
                  <c:v>299.24</c:v>
                </c:pt>
                <c:pt idx="3">
                  <c:v>335.6</c:v>
                </c:pt>
                <c:pt idx="4">
                  <c:v>369.7</c:v>
                </c:pt>
                <c:pt idx="5">
                  <c:v>349.92</c:v>
                </c:pt>
                <c:pt idx="6">
                  <c:v>350.07</c:v>
                </c:pt>
                <c:pt idx="7">
                  <c:v>333.87</c:v>
                </c:pt>
                <c:pt idx="8">
                  <c:v>320.5</c:v>
                </c:pt>
                <c:pt idx="10">
                  <c:v>248.33</c:v>
                </c:pt>
                <c:pt idx="14">
                  <c:v>118.4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03856"/>
        <c:axId val="-2074246032"/>
      </c:scatterChart>
      <c:valAx>
        <c:axId val="-2049603856"/>
        <c:scaling>
          <c:orientation val="minMax"/>
          <c:min val="40.0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4246032"/>
        <c:crosses val="autoZero"/>
        <c:crossBetween val="midCat"/>
      </c:valAx>
      <c:valAx>
        <c:axId val="-207424603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Voltage( 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96038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0.2 offfset </a:t>
            </a:r>
          </a:p>
        </c:rich>
      </c:tx>
      <c:layout>
        <c:manualLayout>
          <c:xMode val="edge"/>
          <c:yMode val="edge"/>
          <c:x val="0.208202989224887"/>
          <c:y val="0.04775661280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2161974278763"/>
          <c:y val="0.0350275345310102"/>
          <c:w val="0.90775981925617"/>
          <c:h val="0.883091089645211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'0.2'!$C$3:$C$26</c:f>
              <c:numCache>
                <c:formatCode>General</c:formatCode>
                <c:ptCount val="24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  <c:pt idx="17">
                  <c:v>118.2</c:v>
                </c:pt>
                <c:pt idx="18">
                  <c:v>143.6</c:v>
                </c:pt>
                <c:pt idx="19">
                  <c:v>169.0</c:v>
                </c:pt>
                <c:pt idx="20">
                  <c:v>194.4</c:v>
                </c:pt>
                <c:pt idx="21">
                  <c:v>219.8</c:v>
                </c:pt>
                <c:pt idx="22">
                  <c:v>245.2</c:v>
                </c:pt>
                <c:pt idx="23">
                  <c:v>270.6</c:v>
                </c:pt>
              </c:numCache>
            </c:numRef>
          </c:xVal>
          <c:yVal>
            <c:numRef>
              <c:f>'0.2'!$D$3:$D$26</c:f>
              <c:numCache>
                <c:formatCode>General</c:formatCode>
                <c:ptCount val="24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242.0</c:v>
                </c:pt>
                <c:pt idx="6">
                  <c:v>267.2</c:v>
                </c:pt>
                <c:pt idx="7">
                  <c:v>266.0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256.0</c:v>
                </c:pt>
                <c:pt idx="13">
                  <c:v>214.0</c:v>
                </c:pt>
                <c:pt idx="14">
                  <c:v>190.0</c:v>
                </c:pt>
                <c:pt idx="15">
                  <c:v>164.4</c:v>
                </c:pt>
                <c:pt idx="16">
                  <c:v>63.6</c:v>
                </c:pt>
                <c:pt idx="17">
                  <c:v>29.36</c:v>
                </c:pt>
                <c:pt idx="18">
                  <c:v>18.0</c:v>
                </c:pt>
                <c:pt idx="19">
                  <c:v>11.04</c:v>
                </c:pt>
                <c:pt idx="20">
                  <c:v>7.2</c:v>
                </c:pt>
                <c:pt idx="21">
                  <c:v>3.752</c:v>
                </c:pt>
                <c:pt idx="22">
                  <c:v>3.664</c:v>
                </c:pt>
                <c:pt idx="23">
                  <c:v>3.264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23216"/>
        <c:axId val="-2019135040"/>
      </c:scatterChart>
      <c:valAx>
        <c:axId val="-2049623216"/>
        <c:scaling>
          <c:logBase val="10.0"/>
          <c:orientation val="minMax"/>
          <c:min val="10.0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9135040"/>
        <c:crosses val="autoZero"/>
        <c:crossBetween val="midCat"/>
      </c:valAx>
      <c:valAx>
        <c:axId val="-20191350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 (mV)</a:t>
                </a:r>
              </a:p>
            </c:rich>
          </c:tx>
          <c:layout>
            <c:manualLayout>
              <c:xMode val="edge"/>
              <c:yMode val="edge"/>
              <c:x val="0.00195516162669447"/>
              <c:y val="0.462219012367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96232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0.2 offfset </a:t>
            </a:r>
          </a:p>
        </c:rich>
      </c:tx>
      <c:layout>
        <c:manualLayout>
          <c:xMode val="edge"/>
          <c:yMode val="edge"/>
          <c:x val="0.240288686053916"/>
          <c:y val="0.02229845626072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1477393334748"/>
          <c:y val="0.0350275345310102"/>
          <c:w val="0.907747824241138"/>
          <c:h val="0.883091089645211"/>
        </c:manualLayout>
      </c:layout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'0.2'!$C$3:$C$19</c:f>
              <c:numCache>
                <c:formatCode>General</c:formatCode>
                <c:ptCount val="17"/>
                <c:pt idx="0">
                  <c:v>42.0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</c:numCache>
            </c:numRef>
          </c:xVal>
          <c:yVal>
            <c:numRef>
              <c:f>'0.2'!$D$3:$D$19</c:f>
              <c:numCache>
                <c:formatCode>General</c:formatCode>
                <c:ptCount val="17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242.0</c:v>
                </c:pt>
                <c:pt idx="6">
                  <c:v>267.2</c:v>
                </c:pt>
                <c:pt idx="7">
                  <c:v>266.0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256.0</c:v>
                </c:pt>
                <c:pt idx="13">
                  <c:v>214.0</c:v>
                </c:pt>
                <c:pt idx="14">
                  <c:v>190.0</c:v>
                </c:pt>
                <c:pt idx="15">
                  <c:v>164.4</c:v>
                </c:pt>
                <c:pt idx="16">
                  <c:v>63.6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21168"/>
        <c:axId val="2140249200"/>
      </c:scatterChart>
      <c:valAx>
        <c:axId val="-21274211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0249200"/>
        <c:crosses val="autoZero"/>
        <c:crossBetween val="midCat"/>
      </c:valAx>
      <c:valAx>
        <c:axId val="21402492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 (mV)</a:t>
                </a:r>
              </a:p>
            </c:rich>
          </c:tx>
          <c:layout>
            <c:manualLayout>
              <c:xMode val="edge"/>
              <c:yMode val="edge"/>
              <c:x val="0.0019528762470813"/>
              <c:y val="0.462219012367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74211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lntensity profile along x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23391884448253"/>
          <c:y val="0.116332039817783"/>
          <c:w val="0.951833037517596"/>
          <c:h val="0.807069343681458"/>
        </c:manualLayout>
      </c:layout>
      <c:scatterChart>
        <c:scatterStyle val="lineMarker"/>
        <c:varyColors val="0"/>
        <c:ser>
          <c:idx val="0"/>
          <c:order val="0"/>
          <c:tx>
            <c:v>60 inches </c:v>
          </c:tx>
          <c:spPr>
            <a:ln w="31680">
              <a:solidFill>
                <a:srgbClr val="7030A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Sheet6!$B$1:$B$19</c:f>
              <c:strCache>
                <c:ptCount val="12"/>
                <c:pt idx="0">
                  <c:v>Distance in x 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strCache>
            </c:strRef>
          </c:xVal>
          <c:yVal>
            <c:numRef>
              <c:f>Sheet6!$C$1:$C$19</c:f>
              <c:numCache>
                <c:formatCode>General</c:formatCode>
                <c:ptCount val="19"/>
                <c:pt idx="0">
                  <c:v>0.0</c:v>
                </c:pt>
                <c:pt idx="1">
                  <c:v>0.16</c:v>
                </c:pt>
                <c:pt idx="2">
                  <c:v>0.2</c:v>
                </c:pt>
                <c:pt idx="3">
                  <c:v>0.4</c:v>
                </c:pt>
                <c:pt idx="4">
                  <c:v>0.58</c:v>
                </c:pt>
                <c:pt idx="5">
                  <c:v>1.0</c:v>
                </c:pt>
                <c:pt idx="7">
                  <c:v>2.2</c:v>
                </c:pt>
                <c:pt idx="8">
                  <c:v>3.6</c:v>
                </c:pt>
                <c:pt idx="9">
                  <c:v>1.14</c:v>
                </c:pt>
                <c:pt idx="10">
                  <c:v>0.08</c:v>
                </c:pt>
                <c:pt idx="1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80 inches</c:v>
          </c:tx>
          <c:spPr>
            <a:ln w="25560">
              <a:solidFill>
                <a:srgbClr val="FFC00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Sheet6!$B$2:$B$12</c:f>
              <c:numCache>
                <c:formatCode>General</c:formatCode>
                <c:ptCount val="11"/>
                <c:pt idx="0">
                  <c:v>-8.0</c:v>
                </c:pt>
                <c:pt idx="1">
                  <c:v>-6.0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Sheet6!$D$2:$D$12</c:f>
              <c:numCache>
                <c:formatCode>General</c:formatCode>
                <c:ptCount val="11"/>
                <c:pt idx="2">
                  <c:v>0.0</c:v>
                </c:pt>
                <c:pt idx="3">
                  <c:v>0.152</c:v>
                </c:pt>
                <c:pt idx="4">
                  <c:v>0.24</c:v>
                </c:pt>
                <c:pt idx="6">
                  <c:v>0.352</c:v>
                </c:pt>
                <c:pt idx="7">
                  <c:v>1.04</c:v>
                </c:pt>
                <c:pt idx="8">
                  <c:v>0.216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25560">
              <a:solidFill>
                <a:srgbClr val="FF000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Sheet6!$B$2:$B$12</c:f>
              <c:numCache>
                <c:formatCode>General</c:formatCode>
                <c:ptCount val="11"/>
                <c:pt idx="0">
                  <c:v>-8.0</c:v>
                </c:pt>
                <c:pt idx="1">
                  <c:v>-6.0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3">
                  <c:v>0.9</c:v>
                </c:pt>
                <c:pt idx="4">
                  <c:v>2.152</c:v>
                </c:pt>
                <c:pt idx="5">
                  <c:v>2.94</c:v>
                </c:pt>
                <c:pt idx="6">
                  <c:v>2.2</c:v>
                </c:pt>
                <c:pt idx="7">
                  <c:v>0.168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57888"/>
        <c:axId val="-2053576144"/>
      </c:scatterChart>
      <c:valAx>
        <c:axId val="-205365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3576144"/>
        <c:crosses val="autoZero"/>
        <c:crossBetween val="midCat"/>
      </c:valAx>
      <c:valAx>
        <c:axId val="-20535761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36578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0014688781443"/>
          <c:y val="0.317614307406783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along x 0.5 offset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poly"/>
            <c:order val="5"/>
            <c:dispRSqr val="0"/>
            <c:dispEq val="0"/>
          </c:trendline>
          <c:xVal>
            <c:numRef>
              <c:f>'0.5 UV 01.csv'!$B$2:$B$17</c:f>
              <c:numCache>
                <c:formatCode>General</c:formatCode>
                <c:ptCount val="16"/>
                <c:pt idx="0">
                  <c:v>-9.859</c:v>
                </c:pt>
                <c:pt idx="1">
                  <c:v>-7.859</c:v>
                </c:pt>
                <c:pt idx="2">
                  <c:v>-5.859</c:v>
                </c:pt>
                <c:pt idx="3">
                  <c:v>-3.859</c:v>
                </c:pt>
                <c:pt idx="4">
                  <c:v>-2.859</c:v>
                </c:pt>
                <c:pt idx="5">
                  <c:v>-1.859</c:v>
                </c:pt>
                <c:pt idx="6">
                  <c:v>-1.859</c:v>
                </c:pt>
                <c:pt idx="7">
                  <c:v>-1.859</c:v>
                </c:pt>
                <c:pt idx="8">
                  <c:v>-0.859</c:v>
                </c:pt>
                <c:pt idx="9">
                  <c:v>0.141</c:v>
                </c:pt>
                <c:pt idx="10">
                  <c:v>0.141</c:v>
                </c:pt>
                <c:pt idx="11">
                  <c:v>1.141</c:v>
                </c:pt>
                <c:pt idx="12">
                  <c:v>2.141</c:v>
                </c:pt>
                <c:pt idx="13">
                  <c:v>4.141</c:v>
                </c:pt>
                <c:pt idx="14">
                  <c:v>6.141</c:v>
                </c:pt>
                <c:pt idx="15">
                  <c:v>8.141</c:v>
                </c:pt>
              </c:numCache>
            </c:numRef>
          </c:xVal>
          <c:yVal>
            <c:numRef>
              <c:f>'0.5 UV 01.csv'!$E$2:$E$17</c:f>
              <c:numCache>
                <c:formatCode>General</c:formatCode>
                <c:ptCount val="16"/>
                <c:pt idx="0">
                  <c:v>0.52</c:v>
                </c:pt>
                <c:pt idx="1">
                  <c:v>0.856</c:v>
                </c:pt>
                <c:pt idx="2">
                  <c:v>1.368</c:v>
                </c:pt>
                <c:pt idx="3">
                  <c:v>1.624</c:v>
                </c:pt>
                <c:pt idx="4">
                  <c:v>2.12</c:v>
                </c:pt>
                <c:pt idx="5">
                  <c:v>3.872</c:v>
                </c:pt>
                <c:pt idx="6">
                  <c:v>3.264</c:v>
                </c:pt>
                <c:pt idx="7">
                  <c:v>3.608</c:v>
                </c:pt>
                <c:pt idx="8">
                  <c:v>2.992</c:v>
                </c:pt>
                <c:pt idx="9">
                  <c:v>2.144</c:v>
                </c:pt>
                <c:pt idx="10">
                  <c:v>2.368</c:v>
                </c:pt>
                <c:pt idx="11">
                  <c:v>3.024</c:v>
                </c:pt>
                <c:pt idx="12">
                  <c:v>2.96</c:v>
                </c:pt>
                <c:pt idx="13">
                  <c:v>2.232</c:v>
                </c:pt>
                <c:pt idx="14">
                  <c:v>1.464</c:v>
                </c:pt>
                <c:pt idx="15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16256"/>
        <c:axId val="-2013373616"/>
      </c:scatterChart>
      <c:valAx>
        <c:axId val="-212291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3373616"/>
        <c:crosses val="autoZero"/>
        <c:crossBetween val="midCat"/>
      </c:valAx>
      <c:valAx>
        <c:axId val="-20133736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2916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291960</xdr:colOff>
      <xdr:row>8</xdr:row>
      <xdr:rowOff>114480</xdr:rowOff>
    </xdr:from>
    <xdr:to>
      <xdr:col>15</xdr:col>
      <xdr:colOff>456840</xdr:colOff>
      <xdr:row>26</xdr:row>
      <xdr:rowOff>126720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127080</xdr:colOff>
      <xdr:row>30</xdr:row>
      <xdr:rowOff>190440</xdr:rowOff>
    </xdr:from>
    <xdr:to>
      <xdr:col>14</xdr:col>
      <xdr:colOff>228240</xdr:colOff>
      <xdr:row>47</xdr:row>
      <xdr:rowOff>164520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368280</xdr:colOff>
      <xdr:row>5</xdr:row>
      <xdr:rowOff>88920</xdr:rowOff>
    </xdr:from>
    <xdr:to>
      <xdr:col>14</xdr:col>
      <xdr:colOff>456840</xdr:colOff>
      <xdr:row>26</xdr:row>
      <xdr:rowOff>63000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546120</xdr:colOff>
      <xdr:row>30</xdr:row>
      <xdr:rowOff>25560</xdr:rowOff>
    </xdr:from>
    <xdr:to>
      <xdr:col>17</xdr:col>
      <xdr:colOff>634680</xdr:colOff>
      <xdr:row>50</xdr:row>
      <xdr:rowOff>202680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317520</xdr:colOff>
      <xdr:row>31</xdr:row>
      <xdr:rowOff>0</xdr:rowOff>
    </xdr:from>
    <xdr:to>
      <xdr:col>9</xdr:col>
      <xdr:colOff>406080</xdr:colOff>
      <xdr:row>51</xdr:row>
      <xdr:rowOff>177480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12600</xdr:colOff>
      <xdr:row>7</xdr:row>
      <xdr:rowOff>38160</xdr:rowOff>
    </xdr:from>
    <xdr:to>
      <xdr:col>15</xdr:col>
      <xdr:colOff>139320</xdr:colOff>
      <xdr:row>26</xdr:row>
      <xdr:rowOff>164880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787320</xdr:colOff>
      <xdr:row>29</xdr:row>
      <xdr:rowOff>101520</xdr:rowOff>
    </xdr:from>
    <xdr:to>
      <xdr:col>13</xdr:col>
      <xdr:colOff>88560</xdr:colOff>
      <xdr:row>49</xdr:row>
      <xdr:rowOff>24840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</xdr:row>
      <xdr:rowOff>114480</xdr:rowOff>
    </xdr:from>
    <xdr:to>
      <xdr:col>17</xdr:col>
      <xdr:colOff>774360</xdr:colOff>
      <xdr:row>25</xdr:row>
      <xdr:rowOff>114120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260280</xdr:colOff>
      <xdr:row>4</xdr:row>
      <xdr:rowOff>127080</xdr:rowOff>
    </xdr:from>
    <xdr:to>
      <xdr:col>17</xdr:col>
      <xdr:colOff>101160</xdr:colOff>
      <xdr:row>24</xdr:row>
      <xdr:rowOff>126720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336600</xdr:colOff>
      <xdr:row>25</xdr:row>
      <xdr:rowOff>88920</xdr:rowOff>
    </xdr:from>
    <xdr:to>
      <xdr:col>16</xdr:col>
      <xdr:colOff>749160</xdr:colOff>
      <xdr:row>45</xdr:row>
      <xdr:rowOff>164880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520560</xdr:colOff>
      <xdr:row>0</xdr:row>
      <xdr:rowOff>165240</xdr:rowOff>
    </xdr:from>
    <xdr:to>
      <xdr:col>18</xdr:col>
      <xdr:colOff>748800</xdr:colOff>
      <xdr:row>20</xdr:row>
      <xdr:rowOff>177480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63360</xdr:colOff>
      <xdr:row>23</xdr:row>
      <xdr:rowOff>44280</xdr:rowOff>
    </xdr:from>
    <xdr:to>
      <xdr:col>15</xdr:col>
      <xdr:colOff>1019160</xdr:colOff>
      <xdr:row>43</xdr:row>
      <xdr:rowOff>24840</xdr:rowOff>
    </xdr:to>
    <xdr:graphicFrame macro="">
      <xdr:nvGraphicFramePr>
        <xdr:cNvPr id="1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452880</xdr:colOff>
      <xdr:row>6</xdr:row>
      <xdr:rowOff>40680</xdr:rowOff>
    </xdr:from>
    <xdr:to>
      <xdr:col>18</xdr:col>
      <xdr:colOff>776520</xdr:colOff>
      <xdr:row>25</xdr:row>
      <xdr:rowOff>78480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723960</xdr:colOff>
      <xdr:row>21</xdr:row>
      <xdr:rowOff>183960</xdr:rowOff>
    </xdr:from>
    <xdr:to>
      <xdr:col>9</xdr:col>
      <xdr:colOff>75960</xdr:colOff>
      <xdr:row>40</xdr:row>
      <xdr:rowOff>139680</xdr:rowOff>
    </xdr:to>
    <xdr:graphicFrame macro="">
      <xdr:nvGraphicFramePr>
        <xdr:cNvPr id="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800280</xdr:colOff>
      <xdr:row>0</xdr:row>
      <xdr:rowOff>139680</xdr:rowOff>
    </xdr:from>
    <xdr:to>
      <xdr:col>20</xdr:col>
      <xdr:colOff>774360</xdr:colOff>
      <xdr:row>22</xdr:row>
      <xdr:rowOff>37800</xdr:rowOff>
    </xdr:to>
    <xdr:graphicFrame macro="">
      <xdr:nvGraphicFramePr>
        <xdr:cNvPr id="1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609480</xdr:colOff>
      <xdr:row>25</xdr:row>
      <xdr:rowOff>12600</xdr:rowOff>
    </xdr:from>
    <xdr:to>
      <xdr:col>18</xdr:col>
      <xdr:colOff>774360</xdr:colOff>
      <xdr:row>44</xdr:row>
      <xdr:rowOff>189720</xdr:rowOff>
    </xdr:to>
    <xdr:graphicFrame macro="">
      <xdr:nvGraphicFramePr>
        <xdr:cNvPr id="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50760</xdr:colOff>
      <xdr:row>44</xdr:row>
      <xdr:rowOff>152280</xdr:rowOff>
    </xdr:from>
    <xdr:to>
      <xdr:col>8</xdr:col>
      <xdr:colOff>698040</xdr:colOff>
      <xdr:row>63</xdr:row>
      <xdr:rowOff>12240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48</xdr:row>
      <xdr:rowOff>51120</xdr:rowOff>
    </xdr:from>
    <xdr:to>
      <xdr:col>18</xdr:col>
      <xdr:colOff>482400</xdr:colOff>
      <xdr:row>66</xdr:row>
      <xdr:rowOff>145800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171360</xdr:colOff>
      <xdr:row>7</xdr:row>
      <xdr:rowOff>177840</xdr:rowOff>
    </xdr:from>
    <xdr:to>
      <xdr:col>14</xdr:col>
      <xdr:colOff>532800</xdr:colOff>
      <xdr:row>24</xdr:row>
      <xdr:rowOff>190080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E16" sqref="E16"/>
    </sheetView>
  </sheetViews>
  <sheetFormatPr baseColWidth="10" defaultColWidth="8.83203125" defaultRowHeight="16" x14ac:dyDescent="0.2"/>
  <cols>
    <col min="1" max="1025" width="10.5" customWidth="1"/>
  </cols>
  <sheetData>
    <row r="2" spans="2:4" x14ac:dyDescent="0.2">
      <c r="B2">
        <v>0</v>
      </c>
    </row>
    <row r="3" spans="2:4" x14ac:dyDescent="0.2">
      <c r="B3">
        <v>0.5</v>
      </c>
      <c r="C3">
        <v>0.114</v>
      </c>
      <c r="D3">
        <f t="shared" ref="D3:D21" si="0">1/C3</f>
        <v>8.7719298245614024</v>
      </c>
    </row>
    <row r="4" spans="2:4" x14ac:dyDescent="0.2">
      <c r="B4">
        <v>1</v>
      </c>
      <c r="C4">
        <v>4.3999999999999997E-2</v>
      </c>
      <c r="D4">
        <f t="shared" si="0"/>
        <v>22.72727272727273</v>
      </c>
    </row>
    <row r="5" spans="2:4" x14ac:dyDescent="0.2">
      <c r="B5">
        <v>2</v>
      </c>
      <c r="C5">
        <v>4.3999999999999997E-2</v>
      </c>
      <c r="D5">
        <f t="shared" si="0"/>
        <v>22.72727272727273</v>
      </c>
    </row>
    <row r="6" spans="2:4" x14ac:dyDescent="0.2">
      <c r="B6">
        <v>3</v>
      </c>
      <c r="C6">
        <v>4.8000000000000001E-2</v>
      </c>
      <c r="D6">
        <f t="shared" si="0"/>
        <v>20.833333333333332</v>
      </c>
    </row>
    <row r="7" spans="2:4" x14ac:dyDescent="0.2">
      <c r="B7">
        <v>4</v>
      </c>
      <c r="C7">
        <v>6.0999999999999999E-2</v>
      </c>
      <c r="D7">
        <f t="shared" si="0"/>
        <v>16.393442622950818</v>
      </c>
    </row>
    <row r="8" spans="2:4" x14ac:dyDescent="0.2">
      <c r="B8">
        <v>5</v>
      </c>
      <c r="C8">
        <v>0.08</v>
      </c>
      <c r="D8">
        <f t="shared" si="0"/>
        <v>12.5</v>
      </c>
    </row>
    <row r="9" spans="2:4" x14ac:dyDescent="0.2">
      <c r="B9">
        <v>6</v>
      </c>
      <c r="C9">
        <v>9.1999999999999998E-2</v>
      </c>
      <c r="D9">
        <f t="shared" si="0"/>
        <v>10.869565217391305</v>
      </c>
    </row>
    <row r="10" spans="2:4" x14ac:dyDescent="0.2">
      <c r="B10">
        <v>7</v>
      </c>
      <c r="C10">
        <v>0.12</v>
      </c>
      <c r="D10">
        <f t="shared" si="0"/>
        <v>8.3333333333333339</v>
      </c>
    </row>
    <row r="11" spans="2:4" x14ac:dyDescent="0.2">
      <c r="B11">
        <v>8</v>
      </c>
      <c r="C11">
        <v>0.13500000000000001</v>
      </c>
      <c r="D11">
        <f t="shared" si="0"/>
        <v>7.4074074074074066</v>
      </c>
    </row>
    <row r="12" spans="2:4" x14ac:dyDescent="0.2">
      <c r="B12">
        <v>9</v>
      </c>
      <c r="C12">
        <v>0.158</v>
      </c>
      <c r="D12">
        <f t="shared" si="0"/>
        <v>6.3291139240506329</v>
      </c>
    </row>
    <row r="13" spans="2:4" x14ac:dyDescent="0.2">
      <c r="B13">
        <v>10</v>
      </c>
      <c r="C13">
        <v>0.193</v>
      </c>
      <c r="D13">
        <f t="shared" si="0"/>
        <v>5.1813471502590671</v>
      </c>
    </row>
    <row r="14" spans="2:4" x14ac:dyDescent="0.2">
      <c r="B14">
        <v>20</v>
      </c>
      <c r="C14">
        <v>0.42</v>
      </c>
      <c r="D14">
        <f t="shared" si="0"/>
        <v>2.3809523809523809</v>
      </c>
    </row>
    <row r="15" spans="2:4" x14ac:dyDescent="0.2">
      <c r="B15">
        <v>30</v>
      </c>
      <c r="C15">
        <v>0.66</v>
      </c>
      <c r="D15">
        <f t="shared" si="0"/>
        <v>1.5151515151515151</v>
      </c>
    </row>
    <row r="16" spans="2:4" x14ac:dyDescent="0.2">
      <c r="B16">
        <v>40</v>
      </c>
      <c r="C16">
        <v>1.2</v>
      </c>
      <c r="D16">
        <f t="shared" si="0"/>
        <v>0.83333333333333337</v>
      </c>
    </row>
    <row r="17" spans="2:4" x14ac:dyDescent="0.2">
      <c r="B17">
        <v>50</v>
      </c>
      <c r="C17">
        <v>1.5</v>
      </c>
      <c r="D17">
        <f t="shared" si="0"/>
        <v>0.66666666666666663</v>
      </c>
    </row>
    <row r="18" spans="2:4" x14ac:dyDescent="0.2">
      <c r="B18">
        <v>60</v>
      </c>
      <c r="C18">
        <v>2.2999999999999998</v>
      </c>
      <c r="D18">
        <f t="shared" si="0"/>
        <v>0.43478260869565222</v>
      </c>
    </row>
    <row r="19" spans="2:4" x14ac:dyDescent="0.2">
      <c r="B19">
        <v>70</v>
      </c>
      <c r="C19">
        <v>2.2999999999999998</v>
      </c>
      <c r="D19">
        <f t="shared" si="0"/>
        <v>0.43478260869565222</v>
      </c>
    </row>
    <row r="20" spans="2:4" x14ac:dyDescent="0.2">
      <c r="B20">
        <v>80</v>
      </c>
      <c r="C20">
        <v>3.2</v>
      </c>
      <c r="D20">
        <f t="shared" si="0"/>
        <v>0.3125</v>
      </c>
    </row>
    <row r="21" spans="2:4" x14ac:dyDescent="0.2">
      <c r="B21">
        <v>90</v>
      </c>
      <c r="C21">
        <v>3.7</v>
      </c>
      <c r="D21">
        <f t="shared" si="0"/>
        <v>0.27027027027027023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opLeftCell="A8" workbookViewId="0">
      <selection activeCell="L36" sqref="L36"/>
    </sheetView>
  </sheetViews>
  <sheetFormatPr baseColWidth="10" defaultColWidth="8.83203125" defaultRowHeight="16" x14ac:dyDescent="0.2"/>
  <cols>
    <col min="1" max="1025" width="10.5" customWidth="1"/>
  </cols>
  <sheetData>
    <row r="1" spans="2:10" x14ac:dyDescent="0.2">
      <c r="B1" t="s">
        <v>10</v>
      </c>
      <c r="C1">
        <v>20</v>
      </c>
      <c r="D1">
        <v>0.44</v>
      </c>
      <c r="E1">
        <v>1</v>
      </c>
      <c r="F1">
        <v>0.44</v>
      </c>
      <c r="G1">
        <f t="shared" ref="G1:G20" si="0">3.5*C1/(27.2-3.5)</f>
        <v>2.9535864978902953</v>
      </c>
      <c r="H1">
        <f t="shared" ref="H1:H20" si="1">C1+(G1/2)</f>
        <v>21.476793248945146</v>
      </c>
      <c r="I1">
        <f t="shared" ref="I1:I20" si="2">F1/G1</f>
        <v>0.14897142857142859</v>
      </c>
    </row>
    <row r="2" spans="2:10" x14ac:dyDescent="0.2">
      <c r="B2">
        <v>0</v>
      </c>
      <c r="C2">
        <f t="shared" ref="C2:C20" si="3">(B2*25.4) +42</f>
        <v>42</v>
      </c>
      <c r="D2">
        <v>2.032</v>
      </c>
      <c r="E2">
        <v>1</v>
      </c>
      <c r="F2">
        <f t="shared" ref="F2:F20" si="4">D2/E2</f>
        <v>2.032</v>
      </c>
      <c r="G2">
        <f t="shared" si="0"/>
        <v>6.2025316455696204</v>
      </c>
      <c r="H2">
        <f t="shared" si="1"/>
        <v>45.101265822784811</v>
      </c>
      <c r="I2">
        <f t="shared" si="2"/>
        <v>0.32760816326530612</v>
      </c>
    </row>
    <row r="3" spans="2:10" x14ac:dyDescent="0.2">
      <c r="B3">
        <v>1</v>
      </c>
      <c r="C3">
        <f t="shared" si="3"/>
        <v>67.400000000000006</v>
      </c>
      <c r="D3">
        <v>23.12</v>
      </c>
      <c r="E3">
        <v>1</v>
      </c>
      <c r="F3">
        <f t="shared" si="4"/>
        <v>23.12</v>
      </c>
      <c r="G3">
        <f t="shared" si="0"/>
        <v>9.9535864978902975</v>
      </c>
      <c r="H3">
        <f t="shared" si="1"/>
        <v>72.376793248945148</v>
      </c>
      <c r="I3">
        <f t="shared" si="2"/>
        <v>2.3227808393387024</v>
      </c>
      <c r="J3">
        <f>I3/'0.2 (100)'!I1</f>
        <v>13.600000000000001</v>
      </c>
    </row>
    <row r="4" spans="2:10" x14ac:dyDescent="0.2">
      <c r="B4">
        <v>2</v>
      </c>
      <c r="C4">
        <f t="shared" si="3"/>
        <v>92.8</v>
      </c>
      <c r="D4">
        <v>121.3</v>
      </c>
      <c r="E4">
        <v>1</v>
      </c>
      <c r="F4">
        <f t="shared" si="4"/>
        <v>121.3</v>
      </c>
      <c r="G4">
        <f t="shared" si="0"/>
        <v>13.704641350210972</v>
      </c>
      <c r="H4">
        <f t="shared" si="1"/>
        <v>99.652320675105486</v>
      </c>
      <c r="I4">
        <f t="shared" si="2"/>
        <v>8.8510160098522164</v>
      </c>
      <c r="J4">
        <f>I4/'0.2 (100)'!I2</f>
        <v>39.12903225806452</v>
      </c>
    </row>
    <row r="5" spans="2:10" x14ac:dyDescent="0.2">
      <c r="B5">
        <v>3</v>
      </c>
      <c r="C5">
        <f t="shared" si="3"/>
        <v>118.19999999999999</v>
      </c>
      <c r="D5">
        <v>168</v>
      </c>
      <c r="E5">
        <v>1</v>
      </c>
      <c r="F5">
        <f t="shared" si="4"/>
        <v>168</v>
      </c>
      <c r="G5">
        <f t="shared" si="0"/>
        <v>17.455696202531644</v>
      </c>
      <c r="H5">
        <f t="shared" si="1"/>
        <v>126.92784810126581</v>
      </c>
      <c r="I5">
        <f t="shared" si="2"/>
        <v>9.6243654822335039</v>
      </c>
      <c r="J5">
        <f>I5/'0.2 (100)'!I3</f>
        <v>44.21052631578948</v>
      </c>
    </row>
    <row r="6" spans="2:10" x14ac:dyDescent="0.2">
      <c r="B6">
        <v>4</v>
      </c>
      <c r="C6">
        <f t="shared" si="3"/>
        <v>143.6</v>
      </c>
      <c r="D6">
        <v>177.6</v>
      </c>
      <c r="E6">
        <v>1</v>
      </c>
      <c r="F6">
        <f t="shared" si="4"/>
        <v>177.6</v>
      </c>
      <c r="G6">
        <f t="shared" si="0"/>
        <v>21.206751054852319</v>
      </c>
      <c r="H6">
        <f t="shared" si="1"/>
        <v>154.20337552742615</v>
      </c>
      <c r="I6">
        <f t="shared" si="2"/>
        <v>8.3746916036609633</v>
      </c>
      <c r="J6">
        <f>I6/'0.2 (100)'!I4</f>
        <v>30.101694915254235</v>
      </c>
    </row>
    <row r="7" spans="2:10" x14ac:dyDescent="0.2">
      <c r="B7">
        <v>5</v>
      </c>
      <c r="C7">
        <f t="shared" si="3"/>
        <v>169</v>
      </c>
      <c r="D7">
        <v>171.6</v>
      </c>
      <c r="E7">
        <v>1</v>
      </c>
      <c r="F7">
        <f t="shared" si="4"/>
        <v>171.6</v>
      </c>
      <c r="G7">
        <f t="shared" si="0"/>
        <v>24.957805907172997</v>
      </c>
      <c r="H7">
        <f t="shared" si="1"/>
        <v>181.4789029535865</v>
      </c>
      <c r="I7">
        <f t="shared" si="2"/>
        <v>6.8756043956043955</v>
      </c>
      <c r="J7">
        <f>I7/'0.2 (100)'!I5</f>
        <v>21.45</v>
      </c>
    </row>
    <row r="8" spans="2:10" x14ac:dyDescent="0.2">
      <c r="B8">
        <v>6</v>
      </c>
      <c r="C8">
        <f t="shared" si="3"/>
        <v>194.39999999999998</v>
      </c>
      <c r="D8">
        <v>167.2</v>
      </c>
      <c r="E8">
        <v>1</v>
      </c>
      <c r="F8">
        <f t="shared" si="4"/>
        <v>167.2</v>
      </c>
      <c r="G8">
        <f t="shared" si="0"/>
        <v>28.708860759493668</v>
      </c>
      <c r="H8">
        <f t="shared" si="1"/>
        <v>208.75443037974682</v>
      </c>
      <c r="I8">
        <f t="shared" si="2"/>
        <v>5.8239858906525575</v>
      </c>
      <c r="J8">
        <f>I8/'0.2 (100)'!I6</f>
        <v>14.169491525423727</v>
      </c>
    </row>
    <row r="9" spans="2:10" x14ac:dyDescent="0.2">
      <c r="B9">
        <v>7</v>
      </c>
      <c r="C9">
        <f t="shared" si="3"/>
        <v>219.79999999999998</v>
      </c>
      <c r="D9">
        <v>147.19999999999999</v>
      </c>
      <c r="E9">
        <v>1</v>
      </c>
      <c r="F9">
        <f t="shared" si="4"/>
        <v>147.19999999999999</v>
      </c>
      <c r="G9">
        <f t="shared" si="0"/>
        <v>32.459915611814345</v>
      </c>
      <c r="H9">
        <f t="shared" si="1"/>
        <v>236.02995780590715</v>
      </c>
      <c r="I9">
        <f t="shared" si="2"/>
        <v>4.534823865852073</v>
      </c>
      <c r="J9">
        <f>I9/'0.2 (100)'!I7</f>
        <v>10.514285714285714</v>
      </c>
    </row>
    <row r="10" spans="2:10" x14ac:dyDescent="0.2">
      <c r="B10">
        <v>8</v>
      </c>
      <c r="C10">
        <f t="shared" si="3"/>
        <v>245.2</v>
      </c>
      <c r="D10">
        <v>136</v>
      </c>
      <c r="E10">
        <v>0.99999899999999997</v>
      </c>
      <c r="F10">
        <f t="shared" si="4"/>
        <v>136.000136000136</v>
      </c>
      <c r="G10">
        <f t="shared" si="0"/>
        <v>36.210970464135016</v>
      </c>
      <c r="H10">
        <f t="shared" si="1"/>
        <v>263.3054852320675</v>
      </c>
      <c r="I10">
        <f t="shared" si="2"/>
        <v>3.7557716420452385</v>
      </c>
      <c r="J10">
        <f>I10/'0.2 (100)'!I8</f>
        <v>7.9069845721008507</v>
      </c>
    </row>
    <row r="11" spans="2:10" x14ac:dyDescent="0.2">
      <c r="B11">
        <v>9</v>
      </c>
      <c r="C11">
        <f t="shared" si="3"/>
        <v>270.60000000000002</v>
      </c>
      <c r="D11">
        <v>129.6</v>
      </c>
      <c r="E11">
        <v>0.99999499999999997</v>
      </c>
      <c r="F11">
        <f t="shared" si="4"/>
        <v>129.60064800324002</v>
      </c>
      <c r="G11">
        <f t="shared" si="0"/>
        <v>39.962025316455701</v>
      </c>
      <c r="H11">
        <f t="shared" si="1"/>
        <v>290.58101265822785</v>
      </c>
      <c r="I11">
        <f t="shared" si="2"/>
        <v>3.2430950878226041</v>
      </c>
      <c r="J11">
        <f>I11/'0.2 (100)'!I9</f>
        <v>6.9304812834224609</v>
      </c>
    </row>
    <row r="12" spans="2:10" x14ac:dyDescent="0.2">
      <c r="B12">
        <v>10</v>
      </c>
      <c r="C12">
        <f t="shared" si="3"/>
        <v>296</v>
      </c>
      <c r="D12">
        <v>120</v>
      </c>
      <c r="E12">
        <v>0.999969</v>
      </c>
      <c r="F12">
        <f t="shared" si="4"/>
        <v>120.00372011532357</v>
      </c>
      <c r="G12">
        <f t="shared" si="0"/>
        <v>43.713080168776372</v>
      </c>
      <c r="H12">
        <f t="shared" si="1"/>
        <v>317.8565400843882</v>
      </c>
      <c r="I12">
        <f t="shared" si="2"/>
        <v>2.7452588481980391</v>
      </c>
    </row>
    <row r="13" spans="2:10" x14ac:dyDescent="0.2">
      <c r="B13">
        <v>20</v>
      </c>
      <c r="C13">
        <f t="shared" si="3"/>
        <v>550</v>
      </c>
      <c r="D13">
        <v>58.4</v>
      </c>
      <c r="E13">
        <v>0.97492699999999999</v>
      </c>
      <c r="F13">
        <f t="shared" si="4"/>
        <v>59.901920861767088</v>
      </c>
      <c r="G13">
        <f t="shared" si="0"/>
        <v>81.223628691983123</v>
      </c>
      <c r="H13">
        <f t="shared" si="1"/>
        <v>590.61181434599155</v>
      </c>
      <c r="I13">
        <f t="shared" si="2"/>
        <v>0.73749377892149615</v>
      </c>
    </row>
    <row r="14" spans="2:10" x14ac:dyDescent="0.2">
      <c r="B14">
        <v>30</v>
      </c>
      <c r="C14">
        <f t="shared" si="3"/>
        <v>804</v>
      </c>
      <c r="D14">
        <v>30</v>
      </c>
      <c r="E14">
        <v>0.87461100000000003</v>
      </c>
      <c r="F14">
        <f t="shared" si="4"/>
        <v>34.30096351406511</v>
      </c>
      <c r="G14">
        <f t="shared" si="0"/>
        <v>118.73417721518987</v>
      </c>
      <c r="H14">
        <f t="shared" si="1"/>
        <v>863.36708860759495</v>
      </c>
      <c r="I14">
        <f t="shared" si="2"/>
        <v>0.28888871189884263</v>
      </c>
    </row>
    <row r="15" spans="2:10" x14ac:dyDescent="0.2">
      <c r="B15">
        <v>40</v>
      </c>
      <c r="C15">
        <f t="shared" si="3"/>
        <v>1058</v>
      </c>
      <c r="D15">
        <v>22</v>
      </c>
      <c r="E15">
        <v>0.755826</v>
      </c>
      <c r="F15">
        <f t="shared" si="4"/>
        <v>29.107228383252231</v>
      </c>
      <c r="G15">
        <f t="shared" si="0"/>
        <v>156.24472573839662</v>
      </c>
      <c r="H15">
        <f t="shared" si="1"/>
        <v>1136.1223628691982</v>
      </c>
      <c r="I15">
        <f t="shared" si="2"/>
        <v>0.18629255000893272</v>
      </c>
    </row>
    <row r="16" spans="2:10" x14ac:dyDescent="0.2">
      <c r="B16">
        <v>50</v>
      </c>
      <c r="C16">
        <f t="shared" si="3"/>
        <v>1312</v>
      </c>
      <c r="D16">
        <v>13.2</v>
      </c>
      <c r="E16">
        <v>0.65234599999999998</v>
      </c>
      <c r="F16">
        <f t="shared" si="4"/>
        <v>20.23466074751742</v>
      </c>
      <c r="G16">
        <f t="shared" si="0"/>
        <v>193.75527426160338</v>
      </c>
      <c r="H16">
        <f t="shared" si="1"/>
        <v>1408.8776371308018</v>
      </c>
      <c r="I16">
        <f t="shared" si="2"/>
        <v>0.10443411579184732</v>
      </c>
    </row>
    <row r="17" spans="2:9" x14ac:dyDescent="0.2">
      <c r="B17">
        <v>60</v>
      </c>
      <c r="C17">
        <f t="shared" si="3"/>
        <v>1566</v>
      </c>
      <c r="D17">
        <v>8.9600000000000009</v>
      </c>
      <c r="E17">
        <v>0.56861499999999998</v>
      </c>
      <c r="F17">
        <f t="shared" si="4"/>
        <v>15.757586416116355</v>
      </c>
      <c r="G17">
        <f t="shared" si="0"/>
        <v>231.26582278481013</v>
      </c>
      <c r="H17">
        <f t="shared" si="1"/>
        <v>1681.632911392405</v>
      </c>
      <c r="I17">
        <f t="shared" si="2"/>
        <v>6.8136252155073462E-2</v>
      </c>
    </row>
    <row r="18" spans="2:9" x14ac:dyDescent="0.2">
      <c r="B18">
        <v>70</v>
      </c>
      <c r="C18">
        <f t="shared" si="3"/>
        <v>1820</v>
      </c>
      <c r="D18">
        <v>7.76</v>
      </c>
      <c r="E18">
        <v>0.50160300000000002</v>
      </c>
      <c r="F18">
        <f t="shared" si="4"/>
        <v>15.470401891535735</v>
      </c>
      <c r="G18">
        <f t="shared" si="0"/>
        <v>268.77637130801691</v>
      </c>
      <c r="H18">
        <f t="shared" si="1"/>
        <v>1954.3881856540083</v>
      </c>
      <c r="I18">
        <f t="shared" si="2"/>
        <v>5.755863812078444E-2</v>
      </c>
    </row>
    <row r="19" spans="2:9" x14ac:dyDescent="0.2">
      <c r="B19">
        <v>80</v>
      </c>
      <c r="C19">
        <f t="shared" si="3"/>
        <v>2074</v>
      </c>
      <c r="D19">
        <v>7.18</v>
      </c>
      <c r="E19">
        <v>0.44755600000000001</v>
      </c>
      <c r="F19">
        <f t="shared" si="4"/>
        <v>16.042685161186533</v>
      </c>
      <c r="G19">
        <f t="shared" si="0"/>
        <v>306.28691983122366</v>
      </c>
      <c r="H19">
        <f t="shared" si="1"/>
        <v>2227.1434599156119</v>
      </c>
      <c r="I19">
        <f t="shared" si="2"/>
        <v>5.2377963675454033E-2</v>
      </c>
    </row>
    <row r="20" spans="2:9" x14ac:dyDescent="0.2">
      <c r="B20">
        <v>90</v>
      </c>
      <c r="C20">
        <f t="shared" si="3"/>
        <v>2328</v>
      </c>
      <c r="D20">
        <v>3.6480000000000001</v>
      </c>
      <c r="E20">
        <v>0.40339000000000003</v>
      </c>
      <c r="F20">
        <f t="shared" si="4"/>
        <v>9.0433575448077548</v>
      </c>
      <c r="G20">
        <f t="shared" si="0"/>
        <v>343.79746835443041</v>
      </c>
      <c r="H20">
        <f t="shared" si="1"/>
        <v>2499.8987341772154</v>
      </c>
      <c r="I20">
        <f t="shared" si="2"/>
        <v>2.6304316864499726E-2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abSelected="1" topLeftCell="E37" workbookViewId="0">
      <selection activeCell="K17" sqref="K17"/>
    </sheetView>
  </sheetViews>
  <sheetFormatPr baseColWidth="10" defaultColWidth="8.83203125" defaultRowHeight="16" x14ac:dyDescent="0.2"/>
  <cols>
    <col min="1" max="1025" width="10.5" customWidth="1"/>
  </cols>
  <sheetData>
    <row r="1" spans="2:9" x14ac:dyDescent="0.2">
      <c r="B1">
        <v>1</v>
      </c>
      <c r="C1">
        <f t="shared" ref="C1:C41" si="0">(B1*25.4) +42</f>
        <v>67.400000000000006</v>
      </c>
      <c r="D1">
        <v>1.7</v>
      </c>
      <c r="E1">
        <v>1</v>
      </c>
      <c r="F1">
        <f t="shared" ref="F1:F41" si="1">D1/E1</f>
        <v>1.7</v>
      </c>
      <c r="G1">
        <f t="shared" ref="G1:G41" si="2">3.5*C1/(27.2-3.5)</f>
        <v>9.9535864978902975</v>
      </c>
      <c r="H1">
        <f t="shared" ref="H1:H41" si="3">C1+(G1/2)</f>
        <v>72.376793248945148</v>
      </c>
      <c r="I1">
        <f t="shared" ref="I1:I41" si="4">F1/G1</f>
        <v>0.17079270877490457</v>
      </c>
    </row>
    <row r="2" spans="2:9" x14ac:dyDescent="0.2">
      <c r="B2">
        <v>2</v>
      </c>
      <c r="C2">
        <f t="shared" si="0"/>
        <v>92.8</v>
      </c>
      <c r="D2">
        <v>3.1</v>
      </c>
      <c r="E2">
        <v>1</v>
      </c>
      <c r="F2">
        <f t="shared" si="1"/>
        <v>3.1</v>
      </c>
      <c r="G2">
        <f t="shared" si="2"/>
        <v>13.704641350210972</v>
      </c>
      <c r="H2">
        <f t="shared" si="3"/>
        <v>99.652320675105486</v>
      </c>
      <c r="I2">
        <f t="shared" si="4"/>
        <v>0.22620073891625614</v>
      </c>
    </row>
    <row r="3" spans="2:9" x14ac:dyDescent="0.2">
      <c r="B3">
        <v>3</v>
      </c>
      <c r="C3">
        <f t="shared" si="0"/>
        <v>118.19999999999999</v>
      </c>
      <c r="D3">
        <v>3.8</v>
      </c>
      <c r="E3">
        <v>1</v>
      </c>
      <c r="F3">
        <f t="shared" si="1"/>
        <v>3.8</v>
      </c>
      <c r="G3">
        <f t="shared" si="2"/>
        <v>17.455696202531644</v>
      </c>
      <c r="H3">
        <f t="shared" si="3"/>
        <v>126.92784810126581</v>
      </c>
      <c r="I3">
        <f t="shared" si="4"/>
        <v>0.2176939811457578</v>
      </c>
    </row>
    <row r="4" spans="2:9" x14ac:dyDescent="0.2">
      <c r="B4">
        <v>4</v>
      </c>
      <c r="C4">
        <f t="shared" si="0"/>
        <v>143.6</v>
      </c>
      <c r="D4">
        <v>5.9</v>
      </c>
      <c r="E4">
        <v>1</v>
      </c>
      <c r="F4">
        <f t="shared" si="1"/>
        <v>5.9</v>
      </c>
      <c r="G4">
        <f t="shared" si="2"/>
        <v>21.206751054852319</v>
      </c>
      <c r="H4">
        <f t="shared" si="3"/>
        <v>154.20337552742615</v>
      </c>
      <c r="I4">
        <f t="shared" si="4"/>
        <v>0.27821329088738561</v>
      </c>
    </row>
    <row r="5" spans="2:9" x14ac:dyDescent="0.2">
      <c r="B5">
        <v>5</v>
      </c>
      <c r="C5">
        <f t="shared" si="0"/>
        <v>169</v>
      </c>
      <c r="D5">
        <v>8</v>
      </c>
      <c r="E5">
        <v>1</v>
      </c>
      <c r="F5">
        <f t="shared" si="1"/>
        <v>8</v>
      </c>
      <c r="G5">
        <f t="shared" si="2"/>
        <v>24.957805907172997</v>
      </c>
      <c r="H5">
        <f t="shared" si="3"/>
        <v>181.4789029535865</v>
      </c>
      <c r="I5">
        <f t="shared" si="4"/>
        <v>0.32054099746407438</v>
      </c>
    </row>
    <row r="6" spans="2:9" x14ac:dyDescent="0.2">
      <c r="B6">
        <v>6</v>
      </c>
      <c r="C6">
        <f t="shared" si="0"/>
        <v>194.39999999999998</v>
      </c>
      <c r="D6">
        <v>11.8</v>
      </c>
      <c r="E6">
        <v>1</v>
      </c>
      <c r="F6">
        <f t="shared" si="1"/>
        <v>11.8</v>
      </c>
      <c r="G6">
        <f t="shared" si="2"/>
        <v>28.708860759493668</v>
      </c>
      <c r="H6">
        <f t="shared" si="3"/>
        <v>208.75443037974682</v>
      </c>
      <c r="I6">
        <f t="shared" si="4"/>
        <v>0.41102292768959442</v>
      </c>
    </row>
    <row r="7" spans="2:9" x14ac:dyDescent="0.2">
      <c r="B7">
        <v>7</v>
      </c>
      <c r="C7">
        <f t="shared" si="0"/>
        <v>219.79999999999998</v>
      </c>
      <c r="D7">
        <v>14</v>
      </c>
      <c r="E7">
        <v>1</v>
      </c>
      <c r="F7">
        <f t="shared" si="1"/>
        <v>14</v>
      </c>
      <c r="G7">
        <f t="shared" si="2"/>
        <v>32.459915611814345</v>
      </c>
      <c r="H7">
        <f t="shared" si="3"/>
        <v>236.02995780590715</v>
      </c>
      <c r="I7">
        <f t="shared" si="4"/>
        <v>0.43130118289353958</v>
      </c>
    </row>
    <row r="8" spans="2:9" x14ac:dyDescent="0.2">
      <c r="B8">
        <v>8</v>
      </c>
      <c r="C8">
        <f t="shared" si="0"/>
        <v>245.2</v>
      </c>
      <c r="D8">
        <v>17.2</v>
      </c>
      <c r="E8">
        <v>0.99999998999999995</v>
      </c>
      <c r="F8">
        <f t="shared" si="1"/>
        <v>17.200000172000003</v>
      </c>
      <c r="G8">
        <f t="shared" si="2"/>
        <v>36.210970464135016</v>
      </c>
      <c r="H8">
        <f t="shared" si="3"/>
        <v>263.3054852320675</v>
      </c>
      <c r="I8">
        <f t="shared" si="4"/>
        <v>0.47499417860219079</v>
      </c>
    </row>
    <row r="9" spans="2:9" x14ac:dyDescent="0.2">
      <c r="B9">
        <v>9</v>
      </c>
      <c r="C9">
        <f t="shared" si="0"/>
        <v>270.60000000000002</v>
      </c>
      <c r="D9">
        <v>18.7</v>
      </c>
      <c r="E9">
        <v>0.99999499999999997</v>
      </c>
      <c r="F9">
        <f t="shared" si="1"/>
        <v>18.700093500467503</v>
      </c>
      <c r="G9">
        <f t="shared" si="2"/>
        <v>39.962025316455701</v>
      </c>
      <c r="H9">
        <f t="shared" si="3"/>
        <v>290.58101265822785</v>
      </c>
      <c r="I9">
        <f t="shared" si="4"/>
        <v>0.4679465906040331</v>
      </c>
    </row>
    <row r="10" spans="2:9" x14ac:dyDescent="0.2">
      <c r="B10">
        <v>10</v>
      </c>
      <c r="C10">
        <f t="shared" si="0"/>
        <v>296</v>
      </c>
      <c r="D10">
        <v>18.399999999999999</v>
      </c>
      <c r="E10">
        <v>0.999969</v>
      </c>
      <c r="F10">
        <f t="shared" si="1"/>
        <v>18.400570417682946</v>
      </c>
      <c r="G10">
        <f t="shared" si="2"/>
        <v>43.713080168776372</v>
      </c>
      <c r="H10">
        <f t="shared" si="3"/>
        <v>317.8565400843882</v>
      </c>
      <c r="I10">
        <f t="shared" si="4"/>
        <v>0.42093969005703263</v>
      </c>
    </row>
    <row r="11" spans="2:9" x14ac:dyDescent="0.2">
      <c r="B11">
        <v>11</v>
      </c>
      <c r="C11">
        <f t="shared" si="0"/>
        <v>321.39999999999998</v>
      </c>
      <c r="D11">
        <v>17.8</v>
      </c>
      <c r="E11">
        <v>0.99987400000000004</v>
      </c>
      <c r="F11">
        <f t="shared" si="1"/>
        <v>17.802243082628411</v>
      </c>
      <c r="G11">
        <f t="shared" si="2"/>
        <v>47.464135021097043</v>
      </c>
      <c r="H11">
        <f t="shared" si="3"/>
        <v>345.1320675105485</v>
      </c>
      <c r="I11">
        <f t="shared" si="4"/>
        <v>0.37506726025272769</v>
      </c>
    </row>
    <row r="12" spans="2:9" x14ac:dyDescent="0.2">
      <c r="B12">
        <v>12</v>
      </c>
      <c r="C12">
        <f t="shared" si="0"/>
        <v>346.79999999999995</v>
      </c>
      <c r="D12">
        <v>17.600000000000001</v>
      </c>
      <c r="E12">
        <v>0.99961900000000004</v>
      </c>
      <c r="F12">
        <f t="shared" si="1"/>
        <v>17.606708155807365</v>
      </c>
      <c r="G12">
        <f t="shared" si="2"/>
        <v>51.215189873417714</v>
      </c>
      <c r="H12">
        <f t="shared" si="3"/>
        <v>372.40759493670879</v>
      </c>
      <c r="I12">
        <f t="shared" si="4"/>
        <v>0.34377902726366338</v>
      </c>
    </row>
    <row r="13" spans="2:9" x14ac:dyDescent="0.2">
      <c r="B13">
        <v>13</v>
      </c>
      <c r="C13">
        <f t="shared" si="0"/>
        <v>372.2</v>
      </c>
      <c r="D13">
        <v>18.2</v>
      </c>
      <c r="E13">
        <v>0.99906799999999996</v>
      </c>
      <c r="F13">
        <f t="shared" si="1"/>
        <v>18.216978223704494</v>
      </c>
      <c r="G13">
        <f t="shared" si="2"/>
        <v>54.966244725738399</v>
      </c>
      <c r="H13">
        <f t="shared" si="3"/>
        <v>399.6831223628692</v>
      </c>
      <c r="I13">
        <f t="shared" si="4"/>
        <v>0.33142118976110885</v>
      </c>
    </row>
    <row r="14" spans="2:9" x14ac:dyDescent="0.2">
      <c r="B14">
        <v>14</v>
      </c>
      <c r="C14">
        <f t="shared" si="0"/>
        <v>397.59999999999997</v>
      </c>
      <c r="D14">
        <v>19.2</v>
      </c>
      <c r="E14">
        <v>0.998058</v>
      </c>
      <c r="F14">
        <f t="shared" si="1"/>
        <v>19.237358951083003</v>
      </c>
      <c r="G14">
        <f t="shared" si="2"/>
        <v>58.71729957805907</v>
      </c>
      <c r="H14">
        <f t="shared" si="3"/>
        <v>426.95864978902949</v>
      </c>
      <c r="I14">
        <f t="shared" si="4"/>
        <v>0.32762676569464444</v>
      </c>
    </row>
    <row r="15" spans="2:9" x14ac:dyDescent="0.2">
      <c r="B15">
        <v>15</v>
      </c>
      <c r="C15">
        <f t="shared" si="0"/>
        <v>423</v>
      </c>
      <c r="D15">
        <v>18.600000000000001</v>
      </c>
      <c r="E15">
        <v>0.99641900000000005</v>
      </c>
      <c r="F15">
        <f t="shared" si="1"/>
        <v>18.666845975438044</v>
      </c>
      <c r="G15">
        <f t="shared" si="2"/>
        <v>62.468354430379748</v>
      </c>
      <c r="H15">
        <f t="shared" si="3"/>
        <v>454.2341772151899</v>
      </c>
      <c r="I15">
        <f t="shared" si="4"/>
        <v>0.29882083729677922</v>
      </c>
    </row>
    <row r="16" spans="2:9" x14ac:dyDescent="0.2">
      <c r="B16">
        <v>16</v>
      </c>
      <c r="C16">
        <f t="shared" si="0"/>
        <v>448.4</v>
      </c>
      <c r="D16">
        <v>20.9</v>
      </c>
      <c r="E16">
        <v>0.99400200000000005</v>
      </c>
      <c r="F16">
        <f t="shared" si="1"/>
        <v>21.026114635584232</v>
      </c>
      <c r="G16">
        <f t="shared" si="2"/>
        <v>66.219409282700411</v>
      </c>
      <c r="H16">
        <f t="shared" si="3"/>
        <v>481.5097046413502</v>
      </c>
      <c r="I16">
        <f t="shared" si="4"/>
        <v>0.31752192994988299</v>
      </c>
    </row>
    <row r="17" spans="2:9" x14ac:dyDescent="0.2">
      <c r="B17">
        <v>17</v>
      </c>
      <c r="C17">
        <f t="shared" si="0"/>
        <v>473.79999999999995</v>
      </c>
      <c r="D17">
        <v>20.399999999999999</v>
      </c>
      <c r="E17">
        <v>0.99069300000000005</v>
      </c>
      <c r="F17">
        <f t="shared" si="1"/>
        <v>20.591646453543124</v>
      </c>
      <c r="G17">
        <f t="shared" si="2"/>
        <v>69.970464135021089</v>
      </c>
      <c r="H17">
        <f t="shared" si="3"/>
        <v>508.78523206751049</v>
      </c>
      <c r="I17">
        <f t="shared" si="4"/>
        <v>0.29429055113608643</v>
      </c>
    </row>
    <row r="18" spans="2:9" x14ac:dyDescent="0.2">
      <c r="B18">
        <v>18</v>
      </c>
      <c r="C18">
        <f t="shared" si="0"/>
        <v>499.2</v>
      </c>
      <c r="D18">
        <v>21.8</v>
      </c>
      <c r="E18">
        <v>0.98642300000000005</v>
      </c>
      <c r="F18">
        <f t="shared" si="1"/>
        <v>22.100052411592188</v>
      </c>
      <c r="G18">
        <f t="shared" si="2"/>
        <v>73.721518987341781</v>
      </c>
      <c r="H18">
        <f t="shared" si="3"/>
        <v>536.06075949367084</v>
      </c>
      <c r="I18">
        <f t="shared" si="4"/>
        <v>0.29977749665449566</v>
      </c>
    </row>
    <row r="19" spans="2:9" x14ac:dyDescent="0.2">
      <c r="B19">
        <v>19</v>
      </c>
      <c r="C19">
        <f t="shared" si="0"/>
        <v>524.59999999999991</v>
      </c>
      <c r="D19">
        <v>22</v>
      </c>
      <c r="E19">
        <v>0.98116300000000001</v>
      </c>
      <c r="F19">
        <f t="shared" si="1"/>
        <v>22.4223701872166</v>
      </c>
      <c r="G19">
        <f t="shared" si="2"/>
        <v>77.472573839662431</v>
      </c>
      <c r="H19">
        <f t="shared" si="3"/>
        <v>563.33628691983108</v>
      </c>
      <c r="I19">
        <f t="shared" si="4"/>
        <v>0.28942332848811803</v>
      </c>
    </row>
    <row r="20" spans="2:9" x14ac:dyDescent="0.2">
      <c r="B20">
        <v>20</v>
      </c>
      <c r="C20">
        <f t="shared" si="0"/>
        <v>550</v>
      </c>
      <c r="D20">
        <v>22.1</v>
      </c>
      <c r="E20">
        <v>0.97492699999999999</v>
      </c>
      <c r="F20">
        <f t="shared" si="1"/>
        <v>22.668363887757753</v>
      </c>
      <c r="G20">
        <f t="shared" si="2"/>
        <v>81.223628691983123</v>
      </c>
      <c r="H20">
        <f t="shared" si="3"/>
        <v>590.61181434599155</v>
      </c>
      <c r="I20">
        <f t="shared" si="4"/>
        <v>0.27908583072200455</v>
      </c>
    </row>
    <row r="21" spans="2:9" x14ac:dyDescent="0.2">
      <c r="B21">
        <v>21</v>
      </c>
      <c r="C21">
        <f t="shared" si="0"/>
        <v>575.4</v>
      </c>
      <c r="D21">
        <v>23</v>
      </c>
      <c r="E21">
        <v>0.96775699999999998</v>
      </c>
      <c r="F21">
        <f t="shared" si="1"/>
        <v>23.766296704647964</v>
      </c>
      <c r="G21">
        <f t="shared" si="2"/>
        <v>84.974683544303801</v>
      </c>
      <c r="H21">
        <f t="shared" si="3"/>
        <v>617.8873417721519</v>
      </c>
      <c r="I21">
        <f t="shared" si="4"/>
        <v>0.27968679274053165</v>
      </c>
    </row>
    <row r="22" spans="2:9" x14ac:dyDescent="0.2">
      <c r="B22">
        <v>22</v>
      </c>
      <c r="C22">
        <f t="shared" si="0"/>
        <v>600.79999999999995</v>
      </c>
      <c r="D22">
        <v>21.8</v>
      </c>
      <c r="E22">
        <v>0.95971899999999999</v>
      </c>
      <c r="F22">
        <f t="shared" si="1"/>
        <v>22.714982197914182</v>
      </c>
      <c r="G22">
        <f t="shared" si="2"/>
        <v>88.725738396624465</v>
      </c>
      <c r="H22">
        <f t="shared" si="3"/>
        <v>645.16286919831214</v>
      </c>
      <c r="I22">
        <f t="shared" si="4"/>
        <v>0.25601344782697649</v>
      </c>
    </row>
    <row r="23" spans="2:9" x14ac:dyDescent="0.2">
      <c r="B23">
        <v>23</v>
      </c>
      <c r="C23">
        <f t="shared" si="0"/>
        <v>626.19999999999993</v>
      </c>
      <c r="D23">
        <v>21.8</v>
      </c>
      <c r="E23">
        <v>0.95089500000000005</v>
      </c>
      <c r="F23">
        <f t="shared" si="1"/>
        <v>22.925769932537239</v>
      </c>
      <c r="G23">
        <f t="shared" si="2"/>
        <v>92.476793248945143</v>
      </c>
      <c r="H23">
        <f t="shared" si="3"/>
        <v>672.43839662447249</v>
      </c>
      <c r="I23">
        <f t="shared" si="4"/>
        <v>0.24790835762245408</v>
      </c>
    </row>
    <row r="24" spans="2:9" x14ac:dyDescent="0.2">
      <c r="B24">
        <v>24</v>
      </c>
      <c r="C24">
        <f t="shared" si="0"/>
        <v>651.59999999999991</v>
      </c>
      <c r="D24">
        <v>19.399999999999999</v>
      </c>
      <c r="E24">
        <v>0.94137199999999999</v>
      </c>
      <c r="F24">
        <f t="shared" si="1"/>
        <v>20.608218642577004</v>
      </c>
      <c r="G24">
        <f t="shared" si="2"/>
        <v>96.227848101265806</v>
      </c>
      <c r="H24">
        <f t="shared" si="3"/>
        <v>699.71392405063284</v>
      </c>
      <c r="I24">
        <f t="shared" si="4"/>
        <v>0.21416065150796942</v>
      </c>
    </row>
    <row r="25" spans="2:9" x14ac:dyDescent="0.2">
      <c r="B25">
        <v>25</v>
      </c>
      <c r="C25">
        <f t="shared" si="0"/>
        <v>677</v>
      </c>
      <c r="D25">
        <v>19.96</v>
      </c>
      <c r="E25">
        <v>0.93124499999999999</v>
      </c>
      <c r="F25">
        <f t="shared" si="1"/>
        <v>21.433672127098671</v>
      </c>
      <c r="G25">
        <f t="shared" si="2"/>
        <v>99.978902953586498</v>
      </c>
      <c r="H25">
        <f t="shared" si="3"/>
        <v>726.98945147679319</v>
      </c>
      <c r="I25">
        <f t="shared" si="4"/>
        <v>0.21438194953038131</v>
      </c>
    </row>
    <row r="26" spans="2:9" x14ac:dyDescent="0.2">
      <c r="B26">
        <v>26</v>
      </c>
      <c r="C26">
        <f t="shared" si="0"/>
        <v>702.4</v>
      </c>
      <c r="D26">
        <v>19.600000000000001</v>
      </c>
      <c r="E26">
        <v>0.92060600000000004</v>
      </c>
      <c r="F26">
        <f t="shared" si="1"/>
        <v>21.290323982246477</v>
      </c>
      <c r="G26">
        <f t="shared" si="2"/>
        <v>103.72995780590718</v>
      </c>
      <c r="H26">
        <f t="shared" si="3"/>
        <v>754.26497890295354</v>
      </c>
      <c r="I26">
        <f t="shared" si="4"/>
        <v>0.20524759127043665</v>
      </c>
    </row>
    <row r="27" spans="2:9" x14ac:dyDescent="0.2">
      <c r="B27">
        <v>27</v>
      </c>
      <c r="C27">
        <f t="shared" si="0"/>
        <v>727.8</v>
      </c>
      <c r="D27">
        <v>19.399999999999999</v>
      </c>
      <c r="E27">
        <v>0.90954299999999999</v>
      </c>
      <c r="F27">
        <f t="shared" si="1"/>
        <v>21.329392892914353</v>
      </c>
      <c r="G27">
        <f t="shared" si="2"/>
        <v>107.48101265822784</v>
      </c>
      <c r="H27">
        <f t="shared" si="3"/>
        <v>781.5405063291139</v>
      </c>
      <c r="I27">
        <f t="shared" si="4"/>
        <v>0.19844800830764739</v>
      </c>
    </row>
    <row r="28" spans="2:9" x14ac:dyDescent="0.2">
      <c r="B28">
        <v>28</v>
      </c>
      <c r="C28">
        <f t="shared" si="0"/>
        <v>753.19999999999993</v>
      </c>
      <c r="D28">
        <v>18.600000000000001</v>
      </c>
      <c r="E28">
        <v>0.89814000000000005</v>
      </c>
      <c r="F28">
        <f t="shared" si="1"/>
        <v>20.709466230209099</v>
      </c>
      <c r="G28">
        <f t="shared" si="2"/>
        <v>111.23206751054852</v>
      </c>
      <c r="H28">
        <f t="shared" si="3"/>
        <v>808.81603375527425</v>
      </c>
      <c r="I28">
        <f t="shared" si="4"/>
        <v>0.18618251637051653</v>
      </c>
    </row>
    <row r="29" spans="2:9" x14ac:dyDescent="0.2">
      <c r="B29">
        <v>29</v>
      </c>
      <c r="C29">
        <f t="shared" si="0"/>
        <v>778.59999999999991</v>
      </c>
      <c r="D29">
        <v>18.12</v>
      </c>
      <c r="E29">
        <v>0.88647200000000004</v>
      </c>
      <c r="F29">
        <f t="shared" si="1"/>
        <v>20.440577931395463</v>
      </c>
      <c r="G29">
        <f t="shared" si="2"/>
        <v>114.98312236286918</v>
      </c>
      <c r="H29">
        <f t="shared" si="3"/>
        <v>836.09156118143449</v>
      </c>
      <c r="I29">
        <f t="shared" si="4"/>
        <v>0.17777024585302284</v>
      </c>
    </row>
    <row r="30" spans="2:9" x14ac:dyDescent="0.2">
      <c r="B30">
        <v>30</v>
      </c>
      <c r="C30">
        <f t="shared" si="0"/>
        <v>804</v>
      </c>
      <c r="D30">
        <v>17.440000000000001</v>
      </c>
      <c r="E30">
        <v>0.87461100000000003</v>
      </c>
      <c r="F30">
        <f t="shared" si="1"/>
        <v>19.940293456176519</v>
      </c>
      <c r="G30">
        <f t="shared" si="2"/>
        <v>118.73417721518987</v>
      </c>
      <c r="H30">
        <f t="shared" si="3"/>
        <v>863.36708860759495</v>
      </c>
      <c r="I30">
        <f t="shared" si="4"/>
        <v>0.16794063785052718</v>
      </c>
    </row>
    <row r="31" spans="2:9" x14ac:dyDescent="0.2">
      <c r="B31">
        <v>32</v>
      </c>
      <c r="C31">
        <f t="shared" si="0"/>
        <v>854.8</v>
      </c>
      <c r="D31">
        <v>15.16</v>
      </c>
      <c r="E31">
        <v>0.85054600000000002</v>
      </c>
      <c r="F31">
        <f t="shared" si="1"/>
        <v>17.823844918440624</v>
      </c>
      <c r="G31">
        <f t="shared" si="2"/>
        <v>126.23628691983122</v>
      </c>
      <c r="H31">
        <f t="shared" si="3"/>
        <v>917.91814345991554</v>
      </c>
      <c r="I31">
        <f t="shared" si="4"/>
        <v>0.14119430595863455</v>
      </c>
    </row>
    <row r="32" spans="2:9" x14ac:dyDescent="0.2">
      <c r="B32">
        <v>34</v>
      </c>
      <c r="C32">
        <f t="shared" si="0"/>
        <v>905.59999999999991</v>
      </c>
      <c r="D32">
        <v>14.04</v>
      </c>
      <c r="E32">
        <v>0.82636100000000001</v>
      </c>
      <c r="F32">
        <f t="shared" si="1"/>
        <v>16.990153213910141</v>
      </c>
      <c r="G32">
        <f t="shared" si="2"/>
        <v>133.73839662447256</v>
      </c>
      <c r="H32">
        <f t="shared" si="3"/>
        <v>972.46919831223613</v>
      </c>
      <c r="I32">
        <f t="shared" si="4"/>
        <v>0.12704020418023421</v>
      </c>
    </row>
    <row r="33" spans="2:9" x14ac:dyDescent="0.2">
      <c r="B33">
        <v>36</v>
      </c>
      <c r="C33">
        <f t="shared" si="0"/>
        <v>956.4</v>
      </c>
      <c r="D33">
        <v>14.04</v>
      </c>
      <c r="E33">
        <v>0.80237099999999995</v>
      </c>
      <c r="F33">
        <f t="shared" si="1"/>
        <v>17.498139887907215</v>
      </c>
      <c r="G33">
        <f t="shared" si="2"/>
        <v>141.24050632911394</v>
      </c>
      <c r="H33">
        <f t="shared" si="3"/>
        <v>1027.0202531645568</v>
      </c>
      <c r="I33">
        <f t="shared" si="4"/>
        <v>0.1238889631784074</v>
      </c>
    </row>
    <row r="34" spans="2:9" x14ac:dyDescent="0.2">
      <c r="B34">
        <v>38</v>
      </c>
      <c r="C34">
        <f t="shared" si="0"/>
        <v>1007.1999999999999</v>
      </c>
      <c r="D34">
        <v>12.76</v>
      </c>
      <c r="E34">
        <v>0.77880499999999997</v>
      </c>
      <c r="F34">
        <f t="shared" si="1"/>
        <v>16.384075603007172</v>
      </c>
      <c r="G34">
        <f t="shared" si="2"/>
        <v>148.74261603375527</v>
      </c>
      <c r="H34">
        <f t="shared" si="3"/>
        <v>1081.5713080168775</v>
      </c>
      <c r="I34">
        <f t="shared" si="4"/>
        <v>0.11015051395417849</v>
      </c>
    </row>
    <row r="35" spans="2:9" x14ac:dyDescent="0.2">
      <c r="B35">
        <v>40</v>
      </c>
      <c r="C35">
        <f t="shared" si="0"/>
        <v>1058</v>
      </c>
      <c r="D35">
        <v>11.36</v>
      </c>
      <c r="E35">
        <v>0.755826</v>
      </c>
      <c r="F35">
        <f t="shared" si="1"/>
        <v>15.029914292442969</v>
      </c>
      <c r="G35">
        <f t="shared" si="2"/>
        <v>156.24472573839662</v>
      </c>
      <c r="H35">
        <f t="shared" si="3"/>
        <v>1136.1223628691982</v>
      </c>
      <c r="I35">
        <f t="shared" si="4"/>
        <v>9.619469855006707E-2</v>
      </c>
    </row>
    <row r="36" spans="2:9" x14ac:dyDescent="0.2">
      <c r="B36">
        <v>45</v>
      </c>
      <c r="C36">
        <f t="shared" si="0"/>
        <v>1185</v>
      </c>
      <c r="D36">
        <v>10.29</v>
      </c>
      <c r="E36">
        <v>0.70156799999999997</v>
      </c>
      <c r="F36">
        <f t="shared" si="1"/>
        <v>14.667145593869732</v>
      </c>
      <c r="G36">
        <f t="shared" si="2"/>
        <v>175</v>
      </c>
      <c r="H36">
        <f t="shared" si="3"/>
        <v>1272.5</v>
      </c>
      <c r="I36">
        <f t="shared" si="4"/>
        <v>8.3812260536398467E-2</v>
      </c>
    </row>
    <row r="37" spans="2:9" x14ac:dyDescent="0.2">
      <c r="B37">
        <v>50</v>
      </c>
      <c r="C37">
        <f t="shared" si="0"/>
        <v>1312</v>
      </c>
      <c r="D37">
        <v>7.14</v>
      </c>
      <c r="E37">
        <v>0.65234599999999998</v>
      </c>
      <c r="F37">
        <f t="shared" si="1"/>
        <v>10.945111949793514</v>
      </c>
      <c r="G37">
        <f t="shared" si="2"/>
        <v>193.75527426160338</v>
      </c>
      <c r="H37">
        <f t="shared" si="3"/>
        <v>1408.8776371308018</v>
      </c>
      <c r="I37">
        <f t="shared" si="4"/>
        <v>5.6489362632862868E-2</v>
      </c>
    </row>
    <row r="38" spans="2:9" x14ac:dyDescent="0.2">
      <c r="B38">
        <v>60</v>
      </c>
      <c r="C38">
        <f t="shared" si="0"/>
        <v>1566</v>
      </c>
      <c r="D38">
        <v>6.19</v>
      </c>
      <c r="E38">
        <v>0.56861499999999998</v>
      </c>
      <c r="F38">
        <f t="shared" si="1"/>
        <v>10.886100437026812</v>
      </c>
      <c r="G38">
        <f t="shared" si="2"/>
        <v>231.26582278481013</v>
      </c>
      <c r="H38">
        <f t="shared" si="3"/>
        <v>1681.632911392405</v>
      </c>
      <c r="I38">
        <f t="shared" si="4"/>
        <v>4.7071808129453649E-2</v>
      </c>
    </row>
    <row r="39" spans="2:9" x14ac:dyDescent="0.2">
      <c r="B39">
        <v>70</v>
      </c>
      <c r="C39">
        <f t="shared" si="0"/>
        <v>1820</v>
      </c>
      <c r="D39">
        <v>6</v>
      </c>
      <c r="E39">
        <v>0.50160300000000002</v>
      </c>
      <c r="F39">
        <f t="shared" si="1"/>
        <v>11.961650947063713</v>
      </c>
      <c r="G39">
        <f t="shared" si="2"/>
        <v>268.77637130801691</v>
      </c>
      <c r="H39">
        <f t="shared" si="3"/>
        <v>1954.3881856540083</v>
      </c>
      <c r="I39">
        <f t="shared" si="4"/>
        <v>4.4504101639781787E-2</v>
      </c>
    </row>
    <row r="40" spans="2:9" x14ac:dyDescent="0.2">
      <c r="B40">
        <v>80</v>
      </c>
      <c r="C40">
        <f t="shared" si="0"/>
        <v>2074</v>
      </c>
      <c r="D40">
        <v>4.9000000000000004</v>
      </c>
      <c r="E40">
        <v>0.44755600000000001</v>
      </c>
      <c r="F40">
        <f t="shared" si="1"/>
        <v>10.948350597467133</v>
      </c>
      <c r="G40">
        <f t="shared" si="2"/>
        <v>306.28691983122366</v>
      </c>
      <c r="H40">
        <f t="shared" si="3"/>
        <v>2227.1434599156119</v>
      </c>
      <c r="I40">
        <f t="shared" si="4"/>
        <v>3.5745406965142723E-2</v>
      </c>
    </row>
    <row r="41" spans="2:9" x14ac:dyDescent="0.2">
      <c r="B41">
        <v>90</v>
      </c>
      <c r="C41">
        <f t="shared" si="0"/>
        <v>2328</v>
      </c>
      <c r="D41">
        <v>4.3</v>
      </c>
      <c r="E41">
        <v>0.40339000000000003</v>
      </c>
      <c r="F41">
        <f t="shared" si="1"/>
        <v>10.659659386697735</v>
      </c>
      <c r="G41">
        <f t="shared" si="2"/>
        <v>343.79746835443041</v>
      </c>
      <c r="H41">
        <f t="shared" si="3"/>
        <v>2499.8987341772154</v>
      </c>
      <c r="I41">
        <f t="shared" si="4"/>
        <v>3.1005636654974997E-2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F15" sqref="F15"/>
    </sheetView>
  </sheetViews>
  <sheetFormatPr baseColWidth="10" defaultColWidth="8.83203125" defaultRowHeight="16" x14ac:dyDescent="0.2"/>
  <cols>
    <col min="1" max="2" width="10.5" customWidth="1"/>
    <col min="3" max="3" width="11.6640625" customWidth="1"/>
    <col min="4" max="1025" width="10.5" customWidth="1"/>
  </cols>
  <sheetData>
    <row r="1" spans="2:6" x14ac:dyDescent="0.2">
      <c r="B1" s="1" t="s">
        <v>11</v>
      </c>
      <c r="C1" s="1" t="s">
        <v>12</v>
      </c>
      <c r="D1" s="1" t="s">
        <v>13</v>
      </c>
      <c r="E1" s="1" t="s">
        <v>14</v>
      </c>
    </row>
    <row r="2" spans="2:6" x14ac:dyDescent="0.2">
      <c r="B2">
        <v>8</v>
      </c>
      <c r="C2">
        <f t="shared" ref="C2:C11" si="0">(B2*25.4) +42</f>
        <v>245.2</v>
      </c>
      <c r="D2">
        <v>4</v>
      </c>
      <c r="E2">
        <f t="shared" ref="E2:E11" si="1">D2/C2</f>
        <v>1.6313213703099513E-2</v>
      </c>
      <c r="F2">
        <f t="shared" ref="F2:F13" si="2">ATAN(E2)*180/PI()</f>
        <v>0.93459539622964072</v>
      </c>
    </row>
    <row r="3" spans="2:6" x14ac:dyDescent="0.2">
      <c r="B3">
        <v>10</v>
      </c>
      <c r="C3">
        <f t="shared" si="0"/>
        <v>296</v>
      </c>
      <c r="D3">
        <v>6</v>
      </c>
      <c r="E3">
        <f t="shared" si="1"/>
        <v>2.0270270270270271E-2</v>
      </c>
      <c r="F3">
        <f t="shared" si="2"/>
        <v>1.1612419083140029</v>
      </c>
    </row>
    <row r="4" spans="2:6" x14ac:dyDescent="0.2">
      <c r="B4">
        <v>20</v>
      </c>
      <c r="C4">
        <f t="shared" si="0"/>
        <v>550</v>
      </c>
      <c r="D4">
        <v>8</v>
      </c>
      <c r="E4">
        <f t="shared" si="1"/>
        <v>1.4545454545454545E-2</v>
      </c>
      <c r="F4">
        <f t="shared" si="2"/>
        <v>0.83333439028140832</v>
      </c>
    </row>
    <row r="5" spans="2:6" x14ac:dyDescent="0.2">
      <c r="B5">
        <v>30</v>
      </c>
      <c r="C5">
        <f t="shared" si="0"/>
        <v>804</v>
      </c>
      <c r="D5">
        <v>9</v>
      </c>
      <c r="E5">
        <f t="shared" si="1"/>
        <v>1.1194029850746268E-2</v>
      </c>
      <c r="F5">
        <f t="shared" si="2"/>
        <v>0.64134387894253575</v>
      </c>
    </row>
    <row r="6" spans="2:6" x14ac:dyDescent="0.2">
      <c r="B6">
        <v>40</v>
      </c>
      <c r="C6">
        <f t="shared" si="0"/>
        <v>1058</v>
      </c>
      <c r="D6">
        <v>12</v>
      </c>
      <c r="E6">
        <f t="shared" si="1"/>
        <v>1.1342155009451797E-2</v>
      </c>
      <c r="F6">
        <f t="shared" si="2"/>
        <v>0.64982974791056636</v>
      </c>
    </row>
    <row r="7" spans="2:6" x14ac:dyDescent="0.2">
      <c r="B7">
        <v>50</v>
      </c>
      <c r="C7">
        <f t="shared" si="0"/>
        <v>1312</v>
      </c>
      <c r="D7">
        <v>15</v>
      </c>
      <c r="E7">
        <f t="shared" si="1"/>
        <v>1.1432926829268292E-2</v>
      </c>
      <c r="F7">
        <f t="shared" si="2"/>
        <v>0.65502991574378233</v>
      </c>
    </row>
    <row r="8" spans="2:6" x14ac:dyDescent="0.2">
      <c r="B8">
        <v>60</v>
      </c>
      <c r="C8">
        <f t="shared" si="0"/>
        <v>1566</v>
      </c>
      <c r="D8">
        <v>21</v>
      </c>
      <c r="E8">
        <f t="shared" si="1"/>
        <v>1.3409961685823755E-2</v>
      </c>
      <c r="F8">
        <f t="shared" si="2"/>
        <v>0.76828815723468991</v>
      </c>
    </row>
    <row r="9" spans="2:6" x14ac:dyDescent="0.2">
      <c r="B9">
        <v>70</v>
      </c>
      <c r="C9">
        <f t="shared" si="0"/>
        <v>1820</v>
      </c>
      <c r="D9">
        <v>18</v>
      </c>
      <c r="E9">
        <f t="shared" si="1"/>
        <v>9.8901098901098897E-3</v>
      </c>
      <c r="F9">
        <f t="shared" si="2"/>
        <v>0.56664308084531656</v>
      </c>
    </row>
    <row r="10" spans="2:6" x14ac:dyDescent="0.2">
      <c r="B10">
        <v>80</v>
      </c>
      <c r="C10">
        <f t="shared" si="0"/>
        <v>2074</v>
      </c>
      <c r="D10">
        <v>21</v>
      </c>
      <c r="E10">
        <f t="shared" si="1"/>
        <v>1.0125361620057859E-2</v>
      </c>
      <c r="F10">
        <f t="shared" si="2"/>
        <v>0.58012066218822733</v>
      </c>
    </row>
    <row r="11" spans="2:6" x14ac:dyDescent="0.2">
      <c r="B11">
        <v>90</v>
      </c>
      <c r="C11">
        <f t="shared" si="0"/>
        <v>2328</v>
      </c>
      <c r="D11">
        <v>20</v>
      </c>
      <c r="E11">
        <f t="shared" si="1"/>
        <v>8.5910652920962206E-3</v>
      </c>
      <c r="F11">
        <f t="shared" si="2"/>
        <v>0.49221967334226779</v>
      </c>
    </row>
    <row r="12" spans="2:6" x14ac:dyDescent="0.2">
      <c r="E12">
        <f>AVERAGE(E2:E11)</f>
        <v>1.2711454869637841E-2</v>
      </c>
      <c r="F12" s="1">
        <f t="shared" si="2"/>
        <v>0.7282734921176105</v>
      </c>
    </row>
    <row r="13" spans="2:6" x14ac:dyDescent="0.2">
      <c r="E13">
        <v>8.3999999999999995E-3</v>
      </c>
      <c r="F13" s="1">
        <f t="shared" si="2"/>
        <v>0.48127322857653604</v>
      </c>
    </row>
    <row r="14" spans="2:6" x14ac:dyDescent="0.2">
      <c r="E14">
        <v>1.04E-2</v>
      </c>
      <c r="F14" s="1">
        <f>ATAN(E14)*180/PI()*0.5</f>
        <v>0.29792731250511062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workbookViewId="0">
      <selection activeCell="D2" sqref="D2"/>
    </sheetView>
  </sheetViews>
  <sheetFormatPr baseColWidth="10" defaultColWidth="8.83203125" defaultRowHeight="16" x14ac:dyDescent="0.2"/>
  <cols>
    <col min="1" max="1025" width="10.5" customWidth="1"/>
  </cols>
  <sheetData>
    <row r="1" spans="2:4" x14ac:dyDescent="0.2">
      <c r="B1" t="s">
        <v>0</v>
      </c>
      <c r="C1" t="s">
        <v>15</v>
      </c>
      <c r="D1" t="s">
        <v>16</v>
      </c>
    </row>
    <row r="2" spans="2:4" x14ac:dyDescent="0.2">
      <c r="B2">
        <v>0</v>
      </c>
      <c r="C2">
        <v>8.2877199999999998E-2</v>
      </c>
      <c r="D2">
        <v>1</v>
      </c>
    </row>
    <row r="3" spans="2:4" x14ac:dyDescent="0.2">
      <c r="B3">
        <v>1</v>
      </c>
      <c r="D3">
        <v>1</v>
      </c>
    </row>
    <row r="4" spans="2:4" x14ac:dyDescent="0.2">
      <c r="B4">
        <v>2</v>
      </c>
      <c r="D4">
        <v>1</v>
      </c>
    </row>
    <row r="5" spans="2:4" x14ac:dyDescent="0.2">
      <c r="B5">
        <v>3</v>
      </c>
      <c r="D5">
        <v>1</v>
      </c>
    </row>
    <row r="6" spans="2:4" x14ac:dyDescent="0.2">
      <c r="B6">
        <v>4</v>
      </c>
      <c r="C6">
        <v>1.1968099999999999</v>
      </c>
      <c r="D6">
        <v>1</v>
      </c>
    </row>
    <row r="7" spans="2:4" x14ac:dyDescent="0.2">
      <c r="B7">
        <v>5</v>
      </c>
      <c r="C7">
        <v>1.01698</v>
      </c>
      <c r="D7">
        <v>1</v>
      </c>
    </row>
    <row r="8" spans="2:4" x14ac:dyDescent="0.2">
      <c r="B8">
        <v>6</v>
      </c>
      <c r="C8">
        <v>0.88412400000000002</v>
      </c>
      <c r="D8">
        <v>1</v>
      </c>
    </row>
    <row r="9" spans="2:4" x14ac:dyDescent="0.2">
      <c r="B9">
        <v>7</v>
      </c>
      <c r="C9">
        <v>0.781968</v>
      </c>
      <c r="D9">
        <v>1</v>
      </c>
    </row>
    <row r="10" spans="2:4" x14ac:dyDescent="0.2">
      <c r="B10">
        <v>8</v>
      </c>
      <c r="C10">
        <v>0.70097399999999999</v>
      </c>
      <c r="D10">
        <v>0.99999899999999997</v>
      </c>
    </row>
    <row r="11" spans="2:4" x14ac:dyDescent="0.2">
      <c r="B11">
        <v>9</v>
      </c>
      <c r="C11">
        <v>0.63518200000000002</v>
      </c>
      <c r="D11">
        <v>0.99999499999999997</v>
      </c>
    </row>
    <row r="12" spans="2:4" x14ac:dyDescent="0.2">
      <c r="B12">
        <v>10</v>
      </c>
      <c r="C12">
        <v>0.580681</v>
      </c>
      <c r="D12">
        <v>0.999969</v>
      </c>
    </row>
    <row r="13" spans="2:4" x14ac:dyDescent="0.2">
      <c r="B13">
        <v>20</v>
      </c>
      <c r="C13">
        <v>0.31251899999999999</v>
      </c>
      <c r="D13">
        <v>0.97492699999999999</v>
      </c>
    </row>
    <row r="14" spans="2:4" x14ac:dyDescent="0.2">
      <c r="B14">
        <v>30</v>
      </c>
      <c r="C14">
        <v>0.21378900000000001</v>
      </c>
      <c r="D14">
        <v>0.87461100000000003</v>
      </c>
    </row>
    <row r="15" spans="2:4" x14ac:dyDescent="0.2">
      <c r="B15">
        <v>40</v>
      </c>
      <c r="C15">
        <v>0.162464</v>
      </c>
      <c r="D15">
        <v>0.755826</v>
      </c>
    </row>
    <row r="16" spans="2:4" x14ac:dyDescent="0.2">
      <c r="B16">
        <v>50</v>
      </c>
      <c r="C16">
        <v>0.13101099999999999</v>
      </c>
      <c r="D16">
        <v>0.65234599999999998</v>
      </c>
    </row>
    <row r="17" spans="2:4" x14ac:dyDescent="0.2">
      <c r="B17">
        <v>60</v>
      </c>
      <c r="C17">
        <v>0.109762</v>
      </c>
      <c r="D17">
        <v>0.56861499999999998</v>
      </c>
    </row>
    <row r="18" spans="2:4" x14ac:dyDescent="0.2">
      <c r="B18">
        <v>70</v>
      </c>
      <c r="C18">
        <v>9.44435E-2</v>
      </c>
      <c r="D18">
        <v>0.50160300000000002</v>
      </c>
    </row>
    <row r="19" spans="2:4" x14ac:dyDescent="0.2">
      <c r="B19">
        <v>80</v>
      </c>
      <c r="C19">
        <v>8.2877199999999998E-2</v>
      </c>
      <c r="D19">
        <v>0.44755600000000001</v>
      </c>
    </row>
    <row r="20" spans="2:4" x14ac:dyDescent="0.2">
      <c r="B20">
        <v>90</v>
      </c>
      <c r="C20">
        <v>7.3834700000000003E-2</v>
      </c>
      <c r="D20">
        <v>0.40339000000000003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workbookViewId="0">
      <selection activeCell="D14" sqref="D14"/>
    </sheetView>
  </sheetViews>
  <sheetFormatPr baseColWidth="10" defaultColWidth="8.83203125" defaultRowHeight="16" x14ac:dyDescent="0.2"/>
  <cols>
    <col min="1" max="1025" width="10.5" customWidth="1"/>
  </cols>
  <sheetData>
    <row r="2" spans="2:7" x14ac:dyDescent="0.2">
      <c r="B2">
        <v>0</v>
      </c>
      <c r="C2">
        <f t="shared" ref="C2:C24" si="0">(B2*2.54) +42</f>
        <v>42</v>
      </c>
      <c r="D2">
        <v>30.97</v>
      </c>
      <c r="E2">
        <v>20.05</v>
      </c>
      <c r="F2">
        <f>E2*$G$6</f>
        <v>24.410346226670274</v>
      </c>
    </row>
    <row r="3" spans="2:7" x14ac:dyDescent="0.2">
      <c r="B3">
        <v>0.5</v>
      </c>
      <c r="C3">
        <f t="shared" si="0"/>
        <v>43.27</v>
      </c>
      <c r="D3">
        <v>249.27</v>
      </c>
    </row>
    <row r="4" spans="2:7" x14ac:dyDescent="0.2">
      <c r="B4">
        <v>1</v>
      </c>
      <c r="C4">
        <f t="shared" si="0"/>
        <v>44.54</v>
      </c>
      <c r="D4">
        <v>356.13</v>
      </c>
      <c r="E4">
        <v>299.24</v>
      </c>
      <c r="F4">
        <f t="shared" ref="F4:F10" si="1">E4*$G$6</f>
        <v>364.31680822288342</v>
      </c>
    </row>
    <row r="5" spans="2:7" x14ac:dyDescent="0.2">
      <c r="B5">
        <v>1.5</v>
      </c>
      <c r="C5">
        <f t="shared" si="0"/>
        <v>45.81</v>
      </c>
      <c r="E5">
        <v>335.6</v>
      </c>
      <c r="F5">
        <f t="shared" si="1"/>
        <v>408.58414931025163</v>
      </c>
    </row>
    <row r="6" spans="2:7" x14ac:dyDescent="0.2">
      <c r="B6">
        <v>2</v>
      </c>
      <c r="C6">
        <f t="shared" si="0"/>
        <v>47.08</v>
      </c>
      <c r="D6">
        <v>450.1</v>
      </c>
      <c r="E6">
        <v>369.7</v>
      </c>
      <c r="F6">
        <f t="shared" si="1"/>
        <v>450.1</v>
      </c>
      <c r="G6">
        <f>D6/E6</f>
        <v>1.2174736272653504</v>
      </c>
    </row>
    <row r="7" spans="2:7" x14ac:dyDescent="0.2">
      <c r="B7">
        <v>2.5</v>
      </c>
      <c r="C7">
        <f t="shared" si="0"/>
        <v>48.35</v>
      </c>
      <c r="E7">
        <v>349.92</v>
      </c>
      <c r="F7">
        <f t="shared" si="1"/>
        <v>426.01837165269143</v>
      </c>
    </row>
    <row r="8" spans="2:7" x14ac:dyDescent="0.2">
      <c r="B8">
        <v>3</v>
      </c>
      <c r="C8">
        <f t="shared" si="0"/>
        <v>49.62</v>
      </c>
      <c r="D8">
        <v>409.7</v>
      </c>
      <c r="E8">
        <v>350.07</v>
      </c>
      <c r="F8">
        <f t="shared" si="1"/>
        <v>426.20099269678121</v>
      </c>
    </row>
    <row r="9" spans="2:7" x14ac:dyDescent="0.2">
      <c r="B9">
        <v>3.5</v>
      </c>
      <c r="C9">
        <f t="shared" si="0"/>
        <v>50.89</v>
      </c>
      <c r="E9">
        <v>333.87</v>
      </c>
      <c r="F9">
        <f t="shared" si="1"/>
        <v>406.47791993508253</v>
      </c>
    </row>
    <row r="10" spans="2:7" x14ac:dyDescent="0.2">
      <c r="B10">
        <v>4</v>
      </c>
      <c r="C10">
        <f t="shared" si="0"/>
        <v>52.16</v>
      </c>
      <c r="D10">
        <v>383.87</v>
      </c>
      <c r="E10">
        <v>320.5</v>
      </c>
      <c r="F10">
        <f t="shared" si="1"/>
        <v>390.20029753854482</v>
      </c>
    </row>
    <row r="11" spans="2:7" x14ac:dyDescent="0.2">
      <c r="B11">
        <v>5</v>
      </c>
      <c r="C11">
        <f t="shared" si="0"/>
        <v>54.7</v>
      </c>
      <c r="D11">
        <v>341.87</v>
      </c>
    </row>
    <row r="12" spans="2:7" x14ac:dyDescent="0.2">
      <c r="B12">
        <v>6</v>
      </c>
      <c r="C12">
        <f t="shared" si="0"/>
        <v>57.24</v>
      </c>
      <c r="D12">
        <v>317.27</v>
      </c>
      <c r="E12">
        <v>248.33</v>
      </c>
      <c r="F12">
        <f>E12*$G$6</f>
        <v>302.33522585880445</v>
      </c>
    </row>
    <row r="13" spans="2:7" x14ac:dyDescent="0.2">
      <c r="B13">
        <v>7</v>
      </c>
      <c r="C13">
        <f t="shared" si="0"/>
        <v>59.78</v>
      </c>
      <c r="D13">
        <v>258.77999999999997</v>
      </c>
    </row>
    <row r="14" spans="2:7" x14ac:dyDescent="0.2">
      <c r="B14">
        <v>8</v>
      </c>
      <c r="C14">
        <f t="shared" si="0"/>
        <v>62.32</v>
      </c>
      <c r="D14">
        <v>196.66</v>
      </c>
    </row>
    <row r="15" spans="2:7" x14ac:dyDescent="0.2">
      <c r="B15">
        <v>9</v>
      </c>
      <c r="C15">
        <f t="shared" si="0"/>
        <v>64.86</v>
      </c>
      <c r="D15">
        <v>237.67</v>
      </c>
    </row>
    <row r="16" spans="2:7" x14ac:dyDescent="0.2">
      <c r="B16">
        <v>10</v>
      </c>
      <c r="C16">
        <f t="shared" si="0"/>
        <v>67.400000000000006</v>
      </c>
      <c r="D16">
        <v>175.53</v>
      </c>
      <c r="E16">
        <v>118.4</v>
      </c>
      <c r="F16">
        <f>E16*$G$6</f>
        <v>144.14887746821748</v>
      </c>
    </row>
    <row r="17" spans="2:6" x14ac:dyDescent="0.2">
      <c r="B17">
        <v>20</v>
      </c>
      <c r="C17">
        <f t="shared" si="0"/>
        <v>92.8</v>
      </c>
      <c r="D17">
        <v>78.989999999999995</v>
      </c>
      <c r="E17">
        <v>53.39</v>
      </c>
      <c r="F17">
        <f>E17*$G$6</f>
        <v>65.000916959697051</v>
      </c>
    </row>
    <row r="18" spans="2:6" x14ac:dyDescent="0.2">
      <c r="B18">
        <v>30</v>
      </c>
      <c r="C18">
        <f t="shared" si="0"/>
        <v>118.2</v>
      </c>
      <c r="D18">
        <v>35.549999999999997</v>
      </c>
    </row>
    <row r="19" spans="2:6" x14ac:dyDescent="0.2">
      <c r="B19">
        <v>40</v>
      </c>
      <c r="C19">
        <f t="shared" si="0"/>
        <v>143.6</v>
      </c>
      <c r="D19">
        <v>26.42</v>
      </c>
      <c r="E19">
        <v>17.989999999999998</v>
      </c>
      <c r="F19">
        <f>E19*$G$6</f>
        <v>21.902350554503652</v>
      </c>
    </row>
    <row r="20" spans="2:6" x14ac:dyDescent="0.2">
      <c r="B20">
        <v>50</v>
      </c>
      <c r="C20">
        <f t="shared" si="0"/>
        <v>169</v>
      </c>
      <c r="D20">
        <v>16.41</v>
      </c>
    </row>
    <row r="21" spans="2:6" x14ac:dyDescent="0.2">
      <c r="B21">
        <v>60</v>
      </c>
      <c r="C21">
        <f t="shared" si="0"/>
        <v>194.4</v>
      </c>
      <c r="D21">
        <v>12.693</v>
      </c>
      <c r="E21">
        <v>8.9060000000000006</v>
      </c>
      <c r="F21">
        <f>E21*$G$6</f>
        <v>10.842820124425211</v>
      </c>
    </row>
    <row r="22" spans="2:6" x14ac:dyDescent="0.2">
      <c r="B22">
        <v>70</v>
      </c>
      <c r="C22">
        <f t="shared" si="0"/>
        <v>219.8</v>
      </c>
      <c r="D22">
        <v>9.1370000000000005</v>
      </c>
    </row>
    <row r="23" spans="2:6" x14ac:dyDescent="0.2">
      <c r="B23">
        <v>80</v>
      </c>
      <c r="C23">
        <f t="shared" si="0"/>
        <v>245.2</v>
      </c>
      <c r="D23">
        <v>8.1029999999999998</v>
      </c>
      <c r="E23">
        <v>5.1870000000000003</v>
      </c>
      <c r="F23">
        <f>E23*$G$6</f>
        <v>6.3150357046253722</v>
      </c>
    </row>
    <row r="24" spans="2:6" x14ac:dyDescent="0.2">
      <c r="B24">
        <v>90</v>
      </c>
      <c r="C24">
        <f t="shared" si="0"/>
        <v>270.60000000000002</v>
      </c>
      <c r="D24">
        <v>6.0410000000000004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1"/>
  <sheetViews>
    <sheetView topLeftCell="A21" workbookViewId="0">
      <selection activeCell="B32" sqref="B32"/>
    </sheetView>
  </sheetViews>
  <sheetFormatPr baseColWidth="10" defaultColWidth="8.83203125" defaultRowHeight="16" x14ac:dyDescent="0.2"/>
  <cols>
    <col min="1" max="1025" width="10.5" customWidth="1"/>
  </cols>
  <sheetData>
    <row r="2" spans="2:3" x14ac:dyDescent="0.2">
      <c r="B2">
        <v>10</v>
      </c>
      <c r="C2">
        <v>118.4</v>
      </c>
    </row>
    <row r="3" spans="2:3" x14ac:dyDescent="0.2">
      <c r="B3">
        <v>20</v>
      </c>
    </row>
    <row r="4" spans="2:3" x14ac:dyDescent="0.2">
      <c r="B4">
        <v>30</v>
      </c>
    </row>
    <row r="5" spans="2:3" x14ac:dyDescent="0.2">
      <c r="B5">
        <v>40</v>
      </c>
    </row>
    <row r="6" spans="2:3" x14ac:dyDescent="0.2">
      <c r="B6">
        <v>50</v>
      </c>
    </row>
    <row r="7" spans="2:3" x14ac:dyDescent="0.2">
      <c r="B7">
        <v>60</v>
      </c>
    </row>
    <row r="8" spans="2:3" x14ac:dyDescent="0.2">
      <c r="B8">
        <v>70</v>
      </c>
    </row>
    <row r="9" spans="2:3" x14ac:dyDescent="0.2">
      <c r="B9">
        <v>80</v>
      </c>
    </row>
    <row r="10" spans="2:3" x14ac:dyDescent="0.2">
      <c r="B10">
        <v>90</v>
      </c>
    </row>
    <row r="33" spans="2:3" x14ac:dyDescent="0.2">
      <c r="B33">
        <v>10</v>
      </c>
      <c r="C33">
        <v>127.227</v>
      </c>
    </row>
    <row r="34" spans="2:3" x14ac:dyDescent="0.2">
      <c r="B34">
        <v>20</v>
      </c>
      <c r="C34">
        <v>37.909999999999997</v>
      </c>
    </row>
    <row r="35" spans="2:3" x14ac:dyDescent="0.2">
      <c r="B35">
        <v>30</v>
      </c>
      <c r="C35">
        <v>19.920000000000002</v>
      </c>
    </row>
    <row r="36" spans="2:3" x14ac:dyDescent="0.2">
      <c r="B36">
        <v>40</v>
      </c>
      <c r="C36">
        <v>11.837</v>
      </c>
    </row>
    <row r="37" spans="2:3" x14ac:dyDescent="0.2">
      <c r="B37">
        <v>50</v>
      </c>
      <c r="C37">
        <v>8.6440000000000001</v>
      </c>
    </row>
    <row r="38" spans="2:3" x14ac:dyDescent="0.2">
      <c r="B38">
        <v>60</v>
      </c>
      <c r="C38">
        <v>5.6219999999999999</v>
      </c>
    </row>
    <row r="39" spans="2:3" x14ac:dyDescent="0.2">
      <c r="B39">
        <v>70</v>
      </c>
      <c r="C39">
        <v>4.7759999999999998</v>
      </c>
    </row>
    <row r="40" spans="2:3" x14ac:dyDescent="0.2">
      <c r="B40">
        <v>80</v>
      </c>
      <c r="C40">
        <v>4.8540000000000001</v>
      </c>
    </row>
    <row r="41" spans="2:3" x14ac:dyDescent="0.2">
      <c r="B41">
        <v>90</v>
      </c>
      <c r="C41">
        <v>4.6109999999999998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topLeftCell="A25" workbookViewId="0">
      <selection activeCell="K54" sqref="K54"/>
    </sheetView>
  </sheetViews>
  <sheetFormatPr baseColWidth="10" defaultColWidth="8.83203125" defaultRowHeight="16" x14ac:dyDescent="0.2"/>
  <cols>
    <col min="1" max="1025" width="10.5" customWidth="1"/>
  </cols>
  <sheetData>
    <row r="1" spans="2:4" x14ac:dyDescent="0.2">
      <c r="B1" t="s">
        <v>0</v>
      </c>
      <c r="D1" t="s">
        <v>1</v>
      </c>
    </row>
    <row r="2" spans="2:4" x14ac:dyDescent="0.2">
      <c r="B2">
        <v>20</v>
      </c>
      <c r="C2">
        <v>20</v>
      </c>
      <c r="D2">
        <v>2.6</v>
      </c>
    </row>
    <row r="3" spans="2:4" x14ac:dyDescent="0.2">
      <c r="B3">
        <v>0</v>
      </c>
      <c r="C3">
        <f t="shared" ref="C3:C26" si="0">(B3*2.54) +42</f>
        <v>42</v>
      </c>
      <c r="D3">
        <v>7</v>
      </c>
    </row>
    <row r="4" spans="2:4" x14ac:dyDescent="0.2">
      <c r="B4">
        <v>0.5</v>
      </c>
      <c r="C4">
        <f t="shared" si="0"/>
        <v>43.27</v>
      </c>
      <c r="D4">
        <v>69.400000000000006</v>
      </c>
    </row>
    <row r="5" spans="2:4" x14ac:dyDescent="0.2">
      <c r="B5">
        <v>1</v>
      </c>
      <c r="C5">
        <f t="shared" si="0"/>
        <v>44.54</v>
      </c>
      <c r="D5">
        <v>249.6</v>
      </c>
    </row>
    <row r="6" spans="2:4" x14ac:dyDescent="0.2">
      <c r="B6">
        <v>1.5</v>
      </c>
      <c r="C6">
        <f t="shared" si="0"/>
        <v>45.81</v>
      </c>
      <c r="D6">
        <v>336</v>
      </c>
    </row>
    <row r="7" spans="2:4" x14ac:dyDescent="0.2">
      <c r="B7">
        <v>2</v>
      </c>
      <c r="C7">
        <f t="shared" si="0"/>
        <v>47.08</v>
      </c>
      <c r="D7">
        <v>336.8</v>
      </c>
    </row>
    <row r="8" spans="2:4" x14ac:dyDescent="0.2">
      <c r="B8">
        <v>2.5</v>
      </c>
      <c r="C8">
        <f t="shared" si="0"/>
        <v>48.35</v>
      </c>
      <c r="D8">
        <v>352.8</v>
      </c>
    </row>
    <row r="9" spans="2:4" x14ac:dyDescent="0.2">
      <c r="B9">
        <v>3</v>
      </c>
      <c r="C9">
        <f t="shared" si="0"/>
        <v>49.62</v>
      </c>
      <c r="D9">
        <v>344</v>
      </c>
    </row>
    <row r="10" spans="2:4" x14ac:dyDescent="0.2">
      <c r="B10">
        <v>3.5</v>
      </c>
      <c r="C10">
        <f t="shared" si="0"/>
        <v>50.89</v>
      </c>
      <c r="D10">
        <v>341.6</v>
      </c>
    </row>
    <row r="11" spans="2:4" x14ac:dyDescent="0.2">
      <c r="B11">
        <v>4</v>
      </c>
      <c r="C11">
        <f t="shared" si="0"/>
        <v>52.16</v>
      </c>
      <c r="D11">
        <v>317.2</v>
      </c>
    </row>
    <row r="12" spans="2:4" x14ac:dyDescent="0.2">
      <c r="B12">
        <v>4.5</v>
      </c>
      <c r="C12">
        <f t="shared" si="0"/>
        <v>53.43</v>
      </c>
      <c r="D12">
        <v>302</v>
      </c>
    </row>
    <row r="13" spans="2:4" x14ac:dyDescent="0.2">
      <c r="B13">
        <v>5</v>
      </c>
      <c r="C13">
        <f t="shared" si="0"/>
        <v>54.7</v>
      </c>
      <c r="D13">
        <v>282</v>
      </c>
    </row>
    <row r="14" spans="2:4" x14ac:dyDescent="0.2">
      <c r="B14">
        <v>6</v>
      </c>
      <c r="C14">
        <f t="shared" si="0"/>
        <v>57.24</v>
      </c>
      <c r="D14">
        <v>249.6</v>
      </c>
    </row>
    <row r="15" spans="2:4" x14ac:dyDescent="0.2">
      <c r="B15">
        <v>7</v>
      </c>
      <c r="C15">
        <f t="shared" si="0"/>
        <v>59.78</v>
      </c>
      <c r="D15">
        <v>201.6</v>
      </c>
    </row>
    <row r="16" spans="2:4" x14ac:dyDescent="0.2">
      <c r="B16">
        <v>8</v>
      </c>
      <c r="C16">
        <f t="shared" si="0"/>
        <v>62.32</v>
      </c>
      <c r="D16">
        <v>163.6</v>
      </c>
    </row>
    <row r="17" spans="2:4" x14ac:dyDescent="0.2">
      <c r="B17">
        <v>9</v>
      </c>
      <c r="C17">
        <f t="shared" si="0"/>
        <v>64.86</v>
      </c>
      <c r="D17">
        <v>139.6</v>
      </c>
    </row>
    <row r="18" spans="2:4" x14ac:dyDescent="0.2">
      <c r="B18">
        <v>10</v>
      </c>
      <c r="C18">
        <f t="shared" si="0"/>
        <v>67.400000000000006</v>
      </c>
      <c r="D18">
        <v>101.4</v>
      </c>
    </row>
    <row r="19" spans="2:4" x14ac:dyDescent="0.2">
      <c r="B19">
        <v>20</v>
      </c>
      <c r="C19">
        <f t="shared" si="0"/>
        <v>92.8</v>
      </c>
      <c r="D19">
        <v>43.3</v>
      </c>
    </row>
    <row r="20" spans="2:4" x14ac:dyDescent="0.2">
      <c r="B20">
        <v>30</v>
      </c>
      <c r="C20">
        <f t="shared" si="0"/>
        <v>118.2</v>
      </c>
      <c r="D20">
        <v>13.8</v>
      </c>
    </row>
    <row r="21" spans="2:4" x14ac:dyDescent="0.2">
      <c r="B21">
        <v>40</v>
      </c>
      <c r="C21">
        <f t="shared" si="0"/>
        <v>143.6</v>
      </c>
      <c r="D21">
        <v>8.8000000000000007</v>
      </c>
    </row>
    <row r="22" spans="2:4" x14ac:dyDescent="0.2">
      <c r="B22">
        <v>50</v>
      </c>
      <c r="C22">
        <f t="shared" si="0"/>
        <v>169</v>
      </c>
      <c r="D22">
        <v>5.2</v>
      </c>
    </row>
    <row r="23" spans="2:4" x14ac:dyDescent="0.2">
      <c r="B23">
        <v>60</v>
      </c>
      <c r="C23">
        <f t="shared" si="0"/>
        <v>194.4</v>
      </c>
      <c r="D23">
        <v>3.8</v>
      </c>
    </row>
    <row r="24" spans="2:4" x14ac:dyDescent="0.2">
      <c r="B24">
        <v>70</v>
      </c>
      <c r="C24">
        <f t="shared" si="0"/>
        <v>219.8</v>
      </c>
      <c r="D24">
        <v>2.9</v>
      </c>
    </row>
    <row r="25" spans="2:4" x14ac:dyDescent="0.2">
      <c r="B25">
        <v>80</v>
      </c>
      <c r="C25">
        <f t="shared" si="0"/>
        <v>245.2</v>
      </c>
      <c r="D25">
        <v>2.7</v>
      </c>
    </row>
    <row r="26" spans="2:4" x14ac:dyDescent="0.2">
      <c r="B26">
        <v>90</v>
      </c>
      <c r="C26">
        <f t="shared" si="0"/>
        <v>270.60000000000002</v>
      </c>
      <c r="D26">
        <v>1.8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opLeftCell="A17" workbookViewId="0">
      <selection activeCell="E14" sqref="E14"/>
    </sheetView>
  </sheetViews>
  <sheetFormatPr baseColWidth="10" defaultColWidth="8.83203125" defaultRowHeight="16" x14ac:dyDescent="0.2"/>
  <cols>
    <col min="1" max="1025" width="10.5" customWidth="1"/>
  </cols>
  <sheetData>
    <row r="2" spans="2:4" x14ac:dyDescent="0.2">
      <c r="B2">
        <v>20</v>
      </c>
    </row>
    <row r="3" spans="2:4" x14ac:dyDescent="0.2">
      <c r="B3">
        <v>0</v>
      </c>
      <c r="C3">
        <f t="shared" ref="C3:C26" si="0">(B3*2.54)+42</f>
        <v>42</v>
      </c>
      <c r="D3">
        <v>0.8</v>
      </c>
    </row>
    <row r="4" spans="2:4" x14ac:dyDescent="0.2">
      <c r="B4">
        <v>0.5</v>
      </c>
      <c r="C4">
        <f t="shared" si="0"/>
        <v>43.27</v>
      </c>
      <c r="D4">
        <v>2.1</v>
      </c>
    </row>
    <row r="5" spans="2:4" x14ac:dyDescent="0.2">
      <c r="B5">
        <v>1</v>
      </c>
      <c r="C5">
        <f t="shared" si="0"/>
        <v>44.54</v>
      </c>
      <c r="D5">
        <v>21.2</v>
      </c>
    </row>
    <row r="6" spans="2:4" x14ac:dyDescent="0.2">
      <c r="B6">
        <v>1.5</v>
      </c>
      <c r="C6">
        <f t="shared" si="0"/>
        <v>45.81</v>
      </c>
      <c r="D6">
        <v>117.1</v>
      </c>
    </row>
    <row r="7" spans="2:4" x14ac:dyDescent="0.2">
      <c r="B7">
        <v>2</v>
      </c>
      <c r="C7">
        <f t="shared" si="0"/>
        <v>47.08</v>
      </c>
      <c r="D7">
        <v>210.4</v>
      </c>
    </row>
    <row r="8" spans="2:4" x14ac:dyDescent="0.2">
      <c r="B8">
        <v>2.5</v>
      </c>
      <c r="C8">
        <f t="shared" si="0"/>
        <v>48.35</v>
      </c>
      <c r="D8">
        <v>242</v>
      </c>
    </row>
    <row r="9" spans="2:4" x14ac:dyDescent="0.2">
      <c r="B9">
        <v>3</v>
      </c>
      <c r="C9">
        <f t="shared" si="0"/>
        <v>49.62</v>
      </c>
      <c r="D9">
        <v>267.2</v>
      </c>
    </row>
    <row r="10" spans="2:4" x14ac:dyDescent="0.2">
      <c r="B10">
        <v>3.5</v>
      </c>
      <c r="C10">
        <f t="shared" si="0"/>
        <v>50.89</v>
      </c>
      <c r="D10">
        <v>266</v>
      </c>
    </row>
    <row r="11" spans="2:4" x14ac:dyDescent="0.2">
      <c r="B11">
        <v>4</v>
      </c>
      <c r="C11">
        <f t="shared" si="0"/>
        <v>52.16</v>
      </c>
      <c r="D11">
        <v>273.60000000000002</v>
      </c>
    </row>
    <row r="12" spans="2:4" x14ac:dyDescent="0.2">
      <c r="B12">
        <v>4.5</v>
      </c>
      <c r="C12">
        <f t="shared" si="0"/>
        <v>53.43</v>
      </c>
      <c r="D12">
        <v>260.39999999999998</v>
      </c>
    </row>
    <row r="13" spans="2:4" x14ac:dyDescent="0.2">
      <c r="B13">
        <v>5</v>
      </c>
      <c r="C13">
        <f t="shared" si="0"/>
        <v>54.7</v>
      </c>
      <c r="D13">
        <v>261.60000000000002</v>
      </c>
    </row>
    <row r="14" spans="2:4" x14ac:dyDescent="0.2">
      <c r="B14">
        <v>6</v>
      </c>
      <c r="C14">
        <f t="shared" si="0"/>
        <v>57.24</v>
      </c>
      <c r="D14">
        <v>261.2</v>
      </c>
    </row>
    <row r="15" spans="2:4" x14ac:dyDescent="0.2">
      <c r="B15">
        <v>7</v>
      </c>
      <c r="C15">
        <f t="shared" si="0"/>
        <v>59.78</v>
      </c>
      <c r="D15">
        <v>256</v>
      </c>
    </row>
    <row r="16" spans="2:4" x14ac:dyDescent="0.2">
      <c r="B16">
        <v>8</v>
      </c>
      <c r="C16">
        <f t="shared" si="0"/>
        <v>62.32</v>
      </c>
      <c r="D16">
        <v>214</v>
      </c>
    </row>
    <row r="17" spans="2:4" x14ac:dyDescent="0.2">
      <c r="B17">
        <v>9</v>
      </c>
      <c r="C17">
        <f t="shared" si="0"/>
        <v>64.86</v>
      </c>
      <c r="D17">
        <v>190</v>
      </c>
    </row>
    <row r="18" spans="2:4" x14ac:dyDescent="0.2">
      <c r="B18">
        <v>10</v>
      </c>
      <c r="C18">
        <f t="shared" si="0"/>
        <v>67.400000000000006</v>
      </c>
      <c r="D18">
        <v>164.4</v>
      </c>
    </row>
    <row r="19" spans="2:4" x14ac:dyDescent="0.2">
      <c r="B19">
        <v>20</v>
      </c>
      <c r="C19">
        <f t="shared" si="0"/>
        <v>92.8</v>
      </c>
      <c r="D19">
        <v>63.6</v>
      </c>
    </row>
    <row r="20" spans="2:4" x14ac:dyDescent="0.2">
      <c r="B20">
        <v>30</v>
      </c>
      <c r="C20">
        <f t="shared" si="0"/>
        <v>118.2</v>
      </c>
      <c r="D20">
        <v>29.36</v>
      </c>
    </row>
    <row r="21" spans="2:4" x14ac:dyDescent="0.2">
      <c r="B21">
        <v>40</v>
      </c>
      <c r="C21">
        <f t="shared" si="0"/>
        <v>143.6</v>
      </c>
      <c r="D21">
        <v>18</v>
      </c>
    </row>
    <row r="22" spans="2:4" x14ac:dyDescent="0.2">
      <c r="B22">
        <v>50</v>
      </c>
      <c r="C22">
        <f t="shared" si="0"/>
        <v>169</v>
      </c>
      <c r="D22">
        <v>11.04</v>
      </c>
    </row>
    <row r="23" spans="2:4" x14ac:dyDescent="0.2">
      <c r="B23">
        <v>60</v>
      </c>
      <c r="C23">
        <f t="shared" si="0"/>
        <v>194.4</v>
      </c>
      <c r="D23">
        <v>7.2</v>
      </c>
    </row>
    <row r="24" spans="2:4" x14ac:dyDescent="0.2">
      <c r="B24">
        <v>70</v>
      </c>
      <c r="C24">
        <f t="shared" si="0"/>
        <v>219.8</v>
      </c>
      <c r="D24">
        <v>3.7519999999999998</v>
      </c>
    </row>
    <row r="25" spans="2:4" x14ac:dyDescent="0.2">
      <c r="B25">
        <v>80</v>
      </c>
      <c r="C25">
        <f t="shared" si="0"/>
        <v>245.2</v>
      </c>
      <c r="D25">
        <v>3.6640000000000001</v>
      </c>
    </row>
    <row r="26" spans="2:4" x14ac:dyDescent="0.2">
      <c r="B26">
        <v>90</v>
      </c>
      <c r="C26">
        <f t="shared" si="0"/>
        <v>270.60000000000002</v>
      </c>
      <c r="D26">
        <v>3.2639999999999998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opLeftCell="E1" workbookViewId="0">
      <selection activeCell="Q4" sqref="Q4"/>
    </sheetView>
  </sheetViews>
  <sheetFormatPr baseColWidth="10" defaultColWidth="8.83203125" defaultRowHeight="16" x14ac:dyDescent="0.2"/>
  <cols>
    <col min="1" max="1" width="10.5" customWidth="1"/>
    <col min="2" max="2" width="12.83203125" customWidth="1"/>
    <col min="3" max="4" width="10.5" customWidth="1"/>
    <col min="5" max="5" width="19.83203125" customWidth="1"/>
    <col min="6" max="1025" width="10.5" customWidth="1"/>
  </cols>
  <sheetData>
    <row r="1" spans="2:6" x14ac:dyDescent="0.2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2:6" x14ac:dyDescent="0.2">
      <c r="B2">
        <v>-8</v>
      </c>
      <c r="C2">
        <v>0.16</v>
      </c>
    </row>
    <row r="3" spans="2:6" x14ac:dyDescent="0.2">
      <c r="B3">
        <v>-6</v>
      </c>
      <c r="C3">
        <v>0.2</v>
      </c>
    </row>
    <row r="4" spans="2:6" x14ac:dyDescent="0.2">
      <c r="B4">
        <v>-4</v>
      </c>
      <c r="C4">
        <v>0.4</v>
      </c>
      <c r="D4">
        <v>0</v>
      </c>
    </row>
    <row r="5" spans="2:6" x14ac:dyDescent="0.2">
      <c r="B5">
        <v>-2</v>
      </c>
      <c r="C5">
        <v>0.57999999999999996</v>
      </c>
      <c r="D5">
        <v>0.152</v>
      </c>
      <c r="F5">
        <v>0.9</v>
      </c>
    </row>
    <row r="6" spans="2:6" x14ac:dyDescent="0.2">
      <c r="B6">
        <v>0</v>
      </c>
      <c r="C6">
        <v>1</v>
      </c>
      <c r="D6">
        <v>0.24</v>
      </c>
      <c r="E6">
        <v>0.248</v>
      </c>
      <c r="F6">
        <v>2.1520000000000001</v>
      </c>
    </row>
    <row r="7" spans="2:6" x14ac:dyDescent="0.2">
      <c r="B7">
        <v>1</v>
      </c>
      <c r="F7">
        <v>2.94</v>
      </c>
    </row>
    <row r="8" spans="2:6" x14ac:dyDescent="0.2">
      <c r="B8">
        <v>2</v>
      </c>
      <c r="C8">
        <v>2.2000000000000002</v>
      </c>
      <c r="D8">
        <v>0.35199999999999998</v>
      </c>
      <c r="E8">
        <v>0.35199999999999998</v>
      </c>
      <c r="F8">
        <v>2.2000000000000002</v>
      </c>
    </row>
    <row r="9" spans="2:6" x14ac:dyDescent="0.2">
      <c r="B9">
        <v>4</v>
      </c>
      <c r="C9">
        <v>3.6</v>
      </c>
      <c r="D9">
        <v>1.04</v>
      </c>
      <c r="E9">
        <v>1.232</v>
      </c>
      <c r="F9">
        <v>0.16800000000000001</v>
      </c>
    </row>
    <row r="10" spans="2:6" x14ac:dyDescent="0.2">
      <c r="B10">
        <v>6</v>
      </c>
      <c r="C10">
        <v>1.1399999999999999</v>
      </c>
      <c r="D10">
        <v>0.216</v>
      </c>
      <c r="F10">
        <v>0</v>
      </c>
    </row>
    <row r="11" spans="2:6" x14ac:dyDescent="0.2">
      <c r="B11">
        <v>8</v>
      </c>
      <c r="C11">
        <v>0.08</v>
      </c>
      <c r="D11">
        <v>0</v>
      </c>
    </row>
    <row r="12" spans="2:6" x14ac:dyDescent="0.2">
      <c r="B12">
        <v>10</v>
      </c>
      <c r="C12"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B15" workbookViewId="0">
      <selection activeCell="D4" sqref="D4"/>
    </sheetView>
  </sheetViews>
  <sheetFormatPr baseColWidth="10" defaultColWidth="8.83203125" defaultRowHeight="16" x14ac:dyDescent="0.2"/>
  <cols>
    <col min="1" max="4" width="12.1640625" customWidth="1"/>
    <col min="5" max="1025" width="10.5" customWidth="1"/>
  </cols>
  <sheetData>
    <row r="1" spans="1:6" x14ac:dyDescent="0.2">
      <c r="A1" s="1" t="s">
        <v>2</v>
      </c>
      <c r="B1" s="1"/>
      <c r="C1" s="1"/>
      <c r="D1" s="1"/>
      <c r="E1" s="1" t="s">
        <v>4</v>
      </c>
    </row>
    <row r="2" spans="1:6" x14ac:dyDescent="0.2">
      <c r="A2">
        <v>-8</v>
      </c>
      <c r="B2">
        <f t="shared" ref="B2:B17" si="0">A2-1.859</f>
        <v>-9.859</v>
      </c>
      <c r="C2">
        <f t="shared" ref="C2:C17" si="1">B2/((80*25.4)+42)</f>
        <v>-4.7536162005785924E-3</v>
      </c>
      <c r="D2">
        <f t="shared" ref="D2:D17" si="2">ATAN(C2)*180/PI()</f>
        <v>-0.27236009423558871</v>
      </c>
      <c r="E2">
        <v>0.52</v>
      </c>
    </row>
    <row r="3" spans="1:6" x14ac:dyDescent="0.2">
      <c r="A3">
        <v>-6</v>
      </c>
      <c r="B3">
        <f t="shared" si="0"/>
        <v>-7.859</v>
      </c>
      <c r="C3">
        <f t="shared" si="1"/>
        <v>-3.7892960462873673E-3</v>
      </c>
      <c r="D3">
        <f t="shared" si="2"/>
        <v>-0.21710963163982874</v>
      </c>
      <c r="E3">
        <v>0.85599999999999998</v>
      </c>
    </row>
    <row r="4" spans="1:6" x14ac:dyDescent="0.2">
      <c r="A4">
        <v>-4</v>
      </c>
      <c r="B4">
        <f t="shared" si="0"/>
        <v>-5.859</v>
      </c>
      <c r="C4">
        <f t="shared" si="1"/>
        <v>-2.8249758919961427E-3</v>
      </c>
      <c r="D4">
        <f t="shared" si="2"/>
        <v>-0.16185876526781309</v>
      </c>
      <c r="E4">
        <v>1.3680000000000001</v>
      </c>
    </row>
    <row r="5" spans="1:6" x14ac:dyDescent="0.2">
      <c r="A5">
        <v>-2</v>
      </c>
      <c r="B5">
        <f t="shared" si="0"/>
        <v>-3.859</v>
      </c>
      <c r="C5">
        <f t="shared" si="1"/>
        <v>-1.8606557377049181E-3</v>
      </c>
      <c r="D5">
        <f t="shared" si="2"/>
        <v>-0.10660759787082474</v>
      </c>
      <c r="E5">
        <v>1.6240000000000001</v>
      </c>
    </row>
    <row r="6" spans="1:6" x14ac:dyDescent="0.2">
      <c r="A6">
        <v>-1</v>
      </c>
      <c r="B6">
        <f t="shared" si="0"/>
        <v>-2.859</v>
      </c>
      <c r="C6">
        <f t="shared" si="1"/>
        <v>-1.3784956605593056E-3</v>
      </c>
      <c r="D6">
        <f t="shared" si="2"/>
        <v>-7.8981933398691584E-2</v>
      </c>
      <c r="E6">
        <v>2.12</v>
      </c>
    </row>
    <row r="7" spans="1:6" x14ac:dyDescent="0.2">
      <c r="A7">
        <v>0</v>
      </c>
      <c r="B7">
        <f t="shared" si="0"/>
        <v>-1.859</v>
      </c>
      <c r="C7">
        <f t="shared" si="1"/>
        <v>-8.9633558341369339E-4</v>
      </c>
      <c r="D7">
        <f t="shared" si="2"/>
        <v>-5.1356232203505749E-2</v>
      </c>
      <c r="E7">
        <v>3.8719999999999999</v>
      </c>
    </row>
    <row r="8" spans="1:6" x14ac:dyDescent="0.2">
      <c r="A8">
        <v>0</v>
      </c>
      <c r="B8">
        <f t="shared" si="0"/>
        <v>-1.859</v>
      </c>
      <c r="C8">
        <f t="shared" si="1"/>
        <v>-8.9633558341369339E-4</v>
      </c>
      <c r="D8">
        <f t="shared" si="2"/>
        <v>-5.1356232203505749E-2</v>
      </c>
      <c r="E8">
        <v>3.2639999999999998</v>
      </c>
      <c r="F8" t="s">
        <v>7</v>
      </c>
    </row>
    <row r="9" spans="1:6" x14ac:dyDescent="0.2">
      <c r="A9">
        <v>0</v>
      </c>
      <c r="B9">
        <f t="shared" si="0"/>
        <v>-1.859</v>
      </c>
      <c r="C9">
        <f t="shared" si="1"/>
        <v>-8.9633558341369339E-4</v>
      </c>
      <c r="D9">
        <f t="shared" si="2"/>
        <v>-5.1356232203505749E-2</v>
      </c>
      <c r="E9">
        <v>3.6080000000000001</v>
      </c>
    </row>
    <row r="10" spans="1:6" x14ac:dyDescent="0.2">
      <c r="A10">
        <v>1</v>
      </c>
      <c r="B10">
        <f t="shared" si="0"/>
        <v>-0.85899999999999999</v>
      </c>
      <c r="C10">
        <f t="shared" si="1"/>
        <v>-4.1417550626808098E-4</v>
      </c>
      <c r="D10">
        <f t="shared" si="2"/>
        <v>-2.37305071299342E-2</v>
      </c>
      <c r="E10">
        <v>2.992</v>
      </c>
    </row>
    <row r="11" spans="1:6" x14ac:dyDescent="0.2">
      <c r="A11">
        <v>2</v>
      </c>
      <c r="B11">
        <f t="shared" si="0"/>
        <v>0.14100000000000001</v>
      </c>
      <c r="C11">
        <f t="shared" si="1"/>
        <v>6.7984570877531342E-5</v>
      </c>
      <c r="D11">
        <f t="shared" si="2"/>
        <v>3.8952289772894314E-3</v>
      </c>
      <c r="E11">
        <v>2.1440000000000001</v>
      </c>
    </row>
    <row r="12" spans="1:6" x14ac:dyDescent="0.2">
      <c r="A12">
        <v>2</v>
      </c>
      <c r="B12">
        <f t="shared" si="0"/>
        <v>0.14100000000000001</v>
      </c>
      <c r="C12">
        <f t="shared" si="1"/>
        <v>6.7984570877531342E-5</v>
      </c>
      <c r="D12">
        <f t="shared" si="2"/>
        <v>3.8952289772894314E-3</v>
      </c>
      <c r="E12">
        <v>2.3679999999999999</v>
      </c>
    </row>
    <row r="13" spans="1:6" x14ac:dyDescent="0.2">
      <c r="A13">
        <v>3</v>
      </c>
      <c r="B13">
        <f t="shared" si="0"/>
        <v>1.141</v>
      </c>
      <c r="C13">
        <f t="shared" si="1"/>
        <v>5.5014464802314374E-4</v>
      </c>
      <c r="D13">
        <f t="shared" si="2"/>
        <v>3.1520963273400773E-2</v>
      </c>
      <c r="E13">
        <v>3.024</v>
      </c>
    </row>
    <row r="14" spans="1:6" x14ac:dyDescent="0.2">
      <c r="A14">
        <v>4</v>
      </c>
      <c r="B14">
        <f t="shared" si="0"/>
        <v>2.141</v>
      </c>
      <c r="C14">
        <f t="shared" si="1"/>
        <v>1.0323047251687559E-3</v>
      </c>
      <c r="D14">
        <f t="shared" si="2"/>
        <v>5.9146682913640468E-2</v>
      </c>
      <c r="E14">
        <v>2.96</v>
      </c>
    </row>
    <row r="15" spans="1:6" x14ac:dyDescent="0.2">
      <c r="A15">
        <v>6</v>
      </c>
      <c r="B15">
        <f t="shared" si="0"/>
        <v>4.141</v>
      </c>
      <c r="C15">
        <f t="shared" si="1"/>
        <v>1.9966248794599808E-3</v>
      </c>
      <c r="D15">
        <f t="shared" si="2"/>
        <v>0.11439802684770788</v>
      </c>
      <c r="E15">
        <v>2.2320000000000002</v>
      </c>
    </row>
    <row r="16" spans="1:6" x14ac:dyDescent="0.2">
      <c r="A16">
        <v>8</v>
      </c>
      <c r="B16">
        <f t="shared" si="0"/>
        <v>6.141</v>
      </c>
      <c r="C16">
        <f t="shared" si="1"/>
        <v>2.9609450337512054E-3</v>
      </c>
      <c r="D16">
        <f t="shared" si="2"/>
        <v>0.16964915802287972</v>
      </c>
      <c r="E16">
        <v>1.464</v>
      </c>
    </row>
    <row r="17" spans="1:5" x14ac:dyDescent="0.2">
      <c r="A17">
        <v>10</v>
      </c>
      <c r="B17">
        <f t="shared" si="0"/>
        <v>8.141</v>
      </c>
      <c r="C17">
        <f t="shared" si="1"/>
        <v>3.9252651880424304E-3</v>
      </c>
      <c r="D17">
        <f t="shared" si="2"/>
        <v>0.22489997368491815</v>
      </c>
      <c r="E17">
        <v>0.84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cols>
    <col min="1" max="1025" width="10.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opLeftCell="D14" workbookViewId="0">
      <selection activeCell="S39" sqref="S39"/>
    </sheetView>
  </sheetViews>
  <sheetFormatPr baseColWidth="10" defaultColWidth="8.83203125" defaultRowHeight="16" x14ac:dyDescent="0.2"/>
  <cols>
    <col min="1" max="1025" width="10.5" customWidth="1"/>
  </cols>
  <sheetData>
    <row r="1" spans="2:9" x14ac:dyDescent="0.2">
      <c r="B1">
        <v>0.79</v>
      </c>
      <c r="C1">
        <v>20</v>
      </c>
      <c r="D1">
        <v>1.6</v>
      </c>
      <c r="E1">
        <v>1</v>
      </c>
      <c r="F1">
        <f t="shared" ref="F1:F22" si="0">D1/E1</f>
        <v>1.6</v>
      </c>
      <c r="G1">
        <f t="shared" ref="G1:G22" si="1">3.5*C1/(27.2-3.5)</f>
        <v>2.9535864978902953</v>
      </c>
      <c r="H1">
        <f t="shared" ref="H1:H22" si="2">C1+(G1/2)</f>
        <v>21.476793248945146</v>
      </c>
      <c r="I1">
        <f t="shared" ref="I1:I22" si="3">F1/G1</f>
        <v>0.54171428571428581</v>
      </c>
    </row>
    <row r="2" spans="2:9" x14ac:dyDescent="0.2">
      <c r="B2">
        <v>1.18</v>
      </c>
      <c r="C2">
        <v>30</v>
      </c>
      <c r="D2">
        <v>4.68</v>
      </c>
      <c r="E2">
        <v>1</v>
      </c>
      <c r="F2">
        <f t="shared" si="0"/>
        <v>4.68</v>
      </c>
      <c r="G2">
        <f t="shared" si="1"/>
        <v>4.4303797468354436</v>
      </c>
      <c r="H2">
        <f t="shared" si="2"/>
        <v>32.215189873417721</v>
      </c>
      <c r="I2">
        <f t="shared" si="3"/>
        <v>1.056342857142857</v>
      </c>
    </row>
    <row r="3" spans="2:9" x14ac:dyDescent="0.2">
      <c r="B3">
        <v>0</v>
      </c>
      <c r="C3">
        <v>42</v>
      </c>
      <c r="D3">
        <v>95.4</v>
      </c>
      <c r="E3">
        <v>1</v>
      </c>
      <c r="F3">
        <f t="shared" si="0"/>
        <v>95.4</v>
      </c>
      <c r="G3">
        <f t="shared" si="1"/>
        <v>6.2025316455696204</v>
      </c>
      <c r="H3">
        <f t="shared" si="2"/>
        <v>45.101265822784811</v>
      </c>
      <c r="I3">
        <f t="shared" si="3"/>
        <v>15.380816326530613</v>
      </c>
    </row>
    <row r="4" spans="2:9" x14ac:dyDescent="0.2">
      <c r="B4">
        <v>0.5</v>
      </c>
      <c r="C4">
        <f t="shared" ref="C4:C22" si="4">(B4*25.4) +42</f>
        <v>54.7</v>
      </c>
      <c r="D4">
        <v>164.4</v>
      </c>
      <c r="E4">
        <v>1</v>
      </c>
      <c r="F4">
        <f t="shared" si="0"/>
        <v>164.4</v>
      </c>
      <c r="G4">
        <f t="shared" si="1"/>
        <v>8.0780590717299585</v>
      </c>
      <c r="H4">
        <f t="shared" si="2"/>
        <v>58.739029535864979</v>
      </c>
      <c r="I4">
        <f t="shared" si="3"/>
        <v>20.35142334813267</v>
      </c>
    </row>
    <row r="5" spans="2:9" x14ac:dyDescent="0.2">
      <c r="B5">
        <v>1</v>
      </c>
      <c r="C5">
        <f t="shared" si="4"/>
        <v>67.400000000000006</v>
      </c>
      <c r="D5">
        <v>182.4</v>
      </c>
      <c r="E5">
        <v>1</v>
      </c>
      <c r="F5">
        <f t="shared" si="0"/>
        <v>182.4</v>
      </c>
      <c r="G5">
        <f t="shared" si="1"/>
        <v>9.9535864978902975</v>
      </c>
      <c r="H5">
        <f t="shared" si="2"/>
        <v>72.376793248945148</v>
      </c>
      <c r="I5">
        <f t="shared" si="3"/>
        <v>18.325052988554468</v>
      </c>
    </row>
    <row r="6" spans="2:9" x14ac:dyDescent="0.2">
      <c r="B6">
        <v>2</v>
      </c>
      <c r="C6">
        <f t="shared" si="4"/>
        <v>92.8</v>
      </c>
      <c r="D6">
        <v>194</v>
      </c>
      <c r="E6">
        <v>1</v>
      </c>
      <c r="F6">
        <f t="shared" si="0"/>
        <v>194</v>
      </c>
      <c r="G6">
        <f t="shared" si="1"/>
        <v>13.704641350210972</v>
      </c>
      <c r="H6">
        <f t="shared" si="2"/>
        <v>99.652320675105486</v>
      </c>
      <c r="I6">
        <f t="shared" si="3"/>
        <v>14.1557881773399</v>
      </c>
    </row>
    <row r="7" spans="2:9" x14ac:dyDescent="0.2">
      <c r="B7">
        <v>3</v>
      </c>
      <c r="C7">
        <f t="shared" si="4"/>
        <v>118.19999999999999</v>
      </c>
      <c r="D7">
        <v>180</v>
      </c>
      <c r="E7">
        <v>1</v>
      </c>
      <c r="F7">
        <f t="shared" si="0"/>
        <v>180</v>
      </c>
      <c r="G7">
        <f t="shared" si="1"/>
        <v>17.455696202531644</v>
      </c>
      <c r="H7">
        <f t="shared" si="2"/>
        <v>126.92784810126581</v>
      </c>
      <c r="I7">
        <f t="shared" si="3"/>
        <v>10.311820159535896</v>
      </c>
    </row>
    <row r="8" spans="2:9" x14ac:dyDescent="0.2">
      <c r="B8">
        <v>4</v>
      </c>
      <c r="C8">
        <f t="shared" si="4"/>
        <v>143.6</v>
      </c>
      <c r="D8">
        <v>176.4</v>
      </c>
      <c r="E8">
        <v>1</v>
      </c>
      <c r="F8">
        <f t="shared" si="0"/>
        <v>176.4</v>
      </c>
      <c r="G8">
        <f t="shared" si="1"/>
        <v>21.206751054852319</v>
      </c>
      <c r="H8">
        <f t="shared" si="2"/>
        <v>154.20337552742615</v>
      </c>
      <c r="I8">
        <f t="shared" si="3"/>
        <v>8.3181058495821745</v>
      </c>
    </row>
    <row r="9" spans="2:9" x14ac:dyDescent="0.2">
      <c r="B9">
        <v>5</v>
      </c>
      <c r="C9">
        <f t="shared" si="4"/>
        <v>169</v>
      </c>
      <c r="D9">
        <v>140</v>
      </c>
      <c r="E9">
        <v>1</v>
      </c>
      <c r="F9">
        <f t="shared" si="0"/>
        <v>140</v>
      </c>
      <c r="G9">
        <f t="shared" si="1"/>
        <v>24.957805907172997</v>
      </c>
      <c r="H9">
        <f t="shared" si="2"/>
        <v>181.4789029535865</v>
      </c>
      <c r="I9">
        <f t="shared" si="3"/>
        <v>5.609467455621302</v>
      </c>
    </row>
    <row r="10" spans="2:9" x14ac:dyDescent="0.2">
      <c r="B10">
        <v>6</v>
      </c>
      <c r="C10">
        <f t="shared" si="4"/>
        <v>194.39999999999998</v>
      </c>
      <c r="D10">
        <v>122</v>
      </c>
      <c r="E10">
        <v>1</v>
      </c>
      <c r="F10">
        <f t="shared" si="0"/>
        <v>122</v>
      </c>
      <c r="G10">
        <f t="shared" si="1"/>
        <v>28.708860759493668</v>
      </c>
      <c r="H10">
        <f t="shared" si="2"/>
        <v>208.75443037974682</v>
      </c>
      <c r="I10">
        <f t="shared" si="3"/>
        <v>4.249559082892417</v>
      </c>
    </row>
    <row r="11" spans="2:9" x14ac:dyDescent="0.2">
      <c r="B11">
        <v>7</v>
      </c>
      <c r="C11">
        <f t="shared" si="4"/>
        <v>219.79999999999998</v>
      </c>
      <c r="D11">
        <v>90.7</v>
      </c>
      <c r="E11">
        <v>1</v>
      </c>
      <c r="F11">
        <f t="shared" si="0"/>
        <v>90.7</v>
      </c>
      <c r="G11">
        <f t="shared" si="1"/>
        <v>32.459915611814345</v>
      </c>
      <c r="H11">
        <f t="shared" si="2"/>
        <v>236.02995780590715</v>
      </c>
      <c r="I11">
        <f t="shared" si="3"/>
        <v>2.7942155206031458</v>
      </c>
    </row>
    <row r="12" spans="2:9" x14ac:dyDescent="0.2">
      <c r="B12">
        <v>8</v>
      </c>
      <c r="C12">
        <f t="shared" si="4"/>
        <v>245.2</v>
      </c>
      <c r="D12">
        <v>79.400000000000006</v>
      </c>
      <c r="E12">
        <v>0.99999899999999997</v>
      </c>
      <c r="F12">
        <f t="shared" si="0"/>
        <v>79.400079400079406</v>
      </c>
      <c r="G12">
        <f t="shared" si="1"/>
        <v>36.210970464135016</v>
      </c>
      <c r="H12">
        <f t="shared" si="2"/>
        <v>263.3054852320675</v>
      </c>
      <c r="I12">
        <f t="shared" si="3"/>
        <v>2.1927078557234703</v>
      </c>
    </row>
    <row r="13" spans="2:9" x14ac:dyDescent="0.2">
      <c r="B13">
        <v>9</v>
      </c>
      <c r="C13">
        <f t="shared" si="4"/>
        <v>270.60000000000002</v>
      </c>
      <c r="D13">
        <v>66.7</v>
      </c>
      <c r="E13">
        <v>0.99999499999999997</v>
      </c>
      <c r="F13">
        <f t="shared" si="0"/>
        <v>66.700333501667515</v>
      </c>
      <c r="G13">
        <f t="shared" si="1"/>
        <v>39.962025316455701</v>
      </c>
      <c r="H13">
        <f t="shared" si="2"/>
        <v>290.58101265822785</v>
      </c>
      <c r="I13">
        <f t="shared" si="3"/>
        <v>1.6690929194272199</v>
      </c>
    </row>
    <row r="14" spans="2:9" x14ac:dyDescent="0.2">
      <c r="B14">
        <v>10</v>
      </c>
      <c r="C14">
        <f t="shared" si="4"/>
        <v>296</v>
      </c>
      <c r="D14">
        <v>56.2</v>
      </c>
      <c r="E14">
        <v>0.999969</v>
      </c>
      <c r="F14">
        <f t="shared" si="0"/>
        <v>56.201742254009879</v>
      </c>
      <c r="G14">
        <f t="shared" si="1"/>
        <v>43.713080168776372</v>
      </c>
      <c r="H14">
        <f t="shared" si="2"/>
        <v>317.8565400843882</v>
      </c>
      <c r="I14">
        <f t="shared" si="3"/>
        <v>1.2856962272394152</v>
      </c>
    </row>
    <row r="15" spans="2:9" x14ac:dyDescent="0.2">
      <c r="B15">
        <v>20</v>
      </c>
      <c r="C15">
        <f t="shared" si="4"/>
        <v>550</v>
      </c>
      <c r="D15">
        <v>15.4</v>
      </c>
      <c r="E15">
        <v>0.97492699999999999</v>
      </c>
      <c r="F15">
        <f t="shared" si="0"/>
        <v>15.796054473822144</v>
      </c>
      <c r="G15">
        <f t="shared" si="1"/>
        <v>81.223628691983123</v>
      </c>
      <c r="H15">
        <f t="shared" si="2"/>
        <v>590.61181434599155</v>
      </c>
      <c r="I15">
        <f t="shared" si="3"/>
        <v>0.19447609923614795</v>
      </c>
    </row>
    <row r="16" spans="2:9" x14ac:dyDescent="0.2">
      <c r="B16">
        <v>30</v>
      </c>
      <c r="C16">
        <f t="shared" si="4"/>
        <v>804</v>
      </c>
      <c r="D16">
        <v>8.42</v>
      </c>
      <c r="E16">
        <v>0.87461100000000003</v>
      </c>
      <c r="F16">
        <f t="shared" si="0"/>
        <v>9.6271370929476063</v>
      </c>
      <c r="G16">
        <f t="shared" si="1"/>
        <v>118.73417721518987</v>
      </c>
      <c r="H16">
        <f t="shared" si="2"/>
        <v>863.36708860759495</v>
      </c>
      <c r="I16">
        <f t="shared" si="3"/>
        <v>8.1081431806275153E-2</v>
      </c>
    </row>
    <row r="17" spans="2:9" x14ac:dyDescent="0.2">
      <c r="B17">
        <v>40</v>
      </c>
      <c r="C17">
        <f t="shared" si="4"/>
        <v>1058</v>
      </c>
      <c r="D17">
        <v>5.49</v>
      </c>
      <c r="E17">
        <v>0.755826</v>
      </c>
      <c r="F17">
        <f t="shared" si="0"/>
        <v>7.263576537457034</v>
      </c>
      <c r="G17">
        <f t="shared" si="1"/>
        <v>156.24472573839662</v>
      </c>
      <c r="H17">
        <f t="shared" si="2"/>
        <v>1136.1223628691982</v>
      </c>
      <c r="I17">
        <f t="shared" si="3"/>
        <v>4.6488459070410937E-2</v>
      </c>
    </row>
    <row r="18" spans="2:9" x14ac:dyDescent="0.2">
      <c r="B18">
        <v>50</v>
      </c>
      <c r="C18">
        <f t="shared" si="4"/>
        <v>1312</v>
      </c>
      <c r="D18">
        <v>3.32</v>
      </c>
      <c r="E18">
        <v>0.65234599999999998</v>
      </c>
      <c r="F18">
        <f t="shared" si="0"/>
        <v>5.0893237637695332</v>
      </c>
      <c r="G18">
        <f t="shared" si="1"/>
        <v>193.75527426160338</v>
      </c>
      <c r="H18">
        <f t="shared" si="2"/>
        <v>1408.8776371308018</v>
      </c>
      <c r="I18">
        <f t="shared" si="3"/>
        <v>2.6266762456737355E-2</v>
      </c>
    </row>
    <row r="19" spans="2:9" x14ac:dyDescent="0.2">
      <c r="B19">
        <v>60</v>
      </c>
      <c r="C19">
        <f t="shared" si="4"/>
        <v>1566</v>
      </c>
      <c r="D19">
        <v>2.77</v>
      </c>
      <c r="E19">
        <v>0.56861499999999998</v>
      </c>
      <c r="F19">
        <f t="shared" si="0"/>
        <v>4.8714859790895426</v>
      </c>
      <c r="G19">
        <f t="shared" si="1"/>
        <v>231.26582278481013</v>
      </c>
      <c r="H19">
        <f t="shared" si="2"/>
        <v>1681.632911392405</v>
      </c>
      <c r="I19">
        <f t="shared" si="3"/>
        <v>2.1064444025619806E-2</v>
      </c>
    </row>
    <row r="20" spans="2:9" x14ac:dyDescent="0.2">
      <c r="B20">
        <v>70</v>
      </c>
      <c r="C20">
        <f t="shared" si="4"/>
        <v>1820</v>
      </c>
      <c r="D20">
        <v>1.57</v>
      </c>
      <c r="E20">
        <v>0.50160300000000002</v>
      </c>
      <c r="F20">
        <f t="shared" si="0"/>
        <v>3.1299653311483384</v>
      </c>
      <c r="G20">
        <f t="shared" si="1"/>
        <v>268.77637130801691</v>
      </c>
      <c r="H20">
        <f t="shared" si="2"/>
        <v>1954.3881856540083</v>
      </c>
      <c r="I20">
        <f t="shared" si="3"/>
        <v>1.1645239929076234E-2</v>
      </c>
    </row>
    <row r="21" spans="2:9" x14ac:dyDescent="0.2">
      <c r="B21">
        <v>80</v>
      </c>
      <c r="C21">
        <f t="shared" si="4"/>
        <v>2074</v>
      </c>
      <c r="D21">
        <v>0.752</v>
      </c>
      <c r="E21">
        <v>0.44755600000000001</v>
      </c>
      <c r="F21">
        <f t="shared" si="0"/>
        <v>1.6802366631214865</v>
      </c>
      <c r="G21">
        <f t="shared" si="1"/>
        <v>306.28691983122366</v>
      </c>
      <c r="H21">
        <f t="shared" si="2"/>
        <v>2227.1434599156119</v>
      </c>
      <c r="I21">
        <f t="shared" si="3"/>
        <v>5.4858257219974138E-3</v>
      </c>
    </row>
    <row r="22" spans="2:9" x14ac:dyDescent="0.2">
      <c r="B22">
        <v>90</v>
      </c>
      <c r="C22">
        <f t="shared" si="4"/>
        <v>2328</v>
      </c>
      <c r="D22">
        <v>0.42399999999999999</v>
      </c>
      <c r="E22">
        <v>0.40339000000000003</v>
      </c>
      <c r="F22">
        <f t="shared" si="0"/>
        <v>1.0510919953394977</v>
      </c>
      <c r="G22">
        <f t="shared" si="1"/>
        <v>343.79746835443041</v>
      </c>
      <c r="H22">
        <f t="shared" si="2"/>
        <v>2499.8987341772154</v>
      </c>
      <c r="I22">
        <f t="shared" si="3"/>
        <v>3.057299986444047E-3</v>
      </c>
    </row>
    <row r="26" spans="2:9" x14ac:dyDescent="0.2">
      <c r="C26">
        <v>3.5</v>
      </c>
    </row>
    <row r="27" spans="2:9" x14ac:dyDescent="0.2">
      <c r="C27" t="s">
        <v>8</v>
      </c>
    </row>
    <row r="38" spans="11:11" x14ac:dyDescent="0.2">
      <c r="K38" t="s">
        <v>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photores</vt:lpstr>
      <vt:lpstr>0.5</vt:lpstr>
      <vt:lpstr>0.4</vt:lpstr>
      <vt:lpstr>0.3</vt:lpstr>
      <vt:lpstr>0.2</vt:lpstr>
      <vt:lpstr>Sheet6</vt:lpstr>
      <vt:lpstr>0.5 UV 01.csv</vt:lpstr>
      <vt:lpstr>Sheet1</vt:lpstr>
      <vt:lpstr>0.5 (100)</vt:lpstr>
      <vt:lpstr>0.3 (100)</vt:lpstr>
      <vt:lpstr>0.2 (100)</vt:lpstr>
      <vt:lpstr>width (100)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2018-03-20T21:35:02Z</dcterms:created>
  <dcterms:modified xsi:type="dcterms:W3CDTF">2018-04-06T21:05:24Z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