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74.xml" ContentType="application/vnd.openxmlformats-officedocument.drawingml.chart+xml"/>
  <Override PartName="/xl/charts/chart73.xml" ContentType="application/vnd.openxmlformats-officedocument.drawingml.chart+xml"/>
  <Override PartName="/xl/charts/chart72.xml" ContentType="application/vnd.openxmlformats-officedocument.drawingml.chart+xml"/>
  <Override PartName="/xl/charts/chart71.xml" ContentType="application/vnd.openxmlformats-officedocument.drawingml.chart+xml"/>
  <Override PartName="/xl/charts/chart70.xml" ContentType="application/vnd.openxmlformats-officedocument.drawingml.chart+xml"/>
  <Override PartName="/xl/charts/chart63.xml" ContentType="application/vnd.openxmlformats-officedocument.drawingml.chart+xml"/>
  <Override PartName="/xl/charts/chart62.xml" ContentType="application/vnd.openxmlformats-officedocument.drawingml.chart+xml"/>
  <Override PartName="/xl/charts/chart61.xml" ContentType="application/vnd.openxmlformats-officedocument.drawingml.chart+xml"/>
  <Override PartName="/xl/charts/chart60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hotores" sheetId="1" state="visible" r:id="rId2"/>
    <sheet name="0.5" sheetId="2" state="visible" r:id="rId3"/>
    <sheet name="0.4" sheetId="3" state="visible" r:id="rId4"/>
    <sheet name="0.3" sheetId="4" state="visible" r:id="rId5"/>
    <sheet name="0.2" sheetId="5" state="visible" r:id="rId6"/>
    <sheet name="Sheet6" sheetId="6" state="visible" r:id="rId7"/>
    <sheet name="0.5 UV 01.csv" sheetId="7" state="visible" r:id="rId8"/>
    <sheet name="Sheet1" sheetId="8" state="visible" r:id="rId9"/>
    <sheet name="0.5 (100)" sheetId="9" state="visible" r:id="rId10"/>
    <sheet name="0.3 (100)" sheetId="10" state="visible" r:id="rId11"/>
    <sheet name="0.2 (100)" sheetId="11" state="visible" r:id="rId12"/>
    <sheet name="width (100)" sheetId="12" state="visible" r:id="rId13"/>
    <sheet name="Sheet2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<sst xmlns="http://schemas.openxmlformats.org/spreadsheetml/2006/main" count="23" uniqueCount="20">
  <si>
    <t xml:space="preserve">distance </t>
  </si>
  <si>
    <t xml:space="preserve">Voltage</t>
  </si>
  <si>
    <t xml:space="preserve">Distance in x </t>
  </si>
  <si>
    <t xml:space="preserve">60 inches</t>
  </si>
  <si>
    <t xml:space="preserve">80 inches </t>
  </si>
  <si>
    <t xml:space="preserve">80 inches, rod shifted </t>
  </si>
  <si>
    <t xml:space="preserve">40 inches </t>
  </si>
  <si>
    <t xml:space="preserve">X-X0</t>
  </si>
  <si>
    <t xml:space="preserve">x/d</t>
  </si>
  <si>
    <t xml:space="preserve">Ɣ</t>
  </si>
  <si>
    <t xml:space="preserve">different z</t>
  </si>
  <si>
    <t xml:space="preserve">27.2mm</t>
  </si>
  <si>
    <t xml:space="preserve">              </t>
  </si>
  <si>
    <t xml:space="preserve">20mm</t>
  </si>
  <si>
    <t xml:space="preserve">Distance </t>
  </si>
  <si>
    <t xml:space="preserve">Distance mm</t>
  </si>
  <si>
    <t xml:space="preserve">Width mm</t>
  </si>
  <si>
    <t xml:space="preserve">w/d</t>
  </si>
  <si>
    <t xml:space="preserve">angle</t>
  </si>
  <si>
    <t xml:space="preserve">ratio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</si>
</sst>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0"/>
      <color rgb="FF595959"/>
      <name val="Calibri"/>
      <family val="2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Ubuntu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A5A5A5"/>
      </patternFill>
    </fill>
    <fill>
      <patternFill patternType="solid">
        <fgColor rgb="FFDDDDDD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FBFBF"/>
      <rgbColor rgb="FF808080"/>
      <rgbColor rgb="FF5B9BD5"/>
      <rgbColor rgb="FF7030A0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0.3 offfset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62592754255784"/>
          <c:y val="0.115165916999066"/>
          <c:w val="0.888389349628983"/>
          <c:h val="0.75999321055758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'0.3'!$C$3:$C$18</c:f>
              <c:numCache>
                <c:formatCode>General</c:formatCode>
                <c:ptCount val="16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'0.3'!$D$3:$D$18</c:f>
              <c:numCache>
                <c:formatCode>General</c:formatCode>
                <c:ptCount val="16"/>
                <c:pt idx="0">
                  <c:v>7</c:v>
                </c:pt>
                <c:pt idx="1">
                  <c:v>69.4</c:v>
                </c:pt>
                <c:pt idx="2">
                  <c:v>249.6</c:v>
                </c:pt>
                <c:pt idx="3">
                  <c:v>336</c:v>
                </c:pt>
                <c:pt idx="4">
                  <c:v>336.8</c:v>
                </c:pt>
                <c:pt idx="5">
                  <c:v>352.8</c:v>
                </c:pt>
                <c:pt idx="6">
                  <c:v>344</c:v>
                </c:pt>
                <c:pt idx="7">
                  <c:v>341.6</c:v>
                </c:pt>
                <c:pt idx="8">
                  <c:v>317.2</c:v>
                </c:pt>
                <c:pt idx="9">
                  <c:v>302</c:v>
                </c:pt>
                <c:pt idx="10">
                  <c:v>282</c:v>
                </c:pt>
                <c:pt idx="11">
                  <c:v>249.6</c:v>
                </c:pt>
                <c:pt idx="12">
                  <c:v>201.6</c:v>
                </c:pt>
                <c:pt idx="13">
                  <c:v>163.6</c:v>
                </c:pt>
                <c:pt idx="14">
                  <c:v>139.6</c:v>
                </c:pt>
                <c:pt idx="15">
                  <c:v>101.4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'0.2'!$C$3:$C$18</c:f>
              <c:numCache>
                <c:formatCode>General</c:formatCode>
                <c:ptCount val="16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</c:numCache>
            </c:numRef>
          </c:xVal>
          <c:yVal>
            <c:numRef>
              <c:f>'0.2'!$D$3:$D$18</c:f>
              <c:numCache>
                <c:formatCode>General</c:formatCode>
                <c:ptCount val="16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'0.5'!$C$2:$C$16</c:f>
              <c:numCache>
                <c:formatCode>General</c:formatCode>
                <c:ptCount val="15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54.7</c:v>
                </c:pt>
                <c:pt idx="10">
                  <c:v>57.24</c:v>
                </c:pt>
                <c:pt idx="11">
                  <c:v>59.78</c:v>
                </c:pt>
                <c:pt idx="12">
                  <c:v>62.32</c:v>
                </c:pt>
                <c:pt idx="13">
                  <c:v>64.86</c:v>
                </c:pt>
                <c:pt idx="14">
                  <c:v>67.4</c:v>
                </c:pt>
              </c:numCache>
            </c:numRef>
          </c:xVal>
          <c:yVal>
            <c:numRef>
              <c:f>'0.5'!$E$2:$E$16</c:f>
              <c:numCache>
                <c:formatCode>General</c:formatCode>
                <c:ptCount val="15"/>
                <c:pt idx="0">
                  <c:v>20.05</c:v>
                </c:pt>
                <c:pt idx="1">
                  <c:v/>
                </c:pt>
                <c:pt idx="2">
                  <c:v>299.24</c:v>
                </c:pt>
                <c:pt idx="3">
                  <c:v>335.6</c:v>
                </c:pt>
                <c:pt idx="4">
                  <c:v>369.7</c:v>
                </c:pt>
                <c:pt idx="5">
                  <c:v>349.92</c:v>
                </c:pt>
                <c:pt idx="6">
                  <c:v>350.07</c:v>
                </c:pt>
                <c:pt idx="7">
                  <c:v>333.87</c:v>
                </c:pt>
                <c:pt idx="8">
                  <c:v>320.5</c:v>
                </c:pt>
                <c:pt idx="9">
                  <c:v/>
                </c:pt>
                <c:pt idx="10">
                  <c:v>248.33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118.4</c:v>
                </c:pt>
              </c:numCache>
            </c:numRef>
          </c:yVal>
          <c:smooth val="0"/>
        </c:ser>
        <c:axId val="63092898"/>
        <c:axId val="23401699"/>
      </c:scatterChart>
      <c:valAx>
        <c:axId val="63092898"/>
        <c:scaling>
          <c:orientation val="minMax"/>
          <c:min val="4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01699"/>
        <c:crosses val="autoZero"/>
        <c:crossBetween val="midCat"/>
      </c:valAx>
      <c:valAx>
        <c:axId val="2340169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Voltage( mV)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309289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08246437261036"/>
          <c:y val="0.047756612801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2161974278763"/>
          <c:y val="0.0350275345310102"/>
          <c:w val="0.90775981925617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'0.2'!$C$3:$C$26</c:f>
              <c:numCache>
                <c:formatCode>General</c:formatCode>
                <c:ptCount val="24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  <c:pt idx="17">
                  <c:v>118.2</c:v>
                </c:pt>
                <c:pt idx="18">
                  <c:v>143.6</c:v>
                </c:pt>
                <c:pt idx="19">
                  <c:v>169</c:v>
                </c:pt>
                <c:pt idx="20">
                  <c:v>194.4</c:v>
                </c:pt>
                <c:pt idx="21">
                  <c:v>219.8</c:v>
                </c:pt>
                <c:pt idx="22">
                  <c:v>245.2</c:v>
                </c:pt>
                <c:pt idx="23">
                  <c:v>270.6</c:v>
                </c:pt>
              </c:numCache>
            </c:numRef>
          </c:xVal>
          <c:yVal>
            <c:numRef>
              <c:f>'0.2'!$D$3:$D$26</c:f>
              <c:numCache>
                <c:formatCode>General</c:formatCode>
                <c:ptCount val="24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  <c:pt idx="16">
                  <c:v>63.6</c:v>
                </c:pt>
                <c:pt idx="17">
                  <c:v>29.36</c:v>
                </c:pt>
                <c:pt idx="18">
                  <c:v>18</c:v>
                </c:pt>
                <c:pt idx="19">
                  <c:v>11.04</c:v>
                </c:pt>
                <c:pt idx="20">
                  <c:v>7.2</c:v>
                </c:pt>
                <c:pt idx="21">
                  <c:v>3.752</c:v>
                </c:pt>
                <c:pt idx="22">
                  <c:v>3.664</c:v>
                </c:pt>
                <c:pt idx="23">
                  <c:v>3.264</c:v>
                </c:pt>
              </c:numCache>
            </c:numRef>
          </c:yVal>
          <c:smooth val="0"/>
        </c:ser>
        <c:axId val="62573960"/>
        <c:axId val="25807367"/>
      </c:scatterChart>
      <c:valAx>
        <c:axId val="62573960"/>
        <c:scaling>
          <c:logBase val="10"/>
          <c:orientation val="minMax"/>
          <c:min val="1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807367"/>
        <c:crosses val="autoZero"/>
        <c:crossBetween val="midCat"/>
      </c:valAx>
      <c:valAx>
        <c:axId val="2580736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9860966284324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5739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measurements for UV laser with 0.2 offfset </a:t>
            </a:r>
          </a:p>
        </c:rich>
      </c:tx>
      <c:layout>
        <c:manualLayout>
          <c:xMode val="edge"/>
          <c:yMode val="edge"/>
          <c:x val="0.240331139885375"/>
          <c:y val="0.02229845626072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41052855020166"/>
          <c:y val="0.0350275345310102"/>
          <c:w val="0.907747824241138"/>
          <c:h val="0.88309108964521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'0.2'!$C$3:$C$19</c:f>
              <c:numCache>
                <c:formatCode>General</c:formatCode>
                <c:ptCount val="17"/>
                <c:pt idx="0">
                  <c:v>42</c:v>
                </c:pt>
                <c:pt idx="1">
                  <c:v>43.27</c:v>
                </c:pt>
                <c:pt idx="2">
                  <c:v>44.54</c:v>
                </c:pt>
                <c:pt idx="3">
                  <c:v>45.81</c:v>
                </c:pt>
                <c:pt idx="4">
                  <c:v>47.08</c:v>
                </c:pt>
                <c:pt idx="5">
                  <c:v>48.35</c:v>
                </c:pt>
                <c:pt idx="6">
                  <c:v>49.62</c:v>
                </c:pt>
                <c:pt idx="7">
                  <c:v>50.89</c:v>
                </c:pt>
                <c:pt idx="8">
                  <c:v>52.16</c:v>
                </c:pt>
                <c:pt idx="9">
                  <c:v>53.43</c:v>
                </c:pt>
                <c:pt idx="10">
                  <c:v>54.7</c:v>
                </c:pt>
                <c:pt idx="11">
                  <c:v>57.24</c:v>
                </c:pt>
                <c:pt idx="12">
                  <c:v>59.78</c:v>
                </c:pt>
                <c:pt idx="13">
                  <c:v>62.32</c:v>
                </c:pt>
                <c:pt idx="14">
                  <c:v>64.86</c:v>
                </c:pt>
                <c:pt idx="15">
                  <c:v>67.4</c:v>
                </c:pt>
                <c:pt idx="16">
                  <c:v>92.8</c:v>
                </c:pt>
              </c:numCache>
            </c:numRef>
          </c:xVal>
          <c:yVal>
            <c:numRef>
              <c:f>'0.2'!$D$3:$D$19</c:f>
              <c:numCache>
                <c:formatCode>General</c:formatCode>
                <c:ptCount val="17"/>
                <c:pt idx="0">
                  <c:v>0.8</c:v>
                </c:pt>
                <c:pt idx="1">
                  <c:v>2.1</c:v>
                </c:pt>
                <c:pt idx="2">
                  <c:v>21.2</c:v>
                </c:pt>
                <c:pt idx="3">
                  <c:v>117.1</c:v>
                </c:pt>
                <c:pt idx="4">
                  <c:v>210.4</c:v>
                </c:pt>
                <c:pt idx="5">
                  <c:v>242</c:v>
                </c:pt>
                <c:pt idx="6">
                  <c:v>267.2</c:v>
                </c:pt>
                <c:pt idx="7">
                  <c:v>266</c:v>
                </c:pt>
                <c:pt idx="8">
                  <c:v>273.6</c:v>
                </c:pt>
                <c:pt idx="9">
                  <c:v>260.4</c:v>
                </c:pt>
                <c:pt idx="10">
                  <c:v>261.6</c:v>
                </c:pt>
                <c:pt idx="11">
                  <c:v>261.2</c:v>
                </c:pt>
                <c:pt idx="12">
                  <c:v>256</c:v>
                </c:pt>
                <c:pt idx="13">
                  <c:v>214</c:v>
                </c:pt>
                <c:pt idx="14">
                  <c:v>190</c:v>
                </c:pt>
                <c:pt idx="15">
                  <c:v>164.4</c:v>
                </c:pt>
                <c:pt idx="16">
                  <c:v>63.6</c:v>
                </c:pt>
              </c:numCache>
            </c:numRef>
          </c:yVal>
          <c:smooth val="0"/>
        </c:ser>
        <c:axId val="90772813"/>
        <c:axId val="47766811"/>
      </c:scatterChart>
      <c:valAx>
        <c:axId val="90772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(cm)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766811"/>
        <c:crosses val="autoZero"/>
        <c:crossBetween val="midCat"/>
      </c:valAx>
      <c:valAx>
        <c:axId val="47766811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Voltage  (mV)</a:t>
                </a:r>
              </a:p>
            </c:rich>
          </c:tx>
          <c:layout>
            <c:manualLayout>
              <c:xMode val="edge"/>
              <c:yMode val="edge"/>
              <c:x val="0.00199533007853959"/>
              <c:y val="0.46221901236797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77281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lntensity profile along x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223391884448253"/>
          <c:y val="0.116332039817783"/>
          <c:w val="0.951833037517596"/>
          <c:h val="0.807069343681458"/>
        </c:manualLayout>
      </c:layout>
      <c:scatterChart>
        <c:scatterStyle val="lineMarker"/>
        <c:varyColors val="0"/>
        <c:ser>
          <c:idx val="0"/>
          <c:order val="0"/>
          <c:tx>
            <c:strRef>
              <c:f>"60 inches "</c:f>
              <c:strCache>
                <c:ptCount val="1"/>
                <c:pt idx="0">
                  <c:v>60 inches </c:v>
                </c:pt>
              </c:strCache>
            </c:strRef>
          </c:tx>
          <c:spPr>
            <a:solidFill>
              <a:srgbClr val="7030a0"/>
            </a:solidFill>
            <a:ln w="31680">
              <a:solidFill>
                <a:srgbClr val="7030a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Sheet6!$B$1:$B$19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Sheet6!$C$1:$C$19</c:f>
              <c:numCache>
                <c:formatCode>General</c:formatCode>
                <c:ptCount val="19"/>
                <c:pt idx="0">
                  <c:v/>
                </c:pt>
                <c:pt idx="1">
                  <c:v>0.16</c:v>
                </c:pt>
                <c:pt idx="2">
                  <c:v>0.2</c:v>
                </c:pt>
                <c:pt idx="3">
                  <c:v>0.4</c:v>
                </c:pt>
                <c:pt idx="4">
                  <c:v>0.58</c:v>
                </c:pt>
                <c:pt idx="5">
                  <c:v>1</c:v>
                </c:pt>
                <c:pt idx="6">
                  <c:v/>
                </c:pt>
                <c:pt idx="7">
                  <c:v>2.2</c:v>
                </c:pt>
                <c:pt idx="8">
                  <c:v>3.6</c:v>
                </c:pt>
                <c:pt idx="9">
                  <c:v>1.14</c:v>
                </c:pt>
                <c:pt idx="10">
                  <c:v>0.08</c:v>
                </c:pt>
                <c:pt idx="11">
                  <c:v>0</c:v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"80 inches"</c:f>
              <c:strCache>
                <c:ptCount val="1"/>
                <c:pt idx="0">
                  <c:v>80 inches</c:v>
                </c:pt>
              </c:strCache>
            </c:strRef>
          </c:tx>
          <c:spPr>
            <a:solidFill>
              <a:srgbClr val="ffc000"/>
            </a:solidFill>
            <a:ln w="25560">
              <a:solidFill>
                <a:srgbClr val="ffc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Sheet6!$D$2:$D$12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>0</c:v>
                </c:pt>
                <c:pt idx="3">
                  <c:v>0.152</c:v>
                </c:pt>
                <c:pt idx="4">
                  <c:v>0.24</c:v>
                </c:pt>
                <c:pt idx="5">
                  <c:v/>
                </c:pt>
                <c:pt idx="6">
                  <c:v>0.352</c:v>
                </c:pt>
                <c:pt idx="7">
                  <c:v>1.04</c:v>
                </c:pt>
                <c:pt idx="8">
                  <c:v>0.216</c:v>
                </c:pt>
                <c:pt idx="9">
                  <c:v>0</c:v>
                </c:pt>
                <c:pt idx="10">
                  <c:v/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0000"/>
            </a:solidFill>
            <a:ln w="25560">
              <a:solidFill>
                <a:srgbClr val="ff0000"/>
              </a:solidFill>
              <a:custDash/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Sheet6!$B$2:$B$12</c:f>
              <c:numCache>
                <c:formatCode>General</c:formatCode>
                <c:ptCount val="11"/>
                <c:pt idx="0">
                  <c:v>-8</c:v>
                </c:pt>
                <c:pt idx="1">
                  <c:v>-6</c:v>
                </c:pt>
                <c:pt idx="2">
                  <c:v>-4</c:v>
                </c:pt>
                <c:pt idx="3">
                  <c:v>-2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</c:numCache>
            </c:numRef>
          </c:xVal>
          <c:yVal>
            <c:numRef>
              <c:f>Sheet6!$F$2:$F$12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>0.9</c:v>
                </c:pt>
                <c:pt idx="4">
                  <c:v>2.152</c:v>
                </c:pt>
                <c:pt idx="5">
                  <c:v>2.94</c:v>
                </c:pt>
                <c:pt idx="6">
                  <c:v>2.2</c:v>
                </c:pt>
                <c:pt idx="7">
                  <c:v>0.168</c:v>
                </c:pt>
                <c:pt idx="8">
                  <c:v>0</c:v>
                </c:pt>
                <c:pt idx="9">
                  <c:v/>
                </c:pt>
                <c:pt idx="10">
                  <c:v/>
                </c:pt>
              </c:numCache>
            </c:numRef>
          </c:yVal>
          <c:smooth val="0"/>
        </c:ser>
        <c:axId val="17981433"/>
        <c:axId val="45806913"/>
      </c:scatterChart>
      <c:valAx>
        <c:axId val="1798143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806913"/>
        <c:crosses val="autoZero"/>
        <c:crossBetween val="midCat"/>
      </c:valAx>
      <c:valAx>
        <c:axId val="4580691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798143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840014688781443"/>
          <c:y val="0.31761430740678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along x 0.5 offset 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poly"/>
            <c:order val="5"/>
            <c:forward val="0"/>
            <c:backward val="0"/>
            <c:dispRSqr val="0"/>
            <c:dispEq val="0"/>
          </c:trendline>
          <c:xVal>
            <c:numRef>
              <c:f>'0.5 UV 01.csv'!$B$2:$B$17</c:f>
              <c:numCache>
                <c:formatCode>General</c:formatCode>
                <c:ptCount val="16"/>
                <c:pt idx="0">
                  <c:v>-9.859</c:v>
                </c:pt>
                <c:pt idx="1">
                  <c:v>-7.859</c:v>
                </c:pt>
                <c:pt idx="2">
                  <c:v>-5.859</c:v>
                </c:pt>
                <c:pt idx="3">
                  <c:v>-3.859</c:v>
                </c:pt>
                <c:pt idx="4">
                  <c:v>-2.859</c:v>
                </c:pt>
                <c:pt idx="5">
                  <c:v>-1.859</c:v>
                </c:pt>
                <c:pt idx="6">
                  <c:v>-1.859</c:v>
                </c:pt>
                <c:pt idx="7">
                  <c:v>-1.859</c:v>
                </c:pt>
                <c:pt idx="8">
                  <c:v>-0.859</c:v>
                </c:pt>
                <c:pt idx="9">
                  <c:v>0.141</c:v>
                </c:pt>
                <c:pt idx="10">
                  <c:v>0.141</c:v>
                </c:pt>
                <c:pt idx="11">
                  <c:v>1.141</c:v>
                </c:pt>
                <c:pt idx="12">
                  <c:v>2.141</c:v>
                </c:pt>
                <c:pt idx="13">
                  <c:v>4.141</c:v>
                </c:pt>
                <c:pt idx="14">
                  <c:v>6.141</c:v>
                </c:pt>
                <c:pt idx="15">
                  <c:v>8.141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axId val="87632994"/>
        <c:axId val="45086471"/>
      </c:scatterChart>
      <c:valAx>
        <c:axId val="87632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5086471"/>
        <c:crosses val="autoZero"/>
        <c:crossBetween val="midCat"/>
      </c:valAx>
      <c:valAx>
        <c:axId val="4508647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63299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UV 01.csv'!$D$2:$D$17</c:f>
              <c:numCache>
                <c:formatCode>General</c:formatCode>
                <c:ptCount val="16"/>
                <c:pt idx="0">
                  <c:v>-0.272360094235589</c:v>
                </c:pt>
                <c:pt idx="1">
                  <c:v>-0.217109631639829</c:v>
                </c:pt>
                <c:pt idx="2">
                  <c:v>-0.161858765267813</c:v>
                </c:pt>
                <c:pt idx="3">
                  <c:v>-0.106607597870825</c:v>
                </c:pt>
                <c:pt idx="4">
                  <c:v>-0.0789819333986916</c:v>
                </c:pt>
                <c:pt idx="5">
                  <c:v>-0.0513562322035058</c:v>
                </c:pt>
                <c:pt idx="6">
                  <c:v>-0.0513562322035058</c:v>
                </c:pt>
                <c:pt idx="7">
                  <c:v>-0.0513562322035058</c:v>
                </c:pt>
                <c:pt idx="8">
                  <c:v>-0.0237305071299342</c:v>
                </c:pt>
                <c:pt idx="9">
                  <c:v>0.00389522897728943</c:v>
                </c:pt>
                <c:pt idx="10">
                  <c:v>0.00389522897728943</c:v>
                </c:pt>
                <c:pt idx="11">
                  <c:v>0.0315209632734008</c:v>
                </c:pt>
                <c:pt idx="12">
                  <c:v>0.0591466829136405</c:v>
                </c:pt>
                <c:pt idx="13">
                  <c:v>0.114398026847708</c:v>
                </c:pt>
                <c:pt idx="14">
                  <c:v>0.16964915802288</c:v>
                </c:pt>
                <c:pt idx="15">
                  <c:v>0.224899973684918</c:v>
                </c:pt>
              </c:numCache>
            </c:numRef>
          </c:xVal>
          <c:yVal>
            <c:numRef>
              <c:f>'0.5 UV 01.csv'!$E$2:$E$17</c:f>
              <c:numCache>
                <c:formatCode>General</c:formatCode>
                <c:ptCount val="16"/>
                <c:pt idx="0">
                  <c:v>0.52</c:v>
                </c:pt>
                <c:pt idx="1">
                  <c:v>0.856</c:v>
                </c:pt>
                <c:pt idx="2">
                  <c:v>1.368</c:v>
                </c:pt>
                <c:pt idx="3">
                  <c:v>1.624</c:v>
                </c:pt>
                <c:pt idx="4">
                  <c:v>2.12</c:v>
                </c:pt>
                <c:pt idx="5">
                  <c:v>3.872</c:v>
                </c:pt>
                <c:pt idx="6">
                  <c:v>3.264</c:v>
                </c:pt>
                <c:pt idx="7">
                  <c:v>3.608</c:v>
                </c:pt>
                <c:pt idx="8">
                  <c:v>2.992</c:v>
                </c:pt>
                <c:pt idx="9">
                  <c:v>2.144</c:v>
                </c:pt>
                <c:pt idx="10">
                  <c:v>2.368</c:v>
                </c:pt>
                <c:pt idx="11">
                  <c:v>3.024</c:v>
                </c:pt>
                <c:pt idx="12">
                  <c:v>2.96</c:v>
                </c:pt>
                <c:pt idx="13">
                  <c:v>2.232</c:v>
                </c:pt>
                <c:pt idx="14">
                  <c:v>1.464</c:v>
                </c:pt>
                <c:pt idx="15">
                  <c:v>0.84</c:v>
                </c:pt>
              </c:numCache>
            </c:numRef>
          </c:yVal>
          <c:smooth val="0"/>
        </c:ser>
        <c:axId val="72403685"/>
        <c:axId val="13550890"/>
      </c:scatterChart>
      <c:valAx>
        <c:axId val="724036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550890"/>
        <c:crosses val="autoZero"/>
        <c:crossBetween val="midCat"/>
      </c:valAx>
      <c:valAx>
        <c:axId val="1355089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40368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0.5 offset Fibre 100 </a:t>
            </a:r>
          </a:p>
        </c:rich>
      </c:tx>
      <c:layout>
        <c:manualLayout>
          <c:xMode val="edge"/>
          <c:yMode val="edge"/>
          <c:x val="0.281898201301186"/>
          <c:y val="0.05281285878300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81630309988519"/>
          <c:y val="0.0969707674644529"/>
          <c:w val="0.841216991963261"/>
          <c:h val="0.780181930583767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b0f0"/>
            </a:solidFill>
            <a:ln w="2556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(100)'!$F$1:$F$22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79.4000794000794</c:v>
                </c:pt>
                <c:pt idx="12">
                  <c:v>66.7003335016675</c:v>
                </c:pt>
                <c:pt idx="13">
                  <c:v>56.2017422540099</c:v>
                </c:pt>
                <c:pt idx="14">
                  <c:v>15.7960544738221</c:v>
                </c:pt>
                <c:pt idx="15">
                  <c:v>9.62713709294761</c:v>
                </c:pt>
                <c:pt idx="16">
                  <c:v>7.26357653745703</c:v>
                </c:pt>
                <c:pt idx="17">
                  <c:v>5.08932376376953</c:v>
                </c:pt>
                <c:pt idx="18">
                  <c:v>4.87148597908954</c:v>
                </c:pt>
                <c:pt idx="19">
                  <c:v>3.12996533114834</c:v>
                </c:pt>
                <c:pt idx="20">
                  <c:v>1.68023666312149</c:v>
                </c:pt>
                <c:pt idx="21">
                  <c:v>1.0510919953395</c:v>
                </c:pt>
              </c:numCache>
            </c:numRef>
          </c:yVal>
          <c:smooth val="0"/>
        </c:ser>
        <c:axId val="94674685"/>
        <c:axId val="40902162"/>
      </c:scatterChart>
      <c:valAx>
        <c:axId val="946746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902162"/>
        <c:crosses val="autoZero"/>
        <c:crossBetween val="midCat"/>
      </c:valAx>
      <c:valAx>
        <c:axId val="4090216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Axis Title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674685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507309605817069"/>
          <c:y val="0.29002914421973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0.5 100</a:t>
            </a:r>
          </a:p>
        </c:rich>
      </c:tx>
      <c:layout>
        <c:manualLayout>
          <c:xMode val="edge"/>
          <c:yMode val="edge"/>
          <c:x val="0.438672952059059"/>
          <c:y val="0.0219829120683517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</c:v>
                </c:pt>
                <c:pt idx="1">
                  <c:v>32.2151898734177</c:v>
                </c:pt>
                <c:pt idx="2">
                  <c:v>45.1012658227848</c:v>
                </c:pt>
                <c:pt idx="3">
                  <c:v>58.739029535865</c:v>
                </c:pt>
                <c:pt idx="4">
                  <c:v>72.3767932489452</c:v>
                </c:pt>
                <c:pt idx="5">
                  <c:v>99.6523206751055</c:v>
                </c:pt>
                <c:pt idx="6">
                  <c:v>126.927848101266</c:v>
                </c:pt>
                <c:pt idx="7">
                  <c:v>154.203375527426</c:v>
                </c:pt>
                <c:pt idx="8">
                  <c:v>181.478902953587</c:v>
                </c:pt>
                <c:pt idx="9">
                  <c:v>208.754430379747</c:v>
                </c:pt>
                <c:pt idx="10">
                  <c:v>236.029957805907</c:v>
                </c:pt>
                <c:pt idx="11">
                  <c:v>263.305485232067</c:v>
                </c:pt>
                <c:pt idx="12">
                  <c:v>290.581012658228</c:v>
                </c:pt>
                <c:pt idx="13">
                  <c:v>317.856540084388</c:v>
                </c:pt>
                <c:pt idx="14">
                  <c:v>590.611814345992</c:v>
                </c:pt>
                <c:pt idx="15">
                  <c:v>863.367088607595</c:v>
                </c:pt>
                <c:pt idx="16">
                  <c:v>1136.1223628692</c:v>
                </c:pt>
                <c:pt idx="17">
                  <c:v>1408.8776371308</c:v>
                </c:pt>
                <c:pt idx="18">
                  <c:v>1681.63291139241</c:v>
                </c:pt>
                <c:pt idx="19">
                  <c:v>1954.38818565401</c:v>
                </c:pt>
                <c:pt idx="20">
                  <c:v>2227.14345991561</c:v>
                </c:pt>
                <c:pt idx="21">
                  <c:v>2499.89873417722</c:v>
                </c:pt>
              </c:numCache>
            </c:numRef>
          </c:xVal>
          <c:yVal>
            <c:numRef>
              <c:f>'0.5 (100)'!$I$1:$I$22</c:f>
              <c:numCache>
                <c:formatCode>General</c:formatCode>
                <c:ptCount val="22"/>
                <c:pt idx="0">
                  <c:v>0.541714285714286</c:v>
                </c:pt>
                <c:pt idx="1">
                  <c:v>1.05634285714286</c:v>
                </c:pt>
                <c:pt idx="2">
                  <c:v>15.3808163265306</c:v>
                </c:pt>
                <c:pt idx="3">
                  <c:v>20.3514233481327</c:v>
                </c:pt>
                <c:pt idx="4">
                  <c:v>18.3250529885545</c:v>
                </c:pt>
                <c:pt idx="5">
                  <c:v>14.1557881773399</c:v>
                </c:pt>
                <c:pt idx="6">
                  <c:v>10.3118201595359</c:v>
                </c:pt>
                <c:pt idx="7">
                  <c:v>8.31810584958217</c:v>
                </c:pt>
                <c:pt idx="8">
                  <c:v>5.6094674556213</c:v>
                </c:pt>
                <c:pt idx="9">
                  <c:v>4.24955908289242</c:v>
                </c:pt>
                <c:pt idx="10">
                  <c:v>2.79421552060315</c:v>
                </c:pt>
                <c:pt idx="11">
                  <c:v>2.19270785572347</c:v>
                </c:pt>
                <c:pt idx="12">
                  <c:v>1.66909291942722</c:v>
                </c:pt>
                <c:pt idx="13">
                  <c:v>1.28569622723942</c:v>
                </c:pt>
                <c:pt idx="14">
                  <c:v>0.194476099236148</c:v>
                </c:pt>
                <c:pt idx="15">
                  <c:v>0.0810814318062752</c:v>
                </c:pt>
                <c:pt idx="16">
                  <c:v>0.0464884590704109</c:v>
                </c:pt>
                <c:pt idx="17">
                  <c:v>0.0262667624567373</c:v>
                </c:pt>
                <c:pt idx="18">
                  <c:v>0.0210644440256198</c:v>
                </c:pt>
                <c:pt idx="19">
                  <c:v>0.0116452399290762</c:v>
                </c:pt>
                <c:pt idx="20">
                  <c:v>0.00548582572199741</c:v>
                </c:pt>
                <c:pt idx="21">
                  <c:v>0.00305729998644405</c:v>
                </c:pt>
              </c:numCache>
            </c:numRef>
          </c:yVal>
          <c:smooth val="0"/>
        </c:ser>
        <c:axId val="77200439"/>
        <c:axId val="67125782"/>
      </c:scatterChart>
      <c:valAx>
        <c:axId val="77200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mm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125782"/>
        <c:crosses val="autoZero"/>
        <c:crossBetween val="midCat"/>
      </c:valAx>
      <c:valAx>
        <c:axId val="67125782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intensity </a:t>
                </a:r>
              </a:p>
            </c:rich>
          </c:tx>
          <c:layout>
            <c:manualLayout>
              <c:xMode val="edge"/>
              <c:yMode val="edge"/>
              <c:x val="0.0213910877879569"/>
              <c:y val="0.43663225347098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20043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0.3 offset fibre 100 </a:t>
            </a:r>
          </a:p>
        </c:rich>
      </c:tx>
      <c:layout>
        <c:manualLayout>
          <c:xMode val="edge"/>
          <c:yMode val="edge"/>
          <c:x val="0.25621763857058"/>
          <c:y val="0.066462363531890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91630591630592"/>
          <c:y val="0.143554874545106"/>
          <c:w val="0.905865376453612"/>
          <c:h val="0.79084466577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 "</c:f>
              <c:strCache>
                <c:ptCount val="1"/>
                <c:pt idx="0">
                  <c:v>original </c:v>
                </c:pt>
              </c:strCache>
            </c:strRef>
          </c:tx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</c:v>
                </c:pt>
                <c:pt idx="10">
                  <c:v>129.6</c:v>
                </c:pt>
                <c:pt idx="11">
                  <c:v>120</c:v>
                </c:pt>
                <c:pt idx="12">
                  <c:v>58.4</c:v>
                </c:pt>
                <c:pt idx="13">
                  <c:v>30</c:v>
                </c:pt>
                <c:pt idx="14">
                  <c:v>22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noFill/>
              </a:ln>
            </c:spPr>
            <c:trendlineType val="movingAvg"/>
            <c:period val="2"/>
            <c:forward val="0"/>
            <c:backward val="0"/>
            <c:dispRSqr val="0"/>
            <c:dispEq val="0"/>
          </c:trendline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(100)'!$F$1:$F$20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136.000136000136</c:v>
                </c:pt>
                <c:pt idx="10">
                  <c:v>129.60064800324</c:v>
                </c:pt>
                <c:pt idx="11">
                  <c:v>120.003720115324</c:v>
                </c:pt>
                <c:pt idx="12">
                  <c:v>59.9019208617671</c:v>
                </c:pt>
                <c:pt idx="13">
                  <c:v>34.3009635140651</c:v>
                </c:pt>
                <c:pt idx="14">
                  <c:v>29.1072283832522</c:v>
                </c:pt>
                <c:pt idx="15">
                  <c:v>20.2346607475174</c:v>
                </c:pt>
                <c:pt idx="16">
                  <c:v>15.7575864161164</c:v>
                </c:pt>
                <c:pt idx="17">
                  <c:v>15.4704018915357</c:v>
                </c:pt>
                <c:pt idx="18">
                  <c:v>16.0426851611865</c:v>
                </c:pt>
                <c:pt idx="19">
                  <c:v>9.04335754480776</c:v>
                </c:pt>
              </c:numCache>
            </c:numRef>
          </c:yVal>
          <c:smooth val="0"/>
        </c:ser>
        <c:axId val="4932803"/>
        <c:axId val="7537321"/>
      </c:scatterChart>
      <c:valAx>
        <c:axId val="4932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37321"/>
        <c:crosses val="autoZero"/>
        <c:crossBetween val="midCat"/>
      </c:valAx>
      <c:valAx>
        <c:axId val="753732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932803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585901027077498"/>
          <c:y val="0.149779735682819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</c:v>
                </c:pt>
                <c:pt idx="1">
                  <c:v>45.1012658227848</c:v>
                </c:pt>
                <c:pt idx="2">
                  <c:v>72.3767932489452</c:v>
                </c:pt>
                <c:pt idx="3">
                  <c:v>99.6523206751055</c:v>
                </c:pt>
                <c:pt idx="4">
                  <c:v>126.927848101266</c:v>
                </c:pt>
                <c:pt idx="5">
                  <c:v>154.203375527426</c:v>
                </c:pt>
                <c:pt idx="6">
                  <c:v>181.478902953587</c:v>
                </c:pt>
                <c:pt idx="7">
                  <c:v>208.754430379747</c:v>
                </c:pt>
                <c:pt idx="8">
                  <c:v>236.029957805907</c:v>
                </c:pt>
                <c:pt idx="9">
                  <c:v>263.305485232067</c:v>
                </c:pt>
                <c:pt idx="10">
                  <c:v>290.581012658228</c:v>
                </c:pt>
                <c:pt idx="11">
                  <c:v>317.856540084388</c:v>
                </c:pt>
                <c:pt idx="12">
                  <c:v>590.611814345992</c:v>
                </c:pt>
                <c:pt idx="13">
                  <c:v>863.367088607595</c:v>
                </c:pt>
                <c:pt idx="14">
                  <c:v>1136.1223628692</c:v>
                </c:pt>
                <c:pt idx="15">
                  <c:v>1408.8776371308</c:v>
                </c:pt>
                <c:pt idx="16">
                  <c:v>1681.63291139241</c:v>
                </c:pt>
                <c:pt idx="17">
                  <c:v>1954.38818565401</c:v>
                </c:pt>
                <c:pt idx="18">
                  <c:v>2227.14345991561</c:v>
                </c:pt>
                <c:pt idx="19">
                  <c:v>2499.89873417722</c:v>
                </c:pt>
              </c:numCache>
            </c:numRef>
          </c:xVal>
          <c:yVal>
            <c:numRef>
              <c:f>'0.3 (100)'!$I$1:$I$20</c:f>
              <c:numCache>
                <c:formatCode>General</c:formatCode>
                <c:ptCount val="20"/>
                <c:pt idx="0">
                  <c:v>0.148971428571429</c:v>
                </c:pt>
                <c:pt idx="1">
                  <c:v>0.327608163265306</c:v>
                </c:pt>
                <c:pt idx="2">
                  <c:v>2.3227808393387</c:v>
                </c:pt>
                <c:pt idx="3">
                  <c:v>8.85101600985222</c:v>
                </c:pt>
                <c:pt idx="4">
                  <c:v>9.6243654822335</c:v>
                </c:pt>
                <c:pt idx="5">
                  <c:v>8.37469160366096</c:v>
                </c:pt>
                <c:pt idx="6">
                  <c:v>6.8756043956044</c:v>
                </c:pt>
                <c:pt idx="7">
                  <c:v>5.82398589065256</c:v>
                </c:pt>
                <c:pt idx="8">
                  <c:v>4.53482386585207</c:v>
                </c:pt>
                <c:pt idx="9">
                  <c:v>3.75577164204524</c:v>
                </c:pt>
                <c:pt idx="10">
                  <c:v>3.2430950878226</c:v>
                </c:pt>
                <c:pt idx="11">
                  <c:v>2.74525884819804</c:v>
                </c:pt>
                <c:pt idx="12">
                  <c:v>0.737493778921496</c:v>
                </c:pt>
                <c:pt idx="13">
                  <c:v>0.288888711898843</c:v>
                </c:pt>
                <c:pt idx="14">
                  <c:v>0.186292550008933</c:v>
                </c:pt>
                <c:pt idx="15">
                  <c:v>0.104434115791847</c:v>
                </c:pt>
                <c:pt idx="16">
                  <c:v>0.0681362521550734</c:v>
                </c:pt>
                <c:pt idx="17">
                  <c:v>0.0575586381207844</c:v>
                </c:pt>
                <c:pt idx="18">
                  <c:v>0.052377963675454</c:v>
                </c:pt>
                <c:pt idx="19">
                  <c:v>0.0263043168644997</c:v>
                </c:pt>
              </c:numCache>
            </c:numRef>
          </c:yVal>
          <c:smooth val="0"/>
        </c:ser>
        <c:axId val="79756720"/>
        <c:axId val="90046007"/>
      </c:scatterChart>
      <c:valAx>
        <c:axId val="797567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046007"/>
        <c:crosses val="autoZero"/>
        <c:crossBetween val="midCat"/>
      </c:valAx>
      <c:valAx>
        <c:axId val="9004600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75672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9695181907571"/>
          <c:y val="0.132758165331455"/>
          <c:w val="0.900412979351033"/>
          <c:h val="0.78536843031957"/>
        </c:manualLayout>
      </c:layout>
      <c:scatterChart>
        <c:scatterStyle val="lineMarker"/>
        <c:varyColors val="0"/>
        <c:ser>
          <c:idx val="0"/>
          <c:order val="0"/>
          <c:tx>
            <c:strRef>
              <c:f>"original"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</c:v>
                </c:pt>
                <c:pt idx="19">
                  <c:v>22.1</c:v>
                </c:pt>
                <c:pt idx="20">
                  <c:v>23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"horizontal correction "</c:f>
              <c:strCache>
                <c:ptCount val="1"/>
                <c:pt idx="0">
                  <c:v>horizontal correction </c:v>
                </c:pt>
              </c:strCache>
            </c:strRef>
          </c:tx>
          <c:spPr>
            <a:solidFill>
              <a:srgbClr val="7030a0"/>
            </a:solidFill>
            <a:ln w="2556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(100)'!$F$1:$F$41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17.200000172</c:v>
                </c:pt>
                <c:pt idx="8">
                  <c:v>18.7000935004675</c:v>
                </c:pt>
                <c:pt idx="9">
                  <c:v>18.4005704176829</c:v>
                </c:pt>
                <c:pt idx="10">
                  <c:v>17.8022430826284</c:v>
                </c:pt>
                <c:pt idx="11">
                  <c:v>17.6067081558074</c:v>
                </c:pt>
                <c:pt idx="12">
                  <c:v>18.2169782237045</c:v>
                </c:pt>
                <c:pt idx="13">
                  <c:v>19.237358951083</c:v>
                </c:pt>
                <c:pt idx="14">
                  <c:v>18.666845975438</c:v>
                </c:pt>
                <c:pt idx="15">
                  <c:v>21.0261146355842</c:v>
                </c:pt>
                <c:pt idx="16">
                  <c:v>20.5916464535431</c:v>
                </c:pt>
                <c:pt idx="17">
                  <c:v>22.1000524115922</c:v>
                </c:pt>
                <c:pt idx="18">
                  <c:v>22.4223701872166</c:v>
                </c:pt>
                <c:pt idx="19">
                  <c:v>22.6683638877577</c:v>
                </c:pt>
                <c:pt idx="20">
                  <c:v>23.766296704648</c:v>
                </c:pt>
                <c:pt idx="21">
                  <c:v>22.7149821979142</c:v>
                </c:pt>
                <c:pt idx="22">
                  <c:v>22.9257699325372</c:v>
                </c:pt>
                <c:pt idx="23">
                  <c:v>20.608218642577</c:v>
                </c:pt>
                <c:pt idx="24">
                  <c:v>21.4336721270987</c:v>
                </c:pt>
                <c:pt idx="25">
                  <c:v>21.2903239822465</c:v>
                </c:pt>
                <c:pt idx="26">
                  <c:v>21.3293928929143</c:v>
                </c:pt>
                <c:pt idx="27">
                  <c:v>20.7094662302091</c:v>
                </c:pt>
                <c:pt idx="28">
                  <c:v>20.4405779313955</c:v>
                </c:pt>
                <c:pt idx="29">
                  <c:v>19.9402934561765</c:v>
                </c:pt>
                <c:pt idx="30">
                  <c:v>17.8238449184406</c:v>
                </c:pt>
                <c:pt idx="31">
                  <c:v>16.9901532139101</c:v>
                </c:pt>
                <c:pt idx="32">
                  <c:v>17.4981398879072</c:v>
                </c:pt>
                <c:pt idx="33">
                  <c:v>16.3840756030072</c:v>
                </c:pt>
                <c:pt idx="34">
                  <c:v>15.029914292443</c:v>
                </c:pt>
                <c:pt idx="35">
                  <c:v>14.6671455938697</c:v>
                </c:pt>
                <c:pt idx="36">
                  <c:v>10.9451119497935</c:v>
                </c:pt>
                <c:pt idx="37">
                  <c:v>10.8861004370268</c:v>
                </c:pt>
                <c:pt idx="38">
                  <c:v>11.9616509470637</c:v>
                </c:pt>
                <c:pt idx="39">
                  <c:v>10.9483505974671</c:v>
                </c:pt>
                <c:pt idx="40">
                  <c:v>10.6596593866977</c:v>
                </c:pt>
              </c:numCache>
            </c:numRef>
          </c:yVal>
          <c:smooth val="0"/>
        </c:ser>
        <c:axId val="93529786"/>
        <c:axId val="22731175"/>
      </c:scatterChart>
      <c:valAx>
        <c:axId val="935297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2731175"/>
        <c:crosses val="autoZero"/>
        <c:crossBetween val="midCat"/>
      </c:valAx>
      <c:valAx>
        <c:axId val="2273117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529786"/>
        <c:crosses val="autoZero"/>
        <c:crossBetween val="midCat"/>
      </c:valAx>
      <c:spPr>
        <a:noFill/>
        <a:ln>
          <a:noFill/>
        </a:ln>
      </c:spPr>
    </c:plotArea>
    <c:legend>
      <c:layout>
        <c:manualLayout>
          <c:xMode val="edge"/>
          <c:yMode val="edge"/>
          <c:x val="0.666155358898722"/>
          <c:y val="0.263139360859231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Intensity profile 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9405096357632"/>
          <c:y val="0.132732563597109"/>
          <c:w val="0.900389373552171"/>
          <c:h val="0.78541255984229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(100)'!$C$1:$C$41</c:f>
              <c:numCache>
                <c:formatCode>General</c:formatCode>
                <c:ptCount val="41"/>
                <c:pt idx="0">
                  <c:v>67.4</c:v>
                </c:pt>
                <c:pt idx="1">
                  <c:v>92.8</c:v>
                </c:pt>
                <c:pt idx="2">
                  <c:v>118.2</c:v>
                </c:pt>
                <c:pt idx="3">
                  <c:v>143.6</c:v>
                </c:pt>
                <c:pt idx="4">
                  <c:v>169</c:v>
                </c:pt>
                <c:pt idx="5">
                  <c:v>194.4</c:v>
                </c:pt>
                <c:pt idx="6">
                  <c:v>219.8</c:v>
                </c:pt>
                <c:pt idx="7">
                  <c:v>245.2</c:v>
                </c:pt>
                <c:pt idx="8">
                  <c:v>270.6</c:v>
                </c:pt>
                <c:pt idx="9">
                  <c:v>296</c:v>
                </c:pt>
                <c:pt idx="10">
                  <c:v>321.4</c:v>
                </c:pt>
                <c:pt idx="11">
                  <c:v>346.8</c:v>
                </c:pt>
                <c:pt idx="12">
                  <c:v>372.2</c:v>
                </c:pt>
                <c:pt idx="13">
                  <c:v>397.6</c:v>
                </c:pt>
                <c:pt idx="14">
                  <c:v>423</c:v>
                </c:pt>
                <c:pt idx="15">
                  <c:v>448.4</c:v>
                </c:pt>
                <c:pt idx="16">
                  <c:v>473.8</c:v>
                </c:pt>
                <c:pt idx="17">
                  <c:v>499.2</c:v>
                </c:pt>
                <c:pt idx="18">
                  <c:v>524.6</c:v>
                </c:pt>
                <c:pt idx="19">
                  <c:v>550</c:v>
                </c:pt>
                <c:pt idx="20">
                  <c:v>575.4</c:v>
                </c:pt>
                <c:pt idx="21">
                  <c:v>600.8</c:v>
                </c:pt>
                <c:pt idx="22">
                  <c:v>626.2</c:v>
                </c:pt>
                <c:pt idx="23">
                  <c:v>651.6</c:v>
                </c:pt>
                <c:pt idx="24">
                  <c:v>677</c:v>
                </c:pt>
                <c:pt idx="25">
                  <c:v>702.4</c:v>
                </c:pt>
                <c:pt idx="26">
                  <c:v>727.8</c:v>
                </c:pt>
                <c:pt idx="27">
                  <c:v>753.2</c:v>
                </c:pt>
                <c:pt idx="28">
                  <c:v>778.6</c:v>
                </c:pt>
                <c:pt idx="29">
                  <c:v>804</c:v>
                </c:pt>
                <c:pt idx="30">
                  <c:v>854.8</c:v>
                </c:pt>
                <c:pt idx="31">
                  <c:v>905.6</c:v>
                </c:pt>
                <c:pt idx="32">
                  <c:v>956.4</c:v>
                </c:pt>
                <c:pt idx="33">
                  <c:v>1007.2</c:v>
                </c:pt>
                <c:pt idx="34">
                  <c:v>1058</c:v>
                </c:pt>
                <c:pt idx="35">
                  <c:v>1185</c:v>
                </c:pt>
                <c:pt idx="36">
                  <c:v>1312</c:v>
                </c:pt>
                <c:pt idx="37">
                  <c:v>1566</c:v>
                </c:pt>
                <c:pt idx="38">
                  <c:v>1820</c:v>
                </c:pt>
                <c:pt idx="39">
                  <c:v>2074</c:v>
                </c:pt>
                <c:pt idx="40">
                  <c:v>2328</c:v>
                </c:pt>
              </c:numCache>
            </c:numRef>
          </c:xVal>
          <c:yVal>
            <c:numRef>
              <c:f>'0.2 (100)'!$D$1:$D$41</c:f>
              <c:numCache>
                <c:formatCode>General</c:formatCode>
                <c:ptCount val="41"/>
                <c:pt idx="0">
                  <c:v>1.7</c:v>
                </c:pt>
                <c:pt idx="1">
                  <c:v>3.1</c:v>
                </c:pt>
                <c:pt idx="2">
                  <c:v>3.8</c:v>
                </c:pt>
                <c:pt idx="3">
                  <c:v>5.9</c:v>
                </c:pt>
                <c:pt idx="4">
                  <c:v>8</c:v>
                </c:pt>
                <c:pt idx="5">
                  <c:v>11.8</c:v>
                </c:pt>
                <c:pt idx="6">
                  <c:v>14</c:v>
                </c:pt>
                <c:pt idx="7">
                  <c:v>17.2</c:v>
                </c:pt>
                <c:pt idx="8">
                  <c:v>18.7</c:v>
                </c:pt>
                <c:pt idx="9">
                  <c:v>18.4</c:v>
                </c:pt>
                <c:pt idx="10">
                  <c:v>17.8</c:v>
                </c:pt>
                <c:pt idx="11">
                  <c:v>17.6</c:v>
                </c:pt>
                <c:pt idx="12">
                  <c:v>18.2</c:v>
                </c:pt>
                <c:pt idx="13">
                  <c:v>19.2</c:v>
                </c:pt>
                <c:pt idx="14">
                  <c:v>18.6</c:v>
                </c:pt>
                <c:pt idx="15">
                  <c:v>20.9</c:v>
                </c:pt>
                <c:pt idx="16">
                  <c:v>20.4</c:v>
                </c:pt>
                <c:pt idx="17">
                  <c:v>21.8</c:v>
                </c:pt>
                <c:pt idx="18">
                  <c:v>22</c:v>
                </c:pt>
                <c:pt idx="19">
                  <c:v>22.1</c:v>
                </c:pt>
                <c:pt idx="20">
                  <c:v>23</c:v>
                </c:pt>
                <c:pt idx="21">
                  <c:v>21.8</c:v>
                </c:pt>
                <c:pt idx="22">
                  <c:v>21.8</c:v>
                </c:pt>
                <c:pt idx="23">
                  <c:v>19.4</c:v>
                </c:pt>
                <c:pt idx="24">
                  <c:v>19.96</c:v>
                </c:pt>
                <c:pt idx="25">
                  <c:v>19.6</c:v>
                </c:pt>
                <c:pt idx="26">
                  <c:v>19.4</c:v>
                </c:pt>
                <c:pt idx="27">
                  <c:v>18.6</c:v>
                </c:pt>
                <c:pt idx="28">
                  <c:v>18.12</c:v>
                </c:pt>
                <c:pt idx="29">
                  <c:v>17.44</c:v>
                </c:pt>
                <c:pt idx="30">
                  <c:v>15.16</c:v>
                </c:pt>
                <c:pt idx="31">
                  <c:v>14.04</c:v>
                </c:pt>
                <c:pt idx="32">
                  <c:v>14.04</c:v>
                </c:pt>
                <c:pt idx="33">
                  <c:v>12.76</c:v>
                </c:pt>
                <c:pt idx="34">
                  <c:v>11.36</c:v>
                </c:pt>
                <c:pt idx="35">
                  <c:v>10.29</c:v>
                </c:pt>
                <c:pt idx="36">
                  <c:v>7.14</c:v>
                </c:pt>
                <c:pt idx="37">
                  <c:v>6.19</c:v>
                </c:pt>
                <c:pt idx="38">
                  <c:v>6</c:v>
                </c:pt>
                <c:pt idx="39">
                  <c:v>4.9</c:v>
                </c:pt>
                <c:pt idx="40">
                  <c:v>4.3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(100)'!$C$1:$C$20</c:f>
              <c:numCache>
                <c:formatCode>General</c:formatCode>
                <c:ptCount val="20"/>
                <c:pt idx="0">
                  <c:v>20</c:v>
                </c:pt>
                <c:pt idx="1">
                  <c:v>42</c:v>
                </c:pt>
                <c:pt idx="2">
                  <c:v>67.4</c:v>
                </c:pt>
                <c:pt idx="3">
                  <c:v>92.8</c:v>
                </c:pt>
                <c:pt idx="4">
                  <c:v>118.2</c:v>
                </c:pt>
                <c:pt idx="5">
                  <c:v>143.6</c:v>
                </c:pt>
                <c:pt idx="6">
                  <c:v>169</c:v>
                </c:pt>
                <c:pt idx="7">
                  <c:v>194.4</c:v>
                </c:pt>
                <c:pt idx="8">
                  <c:v>219.8</c:v>
                </c:pt>
                <c:pt idx="9">
                  <c:v>245.2</c:v>
                </c:pt>
                <c:pt idx="10">
                  <c:v>270.6</c:v>
                </c:pt>
                <c:pt idx="11">
                  <c:v>296</c:v>
                </c:pt>
                <c:pt idx="12">
                  <c:v>550</c:v>
                </c:pt>
                <c:pt idx="13">
                  <c:v>804</c:v>
                </c:pt>
                <c:pt idx="14">
                  <c:v>1058</c:v>
                </c:pt>
                <c:pt idx="15">
                  <c:v>1312</c:v>
                </c:pt>
                <c:pt idx="16">
                  <c:v>1566</c:v>
                </c:pt>
                <c:pt idx="17">
                  <c:v>1820</c:v>
                </c:pt>
                <c:pt idx="18">
                  <c:v>2074</c:v>
                </c:pt>
                <c:pt idx="19">
                  <c:v>2328</c:v>
                </c:pt>
              </c:numCache>
            </c:numRef>
          </c:xVal>
          <c:yVal>
            <c:numRef>
              <c:f>'0.3 (100)'!$D$1:$D$20</c:f>
              <c:numCache>
                <c:formatCode>General</c:formatCode>
                <c:ptCount val="20"/>
                <c:pt idx="0">
                  <c:v>0.44</c:v>
                </c:pt>
                <c:pt idx="1">
                  <c:v>2.032</c:v>
                </c:pt>
                <c:pt idx="2">
                  <c:v>23.12</c:v>
                </c:pt>
                <c:pt idx="3">
                  <c:v>121.3</c:v>
                </c:pt>
                <c:pt idx="4">
                  <c:v>168</c:v>
                </c:pt>
                <c:pt idx="5">
                  <c:v>177.6</c:v>
                </c:pt>
                <c:pt idx="6">
                  <c:v>171.6</c:v>
                </c:pt>
                <c:pt idx="7">
                  <c:v>167.2</c:v>
                </c:pt>
                <c:pt idx="8">
                  <c:v>147.2</c:v>
                </c:pt>
                <c:pt idx="9">
                  <c:v>136</c:v>
                </c:pt>
                <c:pt idx="10">
                  <c:v>129.6</c:v>
                </c:pt>
                <c:pt idx="11">
                  <c:v>120</c:v>
                </c:pt>
                <c:pt idx="12">
                  <c:v>58.4</c:v>
                </c:pt>
                <c:pt idx="13">
                  <c:v>30</c:v>
                </c:pt>
                <c:pt idx="14">
                  <c:v>22</c:v>
                </c:pt>
                <c:pt idx="15">
                  <c:v>13.2</c:v>
                </c:pt>
                <c:pt idx="16">
                  <c:v>8.96</c:v>
                </c:pt>
                <c:pt idx="17">
                  <c:v>7.76</c:v>
                </c:pt>
                <c:pt idx="18">
                  <c:v>7.18</c:v>
                </c:pt>
                <c:pt idx="19">
                  <c:v>3.648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(100)'!$C$1:$C$22</c:f>
              <c:numCache>
                <c:formatCode>General</c:formatCode>
                <c:ptCount val="22"/>
                <c:pt idx="0">
                  <c:v>20</c:v>
                </c:pt>
                <c:pt idx="1">
                  <c:v>30</c:v>
                </c:pt>
                <c:pt idx="2">
                  <c:v>42</c:v>
                </c:pt>
                <c:pt idx="3">
                  <c:v>54.7</c:v>
                </c:pt>
                <c:pt idx="4">
                  <c:v>67.4</c:v>
                </c:pt>
                <c:pt idx="5">
                  <c:v>92.8</c:v>
                </c:pt>
                <c:pt idx="6">
                  <c:v>118.2</c:v>
                </c:pt>
                <c:pt idx="7">
                  <c:v>143.6</c:v>
                </c:pt>
                <c:pt idx="8">
                  <c:v>169</c:v>
                </c:pt>
                <c:pt idx="9">
                  <c:v>194.4</c:v>
                </c:pt>
                <c:pt idx="10">
                  <c:v>219.8</c:v>
                </c:pt>
                <c:pt idx="11">
                  <c:v>245.2</c:v>
                </c:pt>
                <c:pt idx="12">
                  <c:v>270.6</c:v>
                </c:pt>
                <c:pt idx="13">
                  <c:v>296</c:v>
                </c:pt>
                <c:pt idx="14">
                  <c:v>550</c:v>
                </c:pt>
                <c:pt idx="15">
                  <c:v>804</c:v>
                </c:pt>
                <c:pt idx="16">
                  <c:v>1058</c:v>
                </c:pt>
                <c:pt idx="17">
                  <c:v>1312</c:v>
                </c:pt>
                <c:pt idx="18">
                  <c:v>1566</c:v>
                </c:pt>
                <c:pt idx="19">
                  <c:v>1820</c:v>
                </c:pt>
                <c:pt idx="20">
                  <c:v>2074</c:v>
                </c:pt>
                <c:pt idx="21">
                  <c:v>2328</c:v>
                </c:pt>
              </c:numCache>
            </c:numRef>
          </c:xVal>
          <c:yVal>
            <c:numRef>
              <c:f>'0.5 (100)'!$D$1:$D$22</c:f>
              <c:numCache>
                <c:formatCode>General</c:formatCode>
                <c:ptCount val="22"/>
                <c:pt idx="0">
                  <c:v>1.6</c:v>
                </c:pt>
                <c:pt idx="1">
                  <c:v>4.68</c:v>
                </c:pt>
                <c:pt idx="2">
                  <c:v>95.4</c:v>
                </c:pt>
                <c:pt idx="3">
                  <c:v>164.4</c:v>
                </c:pt>
                <c:pt idx="4">
                  <c:v>182.4</c:v>
                </c:pt>
                <c:pt idx="5">
                  <c:v>194</c:v>
                </c:pt>
                <c:pt idx="6">
                  <c:v>180</c:v>
                </c:pt>
                <c:pt idx="7">
                  <c:v>176.4</c:v>
                </c:pt>
                <c:pt idx="8">
                  <c:v>140</c:v>
                </c:pt>
                <c:pt idx="9">
                  <c:v>122</c:v>
                </c:pt>
                <c:pt idx="10">
                  <c:v>90.7</c:v>
                </c:pt>
                <c:pt idx="11">
                  <c:v>79.4</c:v>
                </c:pt>
                <c:pt idx="12">
                  <c:v>66.7</c:v>
                </c:pt>
                <c:pt idx="13">
                  <c:v>56.2</c:v>
                </c:pt>
                <c:pt idx="14">
                  <c:v>15.4</c:v>
                </c:pt>
                <c:pt idx="15">
                  <c:v>8.42</c:v>
                </c:pt>
                <c:pt idx="16">
                  <c:v>5.49</c:v>
                </c:pt>
                <c:pt idx="17">
                  <c:v>3.32</c:v>
                </c:pt>
                <c:pt idx="18">
                  <c:v>2.77</c:v>
                </c:pt>
                <c:pt idx="19">
                  <c:v>1.57</c:v>
                </c:pt>
                <c:pt idx="20">
                  <c:v>0.752</c:v>
                </c:pt>
                <c:pt idx="21">
                  <c:v>0.424</c:v>
                </c:pt>
              </c:numCache>
            </c:numRef>
          </c:yVal>
          <c:smooth val="0"/>
        </c:ser>
        <c:axId val="77886865"/>
        <c:axId val="7663880"/>
      </c:scatterChart>
      <c:valAx>
        <c:axId val="7788686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63880"/>
        <c:crosses val="autoZero"/>
        <c:crossBetween val="midCat"/>
      </c:valAx>
      <c:valAx>
        <c:axId val="76638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8868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0.2 100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78316149613944"/>
          <c:y val="0.136803405572755"/>
          <c:w val="0.84853668685561"/>
          <c:h val="0.69949690402476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72.3767932489452</c:v>
                </c:pt>
                <c:pt idx="1">
                  <c:v>99.6523206751055</c:v>
                </c:pt>
                <c:pt idx="2">
                  <c:v>126.927848101266</c:v>
                </c:pt>
                <c:pt idx="3">
                  <c:v>154.203375527426</c:v>
                </c:pt>
                <c:pt idx="4">
                  <c:v>181.478902953587</c:v>
                </c:pt>
                <c:pt idx="5">
                  <c:v>208.754430379747</c:v>
                </c:pt>
                <c:pt idx="6">
                  <c:v>236.029957805907</c:v>
                </c:pt>
                <c:pt idx="7">
                  <c:v>263.305485232067</c:v>
                </c:pt>
                <c:pt idx="8">
                  <c:v>290.581012658228</c:v>
                </c:pt>
                <c:pt idx="9">
                  <c:v>317.856540084388</c:v>
                </c:pt>
                <c:pt idx="10">
                  <c:v>345.132067510548</c:v>
                </c:pt>
                <c:pt idx="11">
                  <c:v>372.407594936709</c:v>
                </c:pt>
                <c:pt idx="12">
                  <c:v>399.683122362869</c:v>
                </c:pt>
                <c:pt idx="13">
                  <c:v>426.958649789029</c:v>
                </c:pt>
                <c:pt idx="14">
                  <c:v>454.23417721519</c:v>
                </c:pt>
                <c:pt idx="15">
                  <c:v>481.50970464135</c:v>
                </c:pt>
                <c:pt idx="16">
                  <c:v>508.785232067511</c:v>
                </c:pt>
                <c:pt idx="17">
                  <c:v>536.060759493671</c:v>
                </c:pt>
                <c:pt idx="18">
                  <c:v>563.336286919831</c:v>
                </c:pt>
                <c:pt idx="19">
                  <c:v>590.611814345992</c:v>
                </c:pt>
                <c:pt idx="20">
                  <c:v>617.887341772152</c:v>
                </c:pt>
                <c:pt idx="21">
                  <c:v>645.162869198312</c:v>
                </c:pt>
                <c:pt idx="22">
                  <c:v>672.438396624473</c:v>
                </c:pt>
                <c:pt idx="23">
                  <c:v>699.713924050633</c:v>
                </c:pt>
                <c:pt idx="24">
                  <c:v>726.989451476793</c:v>
                </c:pt>
                <c:pt idx="25">
                  <c:v>754.264978902954</c:v>
                </c:pt>
                <c:pt idx="26">
                  <c:v>781.540506329114</c:v>
                </c:pt>
                <c:pt idx="27">
                  <c:v>808.816033755274</c:v>
                </c:pt>
                <c:pt idx="28">
                  <c:v>836.091561181435</c:v>
                </c:pt>
                <c:pt idx="29">
                  <c:v>863.367088607595</c:v>
                </c:pt>
                <c:pt idx="30">
                  <c:v>917.918143459916</c:v>
                </c:pt>
                <c:pt idx="31">
                  <c:v>972.469198312236</c:v>
                </c:pt>
                <c:pt idx="32">
                  <c:v>1027.02025316456</c:v>
                </c:pt>
                <c:pt idx="33">
                  <c:v>1081.57130801688</c:v>
                </c:pt>
                <c:pt idx="34">
                  <c:v>1136.1223628692</c:v>
                </c:pt>
                <c:pt idx="35">
                  <c:v>1272.5</c:v>
                </c:pt>
                <c:pt idx="36">
                  <c:v>1408.8776371308</c:v>
                </c:pt>
                <c:pt idx="37">
                  <c:v>1681.63291139241</c:v>
                </c:pt>
                <c:pt idx="38">
                  <c:v>1954.38818565401</c:v>
                </c:pt>
                <c:pt idx="39">
                  <c:v>2227.14345991561</c:v>
                </c:pt>
                <c:pt idx="40">
                  <c:v>2499.89873417722</c:v>
                </c:pt>
              </c:numCache>
            </c:numRef>
          </c:xVal>
          <c:yVal>
            <c:numRef>
              <c:f>'0.2 (100)'!$I$1:$I$41</c:f>
              <c:numCache>
                <c:formatCode>General</c:formatCode>
                <c:ptCount val="41"/>
                <c:pt idx="0">
                  <c:v>0.170792708774905</c:v>
                </c:pt>
                <c:pt idx="1">
                  <c:v>0.226200738916256</c:v>
                </c:pt>
                <c:pt idx="2">
                  <c:v>0.217693981145758</c:v>
                </c:pt>
                <c:pt idx="3">
                  <c:v>0.278213290887386</c:v>
                </c:pt>
                <c:pt idx="4">
                  <c:v>0.320540997464074</c:v>
                </c:pt>
                <c:pt idx="5">
                  <c:v>0.411022927689594</c:v>
                </c:pt>
                <c:pt idx="6">
                  <c:v>0.43130118289354</c:v>
                </c:pt>
                <c:pt idx="7">
                  <c:v>0.474994178602191</c:v>
                </c:pt>
                <c:pt idx="8">
                  <c:v>0.467946590604033</c:v>
                </c:pt>
                <c:pt idx="9">
                  <c:v>0.420939690057033</c:v>
                </c:pt>
                <c:pt idx="10">
                  <c:v>0.375067260252728</c:v>
                </c:pt>
                <c:pt idx="11">
                  <c:v>0.343779027263663</c:v>
                </c:pt>
                <c:pt idx="12">
                  <c:v>0.331421189761109</c:v>
                </c:pt>
                <c:pt idx="13">
                  <c:v>0.327626765694644</c:v>
                </c:pt>
                <c:pt idx="14">
                  <c:v>0.298820837296779</c:v>
                </c:pt>
                <c:pt idx="15">
                  <c:v>0.317521929949883</c:v>
                </c:pt>
                <c:pt idx="16">
                  <c:v>0.294290551136086</c:v>
                </c:pt>
                <c:pt idx="17">
                  <c:v>0.299777496654496</c:v>
                </c:pt>
                <c:pt idx="18">
                  <c:v>0.289423328488118</c:v>
                </c:pt>
                <c:pt idx="19">
                  <c:v>0.279085830722004</c:v>
                </c:pt>
                <c:pt idx="20">
                  <c:v>0.279686792740532</c:v>
                </c:pt>
                <c:pt idx="21">
                  <c:v>0.256013447826976</c:v>
                </c:pt>
                <c:pt idx="22">
                  <c:v>0.247908357622454</c:v>
                </c:pt>
                <c:pt idx="23">
                  <c:v>0.214160651507969</c:v>
                </c:pt>
                <c:pt idx="24">
                  <c:v>0.214381949530381</c:v>
                </c:pt>
                <c:pt idx="25">
                  <c:v>0.205247591270437</c:v>
                </c:pt>
                <c:pt idx="26">
                  <c:v>0.198448008307647</c:v>
                </c:pt>
                <c:pt idx="27">
                  <c:v>0.186182516370517</c:v>
                </c:pt>
                <c:pt idx="28">
                  <c:v>0.177770245853023</c:v>
                </c:pt>
                <c:pt idx="29">
                  <c:v>0.167940637850527</c:v>
                </c:pt>
                <c:pt idx="30">
                  <c:v>0.141194305958635</c:v>
                </c:pt>
                <c:pt idx="31">
                  <c:v>0.127040204180234</c:v>
                </c:pt>
                <c:pt idx="32">
                  <c:v>0.123888963178407</c:v>
                </c:pt>
                <c:pt idx="33">
                  <c:v>0.110150513954178</c:v>
                </c:pt>
                <c:pt idx="34">
                  <c:v>0.0961946985500671</c:v>
                </c:pt>
                <c:pt idx="35">
                  <c:v>0.0838122605363985</c:v>
                </c:pt>
                <c:pt idx="36">
                  <c:v>0.0564893626328629</c:v>
                </c:pt>
                <c:pt idx="37">
                  <c:v>0.0470718081294536</c:v>
                </c:pt>
                <c:pt idx="38">
                  <c:v>0.0445041016397818</c:v>
                </c:pt>
                <c:pt idx="39">
                  <c:v>0.0357454069651427</c:v>
                </c:pt>
                <c:pt idx="40">
                  <c:v>0.031005636654975</c:v>
                </c:pt>
              </c:numCache>
            </c:numRef>
          </c:yVal>
          <c:smooth val="0"/>
        </c:ser>
        <c:axId val="74324287"/>
        <c:axId val="53007987"/>
      </c:scatterChart>
      <c:valAx>
        <c:axId val="743242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(mm)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007987"/>
        <c:crosses val="autoZero"/>
        <c:crossBetween val="midCat"/>
      </c:valAx>
      <c:valAx>
        <c:axId val="53007987"/>
        <c:scaling>
          <c:logBase val="10"/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light density 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3242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0.3 -0.5-0.2 100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b0f0"/>
            </a:solidFill>
            <a:ln w="31680">
              <a:solidFill>
                <a:srgbClr val="00b0f0"/>
              </a:solidFill>
              <a:round/>
            </a:ln>
          </c:spPr>
          <c:marker>
            <c:symbol val="circle"/>
            <c:size val="5"/>
            <c:spPr>
              <a:solidFill>
                <a:srgbClr val="00b0f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'0.2 (100)'!$H$1:$H$41</c:f>
              <c:numCache>
                <c:formatCode>General</c:formatCode>
                <c:ptCount val="41"/>
                <c:pt idx="0">
                  <c:v>72.3767932489452</c:v>
                </c:pt>
                <c:pt idx="1">
                  <c:v>99.6523206751055</c:v>
                </c:pt>
                <c:pt idx="2">
                  <c:v>126.927848101266</c:v>
                </c:pt>
                <c:pt idx="3">
                  <c:v>154.203375527426</c:v>
                </c:pt>
                <c:pt idx="4">
                  <c:v>181.478902953587</c:v>
                </c:pt>
                <c:pt idx="5">
                  <c:v>208.754430379747</c:v>
                </c:pt>
                <c:pt idx="6">
                  <c:v>236.029957805907</c:v>
                </c:pt>
                <c:pt idx="7">
                  <c:v>263.305485232067</c:v>
                </c:pt>
                <c:pt idx="8">
                  <c:v>290.581012658228</c:v>
                </c:pt>
                <c:pt idx="9">
                  <c:v>317.856540084388</c:v>
                </c:pt>
                <c:pt idx="10">
                  <c:v>345.132067510548</c:v>
                </c:pt>
                <c:pt idx="11">
                  <c:v>372.407594936709</c:v>
                </c:pt>
                <c:pt idx="12">
                  <c:v>399.683122362869</c:v>
                </c:pt>
                <c:pt idx="13">
                  <c:v>426.958649789029</c:v>
                </c:pt>
                <c:pt idx="14">
                  <c:v>454.23417721519</c:v>
                </c:pt>
                <c:pt idx="15">
                  <c:v>481.50970464135</c:v>
                </c:pt>
                <c:pt idx="16">
                  <c:v>508.785232067511</c:v>
                </c:pt>
                <c:pt idx="17">
                  <c:v>536.060759493671</c:v>
                </c:pt>
                <c:pt idx="18">
                  <c:v>563.336286919831</c:v>
                </c:pt>
                <c:pt idx="19">
                  <c:v>590.611814345992</c:v>
                </c:pt>
                <c:pt idx="20">
                  <c:v>617.887341772152</c:v>
                </c:pt>
                <c:pt idx="21">
                  <c:v>645.162869198312</c:v>
                </c:pt>
                <c:pt idx="22">
                  <c:v>672.438396624473</c:v>
                </c:pt>
                <c:pt idx="23">
                  <c:v>699.713924050633</c:v>
                </c:pt>
                <c:pt idx="24">
                  <c:v>726.989451476793</c:v>
                </c:pt>
                <c:pt idx="25">
                  <c:v>754.264978902954</c:v>
                </c:pt>
                <c:pt idx="26">
                  <c:v>781.540506329114</c:v>
                </c:pt>
                <c:pt idx="27">
                  <c:v>808.816033755274</c:v>
                </c:pt>
                <c:pt idx="28">
                  <c:v>836.091561181435</c:v>
                </c:pt>
                <c:pt idx="29">
                  <c:v>863.367088607595</c:v>
                </c:pt>
                <c:pt idx="30">
                  <c:v>917.918143459916</c:v>
                </c:pt>
                <c:pt idx="31">
                  <c:v>972.469198312236</c:v>
                </c:pt>
                <c:pt idx="32">
                  <c:v>1027.02025316456</c:v>
                </c:pt>
                <c:pt idx="33">
                  <c:v>1081.57130801688</c:v>
                </c:pt>
                <c:pt idx="34">
                  <c:v>1136.1223628692</c:v>
                </c:pt>
                <c:pt idx="35">
                  <c:v>1272.5</c:v>
                </c:pt>
                <c:pt idx="36">
                  <c:v>1408.8776371308</c:v>
                </c:pt>
                <c:pt idx="37">
                  <c:v>1681.63291139241</c:v>
                </c:pt>
                <c:pt idx="38">
                  <c:v>1954.38818565401</c:v>
                </c:pt>
                <c:pt idx="39">
                  <c:v>2227.14345991561</c:v>
                </c:pt>
                <c:pt idx="40">
                  <c:v>2499.89873417722</c:v>
                </c:pt>
              </c:numCache>
            </c:numRef>
          </c:xVal>
          <c:yVal>
            <c:numRef>
              <c:f>'0.2 (100)'!$J$1:$J$41</c:f>
              <c:numCache>
                <c:formatCode>General</c:formatCode>
                <c:ptCount val="41"/>
                <c:pt idx="0">
                  <c:v>3.62311091531048</c:v>
                </c:pt>
                <c:pt idx="1">
                  <c:v>4.7985090938449</c:v>
                </c:pt>
                <c:pt idx="2">
                  <c:v>4.61805099845387</c:v>
                </c:pt>
                <c:pt idx="3">
                  <c:v>5.90187730043571</c:v>
                </c:pt>
                <c:pt idx="4">
                  <c:v>6.79979605128928</c:v>
                </c:pt>
                <c:pt idx="5">
                  <c:v>8.71923436566428</c:v>
                </c:pt>
                <c:pt idx="6">
                  <c:v>9.14940710722841</c:v>
                </c:pt>
                <c:pt idx="7">
                  <c:v>10.0762884173859</c:v>
                </c:pt>
                <c:pt idx="8">
                  <c:v>9.92678441814674</c:v>
                </c:pt>
                <c:pt idx="9">
                  <c:v>8.92960359181994</c:v>
                </c:pt>
                <c:pt idx="10">
                  <c:v>7.95648885918323</c:v>
                </c:pt>
                <c:pt idx="11">
                  <c:v>7.29275596755927</c:v>
                </c:pt>
                <c:pt idx="12">
                  <c:v>7.03060299705894</c:v>
                </c:pt>
                <c:pt idx="13">
                  <c:v>6.95010998684126</c:v>
                </c:pt>
                <c:pt idx="14">
                  <c:v>6.33903546057733</c:v>
                </c:pt>
                <c:pt idx="15">
                  <c:v>6.73575106632952</c:v>
                </c:pt>
                <c:pt idx="16">
                  <c:v>6.24293224073837</c:v>
                </c:pt>
                <c:pt idx="17">
                  <c:v>6.35932955267318</c:v>
                </c:pt>
                <c:pt idx="18">
                  <c:v>6.13968141914539</c:v>
                </c:pt>
                <c:pt idx="19">
                  <c:v>5.92038692313288</c:v>
                </c:pt>
                <c:pt idx="20">
                  <c:v>5.93313543016594</c:v>
                </c:pt>
                <c:pt idx="21">
                  <c:v>5.43094095726691</c:v>
                </c:pt>
                <c:pt idx="22">
                  <c:v>5.25900363628745</c:v>
                </c:pt>
                <c:pt idx="23">
                  <c:v>4.54309671457438</c:v>
                </c:pt>
                <c:pt idx="24">
                  <c:v>4.54779121989775</c:v>
                </c:pt>
                <c:pt idx="25">
                  <c:v>4.35401952230392</c:v>
                </c:pt>
                <c:pt idx="26">
                  <c:v>4.2097765775743</c:v>
                </c:pt>
                <c:pt idx="27">
                  <c:v>3.94958257961131</c:v>
                </c:pt>
                <c:pt idx="28">
                  <c:v>3.77112888944445</c:v>
                </c:pt>
                <c:pt idx="29">
                  <c:v>3.56260851230117</c:v>
                </c:pt>
                <c:pt idx="30">
                  <c:v>2.99522523395672</c:v>
                </c:pt>
                <c:pt idx="31">
                  <c:v>2.6949672134734</c:v>
                </c:pt>
                <c:pt idx="32">
                  <c:v>2.62811836639797</c:v>
                </c:pt>
                <c:pt idx="33">
                  <c:v>2.33667779085592</c:v>
                </c:pt>
                <c:pt idx="34">
                  <c:v>2.04062611812712</c:v>
                </c:pt>
                <c:pt idx="35">
                  <c:v>1.77795128471485</c:v>
                </c:pt>
                <c:pt idx="36">
                  <c:v>1.19833702399906</c:v>
                </c:pt>
                <c:pt idx="37">
                  <c:v>0.998557743246492</c:v>
                </c:pt>
                <c:pt idx="38">
                  <c:v>0.944087704819356</c:v>
                </c:pt>
                <c:pt idx="39">
                  <c:v>0.758285146225477</c:v>
                </c:pt>
                <c:pt idx="40">
                  <c:v>0.657738034642008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'0.3 (100)'!$H$1:$H$20</c:f>
              <c:numCache>
                <c:formatCode>General</c:formatCode>
                <c:ptCount val="20"/>
                <c:pt idx="0">
                  <c:v>21.4767932489451</c:v>
                </c:pt>
                <c:pt idx="1">
                  <c:v>45.1012658227848</c:v>
                </c:pt>
                <c:pt idx="2">
                  <c:v>72.3767932489452</c:v>
                </c:pt>
                <c:pt idx="3">
                  <c:v>99.6523206751055</c:v>
                </c:pt>
                <c:pt idx="4">
                  <c:v>126.927848101266</c:v>
                </c:pt>
                <c:pt idx="5">
                  <c:v>154.203375527426</c:v>
                </c:pt>
                <c:pt idx="6">
                  <c:v>181.478902953587</c:v>
                </c:pt>
                <c:pt idx="7">
                  <c:v>208.754430379747</c:v>
                </c:pt>
                <c:pt idx="8">
                  <c:v>236.029957805907</c:v>
                </c:pt>
                <c:pt idx="9">
                  <c:v>263.305485232067</c:v>
                </c:pt>
                <c:pt idx="10">
                  <c:v>290.581012658228</c:v>
                </c:pt>
                <c:pt idx="11">
                  <c:v>317.856540084388</c:v>
                </c:pt>
                <c:pt idx="12">
                  <c:v>590.611814345992</c:v>
                </c:pt>
                <c:pt idx="13">
                  <c:v>863.367088607595</c:v>
                </c:pt>
                <c:pt idx="14">
                  <c:v>1136.1223628692</c:v>
                </c:pt>
                <c:pt idx="15">
                  <c:v>1408.8776371308</c:v>
                </c:pt>
                <c:pt idx="16">
                  <c:v>1681.63291139241</c:v>
                </c:pt>
                <c:pt idx="17">
                  <c:v>1954.38818565401</c:v>
                </c:pt>
                <c:pt idx="18">
                  <c:v>2227.14345991561</c:v>
                </c:pt>
                <c:pt idx="19">
                  <c:v>2499.89873417722</c:v>
                </c:pt>
              </c:numCache>
            </c:numRef>
          </c:xVal>
          <c:yVal>
            <c:numRef>
              <c:f>'0.3 (100)'!$J$1:$J$20</c:f>
              <c:numCache>
                <c:formatCode>General</c:formatCode>
                <c:ptCount val="20"/>
                <c:pt idx="0">
                  <c:v>0.248341670315644</c:v>
                </c:pt>
                <c:pt idx="1">
                  <c:v>0.546136660261243</c:v>
                </c:pt>
                <c:pt idx="2">
                  <c:v>3.87217387219968</c:v>
                </c:pt>
                <c:pt idx="3">
                  <c:v>14.7550179316652</c:v>
                </c:pt>
                <c:pt idx="4">
                  <c:v>16.0442242012876</c:v>
                </c:pt>
                <c:pt idx="5">
                  <c:v>13.9609650063492</c:v>
                </c:pt>
                <c:pt idx="6">
                  <c:v>11.4619232453374</c:v>
                </c:pt>
                <c:pt idx="7">
                  <c:v>9.7088307325046</c:v>
                </c:pt>
                <c:pt idx="8">
                  <c:v>7.559743128146</c:v>
                </c:pt>
                <c:pt idx="9">
                  <c:v>6.26103013077053</c:v>
                </c:pt>
                <c:pt idx="10">
                  <c:v>5.40637663762589</c:v>
                </c:pt>
                <c:pt idx="11">
                  <c:v>4.5764625764021</c:v>
                </c:pt>
                <c:pt idx="12">
                  <c:v>1.22943331255593</c:v>
                </c:pt>
                <c:pt idx="13">
                  <c:v>0.481589697677459</c:v>
                </c:pt>
                <c:pt idx="14">
                  <c:v>0.310557557782943</c:v>
                </c:pt>
                <c:pt idx="15">
                  <c:v>0.174096086762364</c:v>
                </c:pt>
                <c:pt idx="16">
                  <c:v>0.113586013314799</c:v>
                </c:pt>
                <c:pt idx="17">
                  <c:v>0.0959526834714856</c:v>
                </c:pt>
                <c:pt idx="18">
                  <c:v>0.0873162801191606</c:v>
                </c:pt>
                <c:pt idx="19">
                  <c:v>0.0438504084258657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7030a0"/>
            </a:solidFill>
            <a:ln w="19080">
              <a:solidFill>
                <a:srgbClr val="7030a0"/>
              </a:solidFill>
              <a:round/>
            </a:ln>
          </c:spPr>
          <c:marker>
            <c:symbol val="circle"/>
            <c:size val="5"/>
            <c:spPr>
              <a:solidFill>
                <a:srgbClr val="7030a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'0.5 (100)'!$H$1:$H$22</c:f>
              <c:numCache>
                <c:formatCode>General</c:formatCode>
                <c:ptCount val="22"/>
                <c:pt idx="0">
                  <c:v>21.4767932489451</c:v>
                </c:pt>
                <c:pt idx="1">
                  <c:v>32.2151898734177</c:v>
                </c:pt>
                <c:pt idx="2">
                  <c:v>45.1012658227848</c:v>
                </c:pt>
                <c:pt idx="3">
                  <c:v>58.739029535865</c:v>
                </c:pt>
                <c:pt idx="4">
                  <c:v>72.3767932489452</c:v>
                </c:pt>
                <c:pt idx="5">
                  <c:v>99.6523206751055</c:v>
                </c:pt>
                <c:pt idx="6">
                  <c:v>126.927848101266</c:v>
                </c:pt>
                <c:pt idx="7">
                  <c:v>154.203375527426</c:v>
                </c:pt>
                <c:pt idx="8">
                  <c:v>181.478902953587</c:v>
                </c:pt>
                <c:pt idx="9">
                  <c:v>208.754430379747</c:v>
                </c:pt>
                <c:pt idx="10">
                  <c:v>236.029957805907</c:v>
                </c:pt>
                <c:pt idx="11">
                  <c:v>263.305485232067</c:v>
                </c:pt>
                <c:pt idx="12">
                  <c:v>290.581012658228</c:v>
                </c:pt>
                <c:pt idx="13">
                  <c:v>317.856540084388</c:v>
                </c:pt>
                <c:pt idx="14">
                  <c:v>590.611814345992</c:v>
                </c:pt>
                <c:pt idx="15">
                  <c:v>863.367088607595</c:v>
                </c:pt>
                <c:pt idx="16">
                  <c:v>1136.1223628692</c:v>
                </c:pt>
                <c:pt idx="17">
                  <c:v>1408.8776371308</c:v>
                </c:pt>
                <c:pt idx="18">
                  <c:v>1681.63291139241</c:v>
                </c:pt>
                <c:pt idx="19">
                  <c:v>1954.38818565401</c:v>
                </c:pt>
                <c:pt idx="20">
                  <c:v>2227.14345991561</c:v>
                </c:pt>
                <c:pt idx="21">
                  <c:v>2499.89873417722</c:v>
                </c:pt>
              </c:numCache>
            </c:numRef>
          </c:xVal>
          <c:yVal>
            <c:numRef>
              <c:f>'0.2 (100)'!$J$25:$J$42</c:f>
              <c:numCache>
                <c:formatCode>General</c:formatCode>
                <c:ptCount val="18"/>
                <c:pt idx="0">
                  <c:v>4.54779121989775</c:v>
                </c:pt>
                <c:pt idx="1">
                  <c:v>4.35401952230392</c:v>
                </c:pt>
                <c:pt idx="2">
                  <c:v>4.2097765775743</c:v>
                </c:pt>
                <c:pt idx="3">
                  <c:v>3.94958257961131</c:v>
                </c:pt>
                <c:pt idx="4">
                  <c:v>3.77112888944445</c:v>
                </c:pt>
                <c:pt idx="5">
                  <c:v>3.56260851230117</c:v>
                </c:pt>
                <c:pt idx="6">
                  <c:v>2.99522523395672</c:v>
                </c:pt>
                <c:pt idx="7">
                  <c:v>2.6949672134734</c:v>
                </c:pt>
                <c:pt idx="8">
                  <c:v>2.62811836639797</c:v>
                </c:pt>
                <c:pt idx="9">
                  <c:v>2.33667779085592</c:v>
                </c:pt>
                <c:pt idx="10">
                  <c:v>2.04062611812712</c:v>
                </c:pt>
                <c:pt idx="11">
                  <c:v>1.77795128471485</c:v>
                </c:pt>
                <c:pt idx="12">
                  <c:v>1.19833702399906</c:v>
                </c:pt>
                <c:pt idx="13">
                  <c:v>0.998557743246492</c:v>
                </c:pt>
                <c:pt idx="14">
                  <c:v>0.944087704819356</c:v>
                </c:pt>
                <c:pt idx="15">
                  <c:v>0.758285146225477</c:v>
                </c:pt>
                <c:pt idx="16">
                  <c:v>0.657738034642008</c:v>
                </c:pt>
                <c:pt idx="17">
                  <c:v>4.84688039164875</c:v>
                </c:pt>
              </c:numCache>
            </c:numRef>
          </c:yVal>
          <c:smooth val="0"/>
        </c:ser>
        <c:axId val="50585084"/>
        <c:axId val="28433008"/>
      </c:scatterChart>
      <c:valAx>
        <c:axId val="505850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8433008"/>
        <c:crosses val="autoZero"/>
        <c:crossBetween val="midCat"/>
      </c:valAx>
      <c:valAx>
        <c:axId val="28433008"/>
        <c:scaling>
          <c:logBase val="10"/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8508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width against distance optical fibre 100 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3168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5b9bd5"/>
                </a:solidFill>
                <a:round/>
              </a:ln>
            </c:spPr>
            <c:trendlineType val="linear"/>
            <c:forward val="0"/>
            <c:backward val="0"/>
            <c:intercept val="0"/>
            <c:dispRSqr val="0"/>
            <c:dispEq val="1"/>
          </c:trendline>
          <c:xVal>
            <c:numRef>
              <c:f>'width (100)'!$C$2:$C$11</c:f>
              <c:numCache>
                <c:formatCode>General</c:formatCode>
                <c:ptCount val="10"/>
                <c:pt idx="0">
                  <c:v>245.2</c:v>
                </c:pt>
                <c:pt idx="1">
                  <c:v>296</c:v>
                </c:pt>
                <c:pt idx="2">
                  <c:v>550</c:v>
                </c:pt>
                <c:pt idx="3">
                  <c:v>804</c:v>
                </c:pt>
                <c:pt idx="4">
                  <c:v>1058</c:v>
                </c:pt>
                <c:pt idx="5">
                  <c:v>1312</c:v>
                </c:pt>
                <c:pt idx="6">
                  <c:v>1566</c:v>
                </c:pt>
                <c:pt idx="7">
                  <c:v>1820</c:v>
                </c:pt>
                <c:pt idx="8">
                  <c:v>2074</c:v>
                </c:pt>
                <c:pt idx="9">
                  <c:v>2328</c:v>
                </c:pt>
              </c:numCache>
            </c:numRef>
          </c:xVal>
          <c:yVal>
            <c:numRef>
              <c:f>'width (100)'!$D$2:$D$11</c:f>
              <c:numCache>
                <c:formatCode>General</c:formatCode>
                <c:ptCount val="10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21</c:v>
                </c:pt>
                <c:pt idx="7">
                  <c:v>18</c:v>
                </c:pt>
                <c:pt idx="8">
                  <c:v>21</c:v>
                </c:pt>
                <c:pt idx="9">
                  <c:v>20</c:v>
                </c:pt>
              </c:numCache>
            </c:numRef>
          </c:yVal>
          <c:smooth val="0"/>
        </c:ser>
        <c:axId val="97716672"/>
        <c:axId val="50427024"/>
      </c:scatterChart>
      <c:valAx>
        <c:axId val="97716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427024"/>
        <c:crosses val="autoZero"/>
        <c:crossBetween val="midCat"/>
      </c:valAx>
      <c:valAx>
        <c:axId val="50427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771667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66.xml"/><Relationship Id="rId2" Type="http://schemas.openxmlformats.org/officeDocument/2006/relationships/chart" Target="../charts/chart6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8.xml"/><Relationship Id="rId2" Type="http://schemas.openxmlformats.org/officeDocument/2006/relationships/chart" Target="../charts/chart6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0.xml"/><Relationship Id="rId2" Type="http://schemas.openxmlformats.org/officeDocument/2006/relationships/chart" Target="../charts/chart71.xml"/><Relationship Id="rId3" Type="http://schemas.openxmlformats.org/officeDocument/2006/relationships/chart" Target="../charts/chart72.xml"/><Relationship Id="rId4" Type="http://schemas.openxmlformats.org/officeDocument/2006/relationships/chart" Target="../charts/chart7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7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317520</xdr:colOff>
      <xdr:row>31</xdr:row>
      <xdr:rowOff>0</xdr:rowOff>
    </xdr:from>
    <xdr:to>
      <xdr:col>9</xdr:col>
      <xdr:colOff>406080</xdr:colOff>
      <xdr:row>51</xdr:row>
      <xdr:rowOff>177480</xdr:rowOff>
    </xdr:to>
    <xdr:graphicFrame>
      <xdr:nvGraphicFramePr>
        <xdr:cNvPr id="0" name="Chart 3"/>
        <xdr:cNvGraphicFramePr/>
      </xdr:nvGraphicFramePr>
      <xdr:xfrm>
        <a:off x="1337040" y="6298920"/>
        <a:ext cx="8247240" cy="424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12600</xdr:colOff>
      <xdr:row>7</xdr:row>
      <xdr:rowOff>38160</xdr:rowOff>
    </xdr:from>
    <xdr:to>
      <xdr:col>15</xdr:col>
      <xdr:colOff>139320</xdr:colOff>
      <xdr:row>26</xdr:row>
      <xdr:rowOff>164880</xdr:rowOff>
    </xdr:to>
    <xdr:graphicFrame>
      <xdr:nvGraphicFramePr>
        <xdr:cNvPr id="1" name="Chart 1"/>
        <xdr:cNvGraphicFramePr/>
      </xdr:nvGraphicFramePr>
      <xdr:xfrm>
        <a:off x="7151040" y="1460520"/>
        <a:ext cx="828540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787320</xdr:colOff>
      <xdr:row>29</xdr:row>
      <xdr:rowOff>101520</xdr:rowOff>
    </xdr:from>
    <xdr:to>
      <xdr:col>13</xdr:col>
      <xdr:colOff>88560</xdr:colOff>
      <xdr:row>49</xdr:row>
      <xdr:rowOff>24840</xdr:rowOff>
    </xdr:to>
    <xdr:graphicFrame>
      <xdr:nvGraphicFramePr>
        <xdr:cNvPr id="2" name="Chart 3"/>
        <xdr:cNvGraphicFramePr/>
      </xdr:nvGraphicFramePr>
      <xdr:xfrm>
        <a:off x="4866480" y="5994000"/>
        <a:ext cx="8479440" cy="398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228960</xdr:colOff>
      <xdr:row>4</xdr:row>
      <xdr:rowOff>114840</xdr:rowOff>
    </xdr:from>
    <xdr:to>
      <xdr:col>17</xdr:col>
      <xdr:colOff>774720</xdr:colOff>
      <xdr:row>25</xdr:row>
      <xdr:rowOff>114120</xdr:rowOff>
    </xdr:to>
    <xdr:graphicFrame>
      <xdr:nvGraphicFramePr>
        <xdr:cNvPr id="3" name="Chart 1"/>
        <xdr:cNvGraphicFramePr/>
      </xdr:nvGraphicFramePr>
      <xdr:xfrm>
        <a:off x="7799760" y="927360"/>
        <a:ext cx="1176372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260280</xdr:colOff>
      <xdr:row>4</xdr:row>
      <xdr:rowOff>139680</xdr:rowOff>
    </xdr:from>
    <xdr:to>
      <xdr:col>17</xdr:col>
      <xdr:colOff>101160</xdr:colOff>
      <xdr:row>24</xdr:row>
      <xdr:rowOff>139320</xdr:rowOff>
    </xdr:to>
    <xdr:graphicFrame>
      <xdr:nvGraphicFramePr>
        <xdr:cNvPr id="4" name="Chart 1"/>
        <xdr:cNvGraphicFramePr/>
      </xdr:nvGraphicFramePr>
      <xdr:xfrm>
        <a:off x="9068760" y="939600"/>
        <a:ext cx="9019080" cy="406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336600</xdr:colOff>
      <xdr:row>25</xdr:row>
      <xdr:rowOff>101880</xdr:rowOff>
    </xdr:from>
    <xdr:to>
      <xdr:col>16</xdr:col>
      <xdr:colOff>749160</xdr:colOff>
      <xdr:row>45</xdr:row>
      <xdr:rowOff>177840</xdr:rowOff>
    </xdr:to>
    <xdr:graphicFrame>
      <xdr:nvGraphicFramePr>
        <xdr:cNvPr id="5" name="Chart 2"/>
        <xdr:cNvGraphicFramePr/>
      </xdr:nvGraphicFramePr>
      <xdr:xfrm>
        <a:off x="9145080" y="5168880"/>
        <a:ext cx="8571240" cy="41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520560</xdr:colOff>
      <xdr:row>0</xdr:row>
      <xdr:rowOff>165240</xdr:rowOff>
    </xdr:from>
    <xdr:to>
      <xdr:col>18</xdr:col>
      <xdr:colOff>748800</xdr:colOff>
      <xdr:row>20</xdr:row>
      <xdr:rowOff>177480</xdr:rowOff>
    </xdr:to>
    <xdr:graphicFrame>
      <xdr:nvGraphicFramePr>
        <xdr:cNvPr id="6" name="Chart 1"/>
        <xdr:cNvGraphicFramePr/>
      </xdr:nvGraphicFramePr>
      <xdr:xfrm>
        <a:off x="9698760" y="165240"/>
        <a:ext cx="9406440" cy="407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63360</xdr:colOff>
      <xdr:row>23</xdr:row>
      <xdr:rowOff>44280</xdr:rowOff>
    </xdr:from>
    <xdr:to>
      <xdr:col>15</xdr:col>
      <xdr:colOff>1019160</xdr:colOff>
      <xdr:row>43</xdr:row>
      <xdr:rowOff>24840</xdr:rowOff>
    </xdr:to>
    <xdr:graphicFrame>
      <xdr:nvGraphicFramePr>
        <xdr:cNvPr id="7" name="Chart 2"/>
        <xdr:cNvGraphicFramePr/>
      </xdr:nvGraphicFramePr>
      <xdr:xfrm>
        <a:off x="8221680" y="4717800"/>
        <a:ext cx="8094600" cy="404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452880</xdr:colOff>
      <xdr:row>6</xdr:row>
      <xdr:rowOff>65880</xdr:rowOff>
    </xdr:from>
    <xdr:to>
      <xdr:col>18</xdr:col>
      <xdr:colOff>776520</xdr:colOff>
      <xdr:row>25</xdr:row>
      <xdr:rowOff>141840</xdr:rowOff>
    </xdr:to>
    <xdr:graphicFrame>
      <xdr:nvGraphicFramePr>
        <xdr:cNvPr id="8" name="Chart 1"/>
        <xdr:cNvGraphicFramePr/>
      </xdr:nvGraphicFramePr>
      <xdr:xfrm>
        <a:off x="10650960" y="1208880"/>
        <a:ext cx="8481960" cy="37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723960</xdr:colOff>
      <xdr:row>22</xdr:row>
      <xdr:rowOff>44280</xdr:rowOff>
    </xdr:from>
    <xdr:to>
      <xdr:col>9</xdr:col>
      <xdr:colOff>75960</xdr:colOff>
      <xdr:row>40</xdr:row>
      <xdr:rowOff>203040</xdr:rowOff>
    </xdr:to>
    <xdr:graphicFrame>
      <xdr:nvGraphicFramePr>
        <xdr:cNvPr id="9" name="Chart 2"/>
        <xdr:cNvGraphicFramePr/>
      </xdr:nvGraphicFramePr>
      <xdr:xfrm>
        <a:off x="723960" y="4260600"/>
        <a:ext cx="8530200" cy="3816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800280</xdr:colOff>
      <xdr:row>0</xdr:row>
      <xdr:rowOff>139680</xdr:rowOff>
    </xdr:from>
    <xdr:to>
      <xdr:col>20</xdr:col>
      <xdr:colOff>774360</xdr:colOff>
      <xdr:row>22</xdr:row>
      <xdr:rowOff>37800</xdr:rowOff>
    </xdr:to>
    <xdr:graphicFrame>
      <xdr:nvGraphicFramePr>
        <xdr:cNvPr id="10" name="Chart 2"/>
        <xdr:cNvGraphicFramePr/>
      </xdr:nvGraphicFramePr>
      <xdr:xfrm>
        <a:off x="12017880" y="139680"/>
        <a:ext cx="9152640" cy="40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609480</xdr:colOff>
      <xdr:row>25</xdr:row>
      <xdr:rowOff>12600</xdr:rowOff>
    </xdr:from>
    <xdr:to>
      <xdr:col>18</xdr:col>
      <xdr:colOff>774360</xdr:colOff>
      <xdr:row>44</xdr:row>
      <xdr:rowOff>202680</xdr:rowOff>
    </xdr:to>
    <xdr:graphicFrame>
      <xdr:nvGraphicFramePr>
        <xdr:cNvPr id="11" name="Chart 3"/>
        <xdr:cNvGraphicFramePr/>
      </xdr:nvGraphicFramePr>
      <xdr:xfrm>
        <a:off x="11827080" y="4775040"/>
        <a:ext cx="7303680" cy="383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50760</xdr:colOff>
      <xdr:row>44</xdr:row>
      <xdr:rowOff>165240</xdr:rowOff>
    </xdr:from>
    <xdr:to>
      <xdr:col>8</xdr:col>
      <xdr:colOff>698040</xdr:colOff>
      <xdr:row>63</xdr:row>
      <xdr:rowOff>24840</xdr:rowOff>
    </xdr:to>
    <xdr:graphicFrame>
      <xdr:nvGraphicFramePr>
        <xdr:cNvPr id="12" name="Chart 1"/>
        <xdr:cNvGraphicFramePr/>
      </xdr:nvGraphicFramePr>
      <xdr:xfrm>
        <a:off x="1070280" y="8572320"/>
        <a:ext cx="7786080" cy="372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519840</xdr:colOff>
      <xdr:row>52</xdr:row>
      <xdr:rowOff>25560</xdr:rowOff>
    </xdr:from>
    <xdr:to>
      <xdr:col>17</xdr:col>
      <xdr:colOff>1000440</xdr:colOff>
      <xdr:row>70</xdr:row>
      <xdr:rowOff>120960</xdr:rowOff>
    </xdr:to>
    <xdr:graphicFrame>
      <xdr:nvGraphicFramePr>
        <xdr:cNvPr id="13" name="Chart 4"/>
        <xdr:cNvGraphicFramePr/>
      </xdr:nvGraphicFramePr>
      <xdr:xfrm>
        <a:off x="10717920" y="10058400"/>
        <a:ext cx="7619040" cy="3753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171360</xdr:colOff>
      <xdr:row>7</xdr:row>
      <xdr:rowOff>177840</xdr:rowOff>
    </xdr:from>
    <xdr:to>
      <xdr:col>14</xdr:col>
      <xdr:colOff>532800</xdr:colOff>
      <xdr:row>24</xdr:row>
      <xdr:rowOff>190080</xdr:rowOff>
    </xdr:to>
    <xdr:graphicFrame>
      <xdr:nvGraphicFramePr>
        <xdr:cNvPr id="14" name="Chart 1"/>
        <xdr:cNvGraphicFramePr/>
      </xdr:nvGraphicFramePr>
      <xdr:xfrm>
        <a:off x="7423560" y="1600200"/>
        <a:ext cx="7500240" cy="346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0</v>
      </c>
    </row>
    <row r="3" customFormat="false" ht="16" hidden="false" customHeight="false" outlineLevel="0" collapsed="false">
      <c r="B3" s="0" t="n">
        <v>0.5</v>
      </c>
      <c r="C3" s="0" t="n">
        <v>0.114</v>
      </c>
      <c r="D3" s="0" t="n">
        <f aca="false">1/C3</f>
        <v>8.7719298245614</v>
      </c>
    </row>
    <row r="4" customFormat="false" ht="16" hidden="false" customHeight="false" outlineLevel="0" collapsed="false">
      <c r="B4" s="0" t="n">
        <v>1</v>
      </c>
      <c r="C4" s="0" t="n">
        <v>0.044</v>
      </c>
      <c r="D4" s="0" t="n">
        <f aca="false">1/C4</f>
        <v>22.7272727272727</v>
      </c>
    </row>
    <row r="5" customFormat="false" ht="16" hidden="false" customHeight="false" outlineLevel="0" collapsed="false">
      <c r="B5" s="0" t="n">
        <v>2</v>
      </c>
      <c r="C5" s="0" t="n">
        <v>0.044</v>
      </c>
      <c r="D5" s="0" t="n">
        <f aca="false">1/C5</f>
        <v>22.7272727272727</v>
      </c>
    </row>
    <row r="6" customFormat="false" ht="16" hidden="false" customHeight="false" outlineLevel="0" collapsed="false">
      <c r="B6" s="0" t="n">
        <v>3</v>
      </c>
      <c r="C6" s="0" t="n">
        <v>0.048</v>
      </c>
      <c r="D6" s="0" t="n">
        <f aca="false">1/C6</f>
        <v>20.8333333333333</v>
      </c>
    </row>
    <row r="7" customFormat="false" ht="16" hidden="false" customHeight="false" outlineLevel="0" collapsed="false">
      <c r="B7" s="0" t="n">
        <v>4</v>
      </c>
      <c r="C7" s="0" t="n">
        <v>0.061</v>
      </c>
      <c r="D7" s="0" t="n">
        <f aca="false">1/C7</f>
        <v>16.3934426229508</v>
      </c>
    </row>
    <row r="8" customFormat="false" ht="16" hidden="false" customHeight="false" outlineLevel="0" collapsed="false">
      <c r="B8" s="0" t="n">
        <v>5</v>
      </c>
      <c r="C8" s="0" t="n">
        <v>0.08</v>
      </c>
      <c r="D8" s="0" t="n">
        <f aca="false">1/C8</f>
        <v>12.5</v>
      </c>
    </row>
    <row r="9" customFormat="false" ht="16" hidden="false" customHeight="false" outlineLevel="0" collapsed="false">
      <c r="B9" s="0" t="n">
        <v>6</v>
      </c>
      <c r="C9" s="0" t="n">
        <v>0.092</v>
      </c>
      <c r="D9" s="0" t="n">
        <f aca="false">1/C9</f>
        <v>10.8695652173913</v>
      </c>
    </row>
    <row r="10" customFormat="false" ht="16" hidden="false" customHeight="false" outlineLevel="0" collapsed="false">
      <c r="B10" s="0" t="n">
        <v>7</v>
      </c>
      <c r="C10" s="0" t="n">
        <v>0.12</v>
      </c>
      <c r="D10" s="0" t="n">
        <f aca="false">1/C10</f>
        <v>8.33333333333333</v>
      </c>
    </row>
    <row r="11" customFormat="false" ht="16" hidden="false" customHeight="false" outlineLevel="0" collapsed="false">
      <c r="B11" s="0" t="n">
        <v>8</v>
      </c>
      <c r="C11" s="0" t="n">
        <v>0.135</v>
      </c>
      <c r="D11" s="0" t="n">
        <f aca="false">1/C11</f>
        <v>7.40740740740741</v>
      </c>
    </row>
    <row r="12" customFormat="false" ht="16" hidden="false" customHeight="false" outlineLevel="0" collapsed="false">
      <c r="B12" s="0" t="n">
        <v>9</v>
      </c>
      <c r="C12" s="0" t="n">
        <v>0.158</v>
      </c>
      <c r="D12" s="0" t="n">
        <f aca="false">1/C12</f>
        <v>6.32911392405063</v>
      </c>
    </row>
    <row r="13" customFormat="false" ht="16" hidden="false" customHeight="false" outlineLevel="0" collapsed="false">
      <c r="B13" s="0" t="n">
        <v>10</v>
      </c>
      <c r="C13" s="0" t="n">
        <v>0.193</v>
      </c>
      <c r="D13" s="0" t="n">
        <f aca="false">1/C13</f>
        <v>5.18134715025907</v>
      </c>
    </row>
    <row r="14" customFormat="false" ht="16" hidden="false" customHeight="false" outlineLevel="0" collapsed="false">
      <c r="B14" s="0" t="n">
        <v>20</v>
      </c>
      <c r="C14" s="0" t="n">
        <v>0.42</v>
      </c>
      <c r="D14" s="0" t="n">
        <f aca="false">1/C14</f>
        <v>2.38095238095238</v>
      </c>
    </row>
    <row r="15" customFormat="false" ht="16" hidden="false" customHeight="false" outlineLevel="0" collapsed="false">
      <c r="B15" s="0" t="n">
        <v>30</v>
      </c>
      <c r="C15" s="0" t="n">
        <v>0.66</v>
      </c>
      <c r="D15" s="0" t="n">
        <f aca="false">1/C15</f>
        <v>1.51515151515152</v>
      </c>
    </row>
    <row r="16" customFormat="false" ht="16" hidden="false" customHeight="false" outlineLevel="0" collapsed="false">
      <c r="B16" s="0" t="n">
        <v>40</v>
      </c>
      <c r="C16" s="0" t="n">
        <v>1.2</v>
      </c>
      <c r="D16" s="0" t="n">
        <f aca="false">1/C16</f>
        <v>0.833333333333333</v>
      </c>
    </row>
    <row r="17" customFormat="false" ht="16" hidden="false" customHeight="false" outlineLevel="0" collapsed="false">
      <c r="B17" s="0" t="n">
        <v>50</v>
      </c>
      <c r="C17" s="0" t="n">
        <v>1.5</v>
      </c>
      <c r="D17" s="0" t="n">
        <f aca="false">1/C17</f>
        <v>0.666666666666667</v>
      </c>
    </row>
    <row r="18" customFormat="false" ht="16" hidden="false" customHeight="false" outlineLevel="0" collapsed="false">
      <c r="B18" s="0" t="n">
        <v>60</v>
      </c>
      <c r="C18" s="0" t="n">
        <v>2.3</v>
      </c>
      <c r="D18" s="0" t="n">
        <f aca="false">1/C18</f>
        <v>0.434782608695652</v>
      </c>
    </row>
    <row r="19" customFormat="false" ht="16" hidden="false" customHeight="false" outlineLevel="0" collapsed="false">
      <c r="B19" s="0" t="n">
        <v>70</v>
      </c>
      <c r="C19" s="0" t="n">
        <v>2.3</v>
      </c>
      <c r="D19" s="0" t="n">
        <f aca="false">1/C19</f>
        <v>0.434782608695652</v>
      </c>
    </row>
    <row r="20" customFormat="false" ht="16" hidden="false" customHeight="false" outlineLevel="0" collapsed="false">
      <c r="B20" s="0" t="n">
        <v>80</v>
      </c>
      <c r="C20" s="0" t="n">
        <v>3.2</v>
      </c>
      <c r="D20" s="0" t="n">
        <f aca="false">1/C20</f>
        <v>0.3125</v>
      </c>
    </row>
    <row r="21" customFormat="false" ht="16" hidden="false" customHeight="false" outlineLevel="0" collapsed="false">
      <c r="B21" s="0" t="n">
        <v>90</v>
      </c>
      <c r="C21" s="0" t="n">
        <v>3.7</v>
      </c>
      <c r="D21" s="0" t="n">
        <f aca="false">1/C21</f>
        <v>0.27027027027027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B1" s="0" t="s">
        <v>13</v>
      </c>
      <c r="C1" s="0" t="n">
        <v>20</v>
      </c>
      <c r="D1" s="0" t="n">
        <v>0.44</v>
      </c>
      <c r="E1" s="0" t="n">
        <v>1</v>
      </c>
      <c r="F1" s="0" t="n">
        <v>0.44</v>
      </c>
      <c r="G1" s="0" t="n">
        <f aca="false">3.5*C1/(27.2-3.5)</f>
        <v>2.9535864978903</v>
      </c>
      <c r="H1" s="0" t="n">
        <f aca="false">C1+(G1/2)</f>
        <v>21.4767932489451</v>
      </c>
      <c r="I1" s="0" t="n">
        <f aca="false">F1/G1</f>
        <v>0.148971428571429</v>
      </c>
      <c r="J1" s="0" t="n">
        <f aca="false">I1*'0.5 (100)'!$G$26</f>
        <v>0.248341670315644</v>
      </c>
    </row>
    <row r="2" customFormat="false" ht="15" hidden="false" customHeight="false" outlineLevel="0" collapsed="false">
      <c r="B2" s="0" t="n">
        <v>0</v>
      </c>
      <c r="C2" s="0" t="n">
        <f aca="false">(B2*25.4) +42</f>
        <v>42</v>
      </c>
      <c r="D2" s="0" t="n">
        <v>2.032</v>
      </c>
      <c r="E2" s="0" t="n">
        <v>1</v>
      </c>
      <c r="F2" s="0" t="n">
        <f aca="false">D2/E2</f>
        <v>2.032</v>
      </c>
      <c r="G2" s="0" t="n">
        <f aca="false">3.5*C2/(27.2-3.5)</f>
        <v>6.20253164556962</v>
      </c>
      <c r="H2" s="0" t="n">
        <f aca="false">C2+(G2/2)</f>
        <v>45.1012658227848</v>
      </c>
      <c r="I2" s="0" t="n">
        <f aca="false">F2/G2</f>
        <v>0.327608163265306</v>
      </c>
      <c r="J2" s="0" t="n">
        <f aca="false">I2*'0.5 (100)'!$G$26</f>
        <v>0.546136660261243</v>
      </c>
    </row>
    <row r="3" customFormat="false" ht="15" hidden="false" customHeight="false" outlineLevel="0" collapsed="false">
      <c r="B3" s="0" t="n">
        <v>1</v>
      </c>
      <c r="C3" s="0" t="n">
        <f aca="false">(B3*25.4) +42</f>
        <v>67.4</v>
      </c>
      <c r="D3" s="0" t="n">
        <v>23.12</v>
      </c>
      <c r="E3" s="0" t="n">
        <v>1</v>
      </c>
      <c r="F3" s="0" t="n">
        <f aca="false">D3/E3</f>
        <v>23.12</v>
      </c>
      <c r="G3" s="0" t="n">
        <f aca="false">3.5*C3/(27.2-3.5)</f>
        <v>9.9535864978903</v>
      </c>
      <c r="H3" s="0" t="n">
        <f aca="false">C3+(G3/2)</f>
        <v>72.3767932489452</v>
      </c>
      <c r="I3" s="0" t="n">
        <f aca="false">F3/G3</f>
        <v>2.3227808393387</v>
      </c>
      <c r="J3" s="0" t="n">
        <f aca="false">I3*'0.5 (100)'!$G$26</f>
        <v>3.87217387219968</v>
      </c>
    </row>
    <row r="4" customFormat="false" ht="15" hidden="false" customHeight="false" outlineLevel="0" collapsed="false">
      <c r="B4" s="0" t="n">
        <v>2</v>
      </c>
      <c r="C4" s="0" t="n">
        <f aca="false">(B4*25.4) +42</f>
        <v>92.8</v>
      </c>
      <c r="D4" s="0" t="n">
        <v>121.3</v>
      </c>
      <c r="E4" s="0" t="n">
        <v>1</v>
      </c>
      <c r="F4" s="0" t="n">
        <f aca="false">D4/E4</f>
        <v>121.3</v>
      </c>
      <c r="G4" s="0" t="n">
        <f aca="false">3.5*C4/(27.2-3.5)</f>
        <v>13.704641350211</v>
      </c>
      <c r="H4" s="0" t="n">
        <f aca="false">C4+(G4/2)</f>
        <v>99.6523206751055</v>
      </c>
      <c r="I4" s="0" t="n">
        <f aca="false">F4/G4</f>
        <v>8.85101600985222</v>
      </c>
      <c r="J4" s="0" t="n">
        <f aca="false">I4*'0.5 (100)'!$G$26</f>
        <v>14.7550179316652</v>
      </c>
    </row>
    <row r="5" customFormat="false" ht="15" hidden="false" customHeight="false" outlineLevel="0" collapsed="false">
      <c r="B5" s="0" t="n">
        <v>3</v>
      </c>
      <c r="C5" s="0" t="n">
        <f aca="false">(B5*25.4) +42</f>
        <v>118.2</v>
      </c>
      <c r="D5" s="0" t="n">
        <v>168</v>
      </c>
      <c r="E5" s="0" t="n">
        <v>1</v>
      </c>
      <c r="F5" s="0" t="n">
        <f aca="false">D5/E5</f>
        <v>168</v>
      </c>
      <c r="G5" s="0" t="n">
        <f aca="false">3.5*C5/(27.2-3.5)</f>
        <v>17.4556962025316</v>
      </c>
      <c r="H5" s="0" t="n">
        <f aca="false">C5+(G5/2)</f>
        <v>126.927848101266</v>
      </c>
      <c r="I5" s="0" t="n">
        <f aca="false">F5/G5</f>
        <v>9.6243654822335</v>
      </c>
      <c r="J5" s="0" t="n">
        <f aca="false">I5*'0.5 (100)'!$G$26</f>
        <v>16.0442242012876</v>
      </c>
    </row>
    <row r="6" customFormat="false" ht="15" hidden="false" customHeight="false" outlineLevel="0" collapsed="false">
      <c r="B6" s="0" t="n">
        <v>4</v>
      </c>
      <c r="C6" s="0" t="n">
        <f aca="false">(B6*25.4) +42</f>
        <v>143.6</v>
      </c>
      <c r="D6" s="0" t="n">
        <v>177.6</v>
      </c>
      <c r="E6" s="0" t="n">
        <v>1</v>
      </c>
      <c r="F6" s="0" t="n">
        <f aca="false">D6/E6</f>
        <v>177.6</v>
      </c>
      <c r="G6" s="0" t="n">
        <f aca="false">3.5*C6/(27.2-3.5)</f>
        <v>21.2067510548523</v>
      </c>
      <c r="H6" s="0" t="n">
        <f aca="false">C6+(G6/2)</f>
        <v>154.203375527426</v>
      </c>
      <c r="I6" s="0" t="n">
        <f aca="false">F6/G6</f>
        <v>8.37469160366096</v>
      </c>
      <c r="J6" s="0" t="n">
        <f aca="false">I6*'0.5 (100)'!$G$26</f>
        <v>13.9609650063492</v>
      </c>
    </row>
    <row r="7" customFormat="false" ht="15" hidden="false" customHeight="false" outlineLevel="0" collapsed="false">
      <c r="B7" s="0" t="n">
        <v>5</v>
      </c>
      <c r="C7" s="0" t="n">
        <f aca="false">(B7*25.4) +42</f>
        <v>169</v>
      </c>
      <c r="D7" s="0" t="n">
        <v>171.6</v>
      </c>
      <c r="E7" s="0" t="n">
        <v>1</v>
      </c>
      <c r="F7" s="0" t="n">
        <f aca="false">D7/E7</f>
        <v>171.6</v>
      </c>
      <c r="G7" s="0" t="n">
        <f aca="false">3.5*C7/(27.2-3.5)</f>
        <v>24.957805907173</v>
      </c>
      <c r="H7" s="0" t="n">
        <f aca="false">C7+(G7/2)</f>
        <v>181.478902953587</v>
      </c>
      <c r="I7" s="0" t="n">
        <f aca="false">F7/G7</f>
        <v>6.8756043956044</v>
      </c>
      <c r="J7" s="0" t="n">
        <f aca="false">I7*'0.5 (100)'!$G$26</f>
        <v>11.4619232453374</v>
      </c>
    </row>
    <row r="8" customFormat="false" ht="15" hidden="false" customHeight="false" outlineLevel="0" collapsed="false">
      <c r="B8" s="0" t="n">
        <v>6</v>
      </c>
      <c r="C8" s="0" t="n">
        <f aca="false">(B8*25.4) +42</f>
        <v>194.4</v>
      </c>
      <c r="D8" s="0" t="n">
        <v>167.2</v>
      </c>
      <c r="E8" s="0" t="n">
        <v>1</v>
      </c>
      <c r="F8" s="0" t="n">
        <f aca="false">D8/E8</f>
        <v>167.2</v>
      </c>
      <c r="G8" s="0" t="n">
        <f aca="false">3.5*C8/(27.2-3.5)</f>
        <v>28.7088607594937</v>
      </c>
      <c r="H8" s="0" t="n">
        <f aca="false">C8+(G8/2)</f>
        <v>208.754430379747</v>
      </c>
      <c r="I8" s="0" t="n">
        <f aca="false">F8/G8</f>
        <v>5.82398589065256</v>
      </c>
      <c r="J8" s="0" t="n">
        <f aca="false">I8*'0.5 (100)'!$G$26</f>
        <v>9.7088307325046</v>
      </c>
    </row>
    <row r="9" customFormat="false" ht="15" hidden="false" customHeight="false" outlineLevel="0" collapsed="false">
      <c r="B9" s="0" t="n">
        <v>7</v>
      </c>
      <c r="C9" s="0" t="n">
        <f aca="false">(B9*25.4) +42</f>
        <v>219.8</v>
      </c>
      <c r="D9" s="0" t="n">
        <v>147.2</v>
      </c>
      <c r="E9" s="0" t="n">
        <v>1</v>
      </c>
      <c r="F9" s="0" t="n">
        <f aca="false">D9/E9</f>
        <v>147.2</v>
      </c>
      <c r="G9" s="0" t="n">
        <f aca="false">3.5*C9/(27.2-3.5)</f>
        <v>32.4599156118143</v>
      </c>
      <c r="H9" s="0" t="n">
        <f aca="false">C9+(G9/2)</f>
        <v>236.029957805907</v>
      </c>
      <c r="I9" s="0" t="n">
        <f aca="false">F9/G9</f>
        <v>4.53482386585207</v>
      </c>
      <c r="J9" s="0" t="n">
        <f aca="false">I9*'0.5 (100)'!$G$26</f>
        <v>7.559743128146</v>
      </c>
    </row>
    <row r="10" customFormat="false" ht="15" hidden="false" customHeight="false" outlineLevel="0" collapsed="false">
      <c r="B10" s="0" t="n">
        <v>8</v>
      </c>
      <c r="C10" s="0" t="n">
        <f aca="false">(B10*25.4) +42</f>
        <v>245.2</v>
      </c>
      <c r="D10" s="0" t="n">
        <v>136</v>
      </c>
      <c r="E10" s="0" t="n">
        <v>0.999999</v>
      </c>
      <c r="F10" s="0" t="n">
        <f aca="false">D10/E10</f>
        <v>136.000136000136</v>
      </c>
      <c r="G10" s="0" t="n">
        <f aca="false">3.5*C10/(27.2-3.5)</f>
        <v>36.210970464135</v>
      </c>
      <c r="H10" s="0" t="n">
        <f aca="false">C10+(G10/2)</f>
        <v>263.305485232067</v>
      </c>
      <c r="I10" s="0" t="n">
        <f aca="false">F10/G10</f>
        <v>3.75577164204524</v>
      </c>
      <c r="J10" s="0" t="n">
        <f aca="false">I10*'0.5 (100)'!$G$26</f>
        <v>6.26103013077053</v>
      </c>
    </row>
    <row r="11" customFormat="false" ht="15" hidden="false" customHeight="false" outlineLevel="0" collapsed="false">
      <c r="B11" s="0" t="n">
        <v>9</v>
      </c>
      <c r="C11" s="0" t="n">
        <f aca="false">(B11*25.4) +42</f>
        <v>270.6</v>
      </c>
      <c r="D11" s="0" t="n">
        <v>129.6</v>
      </c>
      <c r="E11" s="0" t="n">
        <v>0.999995</v>
      </c>
      <c r="F11" s="0" t="n">
        <f aca="false">D11/E11</f>
        <v>129.60064800324</v>
      </c>
      <c r="G11" s="0" t="n">
        <f aca="false">3.5*C11/(27.2-3.5)</f>
        <v>39.9620253164557</v>
      </c>
      <c r="H11" s="0" t="n">
        <f aca="false">C11+(G11/2)</f>
        <v>290.581012658228</v>
      </c>
      <c r="I11" s="0" t="n">
        <f aca="false">F11/G11</f>
        <v>3.2430950878226</v>
      </c>
      <c r="J11" s="0" t="n">
        <f aca="false">I11*'0.5 (100)'!$G$26</f>
        <v>5.40637663762589</v>
      </c>
    </row>
    <row r="12" customFormat="false" ht="15" hidden="false" customHeight="false" outlineLevel="0" collapsed="false">
      <c r="B12" s="0" t="n">
        <v>10</v>
      </c>
      <c r="C12" s="0" t="n">
        <f aca="false">(B12*25.4) +42</f>
        <v>296</v>
      </c>
      <c r="D12" s="0" t="n">
        <v>120</v>
      </c>
      <c r="E12" s="0" t="n">
        <v>0.999969</v>
      </c>
      <c r="F12" s="0" t="n">
        <f aca="false">D12/E12</f>
        <v>120.003720115324</v>
      </c>
      <c r="G12" s="0" t="n">
        <f aca="false">3.5*C12/(27.2-3.5)</f>
        <v>43.7130801687764</v>
      </c>
      <c r="H12" s="0" t="n">
        <f aca="false">C12+(G12/2)</f>
        <v>317.856540084388</v>
      </c>
      <c r="I12" s="0" t="n">
        <f aca="false">F12/G12</f>
        <v>2.74525884819804</v>
      </c>
      <c r="J12" s="0" t="n">
        <f aca="false">I12*'0.5 (100)'!$G$26</f>
        <v>4.5764625764021</v>
      </c>
    </row>
    <row r="13" customFormat="false" ht="15" hidden="false" customHeight="false" outlineLevel="0" collapsed="false">
      <c r="B13" s="0" t="n">
        <v>20</v>
      </c>
      <c r="C13" s="0" t="n">
        <f aca="false">(B13*25.4) +42</f>
        <v>550</v>
      </c>
      <c r="D13" s="0" t="n">
        <v>58.4</v>
      </c>
      <c r="E13" s="0" t="n">
        <v>0.974927</v>
      </c>
      <c r="F13" s="0" t="n">
        <f aca="false">D13/E13</f>
        <v>59.9019208617671</v>
      </c>
      <c r="G13" s="0" t="n">
        <f aca="false">3.5*C13/(27.2-3.5)</f>
        <v>81.2236286919831</v>
      </c>
      <c r="H13" s="0" t="n">
        <f aca="false">C13+(G13/2)</f>
        <v>590.611814345992</v>
      </c>
      <c r="I13" s="0" t="n">
        <f aca="false">F13/G13</f>
        <v>0.737493778921496</v>
      </c>
      <c r="J13" s="0" t="n">
        <f aca="false">I13*'0.5 (100)'!$G$26</f>
        <v>1.22943331255593</v>
      </c>
    </row>
    <row r="14" customFormat="false" ht="15" hidden="false" customHeight="false" outlineLevel="0" collapsed="false">
      <c r="B14" s="0" t="n">
        <v>30</v>
      </c>
      <c r="C14" s="0" t="n">
        <f aca="false">(B14*25.4) +42</f>
        <v>804</v>
      </c>
      <c r="D14" s="0" t="n">
        <v>30</v>
      </c>
      <c r="E14" s="0" t="n">
        <v>0.874611</v>
      </c>
      <c r="F14" s="0" t="n">
        <f aca="false">D14/E14</f>
        <v>34.3009635140651</v>
      </c>
      <c r="G14" s="0" t="n">
        <f aca="false">3.5*C14/(27.2-3.5)</f>
        <v>118.73417721519</v>
      </c>
      <c r="H14" s="0" t="n">
        <f aca="false">C14+(G14/2)</f>
        <v>863.367088607595</v>
      </c>
      <c r="I14" s="0" t="n">
        <f aca="false">F14/G14</f>
        <v>0.288888711898843</v>
      </c>
      <c r="J14" s="0" t="n">
        <f aca="false">I14*'0.5 (100)'!$G$26</f>
        <v>0.481589697677459</v>
      </c>
    </row>
    <row r="15" customFormat="false" ht="15" hidden="false" customHeight="false" outlineLevel="0" collapsed="false">
      <c r="B15" s="0" t="n">
        <v>40</v>
      </c>
      <c r="C15" s="0" t="n">
        <f aca="false">(B15*25.4) +42</f>
        <v>1058</v>
      </c>
      <c r="D15" s="0" t="n">
        <v>22</v>
      </c>
      <c r="E15" s="0" t="n">
        <v>0.755826</v>
      </c>
      <c r="F15" s="0" t="n">
        <f aca="false">D15/E15</f>
        <v>29.1072283832522</v>
      </c>
      <c r="G15" s="0" t="n">
        <f aca="false">3.5*C15/(27.2-3.5)</f>
        <v>156.244725738397</v>
      </c>
      <c r="H15" s="0" t="n">
        <f aca="false">C15+(G15/2)</f>
        <v>1136.1223628692</v>
      </c>
      <c r="I15" s="0" t="n">
        <f aca="false">F15/G15</f>
        <v>0.186292550008933</v>
      </c>
      <c r="J15" s="0" t="n">
        <f aca="false">I15*'0.5 (100)'!$G$26</f>
        <v>0.310557557782943</v>
      </c>
    </row>
    <row r="16" customFormat="false" ht="15" hidden="false" customHeight="false" outlineLevel="0" collapsed="false">
      <c r="B16" s="0" t="n">
        <v>50</v>
      </c>
      <c r="C16" s="0" t="n">
        <f aca="false">(B16*25.4) +42</f>
        <v>1312</v>
      </c>
      <c r="D16" s="0" t="n">
        <v>13.2</v>
      </c>
      <c r="E16" s="0" t="n">
        <v>0.652346</v>
      </c>
      <c r="F16" s="0" t="n">
        <f aca="false">D16/E16</f>
        <v>20.2346607475174</v>
      </c>
      <c r="G16" s="0" t="n">
        <f aca="false">3.5*C16/(27.2-3.5)</f>
        <v>193.755274261603</v>
      </c>
      <c r="H16" s="0" t="n">
        <f aca="false">C16+(G16/2)</f>
        <v>1408.8776371308</v>
      </c>
      <c r="I16" s="0" t="n">
        <f aca="false">F16/G16</f>
        <v>0.104434115791847</v>
      </c>
      <c r="J16" s="0" t="n">
        <f aca="false">I16*'0.5 (100)'!$G$26</f>
        <v>0.174096086762364</v>
      </c>
    </row>
    <row r="17" customFormat="false" ht="15" hidden="false" customHeight="false" outlineLevel="0" collapsed="false">
      <c r="B17" s="0" t="n">
        <v>60</v>
      </c>
      <c r="C17" s="0" t="n">
        <f aca="false">(B17*25.4) +42</f>
        <v>1566</v>
      </c>
      <c r="D17" s="0" t="n">
        <v>8.96</v>
      </c>
      <c r="E17" s="0" t="n">
        <v>0.568615</v>
      </c>
      <c r="F17" s="0" t="n">
        <f aca="false">D17/E17</f>
        <v>15.7575864161164</v>
      </c>
      <c r="G17" s="0" t="n">
        <f aca="false">3.5*C17/(27.2-3.5)</f>
        <v>231.26582278481</v>
      </c>
      <c r="H17" s="0" t="n">
        <f aca="false">C17+(G17/2)</f>
        <v>1681.63291139241</v>
      </c>
      <c r="I17" s="0" t="n">
        <f aca="false">F17/G17</f>
        <v>0.0681362521550734</v>
      </c>
      <c r="J17" s="0" t="n">
        <f aca="false">I17*'0.5 (100)'!$G$26</f>
        <v>0.113586013314799</v>
      </c>
    </row>
    <row r="18" customFormat="false" ht="15" hidden="false" customHeight="false" outlineLevel="0" collapsed="false">
      <c r="B18" s="0" t="n">
        <v>70</v>
      </c>
      <c r="C18" s="0" t="n">
        <f aca="false">(B18*25.4) +42</f>
        <v>1820</v>
      </c>
      <c r="D18" s="0" t="n">
        <v>7.76</v>
      </c>
      <c r="E18" s="0" t="n">
        <v>0.501603</v>
      </c>
      <c r="F18" s="0" t="n">
        <f aca="false">D18/E18</f>
        <v>15.4704018915357</v>
      </c>
      <c r="G18" s="0" t="n">
        <f aca="false">3.5*C18/(27.2-3.5)</f>
        <v>268.776371308017</v>
      </c>
      <c r="H18" s="0" t="n">
        <f aca="false">C18+(G18/2)</f>
        <v>1954.38818565401</v>
      </c>
      <c r="I18" s="0" t="n">
        <f aca="false">F18/G18</f>
        <v>0.0575586381207844</v>
      </c>
      <c r="J18" s="0" t="n">
        <f aca="false">I18*'0.5 (100)'!$G$26</f>
        <v>0.0959526834714856</v>
      </c>
    </row>
    <row r="19" customFormat="false" ht="15" hidden="false" customHeight="false" outlineLevel="0" collapsed="false">
      <c r="B19" s="0" t="n">
        <v>80</v>
      </c>
      <c r="C19" s="0" t="n">
        <f aca="false">(B19*25.4) +42</f>
        <v>2074</v>
      </c>
      <c r="D19" s="0" t="n">
        <v>7.18</v>
      </c>
      <c r="E19" s="0" t="n">
        <v>0.447556</v>
      </c>
      <c r="F19" s="0" t="n">
        <f aca="false">D19/E19</f>
        <v>16.0426851611865</v>
      </c>
      <c r="G19" s="0" t="n">
        <f aca="false">3.5*C19/(27.2-3.5)</f>
        <v>306.286919831224</v>
      </c>
      <c r="H19" s="0" t="n">
        <f aca="false">C19+(G19/2)</f>
        <v>2227.14345991561</v>
      </c>
      <c r="I19" s="0" t="n">
        <f aca="false">F19/G19</f>
        <v>0.052377963675454</v>
      </c>
      <c r="J19" s="0" t="n">
        <f aca="false">I19*'0.5 (100)'!$G$26</f>
        <v>0.0873162801191606</v>
      </c>
    </row>
    <row r="20" customFormat="false" ht="15" hidden="false" customHeight="false" outlineLevel="0" collapsed="false">
      <c r="B20" s="0" t="n">
        <v>90</v>
      </c>
      <c r="C20" s="0" t="n">
        <f aca="false">(B20*25.4) +42</f>
        <v>2328</v>
      </c>
      <c r="D20" s="0" t="n">
        <v>3.648</v>
      </c>
      <c r="E20" s="0" t="n">
        <v>0.40339</v>
      </c>
      <c r="F20" s="0" t="n">
        <f aca="false">D20/E20</f>
        <v>9.04335754480776</v>
      </c>
      <c r="G20" s="0" t="n">
        <f aca="false">3.5*C20/(27.2-3.5)</f>
        <v>343.79746835443</v>
      </c>
      <c r="H20" s="0" t="n">
        <f aca="false">C20+(G20/2)</f>
        <v>2499.89873417722</v>
      </c>
      <c r="I20" s="0" t="n">
        <f aca="false">F20/G20</f>
        <v>0.0263043168644997</v>
      </c>
      <c r="J20" s="0" t="n">
        <f aca="false">I20*'0.5 (100)'!$G$26</f>
        <v>0.0438504084258657</v>
      </c>
    </row>
    <row r="21" customFormat="false" ht="16" hidden="false" customHeight="false" outlineLevel="0" collapsed="false">
      <c r="I21" s="0" t="n">
        <f aca="false">AVERAGE(I1:I20)</f>
        <v>2.9074729792267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43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J1" activeCellId="0" sqref="J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5" hidden="false" customHeight="false" outlineLevel="0" collapsed="false">
      <c r="B1" s="0" t="n">
        <v>1</v>
      </c>
      <c r="C1" s="0" t="n">
        <f aca="false">(B1*25.4) +42</f>
        <v>67.4</v>
      </c>
      <c r="D1" s="0" t="n">
        <v>1.7</v>
      </c>
      <c r="E1" s="0" t="n">
        <v>1</v>
      </c>
      <c r="F1" s="0" t="n">
        <f aca="false">D1/E1</f>
        <v>1.7</v>
      </c>
      <c r="G1" s="0" t="n">
        <f aca="false">3.5*C1/(27.2-3.5)</f>
        <v>9.9535864978903</v>
      </c>
      <c r="H1" s="0" t="n">
        <f aca="false">C1+(G1/2)</f>
        <v>72.3767932489452</v>
      </c>
      <c r="I1" s="0" t="n">
        <f aca="false">F1/G1</f>
        <v>0.170792708774905</v>
      </c>
      <c r="J1" s="0" t="n">
        <f aca="false">I1*$I$43</f>
        <v>3.62311091531048</v>
      </c>
    </row>
    <row r="2" customFormat="false" ht="15" hidden="false" customHeight="false" outlineLevel="0" collapsed="false">
      <c r="B2" s="0" t="n">
        <v>2</v>
      </c>
      <c r="C2" s="0" t="n">
        <f aca="false">(B2*25.4) +42</f>
        <v>92.8</v>
      </c>
      <c r="D2" s="0" t="n">
        <v>3.1</v>
      </c>
      <c r="E2" s="0" t="n">
        <v>1</v>
      </c>
      <c r="F2" s="0" t="n">
        <f aca="false">D2/E2</f>
        <v>3.1</v>
      </c>
      <c r="G2" s="0" t="n">
        <f aca="false">3.5*C2/(27.2-3.5)</f>
        <v>13.704641350211</v>
      </c>
      <c r="H2" s="0" t="n">
        <f aca="false">C2+(G2/2)</f>
        <v>99.6523206751055</v>
      </c>
      <c r="I2" s="0" t="n">
        <f aca="false">F2/G2</f>
        <v>0.226200738916256</v>
      </c>
      <c r="J2" s="0" t="n">
        <f aca="false">I2*$I$43</f>
        <v>4.7985090938449</v>
      </c>
    </row>
    <row r="3" customFormat="false" ht="15" hidden="false" customHeight="false" outlineLevel="0" collapsed="false">
      <c r="B3" s="0" t="n">
        <v>3</v>
      </c>
      <c r="C3" s="0" t="n">
        <f aca="false">(B3*25.4) +42</f>
        <v>118.2</v>
      </c>
      <c r="D3" s="0" t="n">
        <v>3.8</v>
      </c>
      <c r="E3" s="0" t="n">
        <v>1</v>
      </c>
      <c r="F3" s="0" t="n">
        <f aca="false">D3/E3</f>
        <v>3.8</v>
      </c>
      <c r="G3" s="0" t="n">
        <f aca="false">3.5*C3/(27.2-3.5)</f>
        <v>17.4556962025316</v>
      </c>
      <c r="H3" s="0" t="n">
        <f aca="false">C3+(G3/2)</f>
        <v>126.927848101266</v>
      </c>
      <c r="I3" s="0" t="n">
        <f aca="false">F3/G3</f>
        <v>0.217693981145758</v>
      </c>
      <c r="J3" s="0" t="n">
        <f aca="false">I3*$I$43</f>
        <v>4.61805099845387</v>
      </c>
    </row>
    <row r="4" customFormat="false" ht="15" hidden="false" customHeight="false" outlineLevel="0" collapsed="false">
      <c r="B4" s="0" t="n">
        <v>4</v>
      </c>
      <c r="C4" s="0" t="n">
        <f aca="false">(B4*25.4) +42</f>
        <v>143.6</v>
      </c>
      <c r="D4" s="0" t="n">
        <v>5.9</v>
      </c>
      <c r="E4" s="0" t="n">
        <v>1</v>
      </c>
      <c r="F4" s="0" t="n">
        <f aca="false">D4/E4</f>
        <v>5.9</v>
      </c>
      <c r="G4" s="0" t="n">
        <f aca="false">3.5*C4/(27.2-3.5)</f>
        <v>21.2067510548523</v>
      </c>
      <c r="H4" s="0" t="n">
        <f aca="false">C4+(G4/2)</f>
        <v>154.203375527426</v>
      </c>
      <c r="I4" s="0" t="n">
        <f aca="false">F4/G4</f>
        <v>0.278213290887386</v>
      </c>
      <c r="J4" s="0" t="n">
        <f aca="false">I4*$I$43</f>
        <v>5.90187730043571</v>
      </c>
    </row>
    <row r="5" customFormat="false" ht="15" hidden="false" customHeight="false" outlineLevel="0" collapsed="false">
      <c r="B5" s="0" t="n">
        <v>5</v>
      </c>
      <c r="C5" s="0" t="n">
        <f aca="false">(B5*25.4) +42</f>
        <v>169</v>
      </c>
      <c r="D5" s="0" t="n">
        <v>8</v>
      </c>
      <c r="E5" s="0" t="n">
        <v>1</v>
      </c>
      <c r="F5" s="0" t="n">
        <f aca="false">D5/E5</f>
        <v>8</v>
      </c>
      <c r="G5" s="0" t="n">
        <f aca="false">3.5*C5/(27.2-3.5)</f>
        <v>24.957805907173</v>
      </c>
      <c r="H5" s="0" t="n">
        <f aca="false">C5+(G5/2)</f>
        <v>181.478902953587</v>
      </c>
      <c r="I5" s="0" t="n">
        <f aca="false">F5/G5</f>
        <v>0.320540997464074</v>
      </c>
      <c r="J5" s="0" t="n">
        <f aca="false">I5*$I$43</f>
        <v>6.79979605128928</v>
      </c>
    </row>
    <row r="6" customFormat="false" ht="15" hidden="false" customHeight="false" outlineLevel="0" collapsed="false">
      <c r="B6" s="0" t="n">
        <v>6</v>
      </c>
      <c r="C6" s="0" t="n">
        <f aca="false">(B6*25.4) +42</f>
        <v>194.4</v>
      </c>
      <c r="D6" s="0" t="n">
        <v>11.8</v>
      </c>
      <c r="E6" s="0" t="n">
        <v>1</v>
      </c>
      <c r="F6" s="0" t="n">
        <f aca="false">D6/E6</f>
        <v>11.8</v>
      </c>
      <c r="G6" s="0" t="n">
        <f aca="false">3.5*C6/(27.2-3.5)</f>
        <v>28.7088607594937</v>
      </c>
      <c r="H6" s="0" t="n">
        <f aca="false">C6+(G6/2)</f>
        <v>208.754430379747</v>
      </c>
      <c r="I6" s="0" t="n">
        <f aca="false">F6/G6</f>
        <v>0.411022927689594</v>
      </c>
      <c r="J6" s="0" t="n">
        <f aca="false">I6*$I$43</f>
        <v>8.71923436566428</v>
      </c>
    </row>
    <row r="7" customFormat="false" ht="15" hidden="false" customHeight="false" outlineLevel="0" collapsed="false">
      <c r="B7" s="0" t="n">
        <v>7</v>
      </c>
      <c r="C7" s="0" t="n">
        <f aca="false">(B7*25.4) +42</f>
        <v>219.8</v>
      </c>
      <c r="D7" s="0" t="n">
        <v>14</v>
      </c>
      <c r="E7" s="0" t="n">
        <v>1</v>
      </c>
      <c r="F7" s="0" t="n">
        <f aca="false">D7/E7</f>
        <v>14</v>
      </c>
      <c r="G7" s="0" t="n">
        <f aca="false">3.5*C7/(27.2-3.5)</f>
        <v>32.4599156118143</v>
      </c>
      <c r="H7" s="0" t="n">
        <f aca="false">C7+(G7/2)</f>
        <v>236.029957805907</v>
      </c>
      <c r="I7" s="0" t="n">
        <f aca="false">F7/G7</f>
        <v>0.43130118289354</v>
      </c>
      <c r="J7" s="0" t="n">
        <f aca="false">I7*$I$43</f>
        <v>9.14940710722841</v>
      </c>
    </row>
    <row r="8" customFormat="false" ht="15" hidden="false" customHeight="false" outlineLevel="0" collapsed="false">
      <c r="B8" s="0" t="n">
        <v>8</v>
      </c>
      <c r="C8" s="0" t="n">
        <f aca="false">(B8*25.4) +42</f>
        <v>245.2</v>
      </c>
      <c r="D8" s="0" t="n">
        <v>17.2</v>
      </c>
      <c r="E8" s="0" t="n">
        <v>0.99999999</v>
      </c>
      <c r="F8" s="0" t="n">
        <f aca="false">D8/E8</f>
        <v>17.200000172</v>
      </c>
      <c r="G8" s="0" t="n">
        <f aca="false">3.5*C8/(27.2-3.5)</f>
        <v>36.210970464135</v>
      </c>
      <c r="H8" s="0" t="n">
        <f aca="false">C8+(G8/2)</f>
        <v>263.305485232067</v>
      </c>
      <c r="I8" s="0" t="n">
        <f aca="false">F8/G8</f>
        <v>0.474994178602191</v>
      </c>
      <c r="J8" s="0" t="n">
        <f aca="false">I8*$I$43</f>
        <v>10.0762884173859</v>
      </c>
    </row>
    <row r="9" customFormat="false" ht="15" hidden="false" customHeight="false" outlineLevel="0" collapsed="false">
      <c r="B9" s="0" t="n">
        <v>9</v>
      </c>
      <c r="C9" s="0" t="n">
        <f aca="false">(B9*25.4) +42</f>
        <v>270.6</v>
      </c>
      <c r="D9" s="0" t="n">
        <v>18.7</v>
      </c>
      <c r="E9" s="0" t="n">
        <v>0.999995</v>
      </c>
      <c r="F9" s="0" t="n">
        <f aca="false">D9/E9</f>
        <v>18.7000935004675</v>
      </c>
      <c r="G9" s="0" t="n">
        <f aca="false">3.5*C9/(27.2-3.5)</f>
        <v>39.9620253164557</v>
      </c>
      <c r="H9" s="0" t="n">
        <f aca="false">C9+(G9/2)</f>
        <v>290.581012658228</v>
      </c>
      <c r="I9" s="0" t="n">
        <f aca="false">F9/G9</f>
        <v>0.467946590604033</v>
      </c>
      <c r="J9" s="0" t="n">
        <f aca="false">I9*$I$43</f>
        <v>9.92678441814674</v>
      </c>
    </row>
    <row r="10" customFormat="false" ht="15" hidden="false" customHeight="false" outlineLevel="0" collapsed="false">
      <c r="B10" s="0" t="n">
        <v>10</v>
      </c>
      <c r="C10" s="0" t="n">
        <f aca="false">(B10*25.4) +42</f>
        <v>296</v>
      </c>
      <c r="D10" s="0" t="n">
        <v>18.4</v>
      </c>
      <c r="E10" s="0" t="n">
        <v>0.999969</v>
      </c>
      <c r="F10" s="0" t="n">
        <f aca="false">D10/E10</f>
        <v>18.4005704176829</v>
      </c>
      <c r="G10" s="0" t="n">
        <f aca="false">3.5*C10/(27.2-3.5)</f>
        <v>43.7130801687764</v>
      </c>
      <c r="H10" s="0" t="n">
        <f aca="false">C10+(G10/2)</f>
        <v>317.856540084388</v>
      </c>
      <c r="I10" s="0" t="n">
        <f aca="false">F10/G10</f>
        <v>0.420939690057033</v>
      </c>
      <c r="J10" s="0" t="n">
        <f aca="false">I10*$I$43</f>
        <v>8.92960359181994</v>
      </c>
    </row>
    <row r="11" customFormat="false" ht="15" hidden="false" customHeight="false" outlineLevel="0" collapsed="false">
      <c r="B11" s="0" t="n">
        <v>11</v>
      </c>
      <c r="C11" s="0" t="n">
        <f aca="false">(B11*25.4) +42</f>
        <v>321.4</v>
      </c>
      <c r="D11" s="0" t="n">
        <v>17.8</v>
      </c>
      <c r="E11" s="0" t="n">
        <v>0.999874</v>
      </c>
      <c r="F11" s="0" t="n">
        <f aca="false">D11/E11</f>
        <v>17.8022430826284</v>
      </c>
      <c r="G11" s="0" t="n">
        <f aca="false">3.5*C11/(27.2-3.5)</f>
        <v>47.464135021097</v>
      </c>
      <c r="H11" s="0" t="n">
        <f aca="false">C11+(G11/2)</f>
        <v>345.132067510548</v>
      </c>
      <c r="I11" s="0" t="n">
        <f aca="false">F11/G11</f>
        <v>0.375067260252728</v>
      </c>
      <c r="J11" s="0" t="n">
        <f aca="false">I11*$I$43</f>
        <v>7.95648885918323</v>
      </c>
    </row>
    <row r="12" customFormat="false" ht="15" hidden="false" customHeight="false" outlineLevel="0" collapsed="false">
      <c r="B12" s="0" t="n">
        <v>12</v>
      </c>
      <c r="C12" s="0" t="n">
        <f aca="false">(B12*25.4) +42</f>
        <v>346.8</v>
      </c>
      <c r="D12" s="0" t="n">
        <v>17.6</v>
      </c>
      <c r="E12" s="0" t="n">
        <v>0.999619</v>
      </c>
      <c r="F12" s="0" t="n">
        <f aca="false">D12/E12</f>
        <v>17.6067081558074</v>
      </c>
      <c r="G12" s="0" t="n">
        <f aca="false">3.5*C12/(27.2-3.5)</f>
        <v>51.2151898734177</v>
      </c>
      <c r="H12" s="0" t="n">
        <f aca="false">C12+(G12/2)</f>
        <v>372.407594936709</v>
      </c>
      <c r="I12" s="0" t="n">
        <f aca="false">F12/G12</f>
        <v>0.343779027263663</v>
      </c>
      <c r="J12" s="0" t="n">
        <f aca="false">I12*$I$43</f>
        <v>7.29275596755927</v>
      </c>
    </row>
    <row r="13" customFormat="false" ht="15" hidden="false" customHeight="false" outlineLevel="0" collapsed="false">
      <c r="B13" s="0" t="n">
        <v>13</v>
      </c>
      <c r="C13" s="0" t="n">
        <f aca="false">(B13*25.4) +42</f>
        <v>372.2</v>
      </c>
      <c r="D13" s="0" t="n">
        <v>18.2</v>
      </c>
      <c r="E13" s="0" t="n">
        <v>0.999068</v>
      </c>
      <c r="F13" s="0" t="n">
        <f aca="false">D13/E13</f>
        <v>18.2169782237045</v>
      </c>
      <c r="G13" s="0" t="n">
        <f aca="false">3.5*C13/(27.2-3.5)</f>
        <v>54.9662447257384</v>
      </c>
      <c r="H13" s="0" t="n">
        <f aca="false">C13+(G13/2)</f>
        <v>399.683122362869</v>
      </c>
      <c r="I13" s="0" t="n">
        <f aca="false">F13/G13</f>
        <v>0.331421189761109</v>
      </c>
      <c r="J13" s="0" t="n">
        <f aca="false">I13*$I$43</f>
        <v>7.03060299705894</v>
      </c>
    </row>
    <row r="14" customFormat="false" ht="15" hidden="false" customHeight="false" outlineLevel="0" collapsed="false">
      <c r="B14" s="0" t="n">
        <v>14</v>
      </c>
      <c r="C14" s="0" t="n">
        <f aca="false">(B14*25.4) +42</f>
        <v>397.6</v>
      </c>
      <c r="D14" s="0" t="n">
        <v>19.2</v>
      </c>
      <c r="E14" s="0" t="n">
        <v>0.998058</v>
      </c>
      <c r="F14" s="0" t="n">
        <f aca="false">D14/E14</f>
        <v>19.237358951083</v>
      </c>
      <c r="G14" s="0" t="n">
        <f aca="false">3.5*C14/(27.2-3.5)</f>
        <v>58.7172995780591</v>
      </c>
      <c r="H14" s="0" t="n">
        <f aca="false">C14+(G14/2)</f>
        <v>426.958649789029</v>
      </c>
      <c r="I14" s="0" t="n">
        <f aca="false">F14/G14</f>
        <v>0.327626765694644</v>
      </c>
      <c r="J14" s="0" t="n">
        <f aca="false">I14*$I$43</f>
        <v>6.95010998684126</v>
      </c>
    </row>
    <row r="15" customFormat="false" ht="15" hidden="false" customHeight="false" outlineLevel="0" collapsed="false">
      <c r="B15" s="0" t="n">
        <v>15</v>
      </c>
      <c r="C15" s="0" t="n">
        <f aca="false">(B15*25.4) +42</f>
        <v>423</v>
      </c>
      <c r="D15" s="0" t="n">
        <v>18.6</v>
      </c>
      <c r="E15" s="0" t="n">
        <v>0.996419</v>
      </c>
      <c r="F15" s="0" t="n">
        <f aca="false">D15/E15</f>
        <v>18.666845975438</v>
      </c>
      <c r="G15" s="0" t="n">
        <f aca="false">3.5*C15/(27.2-3.5)</f>
        <v>62.4683544303798</v>
      </c>
      <c r="H15" s="0" t="n">
        <f aca="false">C15+(G15/2)</f>
        <v>454.23417721519</v>
      </c>
      <c r="I15" s="0" t="n">
        <f aca="false">F15/G15</f>
        <v>0.298820837296779</v>
      </c>
      <c r="J15" s="0" t="n">
        <f aca="false">I15*$I$43</f>
        <v>6.33903546057733</v>
      </c>
    </row>
    <row r="16" customFormat="false" ht="15" hidden="false" customHeight="false" outlineLevel="0" collapsed="false">
      <c r="B16" s="0" t="n">
        <v>16</v>
      </c>
      <c r="C16" s="0" t="n">
        <f aca="false">(B16*25.4) +42</f>
        <v>448.4</v>
      </c>
      <c r="D16" s="0" t="n">
        <v>20.9</v>
      </c>
      <c r="E16" s="0" t="n">
        <v>0.994002</v>
      </c>
      <c r="F16" s="0" t="n">
        <f aca="false">D16/E16</f>
        <v>21.0261146355842</v>
      </c>
      <c r="G16" s="0" t="n">
        <f aca="false">3.5*C16/(27.2-3.5)</f>
        <v>66.2194092827004</v>
      </c>
      <c r="H16" s="0" t="n">
        <f aca="false">C16+(G16/2)</f>
        <v>481.50970464135</v>
      </c>
      <c r="I16" s="0" t="n">
        <f aca="false">F16/G16</f>
        <v>0.317521929949883</v>
      </c>
      <c r="J16" s="0" t="n">
        <f aca="false">I16*$I$43</f>
        <v>6.73575106632952</v>
      </c>
    </row>
    <row r="17" customFormat="false" ht="15" hidden="false" customHeight="false" outlineLevel="0" collapsed="false">
      <c r="B17" s="0" t="n">
        <v>17</v>
      </c>
      <c r="C17" s="0" t="n">
        <f aca="false">(B17*25.4) +42</f>
        <v>473.8</v>
      </c>
      <c r="D17" s="0" t="n">
        <v>20.4</v>
      </c>
      <c r="E17" s="0" t="n">
        <v>0.990693</v>
      </c>
      <c r="F17" s="0" t="n">
        <f aca="false">D17/E17</f>
        <v>20.5916464535431</v>
      </c>
      <c r="G17" s="0" t="n">
        <f aca="false">3.5*C17/(27.2-3.5)</f>
        <v>69.9704641350211</v>
      </c>
      <c r="H17" s="0" t="n">
        <f aca="false">C17+(G17/2)</f>
        <v>508.785232067511</v>
      </c>
      <c r="I17" s="0" t="n">
        <f aca="false">F17/G17</f>
        <v>0.294290551136086</v>
      </c>
      <c r="J17" s="0" t="n">
        <f aca="false">I17*$I$43</f>
        <v>6.24293224073837</v>
      </c>
    </row>
    <row r="18" customFormat="false" ht="15" hidden="false" customHeight="false" outlineLevel="0" collapsed="false">
      <c r="B18" s="0" t="n">
        <v>18</v>
      </c>
      <c r="C18" s="0" t="n">
        <f aca="false">(B18*25.4) +42</f>
        <v>499.2</v>
      </c>
      <c r="D18" s="0" t="n">
        <v>21.8</v>
      </c>
      <c r="E18" s="0" t="n">
        <v>0.986423</v>
      </c>
      <c r="F18" s="0" t="n">
        <f aca="false">D18/E18</f>
        <v>22.1000524115922</v>
      </c>
      <c r="G18" s="0" t="n">
        <f aca="false">3.5*C18/(27.2-3.5)</f>
        <v>73.7215189873418</v>
      </c>
      <c r="H18" s="0" t="n">
        <f aca="false">C18+(G18/2)</f>
        <v>536.060759493671</v>
      </c>
      <c r="I18" s="0" t="n">
        <f aca="false">F18/G18</f>
        <v>0.299777496654496</v>
      </c>
      <c r="J18" s="0" t="n">
        <f aca="false">I18*$I$43</f>
        <v>6.35932955267318</v>
      </c>
    </row>
    <row r="19" customFormat="false" ht="15" hidden="false" customHeight="false" outlineLevel="0" collapsed="false">
      <c r="B19" s="0" t="n">
        <v>19</v>
      </c>
      <c r="C19" s="0" t="n">
        <f aca="false">(B19*25.4) +42</f>
        <v>524.6</v>
      </c>
      <c r="D19" s="0" t="n">
        <v>22</v>
      </c>
      <c r="E19" s="0" t="n">
        <v>0.981163</v>
      </c>
      <c r="F19" s="0" t="n">
        <f aca="false">D19/E19</f>
        <v>22.4223701872166</v>
      </c>
      <c r="G19" s="0" t="n">
        <f aca="false">3.5*C19/(27.2-3.5)</f>
        <v>77.4725738396624</v>
      </c>
      <c r="H19" s="0" t="n">
        <f aca="false">C19+(G19/2)</f>
        <v>563.336286919831</v>
      </c>
      <c r="I19" s="0" t="n">
        <f aca="false">F19/G19</f>
        <v>0.289423328488118</v>
      </c>
      <c r="J19" s="0" t="n">
        <f aca="false">I19*$I$43</f>
        <v>6.13968141914539</v>
      </c>
    </row>
    <row r="20" customFormat="false" ht="15" hidden="false" customHeight="false" outlineLevel="0" collapsed="false">
      <c r="B20" s="0" t="n">
        <v>20</v>
      </c>
      <c r="C20" s="0" t="n">
        <f aca="false">(B20*25.4) +42</f>
        <v>550</v>
      </c>
      <c r="D20" s="0" t="n">
        <v>22.1</v>
      </c>
      <c r="E20" s="0" t="n">
        <v>0.974927</v>
      </c>
      <c r="F20" s="0" t="n">
        <f aca="false">D20/E20</f>
        <v>22.6683638877577</v>
      </c>
      <c r="G20" s="0" t="n">
        <f aca="false">3.5*C20/(27.2-3.5)</f>
        <v>81.2236286919831</v>
      </c>
      <c r="H20" s="0" t="n">
        <f aca="false">C20+(G20/2)</f>
        <v>590.611814345992</v>
      </c>
      <c r="I20" s="0" t="n">
        <f aca="false">F20/G20</f>
        <v>0.279085830722004</v>
      </c>
      <c r="J20" s="0" t="n">
        <f aca="false">I20*$I$43</f>
        <v>5.92038692313288</v>
      </c>
    </row>
    <row r="21" customFormat="false" ht="15" hidden="false" customHeight="false" outlineLevel="0" collapsed="false">
      <c r="B21" s="0" t="n">
        <v>21</v>
      </c>
      <c r="C21" s="0" t="n">
        <f aca="false">(B21*25.4) +42</f>
        <v>575.4</v>
      </c>
      <c r="D21" s="0" t="n">
        <v>23</v>
      </c>
      <c r="E21" s="0" t="n">
        <v>0.967757</v>
      </c>
      <c r="F21" s="0" t="n">
        <f aca="false">D21/E21</f>
        <v>23.766296704648</v>
      </c>
      <c r="G21" s="0" t="n">
        <f aca="false">3.5*C21/(27.2-3.5)</f>
        <v>84.9746835443038</v>
      </c>
      <c r="H21" s="0" t="n">
        <f aca="false">C21+(G21/2)</f>
        <v>617.887341772152</v>
      </c>
      <c r="I21" s="0" t="n">
        <f aca="false">F21/G21</f>
        <v>0.279686792740532</v>
      </c>
      <c r="J21" s="0" t="n">
        <f aca="false">I21*$I$43</f>
        <v>5.93313543016594</v>
      </c>
    </row>
    <row r="22" customFormat="false" ht="15" hidden="false" customHeight="false" outlineLevel="0" collapsed="false">
      <c r="B22" s="0" t="n">
        <v>22</v>
      </c>
      <c r="C22" s="0" t="n">
        <f aca="false">(B22*25.4) +42</f>
        <v>600.8</v>
      </c>
      <c r="D22" s="0" t="n">
        <v>21.8</v>
      </c>
      <c r="E22" s="0" t="n">
        <v>0.959719</v>
      </c>
      <c r="F22" s="0" t="n">
        <f aca="false">D22/E22</f>
        <v>22.7149821979142</v>
      </c>
      <c r="G22" s="0" t="n">
        <f aca="false">3.5*C22/(27.2-3.5)</f>
        <v>88.7257383966245</v>
      </c>
      <c r="H22" s="0" t="n">
        <f aca="false">C22+(G22/2)</f>
        <v>645.162869198312</v>
      </c>
      <c r="I22" s="0" t="n">
        <f aca="false">F22/G22</f>
        <v>0.256013447826976</v>
      </c>
      <c r="J22" s="0" t="n">
        <f aca="false">I22*$I$43</f>
        <v>5.43094095726691</v>
      </c>
    </row>
    <row r="23" customFormat="false" ht="15" hidden="false" customHeight="false" outlineLevel="0" collapsed="false">
      <c r="B23" s="0" t="n">
        <v>23</v>
      </c>
      <c r="C23" s="0" t="n">
        <f aca="false">(B23*25.4) +42</f>
        <v>626.2</v>
      </c>
      <c r="D23" s="0" t="n">
        <v>21.8</v>
      </c>
      <c r="E23" s="0" t="n">
        <v>0.950895</v>
      </c>
      <c r="F23" s="0" t="n">
        <f aca="false">D23/E23</f>
        <v>22.9257699325372</v>
      </c>
      <c r="G23" s="0" t="n">
        <f aca="false">3.5*C23/(27.2-3.5)</f>
        <v>92.4767932489451</v>
      </c>
      <c r="H23" s="0" t="n">
        <f aca="false">C23+(G23/2)</f>
        <v>672.438396624473</v>
      </c>
      <c r="I23" s="0" t="n">
        <f aca="false">F23/G23</f>
        <v>0.247908357622454</v>
      </c>
      <c r="J23" s="0" t="n">
        <f aca="false">I23*$I$43</f>
        <v>5.25900363628745</v>
      </c>
    </row>
    <row r="24" customFormat="false" ht="15" hidden="false" customHeight="false" outlineLevel="0" collapsed="false">
      <c r="B24" s="0" t="n">
        <v>24</v>
      </c>
      <c r="C24" s="0" t="n">
        <f aca="false">(B24*25.4) +42</f>
        <v>651.6</v>
      </c>
      <c r="D24" s="0" t="n">
        <v>19.4</v>
      </c>
      <c r="E24" s="0" t="n">
        <v>0.941372</v>
      </c>
      <c r="F24" s="0" t="n">
        <f aca="false">D24/E24</f>
        <v>20.608218642577</v>
      </c>
      <c r="G24" s="0" t="n">
        <f aca="false">3.5*C24/(27.2-3.5)</f>
        <v>96.2278481012658</v>
      </c>
      <c r="H24" s="0" t="n">
        <f aca="false">C24+(G24/2)</f>
        <v>699.713924050633</v>
      </c>
      <c r="I24" s="0" t="n">
        <f aca="false">F24/G24</f>
        <v>0.214160651507969</v>
      </c>
      <c r="J24" s="0" t="n">
        <f aca="false">I24*$I$43</f>
        <v>4.54309671457438</v>
      </c>
    </row>
    <row r="25" customFormat="false" ht="15" hidden="false" customHeight="false" outlineLevel="0" collapsed="false">
      <c r="B25" s="0" t="n">
        <v>25</v>
      </c>
      <c r="C25" s="0" t="n">
        <f aca="false">(B25*25.4) +42</f>
        <v>677</v>
      </c>
      <c r="D25" s="0" t="n">
        <v>19.96</v>
      </c>
      <c r="E25" s="0" t="n">
        <v>0.931245</v>
      </c>
      <c r="F25" s="0" t="n">
        <f aca="false">D25/E25</f>
        <v>21.4336721270987</v>
      </c>
      <c r="G25" s="0" t="n">
        <f aca="false">3.5*C25/(27.2-3.5)</f>
        <v>99.9789029535865</v>
      </c>
      <c r="H25" s="0" t="n">
        <f aca="false">C25+(G25/2)</f>
        <v>726.989451476793</v>
      </c>
      <c r="I25" s="0" t="n">
        <f aca="false">F25/G25</f>
        <v>0.214381949530381</v>
      </c>
      <c r="J25" s="0" t="n">
        <f aca="false">I25*$I$43</f>
        <v>4.54779121989775</v>
      </c>
    </row>
    <row r="26" customFormat="false" ht="15" hidden="false" customHeight="false" outlineLevel="0" collapsed="false">
      <c r="B26" s="0" t="n">
        <v>26</v>
      </c>
      <c r="C26" s="0" t="n">
        <f aca="false">(B26*25.4) +42</f>
        <v>702.4</v>
      </c>
      <c r="D26" s="0" t="n">
        <v>19.6</v>
      </c>
      <c r="E26" s="0" t="n">
        <v>0.920606</v>
      </c>
      <c r="F26" s="0" t="n">
        <f aca="false">D26/E26</f>
        <v>21.2903239822465</v>
      </c>
      <c r="G26" s="0" t="n">
        <f aca="false">3.5*C26/(27.2-3.5)</f>
        <v>103.729957805907</v>
      </c>
      <c r="H26" s="0" t="n">
        <f aca="false">C26+(G26/2)</f>
        <v>754.264978902954</v>
      </c>
      <c r="I26" s="0" t="n">
        <f aca="false">F26/G26</f>
        <v>0.205247591270437</v>
      </c>
      <c r="J26" s="0" t="n">
        <f aca="false">I26*$I$43</f>
        <v>4.35401952230392</v>
      </c>
    </row>
    <row r="27" customFormat="false" ht="15" hidden="false" customHeight="false" outlineLevel="0" collapsed="false">
      <c r="B27" s="0" t="n">
        <v>27</v>
      </c>
      <c r="C27" s="0" t="n">
        <f aca="false">(B27*25.4) +42</f>
        <v>727.8</v>
      </c>
      <c r="D27" s="0" t="n">
        <v>19.4</v>
      </c>
      <c r="E27" s="0" t="n">
        <v>0.909543</v>
      </c>
      <c r="F27" s="0" t="n">
        <f aca="false">D27/E27</f>
        <v>21.3293928929143</v>
      </c>
      <c r="G27" s="0" t="n">
        <f aca="false">3.5*C27/(27.2-3.5)</f>
        <v>107.481012658228</v>
      </c>
      <c r="H27" s="0" t="n">
        <f aca="false">C27+(G27/2)</f>
        <v>781.540506329114</v>
      </c>
      <c r="I27" s="0" t="n">
        <f aca="false">F27/G27</f>
        <v>0.198448008307647</v>
      </c>
      <c r="J27" s="0" t="n">
        <f aca="false">I27*$I$43</f>
        <v>4.2097765775743</v>
      </c>
    </row>
    <row r="28" customFormat="false" ht="15" hidden="false" customHeight="false" outlineLevel="0" collapsed="false">
      <c r="B28" s="0" t="n">
        <v>28</v>
      </c>
      <c r="C28" s="0" t="n">
        <f aca="false">(B28*25.4) +42</f>
        <v>753.2</v>
      </c>
      <c r="D28" s="0" t="n">
        <v>18.6</v>
      </c>
      <c r="E28" s="0" t="n">
        <v>0.89814</v>
      </c>
      <c r="F28" s="0" t="n">
        <f aca="false">D28/E28</f>
        <v>20.7094662302091</v>
      </c>
      <c r="G28" s="0" t="n">
        <f aca="false">3.5*C28/(27.2-3.5)</f>
        <v>111.232067510549</v>
      </c>
      <c r="H28" s="0" t="n">
        <f aca="false">C28+(G28/2)</f>
        <v>808.816033755274</v>
      </c>
      <c r="I28" s="0" t="n">
        <f aca="false">F28/G28</f>
        <v>0.186182516370517</v>
      </c>
      <c r="J28" s="0" t="n">
        <f aca="false">I28*$I$43</f>
        <v>3.94958257961131</v>
      </c>
    </row>
    <row r="29" customFormat="false" ht="15" hidden="false" customHeight="false" outlineLevel="0" collapsed="false">
      <c r="B29" s="0" t="n">
        <v>29</v>
      </c>
      <c r="C29" s="0" t="n">
        <f aca="false">(B29*25.4) +42</f>
        <v>778.6</v>
      </c>
      <c r="D29" s="0" t="n">
        <v>18.12</v>
      </c>
      <c r="E29" s="0" t="n">
        <v>0.886472</v>
      </c>
      <c r="F29" s="0" t="n">
        <f aca="false">D29/E29</f>
        <v>20.4405779313955</v>
      </c>
      <c r="G29" s="0" t="n">
        <f aca="false">3.5*C29/(27.2-3.5)</f>
        <v>114.983122362869</v>
      </c>
      <c r="H29" s="0" t="n">
        <f aca="false">C29+(G29/2)</f>
        <v>836.091561181435</v>
      </c>
      <c r="I29" s="0" t="n">
        <f aca="false">F29/G29</f>
        <v>0.177770245853023</v>
      </c>
      <c r="J29" s="0" t="n">
        <f aca="false">I29*$I$43</f>
        <v>3.77112888944445</v>
      </c>
    </row>
    <row r="30" customFormat="false" ht="15" hidden="false" customHeight="false" outlineLevel="0" collapsed="false">
      <c r="B30" s="0" t="n">
        <v>30</v>
      </c>
      <c r="C30" s="0" t="n">
        <f aca="false">(B30*25.4) +42</f>
        <v>804</v>
      </c>
      <c r="D30" s="0" t="n">
        <v>17.44</v>
      </c>
      <c r="E30" s="0" t="n">
        <v>0.874611</v>
      </c>
      <c r="F30" s="0" t="n">
        <f aca="false">D30/E30</f>
        <v>19.9402934561765</v>
      </c>
      <c r="G30" s="0" t="n">
        <f aca="false">3.5*C30/(27.2-3.5)</f>
        <v>118.73417721519</v>
      </c>
      <c r="H30" s="0" t="n">
        <f aca="false">C30+(G30/2)</f>
        <v>863.367088607595</v>
      </c>
      <c r="I30" s="0" t="n">
        <f aca="false">F30/G30</f>
        <v>0.167940637850527</v>
      </c>
      <c r="J30" s="0" t="n">
        <f aca="false">I30*$I$43</f>
        <v>3.56260851230117</v>
      </c>
    </row>
    <row r="31" customFormat="false" ht="15" hidden="false" customHeight="false" outlineLevel="0" collapsed="false">
      <c r="B31" s="0" t="n">
        <v>32</v>
      </c>
      <c r="C31" s="0" t="n">
        <f aca="false">(B31*25.4) +42</f>
        <v>854.8</v>
      </c>
      <c r="D31" s="0" t="n">
        <v>15.16</v>
      </c>
      <c r="E31" s="0" t="n">
        <v>0.850546</v>
      </c>
      <c r="F31" s="0" t="n">
        <f aca="false">D31/E31</f>
        <v>17.8238449184406</v>
      </c>
      <c r="G31" s="0" t="n">
        <f aca="false">3.5*C31/(27.2-3.5)</f>
        <v>126.236286919831</v>
      </c>
      <c r="H31" s="0" t="n">
        <f aca="false">C31+(G31/2)</f>
        <v>917.918143459916</v>
      </c>
      <c r="I31" s="0" t="n">
        <f aca="false">F31/G31</f>
        <v>0.141194305958635</v>
      </c>
      <c r="J31" s="0" t="n">
        <f aca="false">I31*$I$43</f>
        <v>2.99522523395672</v>
      </c>
    </row>
    <row r="32" customFormat="false" ht="15" hidden="false" customHeight="false" outlineLevel="0" collapsed="false">
      <c r="B32" s="0" t="n">
        <v>34</v>
      </c>
      <c r="C32" s="0" t="n">
        <f aca="false">(B32*25.4) +42</f>
        <v>905.6</v>
      </c>
      <c r="D32" s="0" t="n">
        <v>14.04</v>
      </c>
      <c r="E32" s="0" t="n">
        <v>0.826361</v>
      </c>
      <c r="F32" s="0" t="n">
        <f aca="false">D32/E32</f>
        <v>16.9901532139101</v>
      </c>
      <c r="G32" s="0" t="n">
        <f aca="false">3.5*C32/(27.2-3.5)</f>
        <v>133.738396624473</v>
      </c>
      <c r="H32" s="0" t="n">
        <f aca="false">C32+(G32/2)</f>
        <v>972.469198312236</v>
      </c>
      <c r="I32" s="0" t="n">
        <f aca="false">F32/G32</f>
        <v>0.127040204180234</v>
      </c>
      <c r="J32" s="0" t="n">
        <f aca="false">I32*$I$43</f>
        <v>2.6949672134734</v>
      </c>
    </row>
    <row r="33" customFormat="false" ht="15" hidden="false" customHeight="false" outlineLevel="0" collapsed="false">
      <c r="B33" s="0" t="n">
        <v>36</v>
      </c>
      <c r="C33" s="0" t="n">
        <f aca="false">(B33*25.4) +42</f>
        <v>956.4</v>
      </c>
      <c r="D33" s="0" t="n">
        <v>14.04</v>
      </c>
      <c r="E33" s="0" t="n">
        <v>0.802371</v>
      </c>
      <c r="F33" s="0" t="n">
        <f aca="false">D33/E33</f>
        <v>17.4981398879072</v>
      </c>
      <c r="G33" s="0" t="n">
        <f aca="false">3.5*C33/(27.2-3.5)</f>
        <v>141.240506329114</v>
      </c>
      <c r="H33" s="0" t="n">
        <f aca="false">C33+(G33/2)</f>
        <v>1027.02025316456</v>
      </c>
      <c r="I33" s="0" t="n">
        <f aca="false">F33/G33</f>
        <v>0.123888963178407</v>
      </c>
      <c r="J33" s="0" t="n">
        <f aca="false">I33*$I$43</f>
        <v>2.62811836639797</v>
      </c>
    </row>
    <row r="34" customFormat="false" ht="15" hidden="false" customHeight="false" outlineLevel="0" collapsed="false">
      <c r="B34" s="0" t="n">
        <v>38</v>
      </c>
      <c r="C34" s="0" t="n">
        <f aca="false">(B34*25.4) +42</f>
        <v>1007.2</v>
      </c>
      <c r="D34" s="0" t="n">
        <v>12.76</v>
      </c>
      <c r="E34" s="0" t="n">
        <v>0.778805</v>
      </c>
      <c r="F34" s="0" t="n">
        <f aca="false">D34/E34</f>
        <v>16.3840756030072</v>
      </c>
      <c r="G34" s="0" t="n">
        <f aca="false">3.5*C34/(27.2-3.5)</f>
        <v>148.742616033755</v>
      </c>
      <c r="H34" s="0" t="n">
        <f aca="false">C34+(G34/2)</f>
        <v>1081.57130801688</v>
      </c>
      <c r="I34" s="0" t="n">
        <f aca="false">F34/G34</f>
        <v>0.110150513954178</v>
      </c>
      <c r="J34" s="0" t="n">
        <f aca="false">I34*$I$43</f>
        <v>2.33667779085592</v>
      </c>
    </row>
    <row r="35" customFormat="false" ht="15" hidden="false" customHeight="false" outlineLevel="0" collapsed="false">
      <c r="B35" s="0" t="n">
        <v>40</v>
      </c>
      <c r="C35" s="0" t="n">
        <f aca="false">(B35*25.4) +42</f>
        <v>1058</v>
      </c>
      <c r="D35" s="0" t="n">
        <v>11.36</v>
      </c>
      <c r="E35" s="0" t="n">
        <v>0.755826</v>
      </c>
      <c r="F35" s="0" t="n">
        <f aca="false">D35/E35</f>
        <v>15.029914292443</v>
      </c>
      <c r="G35" s="0" t="n">
        <f aca="false">3.5*C35/(27.2-3.5)</f>
        <v>156.244725738397</v>
      </c>
      <c r="H35" s="0" t="n">
        <f aca="false">C35+(G35/2)</f>
        <v>1136.1223628692</v>
      </c>
      <c r="I35" s="0" t="n">
        <f aca="false">F35/G35</f>
        <v>0.0961946985500671</v>
      </c>
      <c r="J35" s="0" t="n">
        <f aca="false">I35*$I$43</f>
        <v>2.04062611812712</v>
      </c>
    </row>
    <row r="36" customFormat="false" ht="15" hidden="false" customHeight="false" outlineLevel="0" collapsed="false">
      <c r="B36" s="0" t="n">
        <v>45</v>
      </c>
      <c r="C36" s="0" t="n">
        <f aca="false">(B36*25.4) +42</f>
        <v>1185</v>
      </c>
      <c r="D36" s="0" t="n">
        <v>10.29</v>
      </c>
      <c r="E36" s="0" t="n">
        <v>0.701568</v>
      </c>
      <c r="F36" s="0" t="n">
        <f aca="false">D36/E36</f>
        <v>14.6671455938697</v>
      </c>
      <c r="G36" s="0" t="n">
        <f aca="false">3.5*C36/(27.2-3.5)</f>
        <v>175</v>
      </c>
      <c r="H36" s="0" t="n">
        <f aca="false">C36+(G36/2)</f>
        <v>1272.5</v>
      </c>
      <c r="I36" s="0" t="n">
        <f aca="false">F36/G36</f>
        <v>0.0838122605363985</v>
      </c>
      <c r="J36" s="0" t="n">
        <f aca="false">I36*$I$43</f>
        <v>1.77795128471485</v>
      </c>
    </row>
    <row r="37" customFormat="false" ht="15" hidden="false" customHeight="false" outlineLevel="0" collapsed="false">
      <c r="B37" s="0" t="n">
        <v>50</v>
      </c>
      <c r="C37" s="0" t="n">
        <f aca="false">(B37*25.4) +42</f>
        <v>1312</v>
      </c>
      <c r="D37" s="0" t="n">
        <v>7.14</v>
      </c>
      <c r="E37" s="0" t="n">
        <v>0.652346</v>
      </c>
      <c r="F37" s="0" t="n">
        <f aca="false">D37/E37</f>
        <v>10.9451119497935</v>
      </c>
      <c r="G37" s="0" t="n">
        <f aca="false">3.5*C37/(27.2-3.5)</f>
        <v>193.755274261603</v>
      </c>
      <c r="H37" s="0" t="n">
        <f aca="false">C37+(G37/2)</f>
        <v>1408.8776371308</v>
      </c>
      <c r="I37" s="0" t="n">
        <f aca="false">F37/G37</f>
        <v>0.0564893626328629</v>
      </c>
      <c r="J37" s="0" t="n">
        <f aca="false">I37*$I$43</f>
        <v>1.19833702399906</v>
      </c>
    </row>
    <row r="38" customFormat="false" ht="15" hidden="false" customHeight="false" outlineLevel="0" collapsed="false">
      <c r="B38" s="0" t="n">
        <v>60</v>
      </c>
      <c r="C38" s="0" t="n">
        <f aca="false">(B38*25.4) +42</f>
        <v>1566</v>
      </c>
      <c r="D38" s="0" t="n">
        <v>6.19</v>
      </c>
      <c r="E38" s="0" t="n">
        <v>0.568615</v>
      </c>
      <c r="F38" s="0" t="n">
        <f aca="false">D38/E38</f>
        <v>10.8861004370268</v>
      </c>
      <c r="G38" s="0" t="n">
        <f aca="false">3.5*C38/(27.2-3.5)</f>
        <v>231.26582278481</v>
      </c>
      <c r="H38" s="0" t="n">
        <f aca="false">C38+(G38/2)</f>
        <v>1681.63291139241</v>
      </c>
      <c r="I38" s="0" t="n">
        <f aca="false">F38/G38</f>
        <v>0.0470718081294536</v>
      </c>
      <c r="J38" s="0" t="n">
        <f aca="false">I38*$I$43</f>
        <v>0.998557743246492</v>
      </c>
    </row>
    <row r="39" customFormat="false" ht="15" hidden="false" customHeight="false" outlineLevel="0" collapsed="false">
      <c r="B39" s="0" t="n">
        <v>70</v>
      </c>
      <c r="C39" s="0" t="n">
        <f aca="false">(B39*25.4) +42</f>
        <v>1820</v>
      </c>
      <c r="D39" s="0" t="n">
        <v>6</v>
      </c>
      <c r="E39" s="0" t="n">
        <v>0.501603</v>
      </c>
      <c r="F39" s="0" t="n">
        <f aca="false">D39/E39</f>
        <v>11.9616509470637</v>
      </c>
      <c r="G39" s="0" t="n">
        <f aca="false">3.5*C39/(27.2-3.5)</f>
        <v>268.776371308017</v>
      </c>
      <c r="H39" s="0" t="n">
        <f aca="false">C39+(G39/2)</f>
        <v>1954.38818565401</v>
      </c>
      <c r="I39" s="0" t="n">
        <f aca="false">F39/G39</f>
        <v>0.0445041016397818</v>
      </c>
      <c r="J39" s="0" t="n">
        <f aca="false">I39*$I$43</f>
        <v>0.944087704819356</v>
      </c>
    </row>
    <row r="40" customFormat="false" ht="15" hidden="false" customHeight="false" outlineLevel="0" collapsed="false">
      <c r="B40" s="0" t="n">
        <v>80</v>
      </c>
      <c r="C40" s="0" t="n">
        <f aca="false">(B40*25.4) +42</f>
        <v>2074</v>
      </c>
      <c r="D40" s="0" t="n">
        <v>4.9</v>
      </c>
      <c r="E40" s="0" t="n">
        <v>0.447556</v>
      </c>
      <c r="F40" s="0" t="n">
        <f aca="false">D40/E40</f>
        <v>10.9483505974671</v>
      </c>
      <c r="G40" s="0" t="n">
        <f aca="false">3.5*C40/(27.2-3.5)</f>
        <v>306.286919831224</v>
      </c>
      <c r="H40" s="0" t="n">
        <f aca="false">C40+(G40/2)</f>
        <v>2227.14345991561</v>
      </c>
      <c r="I40" s="0" t="n">
        <f aca="false">F40/G40</f>
        <v>0.0357454069651427</v>
      </c>
      <c r="J40" s="0" t="n">
        <f aca="false">I40*$I$43</f>
        <v>0.758285146225477</v>
      </c>
    </row>
    <row r="41" customFormat="false" ht="15" hidden="false" customHeight="false" outlineLevel="0" collapsed="false">
      <c r="B41" s="0" t="n">
        <v>90</v>
      </c>
      <c r="C41" s="0" t="n">
        <f aca="false">(B41*25.4) +42</f>
        <v>2328</v>
      </c>
      <c r="D41" s="0" t="n">
        <v>4.3</v>
      </c>
      <c r="E41" s="0" t="n">
        <v>0.40339</v>
      </c>
      <c r="F41" s="0" t="n">
        <f aca="false">D41/E41</f>
        <v>10.6596593866977</v>
      </c>
      <c r="G41" s="0" t="n">
        <f aca="false">3.5*C41/(27.2-3.5)</f>
        <v>343.79746835443</v>
      </c>
      <c r="H41" s="0" t="n">
        <f aca="false">C41+(G41/2)</f>
        <v>2499.89873417722</v>
      </c>
      <c r="I41" s="0" t="n">
        <f aca="false">F41/G41</f>
        <v>0.031005636654975</v>
      </c>
      <c r="J41" s="0" t="n">
        <f aca="false">I41*$I$43</f>
        <v>0.657738034642008</v>
      </c>
    </row>
    <row r="42" customFormat="false" ht="15" hidden="false" customHeight="false" outlineLevel="0" collapsed="false">
      <c r="I42" s="0" t="n">
        <f aca="false">AVERAGE(I7:I41)</f>
        <v>0.228480952018197</v>
      </c>
      <c r="J42" s="0" t="n">
        <f aca="false">I42*$I$43</f>
        <v>4.84688039164875</v>
      </c>
    </row>
    <row r="43" customFormat="false" ht="16" hidden="false" customHeight="false" outlineLevel="0" collapsed="false">
      <c r="I43" s="0" t="n">
        <f aca="false">'0.5 (100)'!I23/I42</f>
        <v>21.2134987570549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6" zeroHeight="false" outlineLevelRow="0" outlineLevelCol="0"/>
  <cols>
    <col collapsed="false" customWidth="true" hidden="false" outlineLevel="0" max="2" min="1" style="0" width="10.49"/>
    <col collapsed="false" customWidth="true" hidden="false" outlineLevel="0" max="3" min="3" style="0" width="11.66"/>
    <col collapsed="false" customWidth="true" hidden="false" outlineLevel="0" max="1025" min="4" style="0" width="10.49"/>
  </cols>
  <sheetData>
    <row r="1" customFormat="false" ht="16" hidden="false" customHeight="false" outlineLevel="0" collapsed="false">
      <c r="B1" s="1" t="s">
        <v>14</v>
      </c>
      <c r="C1" s="1" t="s">
        <v>15</v>
      </c>
      <c r="D1" s="1" t="s">
        <v>16</v>
      </c>
      <c r="E1" s="1" t="s">
        <v>17</v>
      </c>
    </row>
    <row r="2" customFormat="false" ht="16" hidden="false" customHeight="false" outlineLevel="0" collapsed="false">
      <c r="B2" s="0" t="n">
        <v>8</v>
      </c>
      <c r="C2" s="0" t="n">
        <f aca="false">(B2*25.4) +42</f>
        <v>245.2</v>
      </c>
      <c r="D2" s="0" t="n">
        <v>4</v>
      </c>
      <c r="E2" s="0" t="n">
        <f aca="false">D2/C2</f>
        <v>0.0163132137030995</v>
      </c>
      <c r="F2" s="0" t="n">
        <f aca="false">ATAN(E2)*180/PI()</f>
        <v>0.934595396229641</v>
      </c>
    </row>
    <row r="3" customFormat="false" ht="16" hidden="false" customHeight="false" outlineLevel="0" collapsed="false">
      <c r="B3" s="0" t="n">
        <v>10</v>
      </c>
      <c r="C3" s="0" t="n">
        <f aca="false">(B3*25.4) +42</f>
        <v>296</v>
      </c>
      <c r="D3" s="0" t="n">
        <v>6</v>
      </c>
      <c r="E3" s="0" t="n">
        <f aca="false">D3/C3</f>
        <v>0.0202702702702703</v>
      </c>
      <c r="F3" s="0" t="n">
        <f aca="false">ATAN(E3)*180/PI()</f>
        <v>1.161241908314</v>
      </c>
    </row>
    <row r="4" customFormat="false" ht="16" hidden="false" customHeight="false" outlineLevel="0" collapsed="false">
      <c r="B4" s="0" t="n">
        <v>20</v>
      </c>
      <c r="C4" s="0" t="n">
        <f aca="false">(B4*25.4) +42</f>
        <v>550</v>
      </c>
      <c r="D4" s="0" t="n">
        <v>8</v>
      </c>
      <c r="E4" s="0" t="n">
        <f aca="false">D4/C4</f>
        <v>0.0145454545454545</v>
      </c>
      <c r="F4" s="0" t="n">
        <f aca="false">ATAN(E4)*180/PI()</f>
        <v>0.833334390281408</v>
      </c>
    </row>
    <row r="5" customFormat="false" ht="16" hidden="false" customHeight="false" outlineLevel="0" collapsed="false">
      <c r="B5" s="0" t="n">
        <v>30</v>
      </c>
      <c r="C5" s="0" t="n">
        <f aca="false">(B5*25.4) +42</f>
        <v>804</v>
      </c>
      <c r="D5" s="0" t="n">
        <v>9</v>
      </c>
      <c r="E5" s="0" t="n">
        <f aca="false">D5/C5</f>
        <v>0.0111940298507463</v>
      </c>
      <c r="F5" s="0" t="n">
        <f aca="false">ATAN(E5)*180/PI()</f>
        <v>0.641343878942536</v>
      </c>
    </row>
    <row r="6" customFormat="false" ht="16" hidden="false" customHeight="false" outlineLevel="0" collapsed="false">
      <c r="B6" s="0" t="n">
        <v>40</v>
      </c>
      <c r="C6" s="0" t="n">
        <f aca="false">(B6*25.4) +42</f>
        <v>1058</v>
      </c>
      <c r="D6" s="0" t="n">
        <v>12</v>
      </c>
      <c r="E6" s="0" t="n">
        <f aca="false">D6/C6</f>
        <v>0.0113421550094518</v>
      </c>
      <c r="F6" s="0" t="n">
        <f aca="false">ATAN(E6)*180/PI()</f>
        <v>0.649829747910566</v>
      </c>
    </row>
    <row r="7" customFormat="false" ht="16" hidden="false" customHeight="false" outlineLevel="0" collapsed="false">
      <c r="B7" s="0" t="n">
        <v>50</v>
      </c>
      <c r="C7" s="0" t="n">
        <f aca="false">(B7*25.4) +42</f>
        <v>1312</v>
      </c>
      <c r="D7" s="0" t="n">
        <v>15</v>
      </c>
      <c r="E7" s="0" t="n">
        <f aca="false">D7/C7</f>
        <v>0.0114329268292683</v>
      </c>
      <c r="F7" s="0" t="n">
        <f aca="false">ATAN(E7)*180/PI()</f>
        <v>0.655029915743782</v>
      </c>
    </row>
    <row r="8" customFormat="false" ht="16" hidden="false" customHeight="false" outlineLevel="0" collapsed="false">
      <c r="B8" s="0" t="n">
        <v>60</v>
      </c>
      <c r="C8" s="0" t="n">
        <f aca="false">(B8*25.4) +42</f>
        <v>1566</v>
      </c>
      <c r="D8" s="0" t="n">
        <v>21</v>
      </c>
      <c r="E8" s="0" t="n">
        <f aca="false">D8/C8</f>
        <v>0.0134099616858238</v>
      </c>
      <c r="F8" s="0" t="n">
        <f aca="false">ATAN(E8)*180/PI()</f>
        <v>0.76828815723469</v>
      </c>
    </row>
    <row r="9" customFormat="false" ht="16" hidden="false" customHeight="false" outlineLevel="0" collapsed="false">
      <c r="B9" s="0" t="n">
        <v>70</v>
      </c>
      <c r="C9" s="0" t="n">
        <f aca="false">(B9*25.4) +42</f>
        <v>1820</v>
      </c>
      <c r="D9" s="0" t="n">
        <v>18</v>
      </c>
      <c r="E9" s="0" t="n">
        <f aca="false">D9/C9</f>
        <v>0.00989010989010989</v>
      </c>
      <c r="F9" s="0" t="n">
        <f aca="false">ATAN(E9)*180/PI()</f>
        <v>0.566643080845317</v>
      </c>
    </row>
    <row r="10" customFormat="false" ht="16" hidden="false" customHeight="false" outlineLevel="0" collapsed="false">
      <c r="B10" s="0" t="n">
        <v>80</v>
      </c>
      <c r="C10" s="0" t="n">
        <f aca="false">(B10*25.4) +42</f>
        <v>2074</v>
      </c>
      <c r="D10" s="0" t="n">
        <v>21</v>
      </c>
      <c r="E10" s="0" t="n">
        <f aca="false">D10/C10</f>
        <v>0.0101253616200579</v>
      </c>
      <c r="F10" s="0" t="n">
        <f aca="false">ATAN(E10)*180/PI()</f>
        <v>0.580120662188227</v>
      </c>
    </row>
    <row r="11" customFormat="false" ht="16" hidden="false" customHeight="false" outlineLevel="0" collapsed="false">
      <c r="B11" s="0" t="n">
        <v>90</v>
      </c>
      <c r="C11" s="0" t="n">
        <f aca="false">(B11*25.4) +42</f>
        <v>2328</v>
      </c>
      <c r="D11" s="0" t="n">
        <v>20</v>
      </c>
      <c r="E11" s="0" t="n">
        <f aca="false">D11/C11</f>
        <v>0.00859106529209622</v>
      </c>
      <c r="F11" s="0" t="n">
        <f aca="false">ATAN(E11)*180/PI()</f>
        <v>0.492219673342268</v>
      </c>
    </row>
    <row r="12" customFormat="false" ht="16" hidden="false" customHeight="false" outlineLevel="0" collapsed="false">
      <c r="E12" s="0" t="n">
        <f aca="false">AVERAGE(E2:E11)</f>
        <v>0.0127114548696378</v>
      </c>
      <c r="F12" s="1" t="n">
        <f aca="false">ATAN(E12)*180/PI()</f>
        <v>0.728273492117611</v>
      </c>
    </row>
    <row r="13" customFormat="false" ht="16" hidden="false" customHeight="false" outlineLevel="0" collapsed="false">
      <c r="E13" s="0" t="n">
        <v>0.0084</v>
      </c>
      <c r="F13" s="1" t="n">
        <f aca="false">ATAN(E13)*180/PI()</f>
        <v>0.481273228576536</v>
      </c>
    </row>
    <row r="14" customFormat="false" ht="16" hidden="false" customHeight="false" outlineLevel="0" collapsed="false">
      <c r="E14" s="0" t="n">
        <v>0.0104</v>
      </c>
      <c r="F14" s="1" t="n">
        <f aca="false">ATAN(E14)*180/PI()*0.5</f>
        <v>0.297927312505111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C1" s="0" t="s">
        <v>18</v>
      </c>
      <c r="D1" s="0" t="s">
        <v>19</v>
      </c>
    </row>
    <row r="2" customFormat="false" ht="16" hidden="false" customHeight="false" outlineLevel="0" collapsed="false">
      <c r="B2" s="0" t="n">
        <v>0</v>
      </c>
      <c r="C2" s="0" t="n">
        <v>0.0828772</v>
      </c>
      <c r="D2" s="0" t="n">
        <v>1</v>
      </c>
    </row>
    <row r="3" customFormat="false" ht="16" hidden="false" customHeight="false" outlineLevel="0" collapsed="false">
      <c r="B3" s="0" t="n">
        <v>1</v>
      </c>
      <c r="D3" s="0" t="n">
        <v>1</v>
      </c>
    </row>
    <row r="4" customFormat="false" ht="16" hidden="false" customHeight="false" outlineLevel="0" collapsed="false">
      <c r="B4" s="0" t="n">
        <v>2</v>
      </c>
      <c r="D4" s="0" t="n">
        <v>1</v>
      </c>
    </row>
    <row r="5" customFormat="false" ht="16" hidden="false" customHeight="false" outlineLevel="0" collapsed="false">
      <c r="B5" s="0" t="n">
        <v>3</v>
      </c>
      <c r="D5" s="0" t="n">
        <v>1</v>
      </c>
    </row>
    <row r="6" customFormat="false" ht="16" hidden="false" customHeight="false" outlineLevel="0" collapsed="false">
      <c r="B6" s="0" t="n">
        <v>4</v>
      </c>
      <c r="C6" s="0" t="n">
        <v>1.19681</v>
      </c>
      <c r="D6" s="0" t="n">
        <v>1</v>
      </c>
    </row>
    <row r="7" customFormat="false" ht="16" hidden="false" customHeight="false" outlineLevel="0" collapsed="false">
      <c r="B7" s="0" t="n">
        <v>5</v>
      </c>
      <c r="C7" s="0" t="n">
        <v>1.01698</v>
      </c>
      <c r="D7" s="0" t="n">
        <v>1</v>
      </c>
    </row>
    <row r="8" customFormat="false" ht="16" hidden="false" customHeight="false" outlineLevel="0" collapsed="false">
      <c r="B8" s="0" t="n">
        <v>6</v>
      </c>
      <c r="C8" s="0" t="n">
        <v>0.884124</v>
      </c>
      <c r="D8" s="0" t="n">
        <v>1</v>
      </c>
    </row>
    <row r="9" customFormat="false" ht="16" hidden="false" customHeight="false" outlineLevel="0" collapsed="false">
      <c r="B9" s="0" t="n">
        <v>7</v>
      </c>
      <c r="C9" s="0" t="n">
        <v>0.781968</v>
      </c>
      <c r="D9" s="0" t="n">
        <v>1</v>
      </c>
    </row>
    <row r="10" customFormat="false" ht="16" hidden="false" customHeight="false" outlineLevel="0" collapsed="false">
      <c r="B10" s="0" t="n">
        <v>8</v>
      </c>
      <c r="C10" s="0" t="n">
        <v>0.700974</v>
      </c>
      <c r="D10" s="0" t="n">
        <v>0.999999</v>
      </c>
    </row>
    <row r="11" customFormat="false" ht="16" hidden="false" customHeight="false" outlineLevel="0" collapsed="false">
      <c r="B11" s="0" t="n">
        <v>9</v>
      </c>
      <c r="C11" s="0" t="n">
        <v>0.635182</v>
      </c>
      <c r="D11" s="0" t="n">
        <v>0.999995</v>
      </c>
    </row>
    <row r="12" customFormat="false" ht="16" hidden="false" customHeight="false" outlineLevel="0" collapsed="false">
      <c r="B12" s="0" t="n">
        <v>10</v>
      </c>
      <c r="C12" s="0" t="n">
        <v>0.580681</v>
      </c>
      <c r="D12" s="0" t="n">
        <v>0.999969</v>
      </c>
    </row>
    <row r="13" customFormat="false" ht="16" hidden="false" customHeight="false" outlineLevel="0" collapsed="false">
      <c r="B13" s="0" t="n">
        <v>20</v>
      </c>
      <c r="C13" s="0" t="n">
        <v>0.312519</v>
      </c>
      <c r="D13" s="0" t="n">
        <v>0.974927</v>
      </c>
    </row>
    <row r="14" customFormat="false" ht="16" hidden="false" customHeight="false" outlineLevel="0" collapsed="false">
      <c r="B14" s="0" t="n">
        <v>30</v>
      </c>
      <c r="C14" s="0" t="n">
        <v>0.213789</v>
      </c>
      <c r="D14" s="0" t="n">
        <v>0.874611</v>
      </c>
    </row>
    <row r="15" customFormat="false" ht="16" hidden="false" customHeight="false" outlineLevel="0" collapsed="false">
      <c r="B15" s="0" t="n">
        <v>40</v>
      </c>
      <c r="C15" s="0" t="n">
        <v>0.162464</v>
      </c>
      <c r="D15" s="0" t="n">
        <v>0.755826</v>
      </c>
    </row>
    <row r="16" customFormat="false" ht="16" hidden="false" customHeight="false" outlineLevel="0" collapsed="false">
      <c r="B16" s="0" t="n">
        <v>50</v>
      </c>
      <c r="C16" s="0" t="n">
        <v>0.131011</v>
      </c>
      <c r="D16" s="0" t="n">
        <v>0.652346</v>
      </c>
    </row>
    <row r="17" customFormat="false" ht="16" hidden="false" customHeight="false" outlineLevel="0" collapsed="false">
      <c r="B17" s="0" t="n">
        <v>60</v>
      </c>
      <c r="C17" s="0" t="n">
        <v>0.109762</v>
      </c>
      <c r="D17" s="0" t="n">
        <v>0.568615</v>
      </c>
    </row>
    <row r="18" customFormat="false" ht="16" hidden="false" customHeight="false" outlineLevel="0" collapsed="false">
      <c r="B18" s="0" t="n">
        <v>70</v>
      </c>
      <c r="C18" s="0" t="n">
        <v>0.0944435</v>
      </c>
      <c r="D18" s="0" t="n">
        <v>0.501603</v>
      </c>
    </row>
    <row r="19" customFormat="false" ht="16" hidden="false" customHeight="false" outlineLevel="0" collapsed="false">
      <c r="B19" s="0" t="n">
        <v>80</v>
      </c>
      <c r="C19" s="0" t="n">
        <v>0.0828772</v>
      </c>
      <c r="D19" s="0" t="n">
        <v>0.447556</v>
      </c>
    </row>
    <row r="20" customFormat="false" ht="16" hidden="false" customHeight="false" outlineLevel="0" collapsed="false">
      <c r="B20" s="0" t="n">
        <v>90</v>
      </c>
      <c r="C20" s="0" t="n">
        <v>0.0738347</v>
      </c>
      <c r="D20" s="0" t="n">
        <v>0.40339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0</v>
      </c>
      <c r="C2" s="0" t="n">
        <f aca="false">(B2*2.54) +42</f>
        <v>42</v>
      </c>
      <c r="D2" s="0" t="n">
        <v>30.97</v>
      </c>
      <c r="E2" s="0" t="n">
        <v>20.05</v>
      </c>
      <c r="F2" s="0" t="n">
        <f aca="false">E2*$G$6</f>
        <v>24.4103462266703</v>
      </c>
    </row>
    <row r="3" customFormat="false" ht="16" hidden="false" customHeight="false" outlineLevel="0" collapsed="false">
      <c r="B3" s="0" t="n">
        <v>0.5</v>
      </c>
      <c r="C3" s="0" t="n">
        <f aca="false">(B3*2.54) +42</f>
        <v>43.27</v>
      </c>
      <c r="D3" s="0" t="n">
        <v>249.27</v>
      </c>
    </row>
    <row r="4" customFormat="false" ht="16" hidden="false" customHeight="false" outlineLevel="0" collapsed="false">
      <c r="B4" s="0" t="n">
        <v>1</v>
      </c>
      <c r="C4" s="0" t="n">
        <f aca="false">(B4*2.54) +42</f>
        <v>44.54</v>
      </c>
      <c r="D4" s="0" t="n">
        <v>356.13</v>
      </c>
      <c r="E4" s="0" t="n">
        <v>299.24</v>
      </c>
      <c r="F4" s="0" t="n">
        <f aca="false">E4*$G$6</f>
        <v>364.316808222883</v>
      </c>
    </row>
    <row r="5" customFormat="false" ht="16" hidden="false" customHeight="false" outlineLevel="0" collapsed="false">
      <c r="B5" s="0" t="n">
        <v>1.5</v>
      </c>
      <c r="C5" s="0" t="n">
        <f aca="false">(B5*2.54) +42</f>
        <v>45.81</v>
      </c>
      <c r="E5" s="0" t="n">
        <v>335.6</v>
      </c>
      <c r="F5" s="0" t="n">
        <f aca="false">E5*$G$6</f>
        <v>408.584149310252</v>
      </c>
    </row>
    <row r="6" customFormat="false" ht="16" hidden="false" customHeight="false" outlineLevel="0" collapsed="false">
      <c r="B6" s="0" t="n">
        <v>2</v>
      </c>
      <c r="C6" s="0" t="n">
        <f aca="false">(B6*2.54) +42</f>
        <v>47.08</v>
      </c>
      <c r="D6" s="0" t="n">
        <v>450.1</v>
      </c>
      <c r="E6" s="0" t="n">
        <v>369.7</v>
      </c>
      <c r="F6" s="0" t="n">
        <f aca="false">E6*$G$6</f>
        <v>450.1</v>
      </c>
      <c r="G6" s="0" t="n">
        <f aca="false">D6/E6</f>
        <v>1.21747362726535</v>
      </c>
    </row>
    <row r="7" customFormat="false" ht="16" hidden="false" customHeight="false" outlineLevel="0" collapsed="false">
      <c r="B7" s="0" t="n">
        <v>2.5</v>
      </c>
      <c r="C7" s="0" t="n">
        <f aca="false">(B7*2.54) +42</f>
        <v>48.35</v>
      </c>
      <c r="E7" s="0" t="n">
        <v>349.92</v>
      </c>
      <c r="F7" s="0" t="n">
        <f aca="false">E7*$G$6</f>
        <v>426.018371652691</v>
      </c>
    </row>
    <row r="8" customFormat="false" ht="16" hidden="false" customHeight="false" outlineLevel="0" collapsed="false">
      <c r="B8" s="0" t="n">
        <v>3</v>
      </c>
      <c r="C8" s="0" t="n">
        <f aca="false">(B8*2.54) +42</f>
        <v>49.62</v>
      </c>
      <c r="D8" s="0" t="n">
        <v>409.7</v>
      </c>
      <c r="E8" s="0" t="n">
        <v>350.07</v>
      </c>
      <c r="F8" s="0" t="n">
        <f aca="false">E8*$G$6</f>
        <v>426.200992696781</v>
      </c>
    </row>
    <row r="9" customFormat="false" ht="16" hidden="false" customHeight="false" outlineLevel="0" collapsed="false">
      <c r="B9" s="0" t="n">
        <v>3.5</v>
      </c>
      <c r="C9" s="0" t="n">
        <f aca="false">(B9*2.54) +42</f>
        <v>50.89</v>
      </c>
      <c r="E9" s="0" t="n">
        <v>333.87</v>
      </c>
      <c r="F9" s="0" t="n">
        <f aca="false">E9*$G$6</f>
        <v>406.477919935083</v>
      </c>
    </row>
    <row r="10" customFormat="false" ht="16" hidden="false" customHeight="false" outlineLevel="0" collapsed="false">
      <c r="B10" s="0" t="n">
        <v>4</v>
      </c>
      <c r="C10" s="0" t="n">
        <f aca="false">(B10*2.54) +42</f>
        <v>52.16</v>
      </c>
      <c r="D10" s="0" t="n">
        <v>383.87</v>
      </c>
      <c r="E10" s="0" t="n">
        <v>320.5</v>
      </c>
      <c r="F10" s="0" t="n">
        <f aca="false">E10*$G$6</f>
        <v>390.200297538545</v>
      </c>
    </row>
    <row r="11" customFormat="false" ht="16" hidden="false" customHeight="false" outlineLevel="0" collapsed="false">
      <c r="B11" s="0" t="n">
        <v>5</v>
      </c>
      <c r="C11" s="0" t="n">
        <f aca="false">(B11*2.54) +42</f>
        <v>54.7</v>
      </c>
      <c r="D11" s="0" t="n">
        <v>341.87</v>
      </c>
    </row>
    <row r="12" customFormat="false" ht="16" hidden="false" customHeight="false" outlineLevel="0" collapsed="false">
      <c r="B12" s="0" t="n">
        <v>6</v>
      </c>
      <c r="C12" s="0" t="n">
        <f aca="false">(B12*2.54) +42</f>
        <v>57.24</v>
      </c>
      <c r="D12" s="0" t="n">
        <v>317.27</v>
      </c>
      <c r="E12" s="0" t="n">
        <v>248.33</v>
      </c>
      <c r="F12" s="0" t="n">
        <f aca="false">E12*$G$6</f>
        <v>302.335225858804</v>
      </c>
    </row>
    <row r="13" customFormat="false" ht="16" hidden="false" customHeight="false" outlineLevel="0" collapsed="false">
      <c r="B13" s="0" t="n">
        <v>7</v>
      </c>
      <c r="C13" s="0" t="n">
        <f aca="false">(B13*2.54) +42</f>
        <v>59.78</v>
      </c>
      <c r="D13" s="0" t="n">
        <v>258.78</v>
      </c>
    </row>
    <row r="14" customFormat="false" ht="16" hidden="false" customHeight="false" outlineLevel="0" collapsed="false">
      <c r="B14" s="0" t="n">
        <v>8</v>
      </c>
      <c r="C14" s="0" t="n">
        <f aca="false">(B14*2.54) +42</f>
        <v>62.32</v>
      </c>
      <c r="D14" s="0" t="n">
        <v>196.66</v>
      </c>
    </row>
    <row r="15" customFormat="false" ht="16" hidden="false" customHeight="false" outlineLevel="0" collapsed="false">
      <c r="B15" s="0" t="n">
        <v>9</v>
      </c>
      <c r="C15" s="0" t="n">
        <f aca="false">(B15*2.54) +42</f>
        <v>64.86</v>
      </c>
      <c r="D15" s="0" t="n">
        <v>237.67</v>
      </c>
    </row>
    <row r="16" customFormat="false" ht="16" hidden="false" customHeight="false" outlineLevel="0" collapsed="false">
      <c r="B16" s="0" t="n">
        <v>10</v>
      </c>
      <c r="C16" s="0" t="n">
        <f aca="false">(B16*2.54) +42</f>
        <v>67.4</v>
      </c>
      <c r="D16" s="0" t="n">
        <v>175.53</v>
      </c>
      <c r="E16" s="0" t="n">
        <v>118.4</v>
      </c>
      <c r="F16" s="0" t="n">
        <f aca="false">E16*$G$6</f>
        <v>144.148877468217</v>
      </c>
    </row>
    <row r="17" customFormat="false" ht="16" hidden="false" customHeight="false" outlineLevel="0" collapsed="false">
      <c r="B17" s="0" t="n">
        <v>20</v>
      </c>
      <c r="C17" s="0" t="n">
        <f aca="false">(B17*2.54) +42</f>
        <v>92.8</v>
      </c>
      <c r="D17" s="0" t="n">
        <v>78.99</v>
      </c>
      <c r="E17" s="0" t="n">
        <v>53.39</v>
      </c>
      <c r="F17" s="0" t="n">
        <f aca="false">E17*$G$6</f>
        <v>65.0009169596971</v>
      </c>
    </row>
    <row r="18" customFormat="false" ht="16" hidden="false" customHeight="false" outlineLevel="0" collapsed="false">
      <c r="B18" s="0" t="n">
        <v>30</v>
      </c>
      <c r="C18" s="0" t="n">
        <f aca="false">(B18*2.54) +42</f>
        <v>118.2</v>
      </c>
      <c r="D18" s="0" t="n">
        <v>35.55</v>
      </c>
    </row>
    <row r="19" customFormat="false" ht="16" hidden="false" customHeight="false" outlineLevel="0" collapsed="false">
      <c r="B19" s="0" t="n">
        <v>40</v>
      </c>
      <c r="C19" s="0" t="n">
        <f aca="false">(B19*2.54) +42</f>
        <v>143.6</v>
      </c>
      <c r="D19" s="0" t="n">
        <v>26.42</v>
      </c>
      <c r="E19" s="0" t="n">
        <v>17.99</v>
      </c>
      <c r="F19" s="0" t="n">
        <f aca="false">E19*$G$6</f>
        <v>21.9023505545037</v>
      </c>
    </row>
    <row r="20" customFormat="false" ht="16" hidden="false" customHeight="false" outlineLevel="0" collapsed="false">
      <c r="B20" s="0" t="n">
        <v>50</v>
      </c>
      <c r="C20" s="0" t="n">
        <f aca="false">(B20*2.54) +42</f>
        <v>169</v>
      </c>
      <c r="D20" s="0" t="n">
        <v>16.41</v>
      </c>
    </row>
    <row r="21" customFormat="false" ht="16" hidden="false" customHeight="false" outlineLevel="0" collapsed="false">
      <c r="B21" s="0" t="n">
        <v>60</v>
      </c>
      <c r="C21" s="0" t="n">
        <f aca="false">(B21*2.54) +42</f>
        <v>194.4</v>
      </c>
      <c r="D21" s="0" t="n">
        <v>12.693</v>
      </c>
      <c r="E21" s="0" t="n">
        <v>8.906</v>
      </c>
      <c r="F21" s="0" t="n">
        <f aca="false">E21*$G$6</f>
        <v>10.8428201244252</v>
      </c>
    </row>
    <row r="22" customFormat="false" ht="16" hidden="false" customHeight="false" outlineLevel="0" collapsed="false">
      <c r="B22" s="0" t="n">
        <v>70</v>
      </c>
      <c r="C22" s="0" t="n">
        <f aca="false">(B22*2.54) +42</f>
        <v>219.8</v>
      </c>
      <c r="D22" s="0" t="n">
        <v>9.137</v>
      </c>
    </row>
    <row r="23" customFormat="false" ht="16" hidden="false" customHeight="false" outlineLevel="0" collapsed="false">
      <c r="B23" s="0" t="n">
        <v>80</v>
      </c>
      <c r="C23" s="0" t="n">
        <f aca="false">(B23*2.54) +42</f>
        <v>245.2</v>
      </c>
      <c r="D23" s="0" t="n">
        <v>8.103</v>
      </c>
      <c r="E23" s="0" t="n">
        <v>5.187</v>
      </c>
      <c r="F23" s="0" t="n">
        <f aca="false">E23*$G$6</f>
        <v>6.31503570462537</v>
      </c>
    </row>
    <row r="24" customFormat="false" ht="16" hidden="false" customHeight="false" outlineLevel="0" collapsed="false">
      <c r="B24" s="0" t="n">
        <v>90</v>
      </c>
      <c r="C24" s="0" t="n">
        <f aca="false">(B24*2.54) +42</f>
        <v>270.6</v>
      </c>
      <c r="D24" s="0" t="n">
        <v>6.041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41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32" activeCellId="0" sqref="B32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10</v>
      </c>
      <c r="C2" s="0" t="n">
        <v>118.4</v>
      </c>
    </row>
    <row r="3" customFormat="false" ht="16" hidden="false" customHeight="false" outlineLevel="0" collapsed="false">
      <c r="B3" s="0" t="n">
        <v>20</v>
      </c>
    </row>
    <row r="4" customFormat="false" ht="16" hidden="false" customHeight="false" outlineLevel="0" collapsed="false">
      <c r="B4" s="0" t="n">
        <v>30</v>
      </c>
    </row>
    <row r="5" customFormat="false" ht="16" hidden="false" customHeight="false" outlineLevel="0" collapsed="false">
      <c r="B5" s="0" t="n">
        <v>40</v>
      </c>
    </row>
    <row r="6" customFormat="false" ht="16" hidden="false" customHeight="false" outlineLevel="0" collapsed="false">
      <c r="B6" s="0" t="n">
        <v>50</v>
      </c>
    </row>
    <row r="7" customFormat="false" ht="16" hidden="false" customHeight="false" outlineLevel="0" collapsed="false">
      <c r="B7" s="0" t="n">
        <v>60</v>
      </c>
    </row>
    <row r="8" customFormat="false" ht="16" hidden="false" customHeight="false" outlineLevel="0" collapsed="false">
      <c r="B8" s="0" t="n">
        <v>70</v>
      </c>
    </row>
    <row r="9" customFormat="false" ht="16" hidden="false" customHeight="false" outlineLevel="0" collapsed="false">
      <c r="B9" s="0" t="n">
        <v>80</v>
      </c>
    </row>
    <row r="10" customFormat="false" ht="16" hidden="false" customHeight="false" outlineLevel="0" collapsed="false">
      <c r="B10" s="0" t="n">
        <v>90</v>
      </c>
    </row>
    <row r="33" customFormat="false" ht="16" hidden="false" customHeight="false" outlineLevel="0" collapsed="false">
      <c r="B33" s="0" t="n">
        <v>10</v>
      </c>
      <c r="C33" s="0" t="n">
        <v>127.227</v>
      </c>
    </row>
    <row r="34" customFormat="false" ht="16" hidden="false" customHeight="false" outlineLevel="0" collapsed="false">
      <c r="B34" s="0" t="n">
        <v>20</v>
      </c>
      <c r="C34" s="0" t="n">
        <v>37.91</v>
      </c>
    </row>
    <row r="35" customFormat="false" ht="16" hidden="false" customHeight="false" outlineLevel="0" collapsed="false">
      <c r="B35" s="0" t="n">
        <v>30</v>
      </c>
      <c r="C35" s="0" t="n">
        <v>19.92</v>
      </c>
    </row>
    <row r="36" customFormat="false" ht="16" hidden="false" customHeight="false" outlineLevel="0" collapsed="false">
      <c r="B36" s="0" t="n">
        <v>40</v>
      </c>
      <c r="C36" s="0" t="n">
        <v>11.837</v>
      </c>
    </row>
    <row r="37" customFormat="false" ht="16" hidden="false" customHeight="false" outlineLevel="0" collapsed="false">
      <c r="B37" s="0" t="n">
        <v>50</v>
      </c>
      <c r="C37" s="0" t="n">
        <v>8.644</v>
      </c>
    </row>
    <row r="38" customFormat="false" ht="16" hidden="false" customHeight="false" outlineLevel="0" collapsed="false">
      <c r="B38" s="0" t="n">
        <v>60</v>
      </c>
      <c r="C38" s="0" t="n">
        <v>5.622</v>
      </c>
    </row>
    <row r="39" customFormat="false" ht="16" hidden="false" customHeight="false" outlineLevel="0" collapsed="false">
      <c r="B39" s="0" t="n">
        <v>70</v>
      </c>
      <c r="C39" s="0" t="n">
        <v>4.776</v>
      </c>
    </row>
    <row r="40" customFormat="false" ht="16" hidden="false" customHeight="false" outlineLevel="0" collapsed="false">
      <c r="B40" s="0" t="n">
        <v>80</v>
      </c>
      <c r="C40" s="0" t="n">
        <v>4.854</v>
      </c>
    </row>
    <row r="41" customFormat="false" ht="16" hidden="false" customHeight="false" outlineLevel="0" collapsed="false">
      <c r="B41" s="0" t="n">
        <v>90</v>
      </c>
      <c r="C41" s="0" t="n">
        <v>4.611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K54" activeCellId="0" sqref="K5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s">
        <v>0</v>
      </c>
      <c r="D1" s="0" t="s">
        <v>1</v>
      </c>
    </row>
    <row r="2" customFormat="false" ht="16" hidden="false" customHeight="false" outlineLevel="0" collapsed="false">
      <c r="B2" s="0" t="n">
        <v>20</v>
      </c>
      <c r="C2" s="0" t="n">
        <v>20</v>
      </c>
      <c r="D2" s="0" t="n">
        <v>2.6</v>
      </c>
    </row>
    <row r="3" customFormat="false" ht="16" hidden="false" customHeight="false" outlineLevel="0" collapsed="false">
      <c r="B3" s="0" t="n">
        <v>0</v>
      </c>
      <c r="C3" s="0" t="n">
        <f aca="false">(B3*2.54) +42</f>
        <v>42</v>
      </c>
      <c r="D3" s="0" t="n">
        <v>7</v>
      </c>
    </row>
    <row r="4" customFormat="false" ht="16" hidden="false" customHeight="false" outlineLevel="0" collapsed="false">
      <c r="B4" s="0" t="n">
        <v>0.5</v>
      </c>
      <c r="C4" s="0" t="n">
        <f aca="false">(B4*2.54) +42</f>
        <v>43.27</v>
      </c>
      <c r="D4" s="0" t="n">
        <v>69.4</v>
      </c>
    </row>
    <row r="5" customFormat="false" ht="16" hidden="false" customHeight="false" outlineLevel="0" collapsed="false">
      <c r="B5" s="0" t="n">
        <v>1</v>
      </c>
      <c r="C5" s="0" t="n">
        <f aca="false">(B5*2.54) +42</f>
        <v>44.54</v>
      </c>
      <c r="D5" s="0" t="n">
        <v>249.6</v>
      </c>
    </row>
    <row r="6" customFormat="false" ht="16" hidden="false" customHeight="false" outlineLevel="0" collapsed="false">
      <c r="B6" s="0" t="n">
        <v>1.5</v>
      </c>
      <c r="C6" s="0" t="n">
        <f aca="false">(B6*2.54) +42</f>
        <v>45.81</v>
      </c>
      <c r="D6" s="0" t="n">
        <v>336</v>
      </c>
    </row>
    <row r="7" customFormat="false" ht="16" hidden="false" customHeight="false" outlineLevel="0" collapsed="false">
      <c r="B7" s="0" t="n">
        <v>2</v>
      </c>
      <c r="C7" s="0" t="n">
        <f aca="false">(B7*2.54) +42</f>
        <v>47.08</v>
      </c>
      <c r="D7" s="0" t="n">
        <v>336.8</v>
      </c>
    </row>
    <row r="8" customFormat="false" ht="16" hidden="false" customHeight="false" outlineLevel="0" collapsed="false">
      <c r="B8" s="0" t="n">
        <v>2.5</v>
      </c>
      <c r="C8" s="0" t="n">
        <f aca="false">(B8*2.54) +42</f>
        <v>48.35</v>
      </c>
      <c r="D8" s="0" t="n">
        <v>352.8</v>
      </c>
    </row>
    <row r="9" customFormat="false" ht="16" hidden="false" customHeight="false" outlineLevel="0" collapsed="false">
      <c r="B9" s="0" t="n">
        <v>3</v>
      </c>
      <c r="C9" s="0" t="n">
        <f aca="false">(B9*2.54) +42</f>
        <v>49.62</v>
      </c>
      <c r="D9" s="0" t="n">
        <v>344</v>
      </c>
    </row>
    <row r="10" customFormat="false" ht="16" hidden="false" customHeight="false" outlineLevel="0" collapsed="false">
      <c r="B10" s="0" t="n">
        <v>3.5</v>
      </c>
      <c r="C10" s="0" t="n">
        <f aca="false">(B10*2.54) +42</f>
        <v>50.89</v>
      </c>
      <c r="D10" s="0" t="n">
        <v>341.6</v>
      </c>
    </row>
    <row r="11" customFormat="false" ht="16" hidden="false" customHeight="false" outlineLevel="0" collapsed="false">
      <c r="B11" s="0" t="n">
        <v>4</v>
      </c>
      <c r="C11" s="0" t="n">
        <f aca="false">(B11*2.54) +42</f>
        <v>52.16</v>
      </c>
      <c r="D11" s="0" t="n">
        <v>317.2</v>
      </c>
    </row>
    <row r="12" customFormat="false" ht="16" hidden="false" customHeight="false" outlineLevel="0" collapsed="false">
      <c r="B12" s="0" t="n">
        <v>4.5</v>
      </c>
      <c r="C12" s="0" t="n">
        <f aca="false">(B12*2.54) +42</f>
        <v>53.43</v>
      </c>
      <c r="D12" s="0" t="n">
        <v>302</v>
      </c>
    </row>
    <row r="13" customFormat="false" ht="16" hidden="false" customHeight="false" outlineLevel="0" collapsed="false">
      <c r="B13" s="0" t="n">
        <v>5</v>
      </c>
      <c r="C13" s="0" t="n">
        <f aca="false">(B13*2.54) +42</f>
        <v>54.7</v>
      </c>
      <c r="D13" s="0" t="n">
        <v>282</v>
      </c>
    </row>
    <row r="14" customFormat="false" ht="16" hidden="false" customHeight="false" outlineLevel="0" collapsed="false">
      <c r="B14" s="0" t="n">
        <v>6</v>
      </c>
      <c r="C14" s="0" t="n">
        <f aca="false">(B14*2.54) +42</f>
        <v>57.24</v>
      </c>
      <c r="D14" s="0" t="n">
        <v>249.6</v>
      </c>
    </row>
    <row r="15" customFormat="false" ht="16" hidden="false" customHeight="false" outlineLevel="0" collapsed="false">
      <c r="B15" s="0" t="n">
        <v>7</v>
      </c>
      <c r="C15" s="0" t="n">
        <f aca="false">(B15*2.54) +42</f>
        <v>59.78</v>
      </c>
      <c r="D15" s="0" t="n">
        <v>201.6</v>
      </c>
    </row>
    <row r="16" customFormat="false" ht="16" hidden="false" customHeight="false" outlineLevel="0" collapsed="false">
      <c r="B16" s="0" t="n">
        <v>8</v>
      </c>
      <c r="C16" s="0" t="n">
        <f aca="false">(B16*2.54) +42</f>
        <v>62.32</v>
      </c>
      <c r="D16" s="0" t="n">
        <v>163.6</v>
      </c>
    </row>
    <row r="17" customFormat="false" ht="16" hidden="false" customHeight="false" outlineLevel="0" collapsed="false">
      <c r="B17" s="0" t="n">
        <v>9</v>
      </c>
      <c r="C17" s="0" t="n">
        <f aca="false">(B17*2.54) +42</f>
        <v>64.86</v>
      </c>
      <c r="D17" s="0" t="n">
        <v>139.6</v>
      </c>
    </row>
    <row r="18" customFormat="false" ht="16" hidden="false" customHeight="false" outlineLevel="0" collapsed="false">
      <c r="B18" s="0" t="n">
        <v>10</v>
      </c>
      <c r="C18" s="0" t="n">
        <f aca="false">(B18*2.54) +42</f>
        <v>67.4</v>
      </c>
      <c r="D18" s="0" t="n">
        <v>101.4</v>
      </c>
    </row>
    <row r="19" customFormat="false" ht="16" hidden="false" customHeight="false" outlineLevel="0" collapsed="false">
      <c r="B19" s="0" t="n">
        <v>20</v>
      </c>
      <c r="C19" s="0" t="n">
        <f aca="false">(B19*2.54) +42</f>
        <v>92.8</v>
      </c>
      <c r="D19" s="0" t="n">
        <v>43.3</v>
      </c>
    </row>
    <row r="20" customFormat="false" ht="16" hidden="false" customHeight="false" outlineLevel="0" collapsed="false">
      <c r="B20" s="0" t="n">
        <v>30</v>
      </c>
      <c r="C20" s="0" t="n">
        <f aca="false">(B20*2.54) +42</f>
        <v>118.2</v>
      </c>
      <c r="D20" s="0" t="n">
        <v>13.8</v>
      </c>
    </row>
    <row r="21" customFormat="false" ht="16" hidden="false" customHeight="false" outlineLevel="0" collapsed="false">
      <c r="B21" s="0" t="n">
        <v>40</v>
      </c>
      <c r="C21" s="0" t="n">
        <f aca="false">(B21*2.54) +42</f>
        <v>143.6</v>
      </c>
      <c r="D21" s="0" t="n">
        <v>8.8</v>
      </c>
    </row>
    <row r="22" customFormat="false" ht="16" hidden="false" customHeight="false" outlineLevel="0" collapsed="false">
      <c r="B22" s="0" t="n">
        <v>50</v>
      </c>
      <c r="C22" s="0" t="n">
        <f aca="false">(B22*2.54) +42</f>
        <v>169</v>
      </c>
      <c r="D22" s="0" t="n">
        <v>5.2</v>
      </c>
    </row>
    <row r="23" customFormat="false" ht="16" hidden="false" customHeight="false" outlineLevel="0" collapsed="false">
      <c r="B23" s="0" t="n">
        <v>60</v>
      </c>
      <c r="C23" s="0" t="n">
        <f aca="false">(B23*2.54) +42</f>
        <v>194.4</v>
      </c>
      <c r="D23" s="0" t="n">
        <v>3.8</v>
      </c>
    </row>
    <row r="24" customFormat="false" ht="16" hidden="false" customHeight="false" outlineLevel="0" collapsed="false">
      <c r="B24" s="0" t="n">
        <v>70</v>
      </c>
      <c r="C24" s="0" t="n">
        <f aca="false">(B24*2.54) +42</f>
        <v>219.8</v>
      </c>
      <c r="D24" s="0" t="n">
        <v>2.9</v>
      </c>
    </row>
    <row r="25" customFormat="false" ht="16" hidden="false" customHeight="false" outlineLevel="0" collapsed="false">
      <c r="B25" s="0" t="n">
        <v>80</v>
      </c>
      <c r="C25" s="0" t="n">
        <f aca="false">(B25*2.54) +42</f>
        <v>245.2</v>
      </c>
      <c r="D25" s="0" t="n">
        <v>2.7</v>
      </c>
    </row>
    <row r="26" customFormat="false" ht="16" hidden="false" customHeight="false" outlineLevel="0" collapsed="false">
      <c r="B26" s="0" t="n">
        <v>90</v>
      </c>
      <c r="C26" s="0" t="n">
        <f aca="false">(B26*2.54) +42</f>
        <v>270.6</v>
      </c>
      <c r="D26" s="0" t="n">
        <v>1.8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2" customFormat="false" ht="16" hidden="false" customHeight="false" outlineLevel="0" collapsed="false">
      <c r="B2" s="0" t="n">
        <v>20</v>
      </c>
    </row>
    <row r="3" customFormat="false" ht="16" hidden="false" customHeight="false" outlineLevel="0" collapsed="false">
      <c r="B3" s="0" t="n">
        <v>0</v>
      </c>
      <c r="C3" s="0" t="n">
        <f aca="false">(B3*2.54)+42</f>
        <v>42</v>
      </c>
      <c r="D3" s="0" t="n">
        <v>0.8</v>
      </c>
    </row>
    <row r="4" customFormat="false" ht="16" hidden="false" customHeight="false" outlineLevel="0" collapsed="false">
      <c r="B4" s="0" t="n">
        <v>0.5</v>
      </c>
      <c r="C4" s="0" t="n">
        <f aca="false">(B4*2.54)+42</f>
        <v>43.27</v>
      </c>
      <c r="D4" s="0" t="n">
        <v>2.1</v>
      </c>
    </row>
    <row r="5" customFormat="false" ht="16" hidden="false" customHeight="false" outlineLevel="0" collapsed="false">
      <c r="B5" s="0" t="n">
        <v>1</v>
      </c>
      <c r="C5" s="0" t="n">
        <f aca="false">(B5*2.54)+42</f>
        <v>44.54</v>
      </c>
      <c r="D5" s="0" t="n">
        <v>21.2</v>
      </c>
    </row>
    <row r="6" customFormat="false" ht="16" hidden="false" customHeight="false" outlineLevel="0" collapsed="false">
      <c r="B6" s="0" t="n">
        <v>1.5</v>
      </c>
      <c r="C6" s="0" t="n">
        <f aca="false">(B6*2.54)+42</f>
        <v>45.81</v>
      </c>
      <c r="D6" s="0" t="n">
        <v>117.1</v>
      </c>
    </row>
    <row r="7" customFormat="false" ht="16" hidden="false" customHeight="false" outlineLevel="0" collapsed="false">
      <c r="B7" s="0" t="n">
        <v>2</v>
      </c>
      <c r="C7" s="0" t="n">
        <f aca="false">(B7*2.54)+42</f>
        <v>47.08</v>
      </c>
      <c r="D7" s="0" t="n">
        <v>210.4</v>
      </c>
    </row>
    <row r="8" customFormat="false" ht="16" hidden="false" customHeight="false" outlineLevel="0" collapsed="false">
      <c r="B8" s="0" t="n">
        <v>2.5</v>
      </c>
      <c r="C8" s="0" t="n">
        <f aca="false">(B8*2.54)+42</f>
        <v>48.35</v>
      </c>
      <c r="D8" s="0" t="n">
        <v>242</v>
      </c>
    </row>
    <row r="9" customFormat="false" ht="16" hidden="false" customHeight="false" outlineLevel="0" collapsed="false">
      <c r="B9" s="0" t="n">
        <v>3</v>
      </c>
      <c r="C9" s="0" t="n">
        <f aca="false">(B9*2.54)+42</f>
        <v>49.62</v>
      </c>
      <c r="D9" s="0" t="n">
        <v>267.2</v>
      </c>
    </row>
    <row r="10" customFormat="false" ht="16" hidden="false" customHeight="false" outlineLevel="0" collapsed="false">
      <c r="B10" s="0" t="n">
        <v>3.5</v>
      </c>
      <c r="C10" s="0" t="n">
        <f aca="false">(B10*2.54)+42</f>
        <v>50.89</v>
      </c>
      <c r="D10" s="0" t="n">
        <v>266</v>
      </c>
    </row>
    <row r="11" customFormat="false" ht="16" hidden="false" customHeight="false" outlineLevel="0" collapsed="false">
      <c r="B11" s="0" t="n">
        <v>4</v>
      </c>
      <c r="C11" s="0" t="n">
        <f aca="false">(B11*2.54)+42</f>
        <v>52.16</v>
      </c>
      <c r="D11" s="0" t="n">
        <v>273.6</v>
      </c>
    </row>
    <row r="12" customFormat="false" ht="16" hidden="false" customHeight="false" outlineLevel="0" collapsed="false">
      <c r="B12" s="0" t="n">
        <v>4.5</v>
      </c>
      <c r="C12" s="0" t="n">
        <f aca="false">(B12*2.54)+42</f>
        <v>53.43</v>
      </c>
      <c r="D12" s="0" t="n">
        <v>260.4</v>
      </c>
    </row>
    <row r="13" customFormat="false" ht="16" hidden="false" customHeight="false" outlineLevel="0" collapsed="false">
      <c r="B13" s="0" t="n">
        <v>5</v>
      </c>
      <c r="C13" s="0" t="n">
        <f aca="false">(B13*2.54)+42</f>
        <v>54.7</v>
      </c>
      <c r="D13" s="0" t="n">
        <v>261.6</v>
      </c>
    </row>
    <row r="14" customFormat="false" ht="16" hidden="false" customHeight="false" outlineLevel="0" collapsed="false">
      <c r="B14" s="0" t="n">
        <v>6</v>
      </c>
      <c r="C14" s="0" t="n">
        <f aca="false">(B14*2.54)+42</f>
        <v>57.24</v>
      </c>
      <c r="D14" s="0" t="n">
        <v>261.2</v>
      </c>
    </row>
    <row r="15" customFormat="false" ht="16" hidden="false" customHeight="false" outlineLevel="0" collapsed="false">
      <c r="B15" s="0" t="n">
        <v>7</v>
      </c>
      <c r="C15" s="0" t="n">
        <f aca="false">(B15*2.54)+42</f>
        <v>59.78</v>
      </c>
      <c r="D15" s="0" t="n">
        <v>256</v>
      </c>
    </row>
    <row r="16" customFormat="false" ht="16" hidden="false" customHeight="false" outlineLevel="0" collapsed="false">
      <c r="B16" s="0" t="n">
        <v>8</v>
      </c>
      <c r="C16" s="0" t="n">
        <f aca="false">(B16*2.54)+42</f>
        <v>62.32</v>
      </c>
      <c r="D16" s="0" t="n">
        <v>214</v>
      </c>
    </row>
    <row r="17" customFormat="false" ht="16" hidden="false" customHeight="false" outlineLevel="0" collapsed="false">
      <c r="B17" s="0" t="n">
        <v>9</v>
      </c>
      <c r="C17" s="0" t="n">
        <f aca="false">(B17*2.54)+42</f>
        <v>64.86</v>
      </c>
      <c r="D17" s="0" t="n">
        <v>190</v>
      </c>
    </row>
    <row r="18" customFormat="false" ht="16" hidden="false" customHeight="false" outlineLevel="0" collapsed="false">
      <c r="B18" s="0" t="n">
        <v>10</v>
      </c>
      <c r="C18" s="0" t="n">
        <f aca="false">(B18*2.54)+42</f>
        <v>67.4</v>
      </c>
      <c r="D18" s="0" t="n">
        <v>164.4</v>
      </c>
    </row>
    <row r="19" customFormat="false" ht="16" hidden="false" customHeight="false" outlineLevel="0" collapsed="false">
      <c r="B19" s="0" t="n">
        <v>20</v>
      </c>
      <c r="C19" s="0" t="n">
        <f aca="false">(B19*2.54)+42</f>
        <v>92.8</v>
      </c>
      <c r="D19" s="0" t="n">
        <v>63.6</v>
      </c>
    </row>
    <row r="20" customFormat="false" ht="16" hidden="false" customHeight="false" outlineLevel="0" collapsed="false">
      <c r="B20" s="0" t="n">
        <v>30</v>
      </c>
      <c r="C20" s="0" t="n">
        <f aca="false">(B20*2.54)+42</f>
        <v>118.2</v>
      </c>
      <c r="D20" s="0" t="n">
        <v>29.36</v>
      </c>
    </row>
    <row r="21" customFormat="false" ht="16" hidden="false" customHeight="false" outlineLevel="0" collapsed="false">
      <c r="B21" s="0" t="n">
        <v>40</v>
      </c>
      <c r="C21" s="0" t="n">
        <f aca="false">(B21*2.54)+42</f>
        <v>143.6</v>
      </c>
      <c r="D21" s="0" t="n">
        <v>18</v>
      </c>
    </row>
    <row r="22" customFormat="false" ht="16" hidden="false" customHeight="false" outlineLevel="0" collapsed="false">
      <c r="B22" s="0" t="n">
        <v>50</v>
      </c>
      <c r="C22" s="0" t="n">
        <f aca="false">(B22*2.54)+42</f>
        <v>169</v>
      </c>
      <c r="D22" s="0" t="n">
        <v>11.04</v>
      </c>
    </row>
    <row r="23" customFormat="false" ht="16" hidden="false" customHeight="false" outlineLevel="0" collapsed="false">
      <c r="B23" s="0" t="n">
        <v>60</v>
      </c>
      <c r="C23" s="0" t="n">
        <f aca="false">(B23*2.54)+42</f>
        <v>194.4</v>
      </c>
      <c r="D23" s="0" t="n">
        <v>7.2</v>
      </c>
    </row>
    <row r="24" customFormat="false" ht="16" hidden="false" customHeight="false" outlineLevel="0" collapsed="false">
      <c r="B24" s="0" t="n">
        <v>70</v>
      </c>
      <c r="C24" s="0" t="n">
        <f aca="false">(B24*2.54)+42</f>
        <v>219.8</v>
      </c>
      <c r="D24" s="0" t="n">
        <v>3.752</v>
      </c>
    </row>
    <row r="25" customFormat="false" ht="16" hidden="false" customHeight="false" outlineLevel="0" collapsed="false">
      <c r="B25" s="0" t="n">
        <v>80</v>
      </c>
      <c r="C25" s="0" t="n">
        <f aca="false">(B25*2.54)+42</f>
        <v>245.2</v>
      </c>
      <c r="D25" s="0" t="n">
        <v>3.664</v>
      </c>
    </row>
    <row r="26" customFormat="false" ht="16" hidden="false" customHeight="false" outlineLevel="0" collapsed="false">
      <c r="B26" s="0" t="n">
        <v>90</v>
      </c>
      <c r="C26" s="0" t="n">
        <f aca="false">(B26*2.54)+42</f>
        <v>270.6</v>
      </c>
      <c r="D26" s="0" t="n">
        <v>3.264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" activeCellId="0" sqref="Q4"/>
    </sheetView>
  </sheetViews>
  <sheetFormatPr defaultRowHeight="16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12.83"/>
    <col collapsed="false" customWidth="true" hidden="false" outlineLevel="0" max="4" min="3" style="0" width="10.49"/>
    <col collapsed="false" customWidth="true" hidden="false" outlineLevel="0" max="5" min="5" style="0" width="23.09"/>
    <col collapsed="false" customWidth="true" hidden="false" outlineLevel="0" max="1025" min="6" style="0" width="10.49"/>
  </cols>
  <sheetData>
    <row r="1" customFormat="false" ht="16" hidden="false" customHeight="false" outlineLevel="0" collapsed="false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6" hidden="false" customHeight="false" outlineLevel="0" collapsed="false">
      <c r="B2" s="0" t="n">
        <v>-8</v>
      </c>
      <c r="C2" s="0" t="n">
        <v>0.16</v>
      </c>
    </row>
    <row r="3" customFormat="false" ht="16" hidden="false" customHeight="false" outlineLevel="0" collapsed="false">
      <c r="B3" s="0" t="n">
        <v>-6</v>
      </c>
      <c r="C3" s="0" t="n">
        <v>0.2</v>
      </c>
    </row>
    <row r="4" customFormat="false" ht="16" hidden="false" customHeight="false" outlineLevel="0" collapsed="false">
      <c r="B4" s="0" t="n">
        <v>-4</v>
      </c>
      <c r="C4" s="0" t="n">
        <v>0.4</v>
      </c>
      <c r="D4" s="0" t="n">
        <v>0</v>
      </c>
    </row>
    <row r="5" customFormat="false" ht="16" hidden="false" customHeight="false" outlineLevel="0" collapsed="false">
      <c r="B5" s="0" t="n">
        <v>-2</v>
      </c>
      <c r="C5" s="0" t="n">
        <v>0.58</v>
      </c>
      <c r="D5" s="0" t="n">
        <v>0.152</v>
      </c>
      <c r="F5" s="0" t="n">
        <v>0.9</v>
      </c>
    </row>
    <row r="6" customFormat="false" ht="16" hidden="false" customHeight="false" outlineLevel="0" collapsed="false">
      <c r="B6" s="0" t="n">
        <v>0</v>
      </c>
      <c r="C6" s="0" t="n">
        <v>1</v>
      </c>
      <c r="D6" s="0" t="n">
        <v>0.24</v>
      </c>
      <c r="E6" s="0" t="n">
        <v>0.248</v>
      </c>
      <c r="F6" s="0" t="n">
        <v>2.152</v>
      </c>
    </row>
    <row r="7" customFormat="false" ht="16" hidden="false" customHeight="false" outlineLevel="0" collapsed="false">
      <c r="B7" s="0" t="n">
        <v>1</v>
      </c>
      <c r="F7" s="0" t="n">
        <v>2.94</v>
      </c>
    </row>
    <row r="8" customFormat="false" ht="16" hidden="false" customHeight="false" outlineLevel="0" collapsed="false">
      <c r="B8" s="0" t="n">
        <v>2</v>
      </c>
      <c r="C8" s="0" t="n">
        <v>2.2</v>
      </c>
      <c r="D8" s="0" t="n">
        <v>0.352</v>
      </c>
      <c r="E8" s="0" t="n">
        <v>0.352</v>
      </c>
      <c r="F8" s="0" t="n">
        <v>2.2</v>
      </c>
    </row>
    <row r="9" customFormat="false" ht="16" hidden="false" customHeight="false" outlineLevel="0" collapsed="false">
      <c r="B9" s="0" t="n">
        <v>4</v>
      </c>
      <c r="C9" s="0" t="n">
        <v>3.6</v>
      </c>
      <c r="D9" s="0" t="n">
        <v>1.04</v>
      </c>
      <c r="E9" s="0" t="n">
        <v>1.232</v>
      </c>
      <c r="F9" s="0" t="n">
        <v>0.168</v>
      </c>
    </row>
    <row r="10" customFormat="false" ht="16" hidden="false" customHeight="false" outlineLevel="0" collapsed="false">
      <c r="B10" s="0" t="n">
        <v>6</v>
      </c>
      <c r="C10" s="0" t="n">
        <v>1.14</v>
      </c>
      <c r="D10" s="0" t="n">
        <v>0.216</v>
      </c>
      <c r="F10" s="0" t="n">
        <v>0</v>
      </c>
    </row>
    <row r="11" customFormat="false" ht="16" hidden="false" customHeight="false" outlineLevel="0" collapsed="false">
      <c r="B11" s="0" t="n">
        <v>8</v>
      </c>
      <c r="C11" s="0" t="n">
        <v>0.08</v>
      </c>
      <c r="D11" s="0" t="n">
        <v>0</v>
      </c>
    </row>
    <row r="12" customFormat="false" ht="16" hidden="false" customHeight="false" outlineLevel="0" collapsed="false">
      <c r="B12" s="0" t="n">
        <v>10</v>
      </c>
      <c r="C1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6" zeroHeight="false" outlineLevelRow="0" outlineLevelCol="0"/>
  <cols>
    <col collapsed="false" customWidth="true" hidden="false" outlineLevel="0" max="4" min="1" style="0" width="12.16"/>
    <col collapsed="false" customWidth="true" hidden="false" outlineLevel="0" max="1025" min="5" style="0" width="10.49"/>
  </cols>
  <sheetData>
    <row r="1" customFormat="false" ht="15" hidden="false" customHeight="false" outlineLevel="0" collapsed="false">
      <c r="A1" s="1" t="s">
        <v>2</v>
      </c>
      <c r="B1" s="2" t="s">
        <v>7</v>
      </c>
      <c r="C1" s="1" t="s">
        <v>8</v>
      </c>
      <c r="D1" s="3" t="s">
        <v>9</v>
      </c>
      <c r="E1" s="1" t="s">
        <v>4</v>
      </c>
    </row>
    <row r="2" customFormat="false" ht="16" hidden="false" customHeight="false" outlineLevel="0" collapsed="false">
      <c r="A2" s="0" t="n">
        <v>-8</v>
      </c>
      <c r="B2" s="0" t="n">
        <f aca="false">A2-1.859</f>
        <v>-9.859</v>
      </c>
      <c r="C2" s="0" t="n">
        <f aca="false">B2/((80*25.4)+42)</f>
        <v>-0.00475361620057859</v>
      </c>
      <c r="D2" s="0" t="n">
        <f aca="false">ATAN(C2)*180/PI()</f>
        <v>-0.272360094235589</v>
      </c>
      <c r="E2" s="0" t="n">
        <v>0.52</v>
      </c>
    </row>
    <row r="3" customFormat="false" ht="16" hidden="false" customHeight="false" outlineLevel="0" collapsed="false">
      <c r="A3" s="0" t="n">
        <v>-6</v>
      </c>
      <c r="B3" s="0" t="n">
        <f aca="false">A3-1.859</f>
        <v>-7.859</v>
      </c>
      <c r="C3" s="0" t="n">
        <f aca="false">B3/((80*25.4)+42)</f>
        <v>-0.00378929604628737</v>
      </c>
      <c r="D3" s="0" t="n">
        <f aca="false">ATAN(C3)*180/PI()</f>
        <v>-0.217109631639829</v>
      </c>
      <c r="E3" s="0" t="n">
        <v>0.856</v>
      </c>
    </row>
    <row r="4" customFormat="false" ht="16" hidden="false" customHeight="false" outlineLevel="0" collapsed="false">
      <c r="A4" s="0" t="n">
        <v>-4</v>
      </c>
      <c r="B4" s="0" t="n">
        <f aca="false">A4-1.859</f>
        <v>-5.859</v>
      </c>
      <c r="C4" s="0" t="n">
        <f aca="false">B4/((80*25.4)+42)</f>
        <v>-0.00282497589199614</v>
      </c>
      <c r="D4" s="0" t="n">
        <f aca="false">ATAN(C4)*180/PI()</f>
        <v>-0.161858765267813</v>
      </c>
      <c r="E4" s="0" t="n">
        <v>1.368</v>
      </c>
    </row>
    <row r="5" customFormat="false" ht="16" hidden="false" customHeight="false" outlineLevel="0" collapsed="false">
      <c r="A5" s="0" t="n">
        <v>-2</v>
      </c>
      <c r="B5" s="0" t="n">
        <f aca="false">A5-1.859</f>
        <v>-3.859</v>
      </c>
      <c r="C5" s="0" t="n">
        <f aca="false">B5/((80*25.4)+42)</f>
        <v>-0.00186065573770492</v>
      </c>
      <c r="D5" s="0" t="n">
        <f aca="false">ATAN(C5)*180/PI()</f>
        <v>-0.106607597870825</v>
      </c>
      <c r="E5" s="0" t="n">
        <v>1.624</v>
      </c>
    </row>
    <row r="6" customFormat="false" ht="16" hidden="false" customHeight="false" outlineLevel="0" collapsed="false">
      <c r="A6" s="0" t="n">
        <v>-1</v>
      </c>
      <c r="B6" s="0" t="n">
        <f aca="false">A6-1.859</f>
        <v>-2.859</v>
      </c>
      <c r="C6" s="0" t="n">
        <f aca="false">B6/((80*25.4)+42)</f>
        <v>-0.00137849566055931</v>
      </c>
      <c r="D6" s="0" t="n">
        <f aca="false">ATAN(C6)*180/PI()</f>
        <v>-0.0789819333986916</v>
      </c>
      <c r="E6" s="0" t="n">
        <v>2.12</v>
      </c>
    </row>
    <row r="7" customFormat="false" ht="16" hidden="false" customHeight="false" outlineLevel="0" collapsed="false">
      <c r="A7" s="0" t="n">
        <v>0</v>
      </c>
      <c r="B7" s="0" t="n">
        <f aca="false">A7-1.859</f>
        <v>-1.859</v>
      </c>
      <c r="C7" s="0" t="n">
        <f aca="false">B7/((80*25.4)+42)</f>
        <v>-0.000896335583413693</v>
      </c>
      <c r="D7" s="0" t="n">
        <f aca="false">ATAN(C7)*180/PI()</f>
        <v>-0.0513562322035058</v>
      </c>
      <c r="E7" s="0" t="n">
        <v>3.872</v>
      </c>
    </row>
    <row r="8" customFormat="false" ht="16" hidden="false" customHeight="false" outlineLevel="0" collapsed="false">
      <c r="A8" s="0" t="n">
        <v>0</v>
      </c>
      <c r="B8" s="0" t="n">
        <f aca="false">A8-1.859</f>
        <v>-1.859</v>
      </c>
      <c r="C8" s="0" t="n">
        <f aca="false">B8/((80*25.4)+42)</f>
        <v>-0.000896335583413693</v>
      </c>
      <c r="D8" s="0" t="n">
        <f aca="false">ATAN(C8)*180/PI()</f>
        <v>-0.0513562322035058</v>
      </c>
      <c r="E8" s="0" t="n">
        <v>3.264</v>
      </c>
      <c r="F8" s="0" t="s">
        <v>10</v>
      </c>
    </row>
    <row r="9" customFormat="false" ht="16" hidden="false" customHeight="false" outlineLevel="0" collapsed="false">
      <c r="A9" s="0" t="n">
        <v>0</v>
      </c>
      <c r="B9" s="0" t="n">
        <f aca="false">A9-1.859</f>
        <v>-1.859</v>
      </c>
      <c r="C9" s="0" t="n">
        <f aca="false">B9/((80*25.4)+42)</f>
        <v>-0.000896335583413693</v>
      </c>
      <c r="D9" s="0" t="n">
        <f aca="false">ATAN(C9)*180/PI()</f>
        <v>-0.0513562322035058</v>
      </c>
      <c r="E9" s="0" t="n">
        <v>3.608</v>
      </c>
    </row>
    <row r="10" customFormat="false" ht="16" hidden="false" customHeight="false" outlineLevel="0" collapsed="false">
      <c r="A10" s="0" t="n">
        <v>1</v>
      </c>
      <c r="B10" s="0" t="n">
        <f aca="false">A10-1.859</f>
        <v>-0.859</v>
      </c>
      <c r="C10" s="0" t="n">
        <f aca="false">B10/((80*25.4)+42)</f>
        <v>-0.000414175506268081</v>
      </c>
      <c r="D10" s="0" t="n">
        <f aca="false">ATAN(C10)*180/PI()</f>
        <v>-0.0237305071299342</v>
      </c>
      <c r="E10" s="0" t="n">
        <v>2.992</v>
      </c>
    </row>
    <row r="11" customFormat="false" ht="16" hidden="false" customHeight="false" outlineLevel="0" collapsed="false">
      <c r="A11" s="0" t="n">
        <v>2</v>
      </c>
      <c r="B11" s="0" t="n">
        <f aca="false">A11-1.859</f>
        <v>0.141</v>
      </c>
      <c r="C11" s="0" t="n">
        <f aca="false">B11/((80*25.4)+42)</f>
        <v>6.79845708775313E-005</v>
      </c>
      <c r="D11" s="0" t="n">
        <f aca="false">ATAN(C11)*180/PI()</f>
        <v>0.00389522897728943</v>
      </c>
      <c r="E11" s="0" t="n">
        <v>2.144</v>
      </c>
    </row>
    <row r="12" customFormat="false" ht="16" hidden="false" customHeight="false" outlineLevel="0" collapsed="false">
      <c r="A12" s="0" t="n">
        <v>2</v>
      </c>
      <c r="B12" s="0" t="n">
        <f aca="false">A12-1.859</f>
        <v>0.141</v>
      </c>
      <c r="C12" s="0" t="n">
        <f aca="false">B12/((80*25.4)+42)</f>
        <v>6.79845708775313E-005</v>
      </c>
      <c r="D12" s="0" t="n">
        <f aca="false">ATAN(C12)*180/PI()</f>
        <v>0.00389522897728943</v>
      </c>
      <c r="E12" s="0" t="n">
        <v>2.368</v>
      </c>
    </row>
    <row r="13" customFormat="false" ht="16" hidden="false" customHeight="false" outlineLevel="0" collapsed="false">
      <c r="A13" s="0" t="n">
        <v>3</v>
      </c>
      <c r="B13" s="0" t="n">
        <f aca="false">A13-1.859</f>
        <v>1.141</v>
      </c>
      <c r="C13" s="0" t="n">
        <f aca="false">B13/((80*25.4)+42)</f>
        <v>0.000550144648023144</v>
      </c>
      <c r="D13" s="0" t="n">
        <f aca="false">ATAN(C13)*180/PI()</f>
        <v>0.0315209632734008</v>
      </c>
      <c r="E13" s="0" t="n">
        <v>3.024</v>
      </c>
    </row>
    <row r="14" customFormat="false" ht="16" hidden="false" customHeight="false" outlineLevel="0" collapsed="false">
      <c r="A14" s="0" t="n">
        <v>4</v>
      </c>
      <c r="B14" s="0" t="n">
        <f aca="false">A14-1.859</f>
        <v>2.141</v>
      </c>
      <c r="C14" s="0" t="n">
        <f aca="false">B14/((80*25.4)+42)</f>
        <v>0.00103230472516876</v>
      </c>
      <c r="D14" s="0" t="n">
        <f aca="false">ATAN(C14)*180/PI()</f>
        <v>0.0591466829136405</v>
      </c>
      <c r="E14" s="0" t="n">
        <v>2.96</v>
      </c>
    </row>
    <row r="15" customFormat="false" ht="16" hidden="false" customHeight="false" outlineLevel="0" collapsed="false">
      <c r="A15" s="0" t="n">
        <v>6</v>
      </c>
      <c r="B15" s="0" t="n">
        <f aca="false">A15-1.859</f>
        <v>4.141</v>
      </c>
      <c r="C15" s="0" t="n">
        <f aca="false">B15/((80*25.4)+42)</f>
        <v>0.00199662487945998</v>
      </c>
      <c r="D15" s="0" t="n">
        <f aca="false">ATAN(C15)*180/PI()</f>
        <v>0.114398026847708</v>
      </c>
      <c r="E15" s="0" t="n">
        <v>2.232</v>
      </c>
    </row>
    <row r="16" customFormat="false" ht="16" hidden="false" customHeight="false" outlineLevel="0" collapsed="false">
      <c r="A16" s="0" t="n">
        <v>8</v>
      </c>
      <c r="B16" s="0" t="n">
        <f aca="false">A16-1.859</f>
        <v>6.141</v>
      </c>
      <c r="C16" s="0" t="n">
        <f aca="false">B16/((80*25.4)+42)</f>
        <v>0.00296094503375121</v>
      </c>
      <c r="D16" s="0" t="n">
        <f aca="false">ATAN(C16)*180/PI()</f>
        <v>0.16964915802288</v>
      </c>
      <c r="E16" s="0" t="n">
        <v>1.464</v>
      </c>
    </row>
    <row r="17" customFormat="false" ht="16" hidden="false" customHeight="false" outlineLevel="0" collapsed="false">
      <c r="A17" s="0" t="n">
        <v>10</v>
      </c>
      <c r="B17" s="0" t="n">
        <f aca="false">A17-1.859</f>
        <v>8.141</v>
      </c>
      <c r="C17" s="0" t="n">
        <f aca="false">B17/((80*25.4)+42)</f>
        <v>0.00392526518804243</v>
      </c>
      <c r="D17" s="0" t="n">
        <f aca="false">ATAN(C17)*180/PI()</f>
        <v>0.224899973684918</v>
      </c>
      <c r="E17" s="0" t="n">
        <v>0.84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27" activeCellId="0" sqref="G27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B1" s="0" t="n">
        <v>0.79</v>
      </c>
      <c r="C1" s="0" t="n">
        <v>20</v>
      </c>
      <c r="D1" s="0" t="n">
        <v>1.6</v>
      </c>
      <c r="E1" s="0" t="n">
        <v>1</v>
      </c>
      <c r="F1" s="0" t="n">
        <f aca="false">D1/E1</f>
        <v>1.6</v>
      </c>
      <c r="G1" s="0" t="n">
        <f aca="false">3.5*C1/(27.2-3.5)</f>
        <v>2.9535864978903</v>
      </c>
      <c r="H1" s="0" t="n">
        <f aca="false">C1+(G1/2)</f>
        <v>21.4767932489451</v>
      </c>
      <c r="I1" s="0" t="n">
        <f aca="false">F1/G1</f>
        <v>0.541714285714286</v>
      </c>
    </row>
    <row r="2" customFormat="false" ht="16" hidden="false" customHeight="false" outlineLevel="0" collapsed="false">
      <c r="B2" s="0" t="n">
        <v>1.18</v>
      </c>
      <c r="C2" s="0" t="n">
        <v>30</v>
      </c>
      <c r="D2" s="0" t="n">
        <v>4.68</v>
      </c>
      <c r="E2" s="0" t="n">
        <v>1</v>
      </c>
      <c r="F2" s="0" t="n">
        <f aca="false">D2/E2</f>
        <v>4.68</v>
      </c>
      <c r="G2" s="0" t="n">
        <f aca="false">3.5*C2/(27.2-3.5)</f>
        <v>4.43037974683544</v>
      </c>
      <c r="H2" s="0" t="n">
        <f aca="false">C2+(G2/2)</f>
        <v>32.2151898734177</v>
      </c>
      <c r="I2" s="0" t="n">
        <f aca="false">F2/G2</f>
        <v>1.05634285714286</v>
      </c>
    </row>
    <row r="3" customFormat="false" ht="16" hidden="false" customHeight="false" outlineLevel="0" collapsed="false">
      <c r="B3" s="0" t="n">
        <v>0</v>
      </c>
      <c r="C3" s="0" t="n">
        <v>42</v>
      </c>
      <c r="D3" s="0" t="n">
        <v>95.4</v>
      </c>
      <c r="E3" s="0" t="n">
        <v>1</v>
      </c>
      <c r="F3" s="0" t="n">
        <f aca="false">D3/E3</f>
        <v>95.4</v>
      </c>
      <c r="G3" s="0" t="n">
        <f aca="false">3.5*C3/(27.2-3.5)</f>
        <v>6.20253164556962</v>
      </c>
      <c r="H3" s="0" t="n">
        <f aca="false">C3+(G3/2)</f>
        <v>45.1012658227848</v>
      </c>
      <c r="I3" s="0" t="n">
        <f aca="false">F3/G3</f>
        <v>15.3808163265306</v>
      </c>
    </row>
    <row r="4" customFormat="false" ht="16" hidden="false" customHeight="false" outlineLevel="0" collapsed="false">
      <c r="B4" s="0" t="n">
        <v>0.5</v>
      </c>
      <c r="C4" s="0" t="n">
        <f aca="false">(B4*25.4) +42</f>
        <v>54.7</v>
      </c>
      <c r="D4" s="0" t="n">
        <v>164.4</v>
      </c>
      <c r="E4" s="0" t="n">
        <v>1</v>
      </c>
      <c r="F4" s="0" t="n">
        <f aca="false">D4/E4</f>
        <v>164.4</v>
      </c>
      <c r="G4" s="0" t="n">
        <f aca="false">3.5*C4/(27.2-3.5)</f>
        <v>8.07805907172996</v>
      </c>
      <c r="H4" s="0" t="n">
        <f aca="false">C4+(G4/2)</f>
        <v>58.739029535865</v>
      </c>
      <c r="I4" s="0" t="n">
        <f aca="false">F4/G4</f>
        <v>20.3514233481327</v>
      </c>
    </row>
    <row r="5" customFormat="false" ht="16" hidden="false" customHeight="false" outlineLevel="0" collapsed="false">
      <c r="B5" s="0" t="n">
        <v>1</v>
      </c>
      <c r="C5" s="0" t="n">
        <f aca="false">(B5*25.4) +42</f>
        <v>67.4</v>
      </c>
      <c r="D5" s="0" t="n">
        <v>182.4</v>
      </c>
      <c r="E5" s="0" t="n">
        <v>1</v>
      </c>
      <c r="F5" s="0" t="n">
        <f aca="false">D5/E5</f>
        <v>182.4</v>
      </c>
      <c r="G5" s="0" t="n">
        <f aca="false">3.5*C5/(27.2-3.5)</f>
        <v>9.9535864978903</v>
      </c>
      <c r="H5" s="0" t="n">
        <f aca="false">C5+(G5/2)</f>
        <v>72.3767932489452</v>
      </c>
      <c r="I5" s="0" t="n">
        <f aca="false">F5/G5</f>
        <v>18.3250529885545</v>
      </c>
    </row>
    <row r="6" customFormat="false" ht="16" hidden="false" customHeight="false" outlineLevel="0" collapsed="false">
      <c r="B6" s="0" t="n">
        <v>2</v>
      </c>
      <c r="C6" s="0" t="n">
        <f aca="false">(B6*25.4) +42</f>
        <v>92.8</v>
      </c>
      <c r="D6" s="0" t="n">
        <v>194</v>
      </c>
      <c r="E6" s="0" t="n">
        <v>1</v>
      </c>
      <c r="F6" s="0" t="n">
        <f aca="false">D6/E6</f>
        <v>194</v>
      </c>
      <c r="G6" s="0" t="n">
        <f aca="false">3.5*C6/(27.2-3.5)</f>
        <v>13.704641350211</v>
      </c>
      <c r="H6" s="0" t="n">
        <f aca="false">C6+(G6/2)</f>
        <v>99.6523206751055</v>
      </c>
      <c r="I6" s="0" t="n">
        <f aca="false">F6/G6</f>
        <v>14.1557881773399</v>
      </c>
    </row>
    <row r="7" customFormat="false" ht="16" hidden="false" customHeight="false" outlineLevel="0" collapsed="false">
      <c r="B7" s="0" t="n">
        <v>3</v>
      </c>
      <c r="C7" s="0" t="n">
        <f aca="false">(B7*25.4) +42</f>
        <v>118.2</v>
      </c>
      <c r="D7" s="0" t="n">
        <v>180</v>
      </c>
      <c r="E7" s="0" t="n">
        <v>1</v>
      </c>
      <c r="F7" s="0" t="n">
        <f aca="false">D7/E7</f>
        <v>180</v>
      </c>
      <c r="G7" s="0" t="n">
        <f aca="false">3.5*C7/(27.2-3.5)</f>
        <v>17.4556962025316</v>
      </c>
      <c r="H7" s="0" t="n">
        <f aca="false">C7+(G7/2)</f>
        <v>126.927848101266</v>
      </c>
      <c r="I7" s="0" t="n">
        <f aca="false">F7/G7</f>
        <v>10.3118201595359</v>
      </c>
    </row>
    <row r="8" customFormat="false" ht="16" hidden="false" customHeight="false" outlineLevel="0" collapsed="false">
      <c r="B8" s="0" t="n">
        <v>4</v>
      </c>
      <c r="C8" s="0" t="n">
        <f aca="false">(B8*25.4) +42</f>
        <v>143.6</v>
      </c>
      <c r="D8" s="0" t="n">
        <v>176.4</v>
      </c>
      <c r="E8" s="0" t="n">
        <v>1</v>
      </c>
      <c r="F8" s="0" t="n">
        <f aca="false">D8/E8</f>
        <v>176.4</v>
      </c>
      <c r="G8" s="0" t="n">
        <f aca="false">3.5*C8/(27.2-3.5)</f>
        <v>21.2067510548523</v>
      </c>
      <c r="H8" s="0" t="n">
        <f aca="false">C8+(G8/2)</f>
        <v>154.203375527426</v>
      </c>
      <c r="I8" s="0" t="n">
        <f aca="false">F8/G8</f>
        <v>8.31810584958217</v>
      </c>
    </row>
    <row r="9" customFormat="false" ht="16" hidden="false" customHeight="false" outlineLevel="0" collapsed="false">
      <c r="B9" s="0" t="n">
        <v>5</v>
      </c>
      <c r="C9" s="0" t="n">
        <f aca="false">(B9*25.4) +42</f>
        <v>169</v>
      </c>
      <c r="D9" s="0" t="n">
        <v>140</v>
      </c>
      <c r="E9" s="0" t="n">
        <v>1</v>
      </c>
      <c r="F9" s="0" t="n">
        <f aca="false">D9/E9</f>
        <v>140</v>
      </c>
      <c r="G9" s="0" t="n">
        <f aca="false">3.5*C9/(27.2-3.5)</f>
        <v>24.957805907173</v>
      </c>
      <c r="H9" s="0" t="n">
        <f aca="false">C9+(G9/2)</f>
        <v>181.478902953587</v>
      </c>
      <c r="I9" s="0" t="n">
        <f aca="false">F9/G9</f>
        <v>5.6094674556213</v>
      </c>
    </row>
    <row r="10" customFormat="false" ht="16" hidden="false" customHeight="false" outlineLevel="0" collapsed="false">
      <c r="B10" s="0" t="n">
        <v>6</v>
      </c>
      <c r="C10" s="0" t="n">
        <f aca="false">(B10*25.4) +42</f>
        <v>194.4</v>
      </c>
      <c r="D10" s="0" t="n">
        <v>122</v>
      </c>
      <c r="E10" s="0" t="n">
        <v>1</v>
      </c>
      <c r="F10" s="0" t="n">
        <f aca="false">D10/E10</f>
        <v>122</v>
      </c>
      <c r="G10" s="0" t="n">
        <f aca="false">3.5*C10/(27.2-3.5)</f>
        <v>28.7088607594937</v>
      </c>
      <c r="H10" s="0" t="n">
        <f aca="false">C10+(G10/2)</f>
        <v>208.754430379747</v>
      </c>
      <c r="I10" s="0" t="n">
        <f aca="false">F10/G10</f>
        <v>4.24955908289242</v>
      </c>
    </row>
    <row r="11" customFormat="false" ht="16" hidden="false" customHeight="false" outlineLevel="0" collapsed="false">
      <c r="B11" s="0" t="n">
        <v>7</v>
      </c>
      <c r="C11" s="0" t="n">
        <f aca="false">(B11*25.4) +42</f>
        <v>219.8</v>
      </c>
      <c r="D11" s="0" t="n">
        <v>90.7</v>
      </c>
      <c r="E11" s="0" t="n">
        <v>1</v>
      </c>
      <c r="F11" s="0" t="n">
        <f aca="false">D11/E11</f>
        <v>90.7</v>
      </c>
      <c r="G11" s="0" t="n">
        <f aca="false">3.5*C11/(27.2-3.5)</f>
        <v>32.4599156118143</v>
      </c>
      <c r="H11" s="0" t="n">
        <f aca="false">C11+(G11/2)</f>
        <v>236.029957805907</v>
      </c>
      <c r="I11" s="0" t="n">
        <f aca="false">F11/G11</f>
        <v>2.79421552060315</v>
      </c>
    </row>
    <row r="12" customFormat="false" ht="16" hidden="false" customHeight="false" outlineLevel="0" collapsed="false">
      <c r="B12" s="0" t="n">
        <v>8</v>
      </c>
      <c r="C12" s="0" t="n">
        <f aca="false">(B12*25.4) +42</f>
        <v>245.2</v>
      </c>
      <c r="D12" s="0" t="n">
        <v>79.4</v>
      </c>
      <c r="E12" s="0" t="n">
        <v>0.999999</v>
      </c>
      <c r="F12" s="0" t="n">
        <f aca="false">D12/E12</f>
        <v>79.4000794000794</v>
      </c>
      <c r="G12" s="0" t="n">
        <f aca="false">3.5*C12/(27.2-3.5)</f>
        <v>36.210970464135</v>
      </c>
      <c r="H12" s="0" t="n">
        <f aca="false">C12+(G12/2)</f>
        <v>263.305485232067</v>
      </c>
      <c r="I12" s="0" t="n">
        <f aca="false">F12/G12</f>
        <v>2.19270785572347</v>
      </c>
    </row>
    <row r="13" customFormat="false" ht="16" hidden="false" customHeight="false" outlineLevel="0" collapsed="false">
      <c r="B13" s="0" t="n">
        <v>9</v>
      </c>
      <c r="C13" s="0" t="n">
        <f aca="false">(B13*25.4) +42</f>
        <v>270.6</v>
      </c>
      <c r="D13" s="0" t="n">
        <v>66.7</v>
      </c>
      <c r="E13" s="0" t="n">
        <v>0.999995</v>
      </c>
      <c r="F13" s="0" t="n">
        <f aca="false">D13/E13</f>
        <v>66.7003335016675</v>
      </c>
      <c r="G13" s="0" t="n">
        <f aca="false">3.5*C13/(27.2-3.5)</f>
        <v>39.9620253164557</v>
      </c>
      <c r="H13" s="0" t="n">
        <f aca="false">C13+(G13/2)</f>
        <v>290.581012658228</v>
      </c>
      <c r="I13" s="0" t="n">
        <f aca="false">F13/G13</f>
        <v>1.66909291942722</v>
      </c>
    </row>
    <row r="14" customFormat="false" ht="16" hidden="false" customHeight="false" outlineLevel="0" collapsed="false">
      <c r="B14" s="0" t="n">
        <v>10</v>
      </c>
      <c r="C14" s="0" t="n">
        <f aca="false">(B14*25.4) +42</f>
        <v>296</v>
      </c>
      <c r="D14" s="0" t="n">
        <v>56.2</v>
      </c>
      <c r="E14" s="0" t="n">
        <v>0.999969</v>
      </c>
      <c r="F14" s="0" t="n">
        <f aca="false">D14/E14</f>
        <v>56.2017422540099</v>
      </c>
      <c r="G14" s="0" t="n">
        <f aca="false">3.5*C14/(27.2-3.5)</f>
        <v>43.7130801687764</v>
      </c>
      <c r="H14" s="0" t="n">
        <f aca="false">C14+(G14/2)</f>
        <v>317.856540084388</v>
      </c>
      <c r="I14" s="0" t="n">
        <f aca="false">F14/G14</f>
        <v>1.28569622723942</v>
      </c>
    </row>
    <row r="15" customFormat="false" ht="16" hidden="false" customHeight="false" outlineLevel="0" collapsed="false">
      <c r="B15" s="0" t="n">
        <v>20</v>
      </c>
      <c r="C15" s="0" t="n">
        <f aca="false">(B15*25.4) +42</f>
        <v>550</v>
      </c>
      <c r="D15" s="0" t="n">
        <v>15.4</v>
      </c>
      <c r="E15" s="0" t="n">
        <v>0.974927</v>
      </c>
      <c r="F15" s="0" t="n">
        <f aca="false">D15/E15</f>
        <v>15.7960544738221</v>
      </c>
      <c r="G15" s="0" t="n">
        <f aca="false">3.5*C15/(27.2-3.5)</f>
        <v>81.2236286919831</v>
      </c>
      <c r="H15" s="0" t="n">
        <f aca="false">C15+(G15/2)</f>
        <v>590.611814345992</v>
      </c>
      <c r="I15" s="0" t="n">
        <f aca="false">F15/G15</f>
        <v>0.194476099236148</v>
      </c>
    </row>
    <row r="16" customFormat="false" ht="16" hidden="false" customHeight="false" outlineLevel="0" collapsed="false">
      <c r="B16" s="0" t="n">
        <v>30</v>
      </c>
      <c r="C16" s="0" t="n">
        <f aca="false">(B16*25.4) +42</f>
        <v>804</v>
      </c>
      <c r="D16" s="0" t="n">
        <v>8.42</v>
      </c>
      <c r="E16" s="0" t="n">
        <v>0.874611</v>
      </c>
      <c r="F16" s="0" t="n">
        <f aca="false">D16/E16</f>
        <v>9.62713709294761</v>
      </c>
      <c r="G16" s="0" t="n">
        <f aca="false">3.5*C16/(27.2-3.5)</f>
        <v>118.73417721519</v>
      </c>
      <c r="H16" s="0" t="n">
        <f aca="false">C16+(G16/2)</f>
        <v>863.367088607595</v>
      </c>
      <c r="I16" s="0" t="n">
        <f aca="false">F16/G16</f>
        <v>0.0810814318062752</v>
      </c>
    </row>
    <row r="17" customFormat="false" ht="16" hidden="false" customHeight="false" outlineLevel="0" collapsed="false">
      <c r="B17" s="0" t="n">
        <v>40</v>
      </c>
      <c r="C17" s="0" t="n">
        <f aca="false">(B17*25.4) +42</f>
        <v>1058</v>
      </c>
      <c r="D17" s="0" t="n">
        <v>5.49</v>
      </c>
      <c r="E17" s="0" t="n">
        <v>0.755826</v>
      </c>
      <c r="F17" s="0" t="n">
        <f aca="false">D17/E17</f>
        <v>7.26357653745703</v>
      </c>
      <c r="G17" s="0" t="n">
        <f aca="false">3.5*C17/(27.2-3.5)</f>
        <v>156.244725738397</v>
      </c>
      <c r="H17" s="0" t="n">
        <f aca="false">C17+(G17/2)</f>
        <v>1136.1223628692</v>
      </c>
      <c r="I17" s="0" t="n">
        <f aca="false">F17/G17</f>
        <v>0.0464884590704109</v>
      </c>
    </row>
    <row r="18" customFormat="false" ht="16" hidden="false" customHeight="false" outlineLevel="0" collapsed="false">
      <c r="B18" s="0" t="n">
        <v>50</v>
      </c>
      <c r="C18" s="0" t="n">
        <f aca="false">(B18*25.4) +42</f>
        <v>1312</v>
      </c>
      <c r="D18" s="0" t="n">
        <v>3.32</v>
      </c>
      <c r="E18" s="0" t="n">
        <v>0.652346</v>
      </c>
      <c r="F18" s="0" t="n">
        <f aca="false">D18/E18</f>
        <v>5.08932376376953</v>
      </c>
      <c r="G18" s="0" t="n">
        <f aca="false">3.5*C18/(27.2-3.5)</f>
        <v>193.755274261603</v>
      </c>
      <c r="H18" s="0" t="n">
        <f aca="false">C18+(G18/2)</f>
        <v>1408.8776371308</v>
      </c>
      <c r="I18" s="0" t="n">
        <f aca="false">F18/G18</f>
        <v>0.0262667624567373</v>
      </c>
    </row>
    <row r="19" customFormat="false" ht="16" hidden="false" customHeight="false" outlineLevel="0" collapsed="false">
      <c r="B19" s="0" t="n">
        <v>60</v>
      </c>
      <c r="C19" s="0" t="n">
        <f aca="false">(B19*25.4) +42</f>
        <v>1566</v>
      </c>
      <c r="D19" s="0" t="n">
        <v>2.77</v>
      </c>
      <c r="E19" s="0" t="n">
        <v>0.568615</v>
      </c>
      <c r="F19" s="0" t="n">
        <f aca="false">D19/E19</f>
        <v>4.87148597908954</v>
      </c>
      <c r="G19" s="0" t="n">
        <f aca="false">3.5*C19/(27.2-3.5)</f>
        <v>231.26582278481</v>
      </c>
      <c r="H19" s="0" t="n">
        <f aca="false">C19+(G19/2)</f>
        <v>1681.63291139241</v>
      </c>
      <c r="I19" s="0" t="n">
        <f aca="false">F19/G19</f>
        <v>0.0210644440256198</v>
      </c>
    </row>
    <row r="20" customFormat="false" ht="16" hidden="false" customHeight="false" outlineLevel="0" collapsed="false">
      <c r="B20" s="0" t="n">
        <v>70</v>
      </c>
      <c r="C20" s="0" t="n">
        <f aca="false">(B20*25.4) +42</f>
        <v>1820</v>
      </c>
      <c r="D20" s="0" t="n">
        <v>1.57</v>
      </c>
      <c r="E20" s="0" t="n">
        <v>0.501603</v>
      </c>
      <c r="F20" s="0" t="n">
        <f aca="false">D20/E20</f>
        <v>3.12996533114834</v>
      </c>
      <c r="G20" s="0" t="n">
        <f aca="false">3.5*C20/(27.2-3.5)</f>
        <v>268.776371308017</v>
      </c>
      <c r="H20" s="0" t="n">
        <f aca="false">C20+(G20/2)</f>
        <v>1954.38818565401</v>
      </c>
      <c r="I20" s="0" t="n">
        <f aca="false">F20/G20</f>
        <v>0.0116452399290762</v>
      </c>
    </row>
    <row r="21" customFormat="false" ht="16" hidden="false" customHeight="false" outlineLevel="0" collapsed="false">
      <c r="B21" s="0" t="n">
        <v>80</v>
      </c>
      <c r="C21" s="0" t="n">
        <f aca="false">(B21*25.4) +42</f>
        <v>2074</v>
      </c>
      <c r="D21" s="0" t="n">
        <v>0.752</v>
      </c>
      <c r="E21" s="0" t="n">
        <v>0.447556</v>
      </c>
      <c r="F21" s="0" t="n">
        <f aca="false">D21/E21</f>
        <v>1.68023666312149</v>
      </c>
      <c r="G21" s="0" t="n">
        <f aca="false">3.5*C21/(27.2-3.5)</f>
        <v>306.286919831224</v>
      </c>
      <c r="H21" s="0" t="n">
        <f aca="false">C21+(G21/2)</f>
        <v>2227.14345991561</v>
      </c>
      <c r="I21" s="0" t="n">
        <f aca="false">F21/G21</f>
        <v>0.00548582572199741</v>
      </c>
    </row>
    <row r="22" customFormat="false" ht="16" hidden="false" customHeight="false" outlineLevel="0" collapsed="false">
      <c r="B22" s="0" t="n">
        <v>90</v>
      </c>
      <c r="C22" s="0" t="n">
        <f aca="false">(B22*25.4) +42</f>
        <v>2328</v>
      </c>
      <c r="D22" s="0" t="n">
        <v>0.424</v>
      </c>
      <c r="E22" s="0" t="n">
        <v>0.40339</v>
      </c>
      <c r="F22" s="0" t="n">
        <f aca="false">D22/E22</f>
        <v>1.0510919953395</v>
      </c>
      <c r="G22" s="0" t="n">
        <f aca="false">3.5*C22/(27.2-3.5)</f>
        <v>343.79746835443</v>
      </c>
      <c r="H22" s="0" t="n">
        <f aca="false">C22+(G22/2)</f>
        <v>2499.89873417722</v>
      </c>
      <c r="I22" s="0" t="n">
        <f aca="false">F22/G22</f>
        <v>0.00305729998644405</v>
      </c>
    </row>
    <row r="23" customFormat="false" ht="16" hidden="false" customHeight="false" outlineLevel="0" collapsed="false">
      <c r="I23" s="0" t="n">
        <f aca="false">AVERAGE(I1:I22)</f>
        <v>4.84688039164875</v>
      </c>
    </row>
    <row r="26" customFormat="false" ht="16" hidden="false" customHeight="false" outlineLevel="0" collapsed="false">
      <c r="C26" s="0" t="n">
        <v>3.5</v>
      </c>
      <c r="G26" s="0" t="n">
        <f aca="false">I23/'0.3 (100)'!I21</f>
        <v>1.66704228251775</v>
      </c>
    </row>
    <row r="27" customFormat="false" ht="16" hidden="false" customHeight="false" outlineLevel="0" collapsed="false">
      <c r="C27" s="0" t="s">
        <v>11</v>
      </c>
    </row>
    <row r="38" customFormat="false" ht="16" hidden="false" customHeight="false" outlineLevel="0" collapsed="false">
      <c r="K38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2018-03-20T21:35:02Z</dcterms:created>
  <dc:creator>Microsoft Office User</dc:creator>
  <dc:description/>
  <dc:language>en-US</dc:language>
  <cp:lastModifiedBy/>
  <dcterms:modified xsi:type="dcterms:W3CDTF">2018-04-13T14:24:51Z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