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6640" windowHeight="11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G2" i="1"/>
  <c r="M3" i="1" l="1"/>
  <c r="M4" i="1"/>
  <c r="M5" i="1"/>
  <c r="M6" i="1"/>
  <c r="M7" i="1"/>
  <c r="M8" i="1"/>
  <c r="M2" i="1"/>
  <c r="I3" i="1"/>
  <c r="I4" i="1"/>
  <c r="I5" i="1"/>
  <c r="I6" i="1"/>
  <c r="I7" i="1"/>
  <c r="I8" i="1"/>
  <c r="I2" i="1"/>
  <c r="A12" i="1"/>
  <c r="G3" i="1" s="1"/>
  <c r="H3" i="1" s="1"/>
  <c r="A15" i="1"/>
  <c r="G6" i="1" s="1"/>
  <c r="H6" i="1" s="1"/>
  <c r="A16" i="1"/>
  <c r="G7" i="1" s="1"/>
  <c r="H7" i="1" s="1"/>
  <c r="F3" i="1"/>
  <c r="F4" i="1"/>
  <c r="A13" i="1" s="1"/>
  <c r="G4" i="1" s="1"/>
  <c r="H4" i="1" s="1"/>
  <c r="F5" i="1"/>
  <c r="A14" i="1" s="1"/>
  <c r="G5" i="1" s="1"/>
  <c r="H5" i="1" s="1"/>
  <c r="F6" i="1"/>
  <c r="F7" i="1"/>
  <c r="F8" i="1"/>
  <c r="A17" i="1" s="1"/>
  <c r="G8" i="1" s="1"/>
  <c r="H8" i="1" s="1"/>
  <c r="F2" i="1"/>
  <c r="H2" i="1" s="1"/>
  <c r="L6" i="1"/>
  <c r="L2" i="1"/>
  <c r="B8" i="1"/>
  <c r="L8" i="1" s="1"/>
  <c r="B7" i="1"/>
  <c r="L7" i="1" s="1"/>
  <c r="B6" i="1"/>
  <c r="B5" i="1"/>
  <c r="L5" i="1" s="1"/>
  <c r="B4" i="1"/>
  <c r="L4" i="1" s="1"/>
  <c r="B3" i="1"/>
  <c r="L3" i="1" s="1"/>
</calcChain>
</file>

<file path=xl/sharedStrings.xml><?xml version="1.0" encoding="utf-8"?>
<sst xmlns="http://schemas.openxmlformats.org/spreadsheetml/2006/main" count="12" uniqueCount="12">
  <si>
    <t xml:space="preserve"> Utermo, B</t>
  </si>
  <si>
    <t>Iобразца, мА</t>
  </si>
  <si>
    <t>Iкомпенсации1, мА</t>
  </si>
  <si>
    <t>T, С</t>
  </si>
  <si>
    <t>Iкомпенсации2, мА</t>
  </si>
  <si>
    <t>T, K</t>
  </si>
  <si>
    <t>I kom, мА</t>
  </si>
  <si>
    <t>R</t>
  </si>
  <si>
    <t>σ=1/ρ</t>
  </si>
  <si>
    <t>ln(σ)</t>
  </si>
  <si>
    <t>1/T</t>
  </si>
  <si>
    <t>p=ad/l*Roб*Iк/Iоб, Om*cm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</si>
</sst>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то, что нужно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Лист1!$M$2:$M$8</c:f>
              <c:numCache>
                <c:formatCode>General</c:formatCode>
                <c:ptCount val="7"/>
                <c:pt idx="0">
                  <c:v>3.3222591362126247E-3</c:v>
                </c:pt>
                <c:pt idx="1">
                  <c:v>2.7700831024930748E-3</c:v>
                </c:pt>
                <c:pt idx="2">
                  <c:v>2.4937655860349127E-3</c:v>
                </c:pt>
                <c:pt idx="3">
                  <c:v>2.05761316872428E-3</c:v>
                </c:pt>
                <c:pt idx="4">
                  <c:v>1.9569471624266144E-3</c:v>
                </c:pt>
                <c:pt idx="5">
                  <c:v>1.9011406844106464E-3</c:v>
                </c:pt>
                <c:pt idx="6">
                  <c:v>1.8148820326678765E-3</c:v>
                </c:pt>
              </c:numCache>
            </c:numRef>
          </c:xVal>
          <c:yVal>
            <c:numRef>
              <c:f>Лист1!$I$2:$I$8</c:f>
              <c:numCache>
                <c:formatCode>General</c:formatCode>
                <c:ptCount val="7"/>
                <c:pt idx="0">
                  <c:v>-4.5971380142908274</c:v>
                </c:pt>
                <c:pt idx="1">
                  <c:v>-3.9765615265657175</c:v>
                </c:pt>
                <c:pt idx="2">
                  <c:v>-2.8383400998025619</c:v>
                </c:pt>
                <c:pt idx="3">
                  <c:v>-1.0688401303344397</c:v>
                </c:pt>
                <c:pt idx="4">
                  <c:v>-0.64589429570939982</c:v>
                </c:pt>
                <c:pt idx="5">
                  <c:v>-0.23738133397698177</c:v>
                </c:pt>
                <c:pt idx="6">
                  <c:v>6.1875403718087453E-2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C-400D-A322-4B32C8ADC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19560"/>
        <c:axId val="321820216"/>
      </c:scatterChart>
      <c:valAx>
        <c:axId val="32181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820216"/>
        <c:crosses val="autoZero"/>
        <c:crossBetween val="midCat"/>
      </c:valAx>
      <c:valAx>
        <c:axId val="32182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81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11</xdr:row>
      <xdr:rowOff>57150</xdr:rowOff>
    </xdr:from>
    <xdr:to>
      <xdr:col>11</xdr:col>
      <xdr:colOff>342900</xdr:colOff>
      <xdr:row>30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I2" sqref="I2"/>
    </sheetView>
  </sheetViews>
  <sheetFormatPr defaultRowHeight="15" x14ac:dyDescent="0.25"/>
  <cols>
    <col min="1" max="1" width="13" customWidth="1"/>
    <col min="3" max="3" width="14.140625" customWidth="1"/>
    <col min="4" max="4" width="18.28515625" customWidth="1"/>
    <col min="5" max="5" width="19.5703125" customWidth="1"/>
    <col min="7" max="7" width="22" customWidth="1"/>
  </cols>
  <sheetData>
    <row r="1" spans="1:13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6</v>
      </c>
      <c r="G1" t="s">
        <v>11</v>
      </c>
      <c r="H1" s="2" t="s">
        <v>8</v>
      </c>
      <c r="I1" t="s">
        <v>9</v>
      </c>
      <c r="L1" t="s">
        <v>5</v>
      </c>
      <c r="M1" t="s">
        <v>10</v>
      </c>
    </row>
    <row r="2" spans="1:13" x14ac:dyDescent="0.25">
      <c r="A2" s="1">
        <v>0</v>
      </c>
      <c r="B2" s="1">
        <v>28</v>
      </c>
      <c r="C2" s="1">
        <v>5</v>
      </c>
      <c r="D2" s="1">
        <v>62</v>
      </c>
      <c r="E2" s="1">
        <v>62</v>
      </c>
      <c r="F2" s="1">
        <f>AVERAGE(D2:E2)</f>
        <v>62</v>
      </c>
      <c r="G2">
        <f>0.8*A11</f>
        <v>99.2</v>
      </c>
      <c r="H2">
        <f>1/G2</f>
        <v>1.0080645161290322E-2</v>
      </c>
      <c r="I2">
        <f>LN(H2)</f>
        <v>-4.5971380142908274</v>
      </c>
      <c r="L2" s="1">
        <f t="shared" ref="L2:L8" si="0">B2+273</f>
        <v>301</v>
      </c>
      <c r="M2">
        <f>1/L2</f>
        <v>3.3222591362126247E-3</v>
      </c>
    </row>
    <row r="3" spans="1:13" x14ac:dyDescent="0.25">
      <c r="A3" s="1">
        <v>1.8</v>
      </c>
      <c r="B3" s="1">
        <f>60+28</f>
        <v>88</v>
      </c>
      <c r="C3" s="1">
        <v>5.0999999999999996</v>
      </c>
      <c r="D3" s="1">
        <v>34</v>
      </c>
      <c r="E3" s="1">
        <v>34</v>
      </c>
      <c r="F3" s="1">
        <f t="shared" ref="F3:F8" si="1">AVERAGE(D3:E3)</f>
        <v>34</v>
      </c>
      <c r="G3">
        <f t="shared" ref="G3:G8" si="2">0.8*A12</f>
        <v>53.333333333333343</v>
      </c>
      <c r="H3">
        <f t="shared" ref="H3:H8" si="3">1/G3</f>
        <v>1.8749999999999996E-2</v>
      </c>
      <c r="I3">
        <f t="shared" ref="I3:I8" si="4">LN(H3)</f>
        <v>-3.9765615265657175</v>
      </c>
      <c r="L3" s="1">
        <f t="shared" si="0"/>
        <v>361</v>
      </c>
      <c r="M3">
        <f t="shared" ref="M3:M8" si="5">1/L3</f>
        <v>2.7700831024930748E-3</v>
      </c>
    </row>
    <row r="4" spans="1:13" x14ac:dyDescent="0.25">
      <c r="A4" s="1">
        <v>3.2</v>
      </c>
      <c r="B4" s="1">
        <f>100+28</f>
        <v>128</v>
      </c>
      <c r="C4" s="1">
        <v>5.15</v>
      </c>
      <c r="D4" s="1">
        <v>11</v>
      </c>
      <c r="E4" s="1">
        <v>11</v>
      </c>
      <c r="F4" s="1">
        <f t="shared" si="1"/>
        <v>11</v>
      </c>
      <c r="G4">
        <f t="shared" si="2"/>
        <v>17.087378640776699</v>
      </c>
      <c r="H4">
        <f t="shared" si="3"/>
        <v>5.8522727272727275E-2</v>
      </c>
      <c r="I4">
        <f t="shared" si="4"/>
        <v>-2.8383400998025619</v>
      </c>
      <c r="L4" s="1">
        <f t="shared" si="0"/>
        <v>401</v>
      </c>
      <c r="M4">
        <f t="shared" si="5"/>
        <v>2.4937655860349127E-3</v>
      </c>
    </row>
    <row r="5" spans="1:13" x14ac:dyDescent="0.25">
      <c r="A5" s="1">
        <v>6.5</v>
      </c>
      <c r="B5" s="1">
        <f>185+28</f>
        <v>213</v>
      </c>
      <c r="C5" s="1">
        <v>25</v>
      </c>
      <c r="D5" s="1">
        <v>9.1999999999999993</v>
      </c>
      <c r="E5" s="1">
        <v>9</v>
      </c>
      <c r="F5" s="1">
        <f t="shared" si="1"/>
        <v>9.1</v>
      </c>
      <c r="G5">
        <f t="shared" si="2"/>
        <v>2.9120000000000004</v>
      </c>
      <c r="H5">
        <f t="shared" si="3"/>
        <v>0.34340659340659335</v>
      </c>
      <c r="I5">
        <f t="shared" si="4"/>
        <v>-1.0688401303344397</v>
      </c>
      <c r="L5" s="1">
        <f t="shared" si="0"/>
        <v>486</v>
      </c>
      <c r="M5">
        <f t="shared" si="5"/>
        <v>2.05761316872428E-3</v>
      </c>
    </row>
    <row r="6" spans="1:13" x14ac:dyDescent="0.25">
      <c r="A6" s="1">
        <v>7.6</v>
      </c>
      <c r="B6" s="1">
        <f>210+28</f>
        <v>238</v>
      </c>
      <c r="C6" s="1">
        <v>26</v>
      </c>
      <c r="D6" s="1">
        <v>6.4</v>
      </c>
      <c r="E6" s="1">
        <v>6</v>
      </c>
      <c r="F6" s="1">
        <f t="shared" si="1"/>
        <v>6.2</v>
      </c>
      <c r="G6">
        <f t="shared" si="2"/>
        <v>1.9076923076923078</v>
      </c>
      <c r="H6">
        <f t="shared" si="3"/>
        <v>0.52419354838709675</v>
      </c>
      <c r="I6">
        <f t="shared" si="4"/>
        <v>-0.64589429570939982</v>
      </c>
      <c r="L6" s="1">
        <f t="shared" si="0"/>
        <v>511</v>
      </c>
      <c r="M6">
        <f t="shared" si="5"/>
        <v>1.9569471624266144E-3</v>
      </c>
    </row>
    <row r="7" spans="1:13" x14ac:dyDescent="0.25">
      <c r="A7" s="1">
        <v>8.4</v>
      </c>
      <c r="B7" s="1">
        <f>225+28</f>
        <v>253</v>
      </c>
      <c r="C7" s="1">
        <v>26.5</v>
      </c>
      <c r="D7" s="1">
        <v>4.0999999999999996</v>
      </c>
      <c r="E7" s="1">
        <v>4.3</v>
      </c>
      <c r="F7" s="1">
        <f t="shared" si="1"/>
        <v>4.1999999999999993</v>
      </c>
      <c r="G7">
        <f t="shared" si="2"/>
        <v>1.2679245283018865</v>
      </c>
      <c r="H7">
        <f t="shared" si="3"/>
        <v>0.78869047619047639</v>
      </c>
      <c r="I7">
        <f t="shared" si="4"/>
        <v>-0.23738133397698177</v>
      </c>
      <c r="L7" s="1">
        <f t="shared" si="0"/>
        <v>526</v>
      </c>
      <c r="M7">
        <f t="shared" si="5"/>
        <v>1.9011406844106464E-3</v>
      </c>
    </row>
    <row r="8" spans="1:13" x14ac:dyDescent="0.25">
      <c r="A8" s="1">
        <v>9.5</v>
      </c>
      <c r="B8" s="1">
        <f>250+28</f>
        <v>278</v>
      </c>
      <c r="C8" s="1">
        <v>40</v>
      </c>
      <c r="D8" s="1">
        <v>4.5999999999999996</v>
      </c>
      <c r="E8" s="1">
        <v>4.8</v>
      </c>
      <c r="F8" s="1">
        <f t="shared" si="1"/>
        <v>4.6999999999999993</v>
      </c>
      <c r="G8">
        <f t="shared" si="2"/>
        <v>0.94</v>
      </c>
      <c r="H8">
        <f t="shared" si="3"/>
        <v>1.0638297872340425</v>
      </c>
      <c r="I8">
        <f t="shared" si="4"/>
        <v>6.1875403718087453E-2</v>
      </c>
      <c r="L8" s="1">
        <f t="shared" si="0"/>
        <v>551</v>
      </c>
      <c r="M8">
        <f t="shared" si="5"/>
        <v>1.8148820326678765E-3</v>
      </c>
    </row>
    <row r="9" spans="1:13" x14ac:dyDescent="0.25">
      <c r="A9" s="1"/>
      <c r="B9" s="1"/>
      <c r="C9" s="1"/>
      <c r="D9" s="1"/>
      <c r="E9" s="1"/>
    </row>
    <row r="10" spans="1:13" x14ac:dyDescent="0.25">
      <c r="A10" s="1" t="s">
        <v>7</v>
      </c>
      <c r="B10" s="1"/>
      <c r="C10" s="1"/>
      <c r="D10" s="1"/>
      <c r="E10" s="1"/>
    </row>
    <row r="11" spans="1:13" x14ac:dyDescent="0.25">
      <c r="A11" s="1">
        <f>F2*10/C2</f>
        <v>124</v>
      </c>
      <c r="B11" s="1"/>
      <c r="C11" s="1"/>
      <c r="D11" s="1"/>
      <c r="E11" s="1"/>
    </row>
    <row r="12" spans="1:13" x14ac:dyDescent="0.25">
      <c r="A12" s="1">
        <f t="shared" ref="A12:A17" si="6">F3*10/C3</f>
        <v>66.666666666666671</v>
      </c>
      <c r="B12" s="1"/>
      <c r="C12" s="1"/>
      <c r="D12" s="1"/>
      <c r="E12" s="1"/>
    </row>
    <row r="13" spans="1:13" x14ac:dyDescent="0.25">
      <c r="A13" s="1">
        <f t="shared" si="6"/>
        <v>21.359223300970871</v>
      </c>
      <c r="B13" s="1"/>
      <c r="C13" s="1"/>
      <c r="D13" s="1"/>
      <c r="E13" s="1"/>
    </row>
    <row r="14" spans="1:13" x14ac:dyDescent="0.25">
      <c r="A14" s="1">
        <f t="shared" si="6"/>
        <v>3.64</v>
      </c>
      <c r="B14" s="1"/>
      <c r="C14" s="1"/>
      <c r="D14" s="1"/>
      <c r="E14" s="1"/>
    </row>
    <row r="15" spans="1:13" x14ac:dyDescent="0.25">
      <c r="A15" s="1">
        <f t="shared" si="6"/>
        <v>2.3846153846153846</v>
      </c>
      <c r="B15" s="1"/>
      <c r="C15" s="1"/>
      <c r="D15" s="1"/>
      <c r="E15" s="1"/>
    </row>
    <row r="16" spans="1:13" x14ac:dyDescent="0.25">
      <c r="A16" s="1">
        <f t="shared" si="6"/>
        <v>1.5849056603773581</v>
      </c>
      <c r="B16" s="1"/>
      <c r="C16" s="1"/>
      <c r="D16" s="1"/>
      <c r="E16" s="1"/>
    </row>
    <row r="17" spans="1:5" x14ac:dyDescent="0.25">
      <c r="A17" s="1">
        <f t="shared" si="6"/>
        <v>1.1749999999999998</v>
      </c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2019-04-15T13:11:59Z</dcterms:modified>
</cp:coreProperties>
</file>