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GitHub\six_pole\rec\"/>
    </mc:Choice>
  </mc:AlternateContent>
  <bookViews>
    <workbookView xWindow="0" yWindow="0" windowWidth="17640" windowHeight="6870"/>
  </bookViews>
  <sheets>
    <sheet name="1" sheetId="1" r:id="rId1"/>
    <sheet name="2" sheetId="2" r:id="rId2"/>
    <sheet name="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3" l="1"/>
  <c r="H11" i="3"/>
  <c r="K8" i="3"/>
  <c r="L8" i="3" s="1"/>
  <c r="H8" i="3"/>
  <c r="I8" i="3" s="1"/>
  <c r="N8" i="3" s="1"/>
  <c r="K7" i="3"/>
  <c r="L7" i="3" s="1"/>
  <c r="H7" i="3"/>
  <c r="I7" i="3" s="1"/>
  <c r="K6" i="3"/>
  <c r="L6" i="3" s="1"/>
  <c r="H6" i="3"/>
  <c r="I6" i="3" s="1"/>
  <c r="N6" i="3" s="1"/>
  <c r="K5" i="3"/>
  <c r="L5" i="3" s="1"/>
  <c r="H5" i="3"/>
  <c r="I5" i="3" s="1"/>
  <c r="K4" i="3"/>
  <c r="L4" i="3" s="1"/>
  <c r="H4" i="3"/>
  <c r="I4" i="3" s="1"/>
  <c r="K3" i="3"/>
  <c r="L3" i="3" s="1"/>
  <c r="H3" i="3"/>
  <c r="I3" i="3" s="1"/>
  <c r="N3" i="3" s="1"/>
  <c r="N8" i="2"/>
  <c r="N7" i="2"/>
  <c r="N5" i="2"/>
  <c r="N3" i="2"/>
  <c r="N4" i="2"/>
  <c r="H12" i="2"/>
  <c r="H11" i="2"/>
  <c r="K8" i="2"/>
  <c r="L8" i="2" s="1"/>
  <c r="H8" i="2"/>
  <c r="I8" i="2" s="1"/>
  <c r="K7" i="2"/>
  <c r="L7" i="2" s="1"/>
  <c r="H7" i="2"/>
  <c r="I7" i="2" s="1"/>
  <c r="K6" i="2"/>
  <c r="L6" i="2" s="1"/>
  <c r="H6" i="2"/>
  <c r="I6" i="2" s="1"/>
  <c r="N6" i="2" s="1"/>
  <c r="K5" i="2"/>
  <c r="L5" i="2" s="1"/>
  <c r="H5" i="2"/>
  <c r="I5" i="2" s="1"/>
  <c r="K4" i="2"/>
  <c r="L4" i="2" s="1"/>
  <c r="H4" i="2"/>
  <c r="I4" i="2" s="1"/>
  <c r="K3" i="2"/>
  <c r="L3" i="2" s="1"/>
  <c r="H3" i="2"/>
  <c r="I3" i="2" s="1"/>
  <c r="N4" i="1"/>
  <c r="N3" i="1"/>
  <c r="L3" i="1"/>
  <c r="I3" i="1"/>
  <c r="H3" i="1"/>
  <c r="K4" i="1"/>
  <c r="K3" i="1"/>
  <c r="K5" i="1"/>
  <c r="K6" i="1"/>
  <c r="K7" i="1"/>
  <c r="K8" i="1"/>
  <c r="N5" i="3" l="1"/>
  <c r="N7" i="3"/>
  <c r="N4" i="3"/>
  <c r="B21" i="3" s="1"/>
  <c r="B22" i="2"/>
  <c r="B20" i="3" l="1"/>
  <c r="B22" i="3"/>
  <c r="B21" i="2"/>
  <c r="B20" i="2"/>
  <c r="H11" i="1" l="1"/>
  <c r="H12" i="1"/>
  <c r="H4" i="1"/>
  <c r="I4" i="1" s="1"/>
  <c r="L4" i="1"/>
  <c r="H5" i="1"/>
  <c r="I5" i="1" s="1"/>
  <c r="H6" i="1"/>
  <c r="I6" i="1" s="1"/>
  <c r="N6" i="1" s="1"/>
  <c r="L6" i="1"/>
  <c r="H7" i="1"/>
  <c r="I7" i="1" s="1"/>
  <c r="L7" i="1"/>
  <c r="H8" i="1"/>
  <c r="I8" i="1" s="1"/>
  <c r="N8" i="1" s="1"/>
  <c r="N7" i="1" l="1"/>
  <c r="N5" i="1"/>
  <c r="L8" i="1"/>
  <c r="L5" i="1"/>
  <c r="B22" i="1" l="1"/>
  <c r="B21" i="1"/>
  <c r="B20" i="1"/>
</calcChain>
</file>

<file path=xl/sharedStrings.xml><?xml version="1.0" encoding="utf-8"?>
<sst xmlns="http://schemas.openxmlformats.org/spreadsheetml/2006/main" count="168" uniqueCount="34">
  <si>
    <t>N</t>
  </si>
  <si>
    <t>S_km</t>
  </si>
  <si>
    <t>N входа шестиполюсника</t>
  </si>
  <si>
    <t>Imax</t>
  </si>
  <si>
    <t>Imin</t>
  </si>
  <si>
    <t>K</t>
  </si>
  <si>
    <t>|Г|</t>
  </si>
  <si>
    <t>z_min</t>
  </si>
  <si>
    <t>dz</t>
  </si>
  <si>
    <t>phi_n</t>
  </si>
  <si>
    <t>Г</t>
  </si>
  <si>
    <t>S11</t>
  </si>
  <si>
    <t>S22</t>
  </si>
  <si>
    <t>S33</t>
  </si>
  <si>
    <t>S12</t>
  </si>
  <si>
    <t>S13</t>
  </si>
  <si>
    <t>S23</t>
  </si>
  <si>
    <t>Н</t>
  </si>
  <si>
    <t>КЗ</t>
  </si>
  <si>
    <t>z0</t>
  </si>
  <si>
    <t>lambda</t>
  </si>
  <si>
    <t>Первый</t>
  </si>
  <si>
    <t>Второй</t>
  </si>
  <si>
    <t>freq</t>
  </si>
  <si>
    <t>8.5GHz</t>
  </si>
  <si>
    <t>P</t>
  </si>
  <si>
    <t>Первая нагрузка</t>
  </si>
  <si>
    <t>Вторая нагрузка</t>
  </si>
  <si>
    <t>k</t>
  </si>
  <si>
    <t>p=-5</t>
  </si>
  <si>
    <t>Проверка:</t>
  </si>
  <si>
    <t>U1=</t>
  </si>
  <si>
    <t>U2=</t>
  </si>
  <si>
    <t>U3=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</si>
</sst>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topLeftCell="E1" workbookViewId="0">
      <selection activeCell="H16" sqref="H16"/>
    </sheetView>
  </sheetViews>
  <sheetFormatPr defaultRowHeight="15" x14ac:dyDescent="0.25"/>
  <cols>
    <col min="1" max="1" width="10.42578125" bestFit="1" customWidth="1"/>
    <col min="3" max="3" width="8.85546875" customWidth="1"/>
    <col min="4" max="4" width="16" bestFit="1" customWidth="1"/>
    <col min="5" max="5" width="11" customWidth="1"/>
    <col min="8" max="8" width="12.5703125" bestFit="1" customWidth="1"/>
  </cols>
  <sheetData>
    <row r="1" spans="1:16" x14ac:dyDescent="0.25">
      <c r="A1" s="4" t="s">
        <v>0</v>
      </c>
      <c r="B1" s="4"/>
      <c r="C1" s="7" t="s">
        <v>2</v>
      </c>
      <c r="D1" s="7"/>
      <c r="E1" s="7"/>
      <c r="F1" s="5" t="s">
        <v>3</v>
      </c>
      <c r="G1" s="5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</v>
      </c>
    </row>
    <row r="2" spans="1:16" x14ac:dyDescent="0.25">
      <c r="A2" s="4"/>
      <c r="B2" s="4"/>
      <c r="C2" s="1">
        <v>1</v>
      </c>
      <c r="D2" s="1">
        <v>2</v>
      </c>
      <c r="E2" s="1">
        <v>3</v>
      </c>
      <c r="F2" s="6"/>
      <c r="G2" s="6"/>
      <c r="H2" s="4"/>
      <c r="I2" s="4"/>
      <c r="J2" s="4"/>
      <c r="K2" s="4"/>
      <c r="L2" s="4"/>
      <c r="M2" s="4"/>
      <c r="N2" s="4"/>
    </row>
    <row r="3" spans="1:16" x14ac:dyDescent="0.25">
      <c r="A3" s="1">
        <v>1</v>
      </c>
      <c r="B3" s="1" t="s">
        <v>11</v>
      </c>
      <c r="C3" s="1" t="s">
        <v>10</v>
      </c>
      <c r="D3" s="1" t="s">
        <v>17</v>
      </c>
      <c r="E3" s="1" t="s">
        <v>17</v>
      </c>
      <c r="F3" s="1">
        <v>94</v>
      </c>
      <c r="G3" s="1">
        <v>1</v>
      </c>
      <c r="H3" s="2">
        <f>SQRT(F3/G3)</f>
        <v>9.6953597148326587</v>
      </c>
      <c r="I3" s="2">
        <f>(H3-1)/(H3+1)</f>
        <v>0.81300301688531917</v>
      </c>
      <c r="J3" s="1">
        <v>4.4749999999999996</v>
      </c>
      <c r="K3" s="1">
        <f>$A$11-J3</f>
        <v>0.66999999999999993</v>
      </c>
      <c r="L3" s="2">
        <f>4*PI()*K3/$A$13-PI()</f>
        <v>-1.6354265871102502</v>
      </c>
      <c r="M3" s="1"/>
      <c r="N3" s="2">
        <f>I3</f>
        <v>0.81300301688531917</v>
      </c>
      <c r="O3" s="1" t="s">
        <v>11</v>
      </c>
    </row>
    <row r="4" spans="1:16" x14ac:dyDescent="0.25">
      <c r="A4" s="1">
        <v>2</v>
      </c>
      <c r="B4" s="1" t="s">
        <v>14</v>
      </c>
      <c r="C4" s="1" t="s">
        <v>10</v>
      </c>
      <c r="D4" s="1" t="s">
        <v>18</v>
      </c>
      <c r="E4" s="1" t="s">
        <v>17</v>
      </c>
      <c r="F4" s="1">
        <v>92</v>
      </c>
      <c r="G4" s="1">
        <v>1</v>
      </c>
      <c r="H4" s="2">
        <f t="shared" ref="H4:H8" si="0">SQRT(F4/G4)</f>
        <v>9.5916630466254382</v>
      </c>
      <c r="I4" s="2">
        <f t="shared" ref="I3:I8" si="1">(H4-1)/(H4+1)</f>
        <v>0.8111722407335068</v>
      </c>
      <c r="J4" s="1">
        <v>4.4649999999999999</v>
      </c>
      <c r="K4" s="1">
        <f>$A$11-J4</f>
        <v>0.67999999999999972</v>
      </c>
      <c r="L4" s="2">
        <f t="shared" ref="L3:L8" si="2">4*PI()*K4/$A$13-PI()</f>
        <v>-1.61294649656578</v>
      </c>
      <c r="M4" s="1"/>
      <c r="N4" s="2">
        <f>SQRT((1+N6)*(N3-I5))</f>
        <v>4.3647671112182922E-2</v>
      </c>
      <c r="O4" s="1" t="s">
        <v>14</v>
      </c>
    </row>
    <row r="5" spans="1:16" x14ac:dyDescent="0.25">
      <c r="A5" s="1">
        <v>3</v>
      </c>
      <c r="B5" s="1" t="s">
        <v>15</v>
      </c>
      <c r="C5" s="1" t="s">
        <v>10</v>
      </c>
      <c r="D5" s="1" t="s">
        <v>17</v>
      </c>
      <c r="E5" s="1" t="s">
        <v>18</v>
      </c>
      <c r="F5" s="1">
        <v>92</v>
      </c>
      <c r="G5" s="1">
        <v>1</v>
      </c>
      <c r="H5" s="2">
        <f t="shared" si="0"/>
        <v>9.5916630466254382</v>
      </c>
      <c r="I5" s="2">
        <f t="shared" si="1"/>
        <v>0.8111722407335068</v>
      </c>
      <c r="J5" s="1">
        <v>4.4649999999999999</v>
      </c>
      <c r="K5" s="1">
        <f t="shared" ref="K4:K8" si="3">$A$11-J5</f>
        <v>0.67999999999999972</v>
      </c>
      <c r="L5" s="2">
        <f t="shared" si="2"/>
        <v>-1.61294649656578</v>
      </c>
      <c r="M5" s="1"/>
      <c r="N5" s="2">
        <f>SQRT((1+N8)*(N3-M5))</f>
        <v>0.92645028046909228</v>
      </c>
      <c r="O5" s="1" t="s">
        <v>15</v>
      </c>
    </row>
    <row r="6" spans="1:16" x14ac:dyDescent="0.25">
      <c r="A6" s="1">
        <v>4</v>
      </c>
      <c r="B6" s="1" t="s">
        <v>12</v>
      </c>
      <c r="C6" s="1" t="s">
        <v>17</v>
      </c>
      <c r="D6" s="1" t="s">
        <v>10</v>
      </c>
      <c r="E6" s="1" t="s">
        <v>17</v>
      </c>
      <c r="F6" s="1">
        <v>20</v>
      </c>
      <c r="G6" s="1">
        <v>17</v>
      </c>
      <c r="H6" s="2">
        <f t="shared" si="0"/>
        <v>1.0846522890932808</v>
      </c>
      <c r="I6" s="2">
        <f t="shared" si="1"/>
        <v>4.0607390276150228E-2</v>
      </c>
      <c r="J6" s="1">
        <v>4.4000000000000004</v>
      </c>
      <c r="K6" s="1">
        <f t="shared" si="3"/>
        <v>0.74499999999999922</v>
      </c>
      <c r="L6" s="2">
        <f t="shared" si="2"/>
        <v>-1.466825908026721</v>
      </c>
      <c r="M6" s="1"/>
      <c r="N6" s="2">
        <f>I6</f>
        <v>4.0607390276150228E-2</v>
      </c>
      <c r="O6" s="1" t="s">
        <v>12</v>
      </c>
    </row>
    <row r="7" spans="1:16" x14ac:dyDescent="0.25">
      <c r="A7" s="1">
        <v>5</v>
      </c>
      <c r="B7" s="1" t="s">
        <v>16</v>
      </c>
      <c r="C7" s="1" t="s">
        <v>17</v>
      </c>
      <c r="D7" s="1" t="s">
        <v>10</v>
      </c>
      <c r="E7" s="1" t="s">
        <v>18</v>
      </c>
      <c r="F7" s="1">
        <v>20</v>
      </c>
      <c r="G7" s="1">
        <v>17</v>
      </c>
      <c r="H7" s="2">
        <f t="shared" si="0"/>
        <v>1.0846522890932808</v>
      </c>
      <c r="I7" s="2">
        <f t="shared" si="1"/>
        <v>4.0607390276150228E-2</v>
      </c>
      <c r="J7" s="1">
        <v>4.43</v>
      </c>
      <c r="K7" s="1">
        <f t="shared" si="3"/>
        <v>0.71499999999999986</v>
      </c>
      <c r="L7" s="2">
        <f t="shared" si="2"/>
        <v>-1.5342661796601316</v>
      </c>
      <c r="M7" s="1"/>
      <c r="N7" s="2">
        <f>(1+N8)*(N6-I7)</f>
        <v>0</v>
      </c>
      <c r="O7" s="1" t="s">
        <v>16</v>
      </c>
    </row>
    <row r="8" spans="1:16" x14ac:dyDescent="0.25">
      <c r="A8" s="1">
        <v>6</v>
      </c>
      <c r="B8" s="1" t="s">
        <v>13</v>
      </c>
      <c r="C8" s="1" t="s">
        <v>17</v>
      </c>
      <c r="D8" s="1" t="s">
        <v>17</v>
      </c>
      <c r="E8" s="1" t="s">
        <v>10</v>
      </c>
      <c r="F8" s="1">
        <v>20</v>
      </c>
      <c r="G8" s="1">
        <v>16</v>
      </c>
      <c r="H8" s="2">
        <f t="shared" si="0"/>
        <v>1.1180339887498949</v>
      </c>
      <c r="I8" s="2">
        <f t="shared" si="1"/>
        <v>5.5728090000841238E-2</v>
      </c>
      <c r="J8" s="1">
        <v>5.05</v>
      </c>
      <c r="K8" s="1">
        <f t="shared" si="3"/>
        <v>9.4999999999999751E-2</v>
      </c>
      <c r="L8" s="2">
        <f t="shared" si="2"/>
        <v>-2.928031793417321</v>
      </c>
      <c r="M8" s="1"/>
      <c r="N8" s="2">
        <f>I8</f>
        <v>5.5728090000841238E-2</v>
      </c>
      <c r="O8" s="1" t="s">
        <v>13</v>
      </c>
      <c r="P8" t="s">
        <v>29</v>
      </c>
    </row>
    <row r="10" spans="1:16" x14ac:dyDescent="0.25">
      <c r="A10" s="1" t="s">
        <v>19</v>
      </c>
      <c r="H10" t="s">
        <v>28</v>
      </c>
    </row>
    <row r="11" spans="1:16" x14ac:dyDescent="0.25">
      <c r="A11" s="1">
        <v>5.1449999999999996</v>
      </c>
      <c r="D11" t="s">
        <v>26</v>
      </c>
      <c r="E11">
        <v>1</v>
      </c>
      <c r="F11">
        <v>29.5</v>
      </c>
      <c r="G11">
        <v>23</v>
      </c>
      <c r="H11">
        <f>SQRT(F11/G11)</f>
        <v>1.1325231545766179</v>
      </c>
    </row>
    <row r="12" spans="1:16" x14ac:dyDescent="0.25">
      <c r="A12" s="1" t="s">
        <v>20</v>
      </c>
      <c r="D12" t="s">
        <v>27</v>
      </c>
      <c r="E12">
        <v>2</v>
      </c>
      <c r="F12">
        <v>29</v>
      </c>
      <c r="G12">
        <v>24</v>
      </c>
      <c r="H12">
        <f>SQRT(F12/G12)</f>
        <v>1.0992421631894098</v>
      </c>
    </row>
    <row r="13" spans="1:16" x14ac:dyDescent="0.25">
      <c r="A13" s="1">
        <v>5.59</v>
      </c>
    </row>
    <row r="14" spans="1:16" x14ac:dyDescent="0.25">
      <c r="A14" t="s">
        <v>21</v>
      </c>
      <c r="B14" t="s">
        <v>22</v>
      </c>
    </row>
    <row r="15" spans="1:16" x14ac:dyDescent="0.25">
      <c r="A15">
        <v>5.75</v>
      </c>
      <c r="B15">
        <v>2.29</v>
      </c>
    </row>
    <row r="16" spans="1:16" x14ac:dyDescent="0.25">
      <c r="A16" t="s">
        <v>23</v>
      </c>
      <c r="B16" t="s">
        <v>24</v>
      </c>
    </row>
    <row r="17" spans="1:2" x14ac:dyDescent="0.25">
      <c r="A17" t="s">
        <v>25</v>
      </c>
      <c r="B17">
        <v>-3</v>
      </c>
    </row>
    <row r="19" spans="1:2" x14ac:dyDescent="0.25">
      <c r="A19" t="s">
        <v>30</v>
      </c>
    </row>
    <row r="20" spans="1:2" x14ac:dyDescent="0.25">
      <c r="A20" t="s">
        <v>31</v>
      </c>
      <c r="B20" s="3">
        <f>SUM(N3:N5)</f>
        <v>1.7831009684665944</v>
      </c>
    </row>
    <row r="21" spans="1:2" x14ac:dyDescent="0.25">
      <c r="A21" t="s">
        <v>32</v>
      </c>
      <c r="B21" s="3">
        <f>N4+N6+N7</f>
        <v>8.425506138833315E-2</v>
      </c>
    </row>
    <row r="22" spans="1:2" x14ac:dyDescent="0.25">
      <c r="A22" t="s">
        <v>33</v>
      </c>
      <c r="B22" s="3">
        <f>N5+N7+N8</f>
        <v>0.9821783704699335</v>
      </c>
    </row>
  </sheetData>
  <mergeCells count="11">
    <mergeCell ref="M1:M2"/>
    <mergeCell ref="N1:N2"/>
    <mergeCell ref="F1:F2"/>
    <mergeCell ref="G1:G2"/>
    <mergeCell ref="C1:E1"/>
    <mergeCell ref="L1:L2"/>
    <mergeCell ref="A1:B2"/>
    <mergeCell ref="H1:H2"/>
    <mergeCell ref="I1:I2"/>
    <mergeCell ref="J1:J2"/>
    <mergeCell ref="K1:K2"/>
  </mergeCells>
  <pageMargins left="0.7" right="0.7" top="0.75" bottom="0.75" header="0.3" footer="0.3"/>
  <pageSetup paperSize="9" orientation="portrait" copies="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sqref="A1:XFD1048576"/>
    </sheetView>
  </sheetViews>
  <sheetFormatPr defaultRowHeight="15" x14ac:dyDescent="0.25"/>
  <cols>
    <col min="1" max="1" width="10.42578125" bestFit="1" customWidth="1"/>
    <col min="3" max="3" width="8.85546875" customWidth="1"/>
    <col min="4" max="4" width="16" bestFit="1" customWidth="1"/>
    <col min="5" max="5" width="11" customWidth="1"/>
    <col min="8" max="8" width="12.5703125" bestFit="1" customWidth="1"/>
  </cols>
  <sheetData>
    <row r="1" spans="1:16" x14ac:dyDescent="0.25">
      <c r="A1" s="4" t="s">
        <v>0</v>
      </c>
      <c r="B1" s="4"/>
      <c r="C1" s="7" t="s">
        <v>2</v>
      </c>
      <c r="D1" s="7"/>
      <c r="E1" s="7"/>
      <c r="F1" s="5" t="s">
        <v>3</v>
      </c>
      <c r="G1" s="5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</v>
      </c>
    </row>
    <row r="2" spans="1:16" x14ac:dyDescent="0.25">
      <c r="A2" s="4"/>
      <c r="B2" s="4"/>
      <c r="C2" s="1">
        <v>1</v>
      </c>
      <c r="D2" s="1">
        <v>2</v>
      </c>
      <c r="E2" s="1">
        <v>3</v>
      </c>
      <c r="F2" s="6"/>
      <c r="G2" s="6"/>
      <c r="H2" s="4"/>
      <c r="I2" s="4"/>
      <c r="J2" s="4"/>
      <c r="K2" s="4"/>
      <c r="L2" s="4"/>
      <c r="M2" s="4"/>
      <c r="N2" s="4"/>
    </row>
    <row r="3" spans="1:16" x14ac:dyDescent="0.25">
      <c r="A3" s="1">
        <v>1</v>
      </c>
      <c r="B3" s="1" t="s">
        <v>11</v>
      </c>
      <c r="C3" s="1" t="s">
        <v>10</v>
      </c>
      <c r="D3" s="1" t="s">
        <v>17</v>
      </c>
      <c r="E3" s="1" t="s">
        <v>17</v>
      </c>
      <c r="F3" s="1">
        <v>34</v>
      </c>
      <c r="G3" s="1">
        <v>6</v>
      </c>
      <c r="H3" s="2">
        <f>SQRT(F3/G3)</f>
        <v>2.3804761428476167</v>
      </c>
      <c r="I3" s="2">
        <f>(H3-1)/(H3+1)</f>
        <v>0.40836736735102142</v>
      </c>
      <c r="J3" s="1">
        <v>4.8650000000000002</v>
      </c>
      <c r="K3" s="1">
        <f>$A$11-J3</f>
        <v>0.27999999999999936</v>
      </c>
      <c r="L3" s="2">
        <f>4*PI()*K3/$A$13-PI()</f>
        <v>-2.5121501183446124</v>
      </c>
      <c r="M3" s="1"/>
      <c r="N3" s="2">
        <f>I3</f>
        <v>0.40836736735102142</v>
      </c>
      <c r="O3" s="1" t="s">
        <v>11</v>
      </c>
    </row>
    <row r="4" spans="1:16" x14ac:dyDescent="0.25">
      <c r="A4" s="1">
        <v>2</v>
      </c>
      <c r="B4" s="1" t="s">
        <v>14</v>
      </c>
      <c r="C4" s="1" t="s">
        <v>10</v>
      </c>
      <c r="D4" s="1" t="s">
        <v>18</v>
      </c>
      <c r="E4" s="1" t="s">
        <v>17</v>
      </c>
      <c r="F4" s="1">
        <v>50</v>
      </c>
      <c r="G4" s="1">
        <v>1</v>
      </c>
      <c r="H4" s="2">
        <f t="shared" ref="H4:H8" si="0">SQRT(F4/G4)</f>
        <v>7.0710678118654755</v>
      </c>
      <c r="I4" s="2">
        <f t="shared" ref="I4:I9" si="1">(H4-1)/(H4+1)</f>
        <v>0.7522013138014092</v>
      </c>
      <c r="J4" s="1">
        <v>4.9249999999999998</v>
      </c>
      <c r="K4" s="1">
        <f>$A$11-J4</f>
        <v>0.21999999999999975</v>
      </c>
      <c r="L4" s="2">
        <f t="shared" ref="L4:L9" si="2">4*PI()*K4/$A$13-PI()</f>
        <v>-2.6470306616114363</v>
      </c>
      <c r="M4" s="1"/>
      <c r="N4" s="2" t="e">
        <f>SQRT((1+N6)*(N3-I5))</f>
        <v>#NUM!</v>
      </c>
      <c r="O4" s="1" t="s">
        <v>14</v>
      </c>
    </row>
    <row r="5" spans="1:16" x14ac:dyDescent="0.25">
      <c r="A5" s="1">
        <v>3</v>
      </c>
      <c r="B5" s="1" t="s">
        <v>15</v>
      </c>
      <c r="C5" s="1" t="s">
        <v>10</v>
      </c>
      <c r="D5" s="1" t="s">
        <v>17</v>
      </c>
      <c r="E5" s="1" t="s">
        <v>18</v>
      </c>
      <c r="F5" s="1">
        <v>50</v>
      </c>
      <c r="G5" s="1">
        <v>1</v>
      </c>
      <c r="H5" s="2">
        <f t="shared" si="0"/>
        <v>7.0710678118654755</v>
      </c>
      <c r="I5" s="2">
        <f t="shared" si="1"/>
        <v>0.7522013138014092</v>
      </c>
      <c r="J5" s="1">
        <v>4.95</v>
      </c>
      <c r="K5" s="1">
        <f t="shared" ref="K5:K8" si="3">$A$11-J5</f>
        <v>0.1949999999999994</v>
      </c>
      <c r="L5" s="2">
        <f t="shared" si="2"/>
        <v>-2.7032308879726141</v>
      </c>
      <c r="M5" s="1"/>
      <c r="N5" s="2" t="e">
        <f>SQRT((1+N8)*(N3-I5))</f>
        <v>#NUM!</v>
      </c>
      <c r="O5" s="1" t="s">
        <v>15</v>
      </c>
    </row>
    <row r="6" spans="1:16" x14ac:dyDescent="0.25">
      <c r="A6" s="1">
        <v>4</v>
      </c>
      <c r="B6" s="1" t="s">
        <v>12</v>
      </c>
      <c r="C6" s="1" t="s">
        <v>17</v>
      </c>
      <c r="D6" s="1" t="s">
        <v>10</v>
      </c>
      <c r="E6" s="1" t="s">
        <v>17</v>
      </c>
      <c r="F6" s="1">
        <v>35</v>
      </c>
      <c r="G6" s="1">
        <v>6</v>
      </c>
      <c r="H6" s="2">
        <f t="shared" si="0"/>
        <v>2.4152294576982398</v>
      </c>
      <c r="I6" s="2">
        <f t="shared" si="1"/>
        <v>0.41438781060762492</v>
      </c>
      <c r="J6" s="1">
        <v>4.875</v>
      </c>
      <c r="K6" s="1">
        <f t="shared" si="3"/>
        <v>0.26999999999999957</v>
      </c>
      <c r="L6" s="2">
        <f t="shared" si="2"/>
        <v>-2.5346302088890829</v>
      </c>
      <c r="M6" s="1"/>
      <c r="N6" s="2">
        <f>I6</f>
        <v>0.41438781060762492</v>
      </c>
      <c r="O6" s="1" t="s">
        <v>12</v>
      </c>
    </row>
    <row r="7" spans="1:16" x14ac:dyDescent="0.25">
      <c r="A7" s="1">
        <v>5</v>
      </c>
      <c r="B7" s="1" t="s">
        <v>16</v>
      </c>
      <c r="C7" s="1" t="s">
        <v>17</v>
      </c>
      <c r="D7" s="1" t="s">
        <v>10</v>
      </c>
      <c r="E7" s="1" t="s">
        <v>18</v>
      </c>
      <c r="F7" s="1">
        <v>55</v>
      </c>
      <c r="G7" s="1">
        <v>1</v>
      </c>
      <c r="H7" s="2">
        <f t="shared" si="0"/>
        <v>7.416198487095663</v>
      </c>
      <c r="I7" s="2">
        <f t="shared" si="1"/>
        <v>0.76236301899645698</v>
      </c>
      <c r="J7" s="1">
        <v>4.8849999999999998</v>
      </c>
      <c r="K7" s="1">
        <f t="shared" si="3"/>
        <v>0.25999999999999979</v>
      </c>
      <c r="L7" s="2">
        <f t="shared" si="2"/>
        <v>-2.5571102994335528</v>
      </c>
      <c r="M7" s="1"/>
      <c r="N7" s="2">
        <f>(1+N8)*(N6-I7)</f>
        <v>-0.49007692814200243</v>
      </c>
      <c r="O7" s="1" t="s">
        <v>16</v>
      </c>
    </row>
    <row r="8" spans="1:16" x14ac:dyDescent="0.25">
      <c r="A8" s="1">
        <v>6</v>
      </c>
      <c r="B8" s="1" t="s">
        <v>13</v>
      </c>
      <c r="C8" s="1" t="s">
        <v>17</v>
      </c>
      <c r="D8" s="1" t="s">
        <v>17</v>
      </c>
      <c r="E8" s="1" t="s">
        <v>10</v>
      </c>
      <c r="F8" s="1">
        <v>34</v>
      </c>
      <c r="G8" s="1">
        <v>6</v>
      </c>
      <c r="H8" s="2">
        <f t="shared" si="0"/>
        <v>2.3804761428476167</v>
      </c>
      <c r="I8" s="2">
        <f t="shared" si="1"/>
        <v>0.40836736735102142</v>
      </c>
      <c r="J8" s="1">
        <v>4.9249999999999998</v>
      </c>
      <c r="K8" s="1">
        <f t="shared" si="3"/>
        <v>0.21999999999999975</v>
      </c>
      <c r="L8" s="2">
        <f t="shared" si="2"/>
        <v>-2.6470306616114363</v>
      </c>
      <c r="M8" s="1"/>
      <c r="N8" s="2">
        <f>I8</f>
        <v>0.40836736735102142</v>
      </c>
      <c r="O8" s="1" t="s">
        <v>13</v>
      </c>
      <c r="P8" t="s">
        <v>29</v>
      </c>
    </row>
    <row r="10" spans="1:16" x14ac:dyDescent="0.25">
      <c r="A10" s="1" t="s">
        <v>19</v>
      </c>
      <c r="H10" t="s">
        <v>28</v>
      </c>
    </row>
    <row r="11" spans="1:16" x14ac:dyDescent="0.25">
      <c r="A11" s="1">
        <v>5.1449999999999996</v>
      </c>
      <c r="D11" t="s">
        <v>26</v>
      </c>
      <c r="E11">
        <v>1</v>
      </c>
      <c r="F11">
        <v>29.5</v>
      </c>
      <c r="G11">
        <v>23</v>
      </c>
      <c r="H11">
        <f>SQRT(F11/G11)</f>
        <v>1.1325231545766179</v>
      </c>
    </row>
    <row r="12" spans="1:16" x14ac:dyDescent="0.25">
      <c r="A12" s="1" t="s">
        <v>20</v>
      </c>
      <c r="D12" t="s">
        <v>27</v>
      </c>
      <c r="E12">
        <v>2</v>
      </c>
      <c r="F12">
        <v>29</v>
      </c>
      <c r="G12">
        <v>24</v>
      </c>
      <c r="H12">
        <f>SQRT(F12/G12)</f>
        <v>1.0992421631894098</v>
      </c>
    </row>
    <row r="13" spans="1:16" x14ac:dyDescent="0.25">
      <c r="A13" s="1">
        <v>5.59</v>
      </c>
    </row>
    <row r="14" spans="1:16" x14ac:dyDescent="0.25">
      <c r="A14" t="s">
        <v>21</v>
      </c>
      <c r="B14" t="s">
        <v>22</v>
      </c>
    </row>
    <row r="15" spans="1:16" x14ac:dyDescent="0.25">
      <c r="A15">
        <v>5.75</v>
      </c>
      <c r="B15">
        <v>2.29</v>
      </c>
    </row>
    <row r="16" spans="1:16" x14ac:dyDescent="0.25">
      <c r="A16" t="s">
        <v>23</v>
      </c>
      <c r="B16" t="s">
        <v>24</v>
      </c>
    </row>
    <row r="17" spans="1:2" x14ac:dyDescent="0.25">
      <c r="A17" t="s">
        <v>25</v>
      </c>
      <c r="B17">
        <v>-3</v>
      </c>
    </row>
    <row r="19" spans="1:2" x14ac:dyDescent="0.25">
      <c r="A19" t="s">
        <v>30</v>
      </c>
    </row>
    <row r="20" spans="1:2" x14ac:dyDescent="0.25">
      <c r="A20" t="s">
        <v>31</v>
      </c>
      <c r="B20" s="3" t="e">
        <f>SUM(N3:N5)</f>
        <v>#NUM!</v>
      </c>
    </row>
    <row r="21" spans="1:2" x14ac:dyDescent="0.25">
      <c r="A21" t="s">
        <v>32</v>
      </c>
      <c r="B21" s="3" t="e">
        <f>N4+N6+N7</f>
        <v>#NUM!</v>
      </c>
    </row>
    <row r="22" spans="1:2" x14ac:dyDescent="0.25">
      <c r="A22" t="s">
        <v>33</v>
      </c>
      <c r="B22" s="3" t="e">
        <f>N5+N7+N8</f>
        <v>#NUM!</v>
      </c>
    </row>
  </sheetData>
  <mergeCells count="11">
    <mergeCell ref="N1:N2"/>
    <mergeCell ref="I1:I2"/>
    <mergeCell ref="J1:J2"/>
    <mergeCell ref="K1:K2"/>
    <mergeCell ref="L1:L2"/>
    <mergeCell ref="M1:M2"/>
    <mergeCell ref="C1:E1"/>
    <mergeCell ref="A1:B2"/>
    <mergeCell ref="F1:F2"/>
    <mergeCell ref="G1:G2"/>
    <mergeCell ref="H1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L8" sqref="A1:L8"/>
    </sheetView>
  </sheetViews>
  <sheetFormatPr defaultRowHeight="15" x14ac:dyDescent="0.25"/>
  <cols>
    <col min="1" max="1" width="10.42578125" bestFit="1" customWidth="1"/>
    <col min="3" max="3" width="8.85546875" customWidth="1"/>
    <col min="4" max="4" width="16" bestFit="1" customWidth="1"/>
    <col min="5" max="5" width="11" customWidth="1"/>
    <col min="8" max="8" width="12.5703125" bestFit="1" customWidth="1"/>
  </cols>
  <sheetData>
    <row r="1" spans="1:16" x14ac:dyDescent="0.25">
      <c r="A1" s="4" t="s">
        <v>0</v>
      </c>
      <c r="B1" s="4"/>
      <c r="C1" s="7" t="s">
        <v>2</v>
      </c>
      <c r="D1" s="7"/>
      <c r="E1" s="7"/>
      <c r="F1" s="5" t="s">
        <v>3</v>
      </c>
      <c r="G1" s="5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</v>
      </c>
    </row>
    <row r="2" spans="1:16" x14ac:dyDescent="0.25">
      <c r="A2" s="4"/>
      <c r="B2" s="4"/>
      <c r="C2" s="1">
        <v>1</v>
      </c>
      <c r="D2" s="1">
        <v>2</v>
      </c>
      <c r="E2" s="1">
        <v>3</v>
      </c>
      <c r="F2" s="6"/>
      <c r="G2" s="6"/>
      <c r="H2" s="4"/>
      <c r="I2" s="4"/>
      <c r="J2" s="4"/>
      <c r="K2" s="4"/>
      <c r="L2" s="4"/>
      <c r="M2" s="4"/>
      <c r="N2" s="4"/>
    </row>
    <row r="3" spans="1:16" x14ac:dyDescent="0.25">
      <c r="A3" s="1">
        <v>1</v>
      </c>
      <c r="B3" s="1" t="s">
        <v>11</v>
      </c>
      <c r="C3" s="1" t="s">
        <v>10</v>
      </c>
      <c r="D3" s="1" t="s">
        <v>17</v>
      </c>
      <c r="E3" s="1" t="s">
        <v>17</v>
      </c>
      <c r="F3" s="1">
        <v>20</v>
      </c>
      <c r="G3" s="1">
        <v>15</v>
      </c>
      <c r="H3" s="2">
        <f>SQRT(F3/G3)</f>
        <v>1.1547005383792515</v>
      </c>
      <c r="I3" s="2">
        <f>(H3-1)/(H3+1)</f>
        <v>7.1796769724490797E-2</v>
      </c>
      <c r="J3" s="1">
        <v>3.3</v>
      </c>
      <c r="K3" s="1">
        <f>$A$11-J3</f>
        <v>1.8449999999999998</v>
      </c>
      <c r="L3" s="2">
        <f>4*PI()*K3/$A$13-PI()</f>
        <v>1.0059840518650676</v>
      </c>
      <c r="M3" s="1"/>
      <c r="N3" s="2">
        <f>I3</f>
        <v>7.1796769724490797E-2</v>
      </c>
      <c r="O3" s="1" t="s">
        <v>11</v>
      </c>
    </row>
    <row r="4" spans="1:16" x14ac:dyDescent="0.25">
      <c r="A4" s="1">
        <v>2</v>
      </c>
      <c r="B4" s="1" t="s">
        <v>14</v>
      </c>
      <c r="C4" s="1" t="s">
        <v>10</v>
      </c>
      <c r="D4" s="1" t="s">
        <v>18</v>
      </c>
      <c r="E4" s="1" t="s">
        <v>17</v>
      </c>
      <c r="F4" s="1">
        <v>20</v>
      </c>
      <c r="G4" s="1">
        <v>14</v>
      </c>
      <c r="H4" s="2">
        <f t="shared" ref="H4:H8" si="0">SQRT(F4/G4)</f>
        <v>1.1952286093343936</v>
      </c>
      <c r="I4" s="2">
        <f t="shared" ref="I4:I9" si="1">(H4-1)/(H4+1)</f>
        <v>8.8933156439496314E-2</v>
      </c>
      <c r="J4" s="1">
        <v>3.335</v>
      </c>
      <c r="K4" s="1">
        <f>$A$11-J4</f>
        <v>1.8099999999999996</v>
      </c>
      <c r="L4" s="2">
        <f t="shared" ref="L4:L9" si="2">4*PI()*K4/$A$13-PI()</f>
        <v>0.92730373495941976</v>
      </c>
      <c r="M4" s="1"/>
      <c r="N4" s="2" t="e">
        <f>SQRT((1+N6)*(N3-I5))</f>
        <v>#NUM!</v>
      </c>
      <c r="O4" s="1" t="s">
        <v>14</v>
      </c>
    </row>
    <row r="5" spans="1:16" x14ac:dyDescent="0.25">
      <c r="A5" s="1">
        <v>3</v>
      </c>
      <c r="B5" s="1" t="s">
        <v>15</v>
      </c>
      <c r="C5" s="1" t="s">
        <v>10</v>
      </c>
      <c r="D5" s="1" t="s">
        <v>17</v>
      </c>
      <c r="E5" s="1" t="s">
        <v>18</v>
      </c>
      <c r="F5" s="1">
        <v>29</v>
      </c>
      <c r="G5" s="1">
        <v>4</v>
      </c>
      <c r="H5" s="2">
        <f t="shared" si="0"/>
        <v>2.6925824035672519</v>
      </c>
      <c r="I5" s="2">
        <f t="shared" si="1"/>
        <v>0.45837363085847932</v>
      </c>
      <c r="J5" s="1">
        <v>2.5750000000000002</v>
      </c>
      <c r="K5" s="1">
        <f t="shared" ref="K5:K8" si="3">$A$11-J5</f>
        <v>2.5699999999999994</v>
      </c>
      <c r="L5" s="2">
        <f t="shared" si="2"/>
        <v>2.6357906163391993</v>
      </c>
      <c r="M5" s="1"/>
      <c r="N5" s="2" t="e">
        <f>SQRT((1+N8)*(N3-I5))</f>
        <v>#NUM!</v>
      </c>
      <c r="O5" s="1" t="s">
        <v>15</v>
      </c>
    </row>
    <row r="6" spans="1:16" x14ac:dyDescent="0.25">
      <c r="A6" s="1">
        <v>4</v>
      </c>
      <c r="B6" s="1" t="s">
        <v>12</v>
      </c>
      <c r="C6" s="1" t="s">
        <v>17</v>
      </c>
      <c r="D6" s="1" t="s">
        <v>10</v>
      </c>
      <c r="E6" s="1" t="s">
        <v>17</v>
      </c>
      <c r="F6" s="1">
        <v>86</v>
      </c>
      <c r="G6" s="1">
        <v>1</v>
      </c>
      <c r="H6" s="2">
        <f t="shared" si="0"/>
        <v>9.2736184954957039</v>
      </c>
      <c r="I6" s="2">
        <f t="shared" si="1"/>
        <v>0.8053266236353952</v>
      </c>
      <c r="J6" s="1">
        <v>4.5650000000000004</v>
      </c>
      <c r="K6" s="1">
        <f t="shared" si="3"/>
        <v>0.57999999999999918</v>
      </c>
      <c r="L6" s="2">
        <f t="shared" si="2"/>
        <v>-1.8377474020104889</v>
      </c>
      <c r="M6" s="1"/>
      <c r="N6" s="2">
        <f>I6</f>
        <v>0.8053266236353952</v>
      </c>
      <c r="O6" s="1" t="s">
        <v>12</v>
      </c>
    </row>
    <row r="7" spans="1:16" x14ac:dyDescent="0.25">
      <c r="A7" s="1">
        <v>5</v>
      </c>
      <c r="B7" s="1" t="s">
        <v>16</v>
      </c>
      <c r="C7" s="1" t="s">
        <v>17</v>
      </c>
      <c r="D7" s="1" t="s">
        <v>10</v>
      </c>
      <c r="E7" s="1" t="s">
        <v>18</v>
      </c>
      <c r="F7" s="1">
        <v>84</v>
      </c>
      <c r="G7" s="1">
        <v>1</v>
      </c>
      <c r="H7" s="2">
        <f t="shared" si="0"/>
        <v>9.1651513899116797</v>
      </c>
      <c r="I7" s="2">
        <f t="shared" si="1"/>
        <v>0.80324936409851377</v>
      </c>
      <c r="J7" s="1">
        <v>4.55</v>
      </c>
      <c r="K7" s="1">
        <f t="shared" si="3"/>
        <v>0.59499999999999975</v>
      </c>
      <c r="L7" s="2">
        <f t="shared" si="2"/>
        <v>-1.8040272661937815</v>
      </c>
      <c r="M7" s="1"/>
      <c r="N7" s="2">
        <f>(1+N8)*(N6-I7)</f>
        <v>2.3001106127799585E-3</v>
      </c>
      <c r="O7" s="1" t="s">
        <v>16</v>
      </c>
    </row>
    <row r="8" spans="1:16" x14ac:dyDescent="0.25">
      <c r="A8" s="1">
        <v>6</v>
      </c>
      <c r="B8" s="1" t="s">
        <v>13</v>
      </c>
      <c r="C8" s="1" t="s">
        <v>17</v>
      </c>
      <c r="D8" s="1" t="s">
        <v>17</v>
      </c>
      <c r="E8" s="1" t="s">
        <v>10</v>
      </c>
      <c r="F8" s="1">
        <v>20</v>
      </c>
      <c r="G8" s="1">
        <v>13</v>
      </c>
      <c r="H8" s="2">
        <f t="shared" si="0"/>
        <v>1.2403473458920846</v>
      </c>
      <c r="I8" s="2">
        <f t="shared" si="1"/>
        <v>0.10728128668654308</v>
      </c>
      <c r="J8" s="1">
        <v>2.59</v>
      </c>
      <c r="K8" s="1">
        <f t="shared" si="3"/>
        <v>2.5549999999999997</v>
      </c>
      <c r="L8" s="2">
        <f t="shared" si="2"/>
        <v>2.6020704805224941</v>
      </c>
      <c r="M8" s="1"/>
      <c r="N8" s="2">
        <f>I8</f>
        <v>0.10728128668654308</v>
      </c>
      <c r="O8" s="1" t="s">
        <v>13</v>
      </c>
      <c r="P8" t="s">
        <v>29</v>
      </c>
    </row>
    <row r="10" spans="1:16" x14ac:dyDescent="0.25">
      <c r="A10" s="1" t="s">
        <v>19</v>
      </c>
      <c r="H10" t="s">
        <v>28</v>
      </c>
    </row>
    <row r="11" spans="1:16" x14ac:dyDescent="0.25">
      <c r="A11" s="1">
        <v>5.1449999999999996</v>
      </c>
      <c r="D11" t="s">
        <v>26</v>
      </c>
      <c r="E11">
        <v>1</v>
      </c>
      <c r="F11">
        <v>29.5</v>
      </c>
      <c r="G11">
        <v>23</v>
      </c>
      <c r="H11">
        <f>SQRT(F11/G11)</f>
        <v>1.1325231545766179</v>
      </c>
    </row>
    <row r="12" spans="1:16" x14ac:dyDescent="0.25">
      <c r="A12" s="1" t="s">
        <v>20</v>
      </c>
      <c r="D12" t="s">
        <v>27</v>
      </c>
      <c r="E12">
        <v>2</v>
      </c>
      <c r="F12">
        <v>29</v>
      </c>
      <c r="G12">
        <v>24</v>
      </c>
      <c r="H12">
        <f>SQRT(F12/G12)</f>
        <v>1.0992421631894098</v>
      </c>
    </row>
    <row r="13" spans="1:16" x14ac:dyDescent="0.25">
      <c r="A13" s="1">
        <v>5.59</v>
      </c>
    </row>
    <row r="14" spans="1:16" x14ac:dyDescent="0.25">
      <c r="A14" t="s">
        <v>21</v>
      </c>
      <c r="B14" t="s">
        <v>22</v>
      </c>
    </row>
    <row r="15" spans="1:16" x14ac:dyDescent="0.25">
      <c r="A15">
        <v>5.75</v>
      </c>
      <c r="B15">
        <v>2.29</v>
      </c>
    </row>
    <row r="16" spans="1:16" x14ac:dyDescent="0.25">
      <c r="A16" t="s">
        <v>23</v>
      </c>
      <c r="B16" t="s">
        <v>24</v>
      </c>
    </row>
    <row r="17" spans="1:2" x14ac:dyDescent="0.25">
      <c r="A17" t="s">
        <v>25</v>
      </c>
      <c r="B17">
        <v>-3</v>
      </c>
    </row>
    <row r="19" spans="1:2" x14ac:dyDescent="0.25">
      <c r="A19" t="s">
        <v>30</v>
      </c>
    </row>
    <row r="20" spans="1:2" x14ac:dyDescent="0.25">
      <c r="A20" t="s">
        <v>31</v>
      </c>
      <c r="B20" s="3" t="e">
        <f>SUM(N3:N5)</f>
        <v>#NUM!</v>
      </c>
    </row>
    <row r="21" spans="1:2" x14ac:dyDescent="0.25">
      <c r="A21" t="s">
        <v>32</v>
      </c>
      <c r="B21" s="3" t="e">
        <f>N4+N6+N7</f>
        <v>#NUM!</v>
      </c>
    </row>
    <row r="22" spans="1:2" x14ac:dyDescent="0.25">
      <c r="A22" t="s">
        <v>33</v>
      </c>
      <c r="B22" s="3" t="e">
        <f>N5+N7+N8</f>
        <v>#NUM!</v>
      </c>
    </row>
  </sheetData>
  <mergeCells count="11">
    <mergeCell ref="N1:N2"/>
    <mergeCell ref="I1:I2"/>
    <mergeCell ref="J1:J2"/>
    <mergeCell ref="K1:K2"/>
    <mergeCell ref="L1:L2"/>
    <mergeCell ref="M1:M2"/>
    <mergeCell ref="C1:E1"/>
    <mergeCell ref="A1:B2"/>
    <mergeCell ref="F1:F2"/>
    <mergeCell ref="G1:G2"/>
    <mergeCell ref="H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Галина Карусевич</dc:creator>
  <cp:lastModifiedBy>user</cp:lastModifiedBy>
  <dcterms:created xsi:type="dcterms:W3CDTF">2019-02-19T10:47:51Z</dcterms:created>
  <dcterms:modified xsi:type="dcterms:W3CDTF">2019-09-29T11:40:53Z</dcterms:modified>
</cp:coreProperties>
</file>