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Універ\ІСПП\Laab4\"/>
    </mc:Choice>
  </mc:AlternateContent>
  <xr:revisionPtr revIDLastSave="0" documentId="8_{4D179DC0-5BA7-4596-963B-8A458FC3734D}" xr6:coauthVersionLast="47" xr6:coauthVersionMax="47" xr10:uidLastSave="{00000000-0000-0000-0000-000000000000}"/>
  <bookViews>
    <workbookView xWindow="-120" yWindow="-120" windowWidth="29040" windowHeight="15720" xr2:uid="{8413C7EE-FB36-498A-9CB6-F9734D2C3E4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5" i="1" l="1"/>
  <c r="F43" i="1"/>
  <c r="N19" i="1"/>
  <c r="N20" i="1"/>
  <c r="L17" i="1"/>
  <c r="L18" i="1"/>
  <c r="L19" i="1"/>
  <c r="J20" i="1"/>
  <c r="H20" i="1"/>
  <c r="H21" i="1"/>
  <c r="H22" i="1"/>
  <c r="H16" i="1"/>
  <c r="G17" i="1"/>
  <c r="D23" i="1"/>
  <c r="P19" i="1" s="1"/>
  <c r="C23" i="1"/>
  <c r="N21" i="1" s="1"/>
  <c r="B23" i="1"/>
  <c r="L16" i="1" s="1"/>
  <c r="A23" i="1"/>
  <c r="K2" i="1"/>
  <c r="K3" i="1"/>
  <c r="L3" i="1"/>
  <c r="M3" i="1"/>
  <c r="N3" i="1"/>
  <c r="K4" i="1"/>
  <c r="J5" i="1"/>
  <c r="K5" i="1"/>
  <c r="K6" i="1"/>
  <c r="N6" i="1"/>
  <c r="N1" i="1"/>
  <c r="M1" i="1"/>
  <c r="H4" i="1"/>
  <c r="H5" i="1"/>
  <c r="H6" i="1"/>
  <c r="H7" i="1"/>
  <c r="B8" i="1"/>
  <c r="K7" i="1" s="1"/>
  <c r="C8" i="1"/>
  <c r="N5" i="1" s="1"/>
  <c r="D8" i="1"/>
  <c r="P7" i="1" s="1"/>
  <c r="A8" i="1"/>
  <c r="G2" i="1" s="1"/>
  <c r="N17" i="1" l="1"/>
  <c r="I22" i="1"/>
  <c r="I21" i="1"/>
  <c r="N7" i="1"/>
  <c r="J3" i="1"/>
  <c r="I17" i="1"/>
  <c r="O16" i="1"/>
  <c r="N18" i="1"/>
  <c r="L7" i="1"/>
  <c r="P18" i="1"/>
  <c r="O7" i="1"/>
  <c r="J16" i="1"/>
  <c r="I18" i="1"/>
  <c r="J21" i="1"/>
  <c r="P17" i="1"/>
  <c r="J7" i="1"/>
  <c r="K20" i="1"/>
  <c r="G37" i="1"/>
  <c r="G16" i="1"/>
  <c r="L22" i="1"/>
  <c r="O3" i="1"/>
  <c r="K19" i="1"/>
  <c r="G6" i="1"/>
  <c r="M5" i="1"/>
  <c r="G19" i="1"/>
  <c r="L21" i="1"/>
  <c r="H1" i="1"/>
  <c r="L5" i="1"/>
  <c r="G18" i="1"/>
  <c r="L20" i="1"/>
  <c r="J22" i="1"/>
  <c r="J19" i="1"/>
  <c r="O22" i="1"/>
  <c r="O21" i="1"/>
  <c r="H3" i="1"/>
  <c r="I3" i="1"/>
  <c r="H2" i="1"/>
  <c r="M16" i="1"/>
  <c r="I1" i="1"/>
  <c r="O6" i="1"/>
  <c r="O4" i="1"/>
  <c r="O2" i="1"/>
  <c r="H19" i="1"/>
  <c r="J17" i="1"/>
  <c r="M22" i="1"/>
  <c r="O20" i="1"/>
  <c r="P6" i="1"/>
  <c r="J1" i="1"/>
  <c r="N4" i="1"/>
  <c r="N2" i="1"/>
  <c r="H18" i="1"/>
  <c r="K16" i="1"/>
  <c r="M21" i="1"/>
  <c r="O19" i="1"/>
  <c r="I5" i="1"/>
  <c r="P2" i="1"/>
  <c r="G1" i="1"/>
  <c r="K1" i="1"/>
  <c r="K8" i="1" s="1"/>
  <c r="H11" i="1" s="1"/>
  <c r="M11" i="1" s="1"/>
  <c r="M6" i="1"/>
  <c r="M4" i="1"/>
  <c r="M2" i="1"/>
  <c r="M8" i="1" s="1"/>
  <c r="H17" i="1"/>
  <c r="K22" i="1"/>
  <c r="M20" i="1"/>
  <c r="O18" i="1"/>
  <c r="I7" i="1"/>
  <c r="P4" i="1"/>
  <c r="J18" i="1"/>
  <c r="G7" i="1"/>
  <c r="L1" i="1"/>
  <c r="L6" i="1"/>
  <c r="L4" i="1"/>
  <c r="L2" i="1"/>
  <c r="I16" i="1"/>
  <c r="K21" i="1"/>
  <c r="M19" i="1"/>
  <c r="O17" i="1"/>
  <c r="M18" i="1"/>
  <c r="G36" i="1"/>
  <c r="J6" i="1"/>
  <c r="G39" i="1"/>
  <c r="G4" i="1"/>
  <c r="O1" i="1"/>
  <c r="I6" i="1"/>
  <c r="I4" i="1"/>
  <c r="I2" i="1"/>
  <c r="G22" i="1"/>
  <c r="I20" i="1"/>
  <c r="K18" i="1"/>
  <c r="N16" i="1"/>
  <c r="N23" i="1" s="1"/>
  <c r="I27" i="1" s="1"/>
  <c r="N27" i="1" s="1"/>
  <c r="P21" i="1"/>
  <c r="G38" i="1"/>
  <c r="P16" i="1"/>
  <c r="G5" i="1"/>
  <c r="J4" i="1"/>
  <c r="M17" i="1"/>
  <c r="G3" i="1"/>
  <c r="P1" i="1"/>
  <c r="P5" i="1"/>
  <c r="P3" i="1"/>
  <c r="M7" i="1"/>
  <c r="G21" i="1"/>
  <c r="I19" i="1"/>
  <c r="K17" i="1"/>
  <c r="N22" i="1"/>
  <c r="P20" i="1"/>
  <c r="J2" i="1"/>
  <c r="P22" i="1"/>
  <c r="O5" i="1"/>
  <c r="G20" i="1"/>
  <c r="L23" i="1"/>
  <c r="H27" i="1" s="1"/>
  <c r="M27" i="1" s="1"/>
  <c r="I23" i="1" l="1"/>
  <c r="G27" i="1" s="1"/>
  <c r="L27" i="1" s="1"/>
  <c r="P23" i="1"/>
  <c r="J28" i="1" s="1"/>
  <c r="O28" i="1" s="1"/>
  <c r="G8" i="1"/>
  <c r="G10" i="1" s="1"/>
  <c r="L10" i="1" s="1"/>
  <c r="O23" i="1"/>
  <c r="I28" i="1" s="1"/>
  <c r="N28" i="1" s="1"/>
  <c r="J23" i="1"/>
  <c r="G23" i="1"/>
  <c r="G25" i="1" s="1"/>
  <c r="L25" i="1" s="1"/>
  <c r="B30" i="1" s="1"/>
  <c r="G30" i="1" s="1"/>
  <c r="K23" i="1"/>
  <c r="H26" i="1" s="1"/>
  <c r="M26" i="1" s="1"/>
  <c r="C31" i="1" s="1"/>
  <c r="H31" i="1" s="1"/>
  <c r="H23" i="1"/>
  <c r="H25" i="1" s="1"/>
  <c r="M25" i="1" s="1"/>
  <c r="M23" i="1"/>
  <c r="H28" i="1" s="1"/>
  <c r="M28" i="1" s="1"/>
  <c r="H8" i="1"/>
  <c r="N8" i="1"/>
  <c r="I12" i="1" s="1"/>
  <c r="N12" i="1" s="1"/>
  <c r="D32" i="1" s="1"/>
  <c r="I32" i="1" s="1"/>
  <c r="J25" i="1"/>
  <c r="O25" i="1" s="1"/>
  <c r="G28" i="1"/>
  <c r="L28" i="1" s="1"/>
  <c r="G11" i="1"/>
  <c r="L11" i="1" s="1"/>
  <c r="H10" i="1"/>
  <c r="M10" i="1" s="1"/>
  <c r="C30" i="1" s="1"/>
  <c r="H30" i="1" s="1"/>
  <c r="H13" i="1"/>
  <c r="M13" i="1" s="1"/>
  <c r="J11" i="1"/>
  <c r="O11" i="1" s="1"/>
  <c r="L8" i="1"/>
  <c r="O8" i="1"/>
  <c r="J8" i="1"/>
  <c r="I8" i="1"/>
  <c r="P8" i="1"/>
  <c r="J13" i="1" s="1"/>
  <c r="O13" i="1" s="1"/>
  <c r="E33" i="1" s="1"/>
  <c r="J33" i="1" s="1"/>
  <c r="J27" i="1"/>
  <c r="O27" i="1" s="1"/>
  <c r="I26" i="1"/>
  <c r="N26" i="1" s="1"/>
  <c r="J26" i="1"/>
  <c r="O26" i="1" s="1"/>
  <c r="I25" i="1"/>
  <c r="N25" i="1" s="1"/>
  <c r="G26" i="1"/>
  <c r="L26" i="1" s="1"/>
  <c r="B31" i="1" l="1"/>
  <c r="G31" i="1" s="1"/>
  <c r="C33" i="1"/>
  <c r="H33" i="1" s="1"/>
  <c r="J10" i="1"/>
  <c r="O10" i="1" s="1"/>
  <c r="G13" i="1"/>
  <c r="L13" i="1" s="1"/>
  <c r="G12" i="1"/>
  <c r="L12" i="1" s="1"/>
  <c r="B32" i="1" s="1"/>
  <c r="G32" i="1" s="1"/>
  <c r="I10" i="1"/>
  <c r="N10" i="1" s="1"/>
  <c r="D30" i="1" s="1"/>
  <c r="I30" i="1" s="1"/>
  <c r="E31" i="1"/>
  <c r="J31" i="1" s="1"/>
  <c r="H12" i="1"/>
  <c r="M12" i="1" s="1"/>
  <c r="C32" i="1" s="1"/>
  <c r="H32" i="1" s="1"/>
  <c r="I11" i="1"/>
  <c r="N11" i="1" s="1"/>
  <c r="B33" i="1"/>
  <c r="G33" i="1" s="1"/>
  <c r="D31" i="1"/>
  <c r="I31" i="1" s="1"/>
  <c r="E30" i="1"/>
  <c r="J30" i="1" s="1"/>
  <c r="J12" i="1"/>
  <c r="O12" i="1" s="1"/>
  <c r="E32" i="1" s="1"/>
  <c r="J32" i="1" s="1"/>
  <c r="I13" i="1"/>
  <c r="N13" i="1" s="1"/>
  <c r="D33" i="1" s="1"/>
  <c r="I33" i="1" s="1"/>
  <c r="B36" i="1" l="1" a="1"/>
  <c r="B36" i="1" s="1"/>
  <c r="I36" i="1" s="1" a="1"/>
  <c r="I36" i="1" s="1"/>
  <c r="F44" i="1" l="1"/>
  <c r="D41" i="1" a="1"/>
  <c r="D41" i="1" s="1"/>
  <c r="F42" i="1" s="1"/>
  <c r="B41" i="1" a="1"/>
  <c r="B41" i="1" s="1"/>
  <c r="F4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<sst xmlns="http://schemas.openxmlformats.org/spreadsheetml/2006/main" count="21" uniqueCount="21">
  <si>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Y:</t>
  </si>
  <si>
    <t>5*Sy</t>
  </si>
  <si>
    <t>Sy</t>
  </si>
  <si>
    <t>5*Sx</t>
  </si>
  <si>
    <t>Sx</t>
  </si>
  <si>
    <t>Skj(x)</t>
  </si>
  <si>
    <t>Skj(y)</t>
  </si>
  <si>
    <t>5*Sx+5*Sy:</t>
  </si>
  <si>
    <t>1/12(7Sx+7Sy):</t>
  </si>
  <si>
    <t>S^-1:</t>
  </si>
  <si>
    <t>(X-Y):</t>
  </si>
  <si>
    <t>A=S^-1(X-Y):</t>
  </si>
  <si>
    <t>Uxi:</t>
  </si>
  <si>
    <t>Uyi:</t>
  </si>
  <si>
    <t>UxMid=</t>
  </si>
  <si>
    <t>UyMid=</t>
  </si>
  <si>
    <t>Z1mid=</t>
  </si>
  <si>
    <t>Z1=</t>
  </si>
  <si>
    <t>Z2=</t>
  </si>
  <si>
    <t>Z2mid=</t>
  </si>
  <si>
    <t>MarkConst=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</si>
</sst>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082C-D6C4-4FEA-8424-847C01BB851F}">
  <dimension ref="A1:P47"/>
  <sheetViews>
    <sheetView tabSelected="1" zoomScale="80" zoomScaleNormal="80" workbookViewId="0">
      <selection activeCell="H41" sqref="H41:L42"/>
    </sheetView>
  </sheetViews>
  <sheetFormatPr defaultRowHeight="15" x14ac:dyDescent="0.25"/>
  <cols>
    <col min="1" max="1" width="10.28515625" customWidth="1"/>
    <col min="2" max="2" width="13" customWidth="1"/>
    <col min="3" max="3" width="12.140625" customWidth="1"/>
    <col min="4" max="4" width="14.5703125" customWidth="1"/>
    <col min="5" max="5" width="15.5703125" customWidth="1"/>
    <col min="6" max="6" width="14.140625" customWidth="1"/>
    <col min="7" max="7" width="9.140625" customWidth="1"/>
    <col min="8" max="8" width="11.7109375" customWidth="1"/>
  </cols>
  <sheetData>
    <row r="1" spans="1:16" x14ac:dyDescent="0.25">
      <c r="A1">
        <v>0.2</v>
      </c>
      <c r="B1">
        <v>3.31</v>
      </c>
      <c r="C1">
        <v>25.5</v>
      </c>
      <c r="D1">
        <v>85</v>
      </c>
      <c r="F1" t="s">
        <v>5</v>
      </c>
      <c r="G1">
        <f>(A1-$A$8)*(A1-$A$8)</f>
        <v>4.5918367346938806E-4</v>
      </c>
      <c r="H1">
        <f>(A1-$A$8)*(B1-$B$8)</f>
        <v>-1.5704081632653064E-2</v>
      </c>
      <c r="I1">
        <f>(A1-$A$8)*(C1-$C$8)</f>
        <v>-6.0306122448979586E-2</v>
      </c>
      <c r="J1">
        <f>(A1-$A$8)*(D1-$D$8)</f>
        <v>-6.1224489795918477E-2</v>
      </c>
      <c r="K1">
        <f>(B1-$B$8)*(B1-$B$8)</f>
        <v>0.53707959183673437</v>
      </c>
      <c r="L1">
        <f>(B1-$B$8)*(C1-$C$8)</f>
        <v>2.0624693877551006</v>
      </c>
      <c r="M1">
        <f>(B1-$B$8)*(D1-$D$8)</f>
        <v>2.0938775510204106</v>
      </c>
      <c r="N1">
        <f>(C1-$C$8)*(C1-$C$8)</f>
        <v>7.9202040816326464</v>
      </c>
      <c r="O1">
        <f>(C1-$C$8)*(D1-$D$8)</f>
        <v>8.0408163265306207</v>
      </c>
      <c r="P1">
        <f>(D1-$D$8)*(D1-$D$8)</f>
        <v>8.1632653061224723</v>
      </c>
    </row>
    <row r="2" spans="1:16" x14ac:dyDescent="0.25">
      <c r="A2">
        <v>0.15</v>
      </c>
      <c r="B2">
        <v>4.5199999999999996</v>
      </c>
      <c r="C2">
        <v>32.299999999999997</v>
      </c>
      <c r="D2">
        <v>85</v>
      </c>
      <c r="G2">
        <f t="shared" ref="G2:G7" si="0">(A2-$A$8)*(A2-$A$8)</f>
        <v>8.1632653061224547E-4</v>
      </c>
      <c r="H2">
        <f t="shared" ref="H2:H7" si="1">(A2-$A$8)*(B2-$B$8)</f>
        <v>-1.3632653061224487E-2</v>
      </c>
      <c r="I2">
        <f t="shared" ref="I2:I7" si="2">(A2-$A$8)*(C2-$C$8)</f>
        <v>-0.11387755102040815</v>
      </c>
      <c r="J2">
        <f t="shared" ref="J2:J7" si="3">(A2-$A$8)*(D2-$D$8)</f>
        <v>8.1632653061224636E-2</v>
      </c>
      <c r="K2">
        <f t="shared" ref="K2:K7" si="4">(B2-$B$8)*(B2-$B$8)</f>
        <v>0.22766530612244873</v>
      </c>
      <c r="L2">
        <f t="shared" ref="L2:L7" si="5">(B2-$B$8)*(C2-$C$8)</f>
        <v>1.9017551020408143</v>
      </c>
      <c r="M2">
        <f t="shared" ref="M2:M7" si="6">(B2-$B$8)*(D2-$D$8)</f>
        <v>-1.3632653061224502</v>
      </c>
      <c r="N2">
        <f t="shared" ref="N2:N7" si="7">(C2-$C$8)*(C2-$C$8)</f>
        <v>15.885918367346925</v>
      </c>
      <c r="O2">
        <f t="shared" ref="O2:O7" si="8">(C2-$C$8)*(D2-$D$8)</f>
        <v>-11.387755102040828</v>
      </c>
      <c r="P2">
        <f t="shared" ref="P2:P7" si="9">(D2-$D$8)*(D2-$D$8)</f>
        <v>8.1632653061224723</v>
      </c>
    </row>
    <row r="3" spans="1:16" x14ac:dyDescent="0.25">
      <c r="A3">
        <v>0.18</v>
      </c>
      <c r="B3">
        <v>4.43</v>
      </c>
      <c r="C3">
        <v>31.2</v>
      </c>
      <c r="D3">
        <v>95</v>
      </c>
      <c r="G3">
        <f t="shared" si="0"/>
        <v>2.040816326530582E-6</v>
      </c>
      <c r="H3">
        <f t="shared" si="1"/>
        <v>5.5306122448979165E-4</v>
      </c>
      <c r="I3">
        <f t="shared" si="2"/>
        <v>4.1224489795918069E-3</v>
      </c>
      <c r="J3">
        <f t="shared" si="3"/>
        <v>1.0204081632652979E-2</v>
      </c>
      <c r="K3">
        <f t="shared" si="4"/>
        <v>0.1498795918367346</v>
      </c>
      <c r="L3">
        <f t="shared" si="5"/>
        <v>1.1171836734693876</v>
      </c>
      <c r="M3">
        <f t="shared" si="6"/>
        <v>2.765306122448977</v>
      </c>
      <c r="N3">
        <f t="shared" si="7"/>
        <v>8.3273469387755128</v>
      </c>
      <c r="O3">
        <f t="shared" si="8"/>
        <v>20.612244897959176</v>
      </c>
      <c r="P3">
        <f t="shared" si="9"/>
        <v>51.020408163265245</v>
      </c>
    </row>
    <row r="4" spans="1:16" x14ac:dyDescent="0.25">
      <c r="A4">
        <v>0.17</v>
      </c>
      <c r="B4">
        <v>3.73</v>
      </c>
      <c r="C4">
        <v>27.7</v>
      </c>
      <c r="D4">
        <v>88</v>
      </c>
      <c r="G4">
        <f t="shared" si="0"/>
        <v>7.3469387755101896E-5</v>
      </c>
      <c r="H4">
        <f t="shared" si="1"/>
        <v>2.6816326530612208E-3</v>
      </c>
      <c r="I4">
        <f t="shared" si="2"/>
        <v>5.2653061224489711E-3</v>
      </c>
      <c r="J4">
        <f t="shared" si="3"/>
        <v>-1.2244897959183313E-3</v>
      </c>
      <c r="K4">
        <f t="shared" si="4"/>
        <v>9.7879591836734614E-2</v>
      </c>
      <c r="L4">
        <f t="shared" si="5"/>
        <v>0.19218367346938756</v>
      </c>
      <c r="M4">
        <f t="shared" si="6"/>
        <v>-4.4693877551019119E-2</v>
      </c>
      <c r="N4">
        <f t="shared" si="7"/>
        <v>0.37734693877550973</v>
      </c>
      <c r="O4">
        <f t="shared" si="8"/>
        <v>-8.7755102040813771E-2</v>
      </c>
      <c r="P4">
        <f t="shared" si="9"/>
        <v>2.0408163265304962E-2</v>
      </c>
    </row>
    <row r="5" spans="1:16" x14ac:dyDescent="0.25">
      <c r="A5">
        <v>0.22</v>
      </c>
      <c r="B5">
        <v>3.94</v>
      </c>
      <c r="C5">
        <v>26.8</v>
      </c>
      <c r="D5">
        <v>90</v>
      </c>
      <c r="G5">
        <f t="shared" si="0"/>
        <v>1.7163265306122447E-3</v>
      </c>
      <c r="H5">
        <f t="shared" si="1"/>
        <v>-4.261224489795914E-3</v>
      </c>
      <c r="I5">
        <f t="shared" si="2"/>
        <v>-6.2734693877550943E-2</v>
      </c>
      <c r="J5">
        <f t="shared" si="3"/>
        <v>8.8775510204081462E-2</v>
      </c>
      <c r="K5">
        <f t="shared" si="4"/>
        <v>1.0579591836734674E-2</v>
      </c>
      <c r="L5">
        <f t="shared" si="5"/>
        <v>0.155755102040816</v>
      </c>
      <c r="M5">
        <f t="shared" si="6"/>
        <v>-0.22040816326530549</v>
      </c>
      <c r="N5">
        <f t="shared" si="7"/>
        <v>2.2930612244897906</v>
      </c>
      <c r="O5">
        <f t="shared" si="8"/>
        <v>-3.2448979591836635</v>
      </c>
      <c r="P5">
        <f t="shared" si="9"/>
        <v>4.5918367346938602</v>
      </c>
    </row>
    <row r="6" spans="1:16" x14ac:dyDescent="0.25">
      <c r="A6">
        <v>0.16</v>
      </c>
      <c r="B6">
        <v>3.83</v>
      </c>
      <c r="C6">
        <v>32.5</v>
      </c>
      <c r="D6">
        <v>85</v>
      </c>
      <c r="G6">
        <f t="shared" si="0"/>
        <v>3.448979591836735E-4</v>
      </c>
      <c r="H6">
        <f t="shared" si="1"/>
        <v>3.9530612244897921E-3</v>
      </c>
      <c r="I6">
        <f t="shared" si="2"/>
        <v>-7.7734693877551039E-2</v>
      </c>
      <c r="J6">
        <f t="shared" si="3"/>
        <v>5.3061224489795993E-2</v>
      </c>
      <c r="K6">
        <f t="shared" si="4"/>
        <v>4.5308163265306026E-2</v>
      </c>
      <c r="L6">
        <f t="shared" si="5"/>
        <v>-0.89095918367346871</v>
      </c>
      <c r="M6">
        <f t="shared" si="6"/>
        <v>0.60816326530612264</v>
      </c>
      <c r="N6">
        <f t="shared" si="7"/>
        <v>17.520204081632663</v>
      </c>
      <c r="O6">
        <f t="shared" si="8"/>
        <v>-11.959183673469408</v>
      </c>
      <c r="P6">
        <f t="shared" si="9"/>
        <v>8.1632653061224723</v>
      </c>
    </row>
    <row r="7" spans="1:16" x14ac:dyDescent="0.25">
      <c r="A7">
        <v>0.17</v>
      </c>
      <c r="B7">
        <v>4.54</v>
      </c>
      <c r="C7">
        <v>22.2</v>
      </c>
      <c r="D7">
        <v>87</v>
      </c>
      <c r="G7">
        <f t="shared" si="0"/>
        <v>7.3469387755101896E-5</v>
      </c>
      <c r="H7">
        <f t="shared" si="1"/>
        <v>-4.2612244897959157E-3</v>
      </c>
      <c r="I7">
        <f t="shared" si="2"/>
        <v>5.2408163265306069E-2</v>
      </c>
      <c r="J7">
        <f t="shared" si="3"/>
        <v>7.3469387755102315E-3</v>
      </c>
      <c r="K7">
        <f t="shared" si="4"/>
        <v>0.24715102040816345</v>
      </c>
      <c r="L7">
        <f t="shared" si="5"/>
        <v>-3.0396734693877558</v>
      </c>
      <c r="M7">
        <f>(B7-$B$8)*(D7-$D$8)</f>
        <v>-0.426122448979594</v>
      </c>
      <c r="N7">
        <f t="shared" si="7"/>
        <v>37.384489795918363</v>
      </c>
      <c r="O7">
        <f t="shared" si="8"/>
        <v>5.2408163265306369</v>
      </c>
      <c r="P7">
        <f t="shared" si="9"/>
        <v>0.73469387755102733</v>
      </c>
    </row>
    <row r="8" spans="1:16" x14ac:dyDescent="0.25">
      <c r="A8">
        <f>SUM(A1:A7)/7</f>
        <v>0.17857142857142858</v>
      </c>
      <c r="B8">
        <f t="shared" ref="B8:P10" si="10">SUM(B1:B7)/7</f>
        <v>4.0428571428571427</v>
      </c>
      <c r="C8">
        <f t="shared" si="10"/>
        <v>28.314285714285713</v>
      </c>
      <c r="D8">
        <f t="shared" si="10"/>
        <v>87.857142857142861</v>
      </c>
      <c r="G8">
        <f>SUM(G1:G7)/7</f>
        <v>4.9795918367346952E-4</v>
      </c>
      <c r="H8">
        <f t="shared" ref="G8:P13" si="11">SUM(H1:H7)/7</f>
        <v>-4.3816326530612248E-3</v>
      </c>
      <c r="I8">
        <f t="shared" si="11"/>
        <v>-3.612244897959184E-2</v>
      </c>
      <c r="J8">
        <f t="shared" si="11"/>
        <v>2.5510204081632643E-2</v>
      </c>
      <c r="K8">
        <f t="shared" si="11"/>
        <v>0.18793469387755093</v>
      </c>
      <c r="L8">
        <f t="shared" si="11"/>
        <v>0.21410204081632589</v>
      </c>
      <c r="M8">
        <f t="shared" si="11"/>
        <v>0.48755102040816306</v>
      </c>
      <c r="N8">
        <f t="shared" si="11"/>
        <v>12.815510204081631</v>
      </c>
      <c r="O8">
        <f t="shared" si="11"/>
        <v>1.0306122448979602</v>
      </c>
      <c r="P8">
        <f t="shared" si="11"/>
        <v>11.551020408163263</v>
      </c>
    </row>
    <row r="10" spans="1:16" x14ac:dyDescent="0.25">
      <c r="F10" t="s">
        <v>4</v>
      </c>
      <c r="G10">
        <f>VALUE(G8)</f>
        <v>4.9795918367346952E-4</v>
      </c>
      <c r="H10">
        <f t="shared" ref="H10:J10" si="12">VALUE(H8)</f>
        <v>-4.3816326530612248E-3</v>
      </c>
      <c r="I10">
        <f t="shared" si="12"/>
        <v>-3.612244897959184E-2</v>
      </c>
      <c r="J10">
        <f t="shared" si="12"/>
        <v>2.5510204081632643E-2</v>
      </c>
      <c r="K10" t="s">
        <v>3</v>
      </c>
      <c r="L10">
        <f>G10*7</f>
        <v>3.4857142857142864E-3</v>
      </c>
      <c r="M10">
        <f t="shared" ref="M10:O10" si="13">H10*7</f>
        <v>-3.0671428571428572E-2</v>
      </c>
      <c r="N10">
        <f t="shared" si="13"/>
        <v>-0.25285714285714289</v>
      </c>
      <c r="O10">
        <f t="shared" si="13"/>
        <v>0.17857142857142849</v>
      </c>
    </row>
    <row r="11" spans="1:16" x14ac:dyDescent="0.25">
      <c r="G11">
        <f>VALUE(H8)</f>
        <v>-4.3816326530612248E-3</v>
      </c>
      <c r="H11">
        <f>VALUE(K8)</f>
        <v>0.18793469387755093</v>
      </c>
      <c r="I11">
        <f>VALUE(L8)</f>
        <v>0.21410204081632589</v>
      </c>
      <c r="J11">
        <f>VALUE(M8)</f>
        <v>0.48755102040816306</v>
      </c>
      <c r="L11">
        <f t="shared" ref="L11:L13" si="14">G11*7</f>
        <v>-3.0671428571428572E-2</v>
      </c>
      <c r="M11">
        <f t="shared" ref="M11:M13" si="15">H11*7</f>
        <v>1.3155428571428565</v>
      </c>
      <c r="N11">
        <f t="shared" ref="N11:N13" si="16">I11*7</f>
        <v>1.4987142857142812</v>
      </c>
      <c r="O11">
        <f t="shared" ref="O11:O13" si="17">J11*7</f>
        <v>3.4128571428571415</v>
      </c>
    </row>
    <row r="12" spans="1:16" x14ac:dyDescent="0.25">
      <c r="G12">
        <f>VALUE(I8)</f>
        <v>-3.612244897959184E-2</v>
      </c>
      <c r="H12">
        <f>VALUE(L8)</f>
        <v>0.21410204081632589</v>
      </c>
      <c r="I12">
        <f>VALUE(N8)</f>
        <v>12.815510204081631</v>
      </c>
      <c r="J12">
        <f>VALUE(O8)</f>
        <v>1.0306122448979602</v>
      </c>
      <c r="L12">
        <f t="shared" si="14"/>
        <v>-0.25285714285714289</v>
      </c>
      <c r="M12">
        <f t="shared" si="15"/>
        <v>1.4987142857142812</v>
      </c>
      <c r="N12">
        <f t="shared" si="16"/>
        <v>89.708571428571418</v>
      </c>
      <c r="O12">
        <f t="shared" si="17"/>
        <v>7.2142857142857215</v>
      </c>
    </row>
    <row r="13" spans="1:16" x14ac:dyDescent="0.25">
      <c r="G13">
        <f>VALUE(J8)</f>
        <v>2.5510204081632643E-2</v>
      </c>
      <c r="H13">
        <f>VALUE(M8)</f>
        <v>0.48755102040816306</v>
      </c>
      <c r="I13">
        <f>VALUE(O8)</f>
        <v>1.0306122448979602</v>
      </c>
      <c r="J13">
        <f>VALUE(P8)</f>
        <v>11.551020408163263</v>
      </c>
      <c r="L13">
        <f t="shared" si="14"/>
        <v>0.17857142857142849</v>
      </c>
      <c r="M13">
        <f t="shared" si="15"/>
        <v>3.4128571428571415</v>
      </c>
      <c r="N13">
        <f t="shared" si="16"/>
        <v>7.2142857142857215</v>
      </c>
      <c r="O13">
        <f t="shared" si="17"/>
        <v>80.857142857142833</v>
      </c>
    </row>
    <row r="15" spans="1:16" x14ac:dyDescent="0.25">
      <c r="A15" t="s">
        <v>0</v>
      </c>
    </row>
    <row r="16" spans="1:16" x14ac:dyDescent="0.25">
      <c r="A16">
        <v>0.25</v>
      </c>
      <c r="B16">
        <v>3.25</v>
      </c>
      <c r="C16">
        <v>25.3</v>
      </c>
      <c r="D16">
        <v>92</v>
      </c>
      <c r="F16" t="s">
        <v>6</v>
      </c>
      <c r="G16">
        <f>(A16-$A$23)*(A16-$A$23)</f>
        <v>1.2416326530612257E-2</v>
      </c>
      <c r="H16">
        <f>(A16-$A$23)*(B16-$B$23)</f>
        <v>3.7885714285714293E-2</v>
      </c>
      <c r="I16">
        <f>(A16-$A$23)*(C16-$C$23)</f>
        <v>-0.32473469387755161</v>
      </c>
      <c r="J16">
        <f>(A16-$A$23)*(D16-$D$23)</f>
        <v>0.55714285714285738</v>
      </c>
      <c r="K16">
        <f>(B16-$B$23)*(B16-$B$23)</f>
        <v>0.1155999999999999</v>
      </c>
      <c r="L16">
        <f>(B16-$B$23)*(C16-$C$23)</f>
        <v>-0.99085714285714377</v>
      </c>
      <c r="M16">
        <f>(B16-$B$23)*(D16-$D$23)</f>
        <v>1.6999999999999993</v>
      </c>
      <c r="N16">
        <f>(C16-$C$23)*(C16-$C$23)</f>
        <v>8.4930612244898178</v>
      </c>
      <c r="O16">
        <f>(C16-$C$23)*(D16-$D$23)</f>
        <v>-14.571428571428591</v>
      </c>
      <c r="P16">
        <f>(D16-$D$23)*(D16-$D$23)</f>
        <v>25</v>
      </c>
    </row>
    <row r="17" spans="1:16" x14ac:dyDescent="0.25">
      <c r="A17">
        <v>0.48</v>
      </c>
      <c r="B17">
        <v>3.18</v>
      </c>
      <c r="C17">
        <v>24</v>
      </c>
      <c r="D17">
        <v>93</v>
      </c>
      <c r="G17">
        <f t="shared" ref="G17:G22" si="18">(A17-$A$23)*(A17-$A$23)</f>
        <v>1.405918367346937E-2</v>
      </c>
      <c r="H17">
        <f t="shared" ref="H17:H22" si="19">(A17-$A$23)*(B17-$B$23)</f>
        <v>-4.8614285714285645E-2</v>
      </c>
      <c r="I17">
        <f t="shared" ref="I17:I22" si="20">(A17-$A$23)*(C17-$C$23)</f>
        <v>0.19140816326530638</v>
      </c>
      <c r="J17">
        <f t="shared" ref="J17:J22" si="21">(A17-$A$23)*(D17-$D$23)</f>
        <v>-0.47428571428571398</v>
      </c>
      <c r="K17">
        <f t="shared" ref="K17:K22" si="22">(B17-$B$23)*(B17-$B$23)</f>
        <v>0.16809999999999975</v>
      </c>
      <c r="L17">
        <f t="shared" ref="L17:L22" si="23">(B17-$B$23)*(C17-$C$23)</f>
        <v>-0.6618571428571437</v>
      </c>
      <c r="M17">
        <f t="shared" ref="M17:M22" si="24">(B17-$B$23)*(D17-$D$23)</f>
        <v>1.6399999999999988</v>
      </c>
      <c r="N17">
        <f t="shared" ref="N17:N22" si="25">(C17-$C$23)*(C17-$C$23)</f>
        <v>2.6059183673469488</v>
      </c>
      <c r="O17">
        <f t="shared" ref="O17:O22" si="26">(C17-$C$23)*(D17-$D$23)</f>
        <v>-6.4571428571428697</v>
      </c>
      <c r="P17">
        <f t="shared" ref="P17:P22" si="27">(D17-$D$23)*(D17-$D$23)</f>
        <v>16</v>
      </c>
    </row>
    <row r="18" spans="1:16" x14ac:dyDescent="0.25">
      <c r="A18">
        <v>0.55000000000000004</v>
      </c>
      <c r="B18">
        <v>3.45</v>
      </c>
      <c r="C18">
        <v>19.8</v>
      </c>
      <c r="D18">
        <v>98</v>
      </c>
      <c r="G18">
        <f t="shared" si="18"/>
        <v>3.5559183673469386E-2</v>
      </c>
      <c r="H18">
        <f t="shared" si="19"/>
        <v>-2.6399999999999937E-2</v>
      </c>
      <c r="I18">
        <f t="shared" si="20"/>
        <v>-0.48759183673469308</v>
      </c>
      <c r="J18">
        <f t="shared" si="21"/>
        <v>0.18857142857142856</v>
      </c>
      <c r="K18">
        <f t="shared" si="22"/>
        <v>1.9599999999999909E-2</v>
      </c>
      <c r="L18">
        <f t="shared" si="23"/>
        <v>0.36199999999999866</v>
      </c>
      <c r="M18">
        <f t="shared" si="24"/>
        <v>-0.13999999999999968</v>
      </c>
      <c r="N18">
        <f t="shared" si="25"/>
        <v>6.6859183673469191</v>
      </c>
      <c r="O18">
        <f t="shared" si="26"/>
        <v>-2.5857142857142819</v>
      </c>
      <c r="P18">
        <f t="shared" si="27"/>
        <v>1</v>
      </c>
    </row>
    <row r="19" spans="1:16" x14ac:dyDescent="0.25">
      <c r="A19">
        <v>0.18</v>
      </c>
      <c r="B19">
        <v>4.18</v>
      </c>
      <c r="C19">
        <v>26.1</v>
      </c>
      <c r="D19">
        <v>102</v>
      </c>
      <c r="G19">
        <f t="shared" si="18"/>
        <v>3.2916326530612272E-2</v>
      </c>
      <c r="H19">
        <f t="shared" si="19"/>
        <v>-0.10704285714285716</v>
      </c>
      <c r="I19">
        <f t="shared" si="20"/>
        <v>-0.67387755102040925</v>
      </c>
      <c r="J19">
        <f t="shared" si="21"/>
        <v>-0.90714285714285747</v>
      </c>
      <c r="K19">
        <f t="shared" si="22"/>
        <v>0.34809999999999985</v>
      </c>
      <c r="L19">
        <f t="shared" si="23"/>
        <v>2.1914285714285735</v>
      </c>
      <c r="M19">
        <f t="shared" si="24"/>
        <v>2.9499999999999993</v>
      </c>
      <c r="N19">
        <f t="shared" si="25"/>
        <v>13.795918367346973</v>
      </c>
      <c r="O19">
        <f t="shared" si="26"/>
        <v>18.571428571428594</v>
      </c>
      <c r="P19">
        <f t="shared" si="27"/>
        <v>25</v>
      </c>
    </row>
    <row r="20" spans="1:16" x14ac:dyDescent="0.25">
      <c r="A20">
        <v>0.35</v>
      </c>
      <c r="B20">
        <v>3.35</v>
      </c>
      <c r="C20">
        <v>19</v>
      </c>
      <c r="D20">
        <v>109</v>
      </c>
      <c r="G20">
        <f t="shared" si="18"/>
        <v>1.3061224489796104E-4</v>
      </c>
      <c r="H20">
        <f t="shared" si="19"/>
        <v>2.7428571428571597E-3</v>
      </c>
      <c r="I20">
        <f t="shared" si="20"/>
        <v>3.8693877551020647E-2</v>
      </c>
      <c r="J20">
        <f t="shared" si="21"/>
        <v>-0.13714285714285812</v>
      </c>
      <c r="K20">
        <f t="shared" si="22"/>
        <v>5.7599999999999887E-2</v>
      </c>
      <c r="L20">
        <f t="shared" si="23"/>
        <v>0.81257142857142706</v>
      </c>
      <c r="M20">
        <f t="shared" si="24"/>
        <v>-2.8799999999999972</v>
      </c>
      <c r="N20">
        <f t="shared" si="25"/>
        <v>11.463061224489774</v>
      </c>
      <c r="O20">
        <f t="shared" si="26"/>
        <v>-40.628571428571391</v>
      </c>
      <c r="P20">
        <f t="shared" si="27"/>
        <v>144</v>
      </c>
    </row>
    <row r="21" spans="1:16" x14ac:dyDescent="0.25">
      <c r="A21">
        <v>0.43</v>
      </c>
      <c r="B21">
        <v>3.43</v>
      </c>
      <c r="C21">
        <v>18.2</v>
      </c>
      <c r="D21">
        <v>91</v>
      </c>
      <c r="G21">
        <f t="shared" si="18"/>
        <v>4.7020408163265213E-3</v>
      </c>
      <c r="H21">
        <f t="shared" si="19"/>
        <v>-1.097142857142854E-2</v>
      </c>
      <c r="I21">
        <f t="shared" si="20"/>
        <v>-0.28702040816326485</v>
      </c>
      <c r="J21">
        <f t="shared" si="21"/>
        <v>-0.41142857142857103</v>
      </c>
      <c r="K21">
        <f t="shared" si="22"/>
        <v>2.5599999999999904E-2</v>
      </c>
      <c r="L21">
        <f t="shared" si="23"/>
        <v>0.66971428571428404</v>
      </c>
      <c r="M21">
        <f t="shared" si="24"/>
        <v>0.95999999999999819</v>
      </c>
      <c r="N21">
        <f t="shared" si="25"/>
        <v>17.520204081632631</v>
      </c>
      <c r="O21">
        <f t="shared" si="26"/>
        <v>25.1142857142857</v>
      </c>
      <c r="P21">
        <f t="shared" si="27"/>
        <v>36</v>
      </c>
    </row>
    <row r="22" spans="1:16" x14ac:dyDescent="0.25">
      <c r="A22">
        <v>0.28999999999999998</v>
      </c>
      <c r="B22">
        <v>4.29</v>
      </c>
      <c r="C22">
        <v>24.3</v>
      </c>
      <c r="D22">
        <v>94</v>
      </c>
      <c r="G22">
        <f t="shared" si="18"/>
        <v>5.1020408163265423E-3</v>
      </c>
      <c r="H22">
        <f t="shared" si="19"/>
        <v>-5.0000000000000065E-2</v>
      </c>
      <c r="I22">
        <f t="shared" si="20"/>
        <v>-0.13673469387755144</v>
      </c>
      <c r="J22">
        <f t="shared" si="21"/>
        <v>0.21428571428571452</v>
      </c>
      <c r="K22">
        <f t="shared" si="22"/>
        <v>0.49000000000000027</v>
      </c>
      <c r="L22">
        <f t="shared" si="23"/>
        <v>1.340000000000003</v>
      </c>
      <c r="M22">
        <f t="shared" si="24"/>
        <v>-2.1000000000000005</v>
      </c>
      <c r="N22">
        <f t="shared" si="25"/>
        <v>3.664489795918382</v>
      </c>
      <c r="O22">
        <f t="shared" si="26"/>
        <v>-5.7428571428571544</v>
      </c>
      <c r="P22">
        <f t="shared" si="27"/>
        <v>9</v>
      </c>
    </row>
    <row r="23" spans="1:16" x14ac:dyDescent="0.25">
      <c r="A23">
        <f>SUM(A16:A22)/7</f>
        <v>0.36142857142857149</v>
      </c>
      <c r="B23">
        <f t="shared" ref="B23:P23" si="28">SUM(B16:B22)/7</f>
        <v>3.59</v>
      </c>
      <c r="C23">
        <f t="shared" si="28"/>
        <v>22.385714285714283</v>
      </c>
      <c r="D23">
        <f t="shared" si="28"/>
        <v>97</v>
      </c>
      <c r="G23">
        <f>SUM(G16:G22)/7</f>
        <v>1.4983673469387757E-2</v>
      </c>
      <c r="H23">
        <f t="shared" ref="H23" si="29">SUM(H16:H22)/7</f>
        <v>-2.8914285714285701E-2</v>
      </c>
      <c r="I23">
        <f t="shared" ref="I23" si="30">SUM(I16:I22)/7</f>
        <v>-0.23997959183673473</v>
      </c>
      <c r="J23">
        <f t="shared" ref="J23" si="31">SUM(J16:J22)/7</f>
        <v>-0.1385714285714286</v>
      </c>
      <c r="K23">
        <f t="shared" ref="K23" si="32">SUM(K16:K22)/7</f>
        <v>0.17494285714285707</v>
      </c>
      <c r="L23">
        <f t="shared" ref="L23" si="33">SUM(L16:L22)/7</f>
        <v>0.5318571428571427</v>
      </c>
      <c r="M23">
        <f t="shared" ref="M23" si="34">SUM(M16:M22)/7</f>
        <v>0.30428571428571399</v>
      </c>
      <c r="N23">
        <f t="shared" ref="N23" si="35">SUM(N16:N22)/7</f>
        <v>9.1755102040816343</v>
      </c>
      <c r="O23">
        <f t="shared" ref="O23" si="36">SUM(O16:O22)/7</f>
        <v>-3.7571428571428558</v>
      </c>
      <c r="P23">
        <f t="shared" ref="P23" si="37">SUM(P16:P22)/7</f>
        <v>36.571428571428569</v>
      </c>
    </row>
    <row r="25" spans="1:16" x14ac:dyDescent="0.25">
      <c r="F25" t="s">
        <v>2</v>
      </c>
      <c r="G25">
        <f>VALUE(G23)</f>
        <v>1.4983673469387757E-2</v>
      </c>
      <c r="H25">
        <f t="shared" ref="H25:J25" si="38">VALUE(H23)</f>
        <v>-2.8914285714285701E-2</v>
      </c>
      <c r="I25">
        <f t="shared" si="38"/>
        <v>-0.23997959183673473</v>
      </c>
      <c r="J25">
        <f t="shared" si="38"/>
        <v>-0.1385714285714286</v>
      </c>
      <c r="K25" t="s">
        <v>1</v>
      </c>
      <c r="L25">
        <f>G25*7</f>
        <v>0.1048857142857143</v>
      </c>
      <c r="M25">
        <f t="shared" ref="M25:O25" si="39">H25*7</f>
        <v>-0.20239999999999991</v>
      </c>
      <c r="N25">
        <f t="shared" si="39"/>
        <v>-1.6798571428571432</v>
      </c>
      <c r="O25">
        <f t="shared" si="39"/>
        <v>-0.9700000000000002</v>
      </c>
    </row>
    <row r="26" spans="1:16" x14ac:dyDescent="0.25">
      <c r="G26">
        <f>VALUE(H23)</f>
        <v>-2.8914285714285701E-2</v>
      </c>
      <c r="H26">
        <f>VALUE(K23)</f>
        <v>0.17494285714285707</v>
      </c>
      <c r="I26">
        <f>VALUE(L23)</f>
        <v>0.5318571428571427</v>
      </c>
      <c r="J26">
        <f>VALUE(M23)</f>
        <v>0.30428571428571399</v>
      </c>
      <c r="L26">
        <f t="shared" ref="L26:L27" si="40">G26*7</f>
        <v>-0.20239999999999991</v>
      </c>
      <c r="M26">
        <f t="shared" ref="M26:M28" si="41">H26*7</f>
        <v>1.2245999999999995</v>
      </c>
      <c r="N26">
        <f t="shared" ref="N26:N28" si="42">I26*7</f>
        <v>3.722999999999999</v>
      </c>
      <c r="O26">
        <f t="shared" ref="O26:O28" si="43">J26*7</f>
        <v>2.1299999999999981</v>
      </c>
    </row>
    <row r="27" spans="1:16" x14ac:dyDescent="0.25">
      <c r="G27">
        <f>VALUE(I23)</f>
        <v>-0.23997959183673473</v>
      </c>
      <c r="H27">
        <f>VALUE(L23)</f>
        <v>0.5318571428571427</v>
      </c>
      <c r="I27">
        <f>VALUE(N23)</f>
        <v>9.1755102040816343</v>
      </c>
      <c r="J27">
        <f>VALUE(O23)</f>
        <v>-3.7571428571428558</v>
      </c>
      <c r="L27">
        <f t="shared" si="40"/>
        <v>-1.6798571428571432</v>
      </c>
      <c r="M27">
        <f t="shared" si="41"/>
        <v>3.722999999999999</v>
      </c>
      <c r="N27">
        <f t="shared" si="42"/>
        <v>64.228571428571442</v>
      </c>
      <c r="O27">
        <f t="shared" si="43"/>
        <v>-26.29999999999999</v>
      </c>
    </row>
    <row r="28" spans="1:16" x14ac:dyDescent="0.25">
      <c r="G28">
        <f>VALUE(J23)</f>
        <v>-0.1385714285714286</v>
      </c>
      <c r="H28">
        <f>VALUE(M23)</f>
        <v>0.30428571428571399</v>
      </c>
      <c r="I28">
        <f>VALUE(O23)</f>
        <v>-3.7571428571428558</v>
      </c>
      <c r="J28">
        <f>VALUE(P23)</f>
        <v>36.571428571428569</v>
      </c>
      <c r="L28">
        <f>G28*7</f>
        <v>-0.9700000000000002</v>
      </c>
      <c r="M28">
        <f t="shared" si="41"/>
        <v>2.1299999999999981</v>
      </c>
      <c r="N28">
        <f t="shared" si="42"/>
        <v>-26.29999999999999</v>
      </c>
      <c r="O28">
        <f t="shared" si="43"/>
        <v>256</v>
      </c>
    </row>
    <row r="30" spans="1:16" x14ac:dyDescent="0.25">
      <c r="A30" t="s">
        <v>7</v>
      </c>
      <c r="B30">
        <f>L25+L10</f>
        <v>0.10837142857142859</v>
      </c>
      <c r="C30">
        <f t="shared" ref="C30:E30" si="44">M25+M10</f>
        <v>-0.23307142857142849</v>
      </c>
      <c r="D30">
        <f t="shared" si="44"/>
        <v>-1.9327142857142861</v>
      </c>
      <c r="E30">
        <f t="shared" si="44"/>
        <v>-0.7914285714285717</v>
      </c>
      <c r="F30" t="s">
        <v>8</v>
      </c>
      <c r="G30">
        <f>B30/12</f>
        <v>9.0309523809523826E-3</v>
      </c>
      <c r="H30">
        <f>C30/12</f>
        <v>-1.9422619047619039E-2</v>
      </c>
      <c r="I30">
        <f t="shared" ref="I30:J30" si="45">D30/12</f>
        <v>-0.16105952380952385</v>
      </c>
      <c r="J30">
        <f t="shared" si="45"/>
        <v>-6.5952380952380971E-2</v>
      </c>
    </row>
    <row r="31" spans="1:16" x14ac:dyDescent="0.25">
      <c r="B31">
        <f t="shared" ref="B31:B33" si="46">L26+L11</f>
        <v>-0.23307142857142849</v>
      </c>
      <c r="C31">
        <f t="shared" ref="C31:C33" si="47">M26+M11</f>
        <v>2.5401428571428557</v>
      </c>
      <c r="D31">
        <f t="shared" ref="D31:D33" si="48">N26+N11</f>
        <v>5.2217142857142802</v>
      </c>
      <c r="E31">
        <f t="shared" ref="E31:E33" si="49">O26+O11</f>
        <v>5.5428571428571392</v>
      </c>
      <c r="G31">
        <f t="shared" ref="G31:G32" si="50">B31/12</f>
        <v>-1.9422619047619039E-2</v>
      </c>
      <c r="H31">
        <f t="shared" ref="H31:H32" si="51">C31/12</f>
        <v>0.2116785714285713</v>
      </c>
      <c r="I31">
        <f t="shared" ref="I31:I33" si="52">D31/12</f>
        <v>0.43514285714285666</v>
      </c>
      <c r="J31">
        <f t="shared" ref="J31:J33" si="53">E31/12</f>
        <v>0.4619047619047616</v>
      </c>
    </row>
    <row r="32" spans="1:16" x14ac:dyDescent="0.25">
      <c r="B32">
        <f t="shared" si="46"/>
        <v>-1.9327142857142861</v>
      </c>
      <c r="C32">
        <f t="shared" si="47"/>
        <v>5.2217142857142802</v>
      </c>
      <c r="D32">
        <f t="shared" si="48"/>
        <v>153.93714285714287</v>
      </c>
      <c r="E32">
        <f t="shared" si="49"/>
        <v>-19.085714285714268</v>
      </c>
      <c r="G32">
        <f t="shared" si="50"/>
        <v>-0.16105952380952385</v>
      </c>
      <c r="H32">
        <f t="shared" si="51"/>
        <v>0.43514285714285666</v>
      </c>
      <c r="I32">
        <f t="shared" si="52"/>
        <v>12.828095238095239</v>
      </c>
      <c r="J32">
        <f t="shared" si="53"/>
        <v>-1.590476190476189</v>
      </c>
    </row>
    <row r="33" spans="1:12" x14ac:dyDescent="0.25">
      <c r="B33">
        <f t="shared" si="46"/>
        <v>-0.7914285714285717</v>
      </c>
      <c r="C33">
        <f t="shared" si="47"/>
        <v>5.5428571428571392</v>
      </c>
      <c r="D33">
        <f t="shared" si="48"/>
        <v>-19.085714285714268</v>
      </c>
      <c r="E33">
        <f t="shared" si="49"/>
        <v>336.85714285714283</v>
      </c>
      <c r="G33">
        <f>B33/12</f>
        <v>-6.5952380952380971E-2</v>
      </c>
      <c r="H33">
        <f>C33/12</f>
        <v>0.4619047619047616</v>
      </c>
      <c r="I33">
        <f t="shared" si="52"/>
        <v>-1.590476190476189</v>
      </c>
      <c r="J33">
        <f t="shared" si="53"/>
        <v>28.071428571428569</v>
      </c>
    </row>
    <row r="36" spans="1:12" x14ac:dyDescent="0.25">
      <c r="A36" t="s">
        <v>9</v>
      </c>
      <c r="B36" s="1" cm="1">
        <f t="array" ref="B36:E39">MINVERSE(G30:J33)</f>
        <v>168.70742223807414</v>
      </c>
      <c r="C36" s="1">
        <v>11.137115073259993</v>
      </c>
      <c r="D36" s="1">
        <v>1.7792968838616527</v>
      </c>
      <c r="E36" s="1">
        <v>0.31392413826987292</v>
      </c>
      <c r="F36" t="s">
        <v>10</v>
      </c>
      <c r="G36">
        <f>A8-A23</f>
        <v>-0.18285714285714291</v>
      </c>
      <c r="H36" t="s">
        <v>11</v>
      </c>
      <c r="I36" cm="1">
        <f t="array" ref="I36:I39">MMULT(B36:E39,G36:G39)</f>
        <v>-18.127309978787721</v>
      </c>
    </row>
    <row r="37" spans="1:12" x14ac:dyDescent="0.25">
      <c r="B37" s="1">
        <v>11.13711507325999</v>
      </c>
      <c r="C37" s="1">
        <v>6.0722046283380697</v>
      </c>
      <c r="D37" s="1">
        <v>-7.5823255949398538E-2</v>
      </c>
      <c r="E37" s="1">
        <v>-7.804576296373901E-2</v>
      </c>
      <c r="G37">
        <f>B8-B23</f>
        <v>0.45285714285714285</v>
      </c>
      <c r="I37">
        <v>0.97737786940544891</v>
      </c>
    </row>
    <row r="38" spans="1:12" x14ac:dyDescent="0.25">
      <c r="B38" s="1">
        <v>1.7792968838616519</v>
      </c>
      <c r="C38" s="1">
        <v>-7.5823255949398524E-2</v>
      </c>
      <c r="D38" s="1">
        <v>0.10427081809938255</v>
      </c>
      <c r="E38" s="1">
        <v>1.1335805074430758E-2</v>
      </c>
      <c r="G38">
        <f>C8-C23</f>
        <v>5.9285714285714306</v>
      </c>
      <c r="I38">
        <v>0.15484109909404298</v>
      </c>
    </row>
    <row r="39" spans="1:12" x14ac:dyDescent="0.25">
      <c r="B39" s="1">
        <v>0.31392413826987287</v>
      </c>
      <c r="C39" s="1">
        <v>-7.8045762963738843E-2</v>
      </c>
      <c r="D39" s="1">
        <v>1.1335805074430752E-2</v>
      </c>
      <c r="E39" s="1">
        <v>3.8287438035179013E-2</v>
      </c>
      <c r="G39">
        <f>D8-D23</f>
        <v>-9.1428571428571388</v>
      </c>
      <c r="I39">
        <v>-0.37559829846329551</v>
      </c>
    </row>
    <row r="41" spans="1:12" x14ac:dyDescent="0.25">
      <c r="A41" t="s">
        <v>12</v>
      </c>
      <c r="B41" cm="1">
        <f t="array" ref="B41:B47">MMULT(A1:D7,I36:I39)</f>
        <v>-28.367748590507532</v>
      </c>
      <c r="C41" t="s">
        <v>13</v>
      </c>
      <c r="D41" cm="1">
        <f t="array" ref="D41:D47">MMULT(A16:D22,I36:I39)</f>
        <v>-31.992913070673122</v>
      </c>
      <c r="E41" t="s">
        <v>14</v>
      </c>
      <c r="F41">
        <f>SUM(_xlfn.ANCHORARRAY(B41))/7</f>
        <v>-27.900398783399698</v>
      </c>
      <c r="H41" t="s">
        <v>17</v>
      </c>
      <c r="I41">
        <v>0.3</v>
      </c>
      <c r="J41">
        <v>4.2300000000000004</v>
      </c>
      <c r="K41">
        <v>28.2</v>
      </c>
      <c r="L41">
        <v>100</v>
      </c>
    </row>
    <row r="42" spans="1:12" x14ac:dyDescent="0.25">
      <c r="B42">
        <v>-25.225836395748061</v>
      </c>
      <c r="D42">
        <v>-36.807502543938227</v>
      </c>
      <c r="E42" t="s">
        <v>15</v>
      </c>
      <c r="F42">
        <f>SUM(_xlfn.ANCHORARRAY(D41))/7</f>
        <v>-36.00974754524502</v>
      </c>
      <c r="H42" t="s">
        <v>18</v>
      </c>
      <c r="I42">
        <v>0.2</v>
      </c>
      <c r="J42">
        <v>4.0199999999999996</v>
      </c>
      <c r="K42">
        <v>25.3</v>
      </c>
      <c r="L42">
        <v>99</v>
      </c>
    </row>
    <row r="43" spans="1:12" x14ac:dyDescent="0.25">
      <c r="B43">
        <v>-29.783927896994584</v>
      </c>
      <c r="D43">
        <v>-40.34084632622536</v>
      </c>
      <c r="E43" t="s">
        <v>20</v>
      </c>
      <c r="F43">
        <f>(F41+F42)/2</f>
        <v>-31.955073164322357</v>
      </c>
    </row>
    <row r="44" spans="1:12" x14ac:dyDescent="0.25">
      <c r="B44">
        <v>-28.199575063376606</v>
      </c>
      <c r="D44">
        <v>-33.447150058968631</v>
      </c>
      <c r="E44" t="s">
        <v>16</v>
      </c>
      <c r="F44">
        <f>SUM(I41*I36+J41*I37+K41*I38+L41*I39)</f>
        <v>-34.497195457928804</v>
      </c>
    </row>
    <row r="45" spans="1:12" x14ac:dyDescent="0.25">
      <c r="B45">
        <v>-29.791244795852077</v>
      </c>
      <c r="D45">
        <v>-41.06857627977984</v>
      </c>
      <c r="E45" t="s">
        <v>19</v>
      </c>
      <c r="F45">
        <f>SUM(I42*I36+J42*I37+K42*I38+L42*I39)</f>
        <v>-32.963154701534606</v>
      </c>
    </row>
    <row r="46" spans="1:12" x14ac:dyDescent="0.25">
      <c r="B46">
        <v>-26.05053200560689</v>
      </c>
      <c r="D46">
        <v>-35.803674355466342</v>
      </c>
    </row>
    <row r="47" spans="1:12" x14ac:dyDescent="0.25">
      <c r="B47">
        <v>-27.883926735712127</v>
      </c>
      <c r="D47">
        <v>-32.607570181663597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Виталий Куротченко</cp:lastModifiedBy>
  <dcterms:created xsi:type="dcterms:W3CDTF">2023-05-20T19:21:55Z</dcterms:created>
  <dcterms:modified xsi:type="dcterms:W3CDTF">2023-05-21T12:27:02Z</dcterms:modified>
</cp:coreProperties>
</file>