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265"/>
  </bookViews>
  <sheets>
    <sheet name="Foglio5" sheetId="5" r:id="rId1"/>
  </sheets>
  <definedNames>
    <definedName name="_xlnm.Print_Area" localSheetId="0">Foglio5!$C$2:$L$25</definedName>
  </definedNames>
  <calcPr calcId="145621"/>
</workbook>
</file>

<file path=xl/calcChain.xml><?xml version="1.0" encoding="utf-8"?>
<calcChain xmlns="http://schemas.openxmlformats.org/spreadsheetml/2006/main">
  <c r="H22" i="5" l="1"/>
  <c r="H21" i="5" s="1"/>
  <c r="D14" i="5"/>
  <c r="A6" i="5" s="1"/>
  <c r="C6" i="5"/>
  <c r="C7" i="5" s="1"/>
  <c r="C8" i="5" s="1"/>
  <c r="C9" i="5" s="1"/>
  <c r="C10" i="5" s="1"/>
  <c r="C11" i="5" s="1"/>
  <c r="C12" i="5" s="1"/>
  <c r="E12" i="5" s="1"/>
  <c r="E6" i="5" l="1"/>
  <c r="H24" i="5"/>
  <c r="H25" i="5" s="1"/>
  <c r="H23" i="5"/>
  <c r="B6" i="5"/>
  <c r="B5" i="5"/>
  <c r="A5" i="5"/>
  <c r="B12" i="5"/>
  <c r="A11" i="5"/>
  <c r="E9" i="5"/>
  <c r="A8" i="5"/>
  <c r="B10" i="5"/>
  <c r="E7" i="5"/>
  <c r="A12" i="5"/>
  <c r="B9" i="5"/>
  <c r="E8" i="5"/>
  <c r="A9" i="5"/>
  <c r="B11" i="5"/>
  <c r="A10" i="5"/>
  <c r="E11" i="5"/>
  <c r="B7" i="5"/>
  <c r="E10" i="5"/>
  <c r="B8" i="5"/>
  <c r="A7" i="5"/>
  <c r="F10" i="5" l="1"/>
  <c r="F9" i="5"/>
  <c r="F8" i="5"/>
  <c r="F12" i="5"/>
  <c r="F7" i="5"/>
  <c r="F11" i="5"/>
  <c r="F6" i="5"/>
  <c r="D16" i="5"/>
  <c r="D17" i="5"/>
</calcChain>
</file>

<file path=xl/sharedStrings.xml><?xml version="1.0" encoding="utf-8"?>
<sst xmlns="http://schemas.openxmlformats.org/spreadsheetml/2006/main" count="21" uniqueCount="20">
  <si>
    <t>h</t>
  </si>
  <si>
    <t>n</t>
  </si>
  <si>
    <t>a</t>
  </si>
  <si>
    <t>b</t>
  </si>
  <si>
    <t>Poisson</t>
  </si>
  <si>
    <t>Numero 
incidenti k</t>
  </si>
  <si>
    <t>Numero di
 polizze nk</t>
  </si>
  <si>
    <t>k*nk / nk-1</t>
  </si>
  <si>
    <t>8+</t>
  </si>
  <si>
    <t>Totale</t>
  </si>
  <si>
    <t>E(k) =</t>
  </si>
  <si>
    <t>Var(k) =</t>
  </si>
  <si>
    <t>&gt; E(k)</t>
  </si>
  <si>
    <t>Distribuzioni</t>
  </si>
  <si>
    <t>Binomiale Neg.</t>
  </si>
  <si>
    <t>-Logverosimiglianza</t>
  </si>
  <si>
    <t>Stima
parametri</t>
  </si>
  <si>
    <t>var</t>
  </si>
  <si>
    <t>Stime BN</t>
  </si>
  <si>
    <t>Fonte: Pentikainen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</si>
</sst>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6" formatCode="_-* #,##0_-;\-* #,##0_-;_-* &quot;-&quot;??_-;_-@_-"/>
    <numFmt numFmtId="167" formatCode="0.00000000"/>
    <numFmt numFmtId="168" formatCode="0.0000000"/>
    <numFmt numFmtId="174" formatCode="_-* #,##0.00_-;\-* #,##0.00_-;_-* &quot;-&quot;??????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168" fontId="0" fillId="0" borderId="0" xfId="0" applyNumberFormat="1"/>
    <xf numFmtId="166" fontId="0" fillId="0" borderId="1" xfId="1" applyNumberFormat="1" applyFont="1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0" borderId="1" xfId="0" quotePrefix="1" applyBorder="1"/>
    <xf numFmtId="167" fontId="0" fillId="0" borderId="1" xfId="0" applyNumberFormat="1" applyBorder="1"/>
    <xf numFmtId="0" fontId="0" fillId="0" borderId="1" xfId="0" applyFill="1" applyBorder="1"/>
    <xf numFmtId="174" fontId="0" fillId="0" borderId="1" xfId="0" applyNumberFormat="1" applyBorder="1"/>
    <xf numFmtId="167" fontId="0" fillId="2" borderId="1" xfId="0" applyNumberFormat="1" applyFill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320924280651325E-2"/>
          <c:y val="5.7825623359580053E-2"/>
          <c:w val="0.86672402802228832"/>
          <c:h val="0.81169701443569553"/>
        </c:manualLayout>
      </c:layout>
      <c:lineChart>
        <c:grouping val="standard"/>
        <c:varyColors val="0"/>
        <c:ser>
          <c:idx val="1"/>
          <c:order val="0"/>
          <c:tx>
            <c:strRef>
              <c:f>Foglio5!$E$4</c:f>
              <c:strCache>
                <c:ptCount val="1"/>
                <c:pt idx="0">
                  <c:v>k*nk / nk-1</c:v>
                </c:pt>
              </c:strCache>
            </c:strRef>
          </c:tx>
          <c:spPr>
            <a:ln>
              <a:noFill/>
            </a:ln>
          </c:spPr>
          <c:val>
            <c:numRef>
              <c:f>Foglio5!$E$6:$E$12</c:f>
              <c:numCache>
                <c:formatCode>0.00</c:formatCode>
                <c:ptCount val="7"/>
                <c:pt idx="0">
                  <c:v>0.16798469387755102</c:v>
                </c:pt>
                <c:pt idx="1">
                  <c:v>0.36294608959757024</c:v>
                </c:pt>
                <c:pt idx="2">
                  <c:v>0.52719665271966532</c:v>
                </c:pt>
                <c:pt idx="3">
                  <c:v>1.3333333333333333</c:v>
                </c:pt>
                <c:pt idx="4">
                  <c:v>1.4285714285714286</c:v>
                </c:pt>
                <c:pt idx="5">
                  <c:v>6</c:v>
                </c:pt>
                <c:pt idx="6">
                  <c:v>1.75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Foglio5!$F$4:$F$12</c:f>
              <c:strCache>
                <c:ptCount val="1"/>
                <c:pt idx="0">
                  <c:v>Stime BN 0,16 0,40 0,63 0,87 1,10 1,33 1,57</c:v>
                </c:pt>
              </c:strCache>
            </c:strRef>
          </c:tx>
          <c:spPr>
            <a:ln w="28575">
              <a:noFill/>
            </a:ln>
          </c:spPr>
          <c:val>
            <c:numRef>
              <c:f>Foglio5!$F$6:$F$12</c:f>
              <c:numCache>
                <c:formatCode>0.00</c:formatCode>
                <c:ptCount val="7"/>
                <c:pt idx="0">
                  <c:v>0.16418528863924536</c:v>
                </c:pt>
                <c:pt idx="1">
                  <c:v>0.39823009732431935</c:v>
                </c:pt>
                <c:pt idx="2">
                  <c:v>0.6322749060093934</c:v>
                </c:pt>
                <c:pt idx="3">
                  <c:v>0.86631971469446734</c:v>
                </c:pt>
                <c:pt idx="4">
                  <c:v>1.1003645233795414</c:v>
                </c:pt>
                <c:pt idx="5">
                  <c:v>1.3344093320646153</c:v>
                </c:pt>
                <c:pt idx="6">
                  <c:v>1.5684541407496893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467584"/>
        <c:axId val="163286976"/>
      </c:lineChart>
      <c:catAx>
        <c:axId val="326467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63286976"/>
        <c:crosses val="autoZero"/>
        <c:auto val="1"/>
        <c:lblAlgn val="ctr"/>
        <c:lblOffset val="100"/>
        <c:noMultiLvlLbl val="0"/>
      </c:catAx>
      <c:valAx>
        <c:axId val="16328697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326467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3</xdr:row>
      <xdr:rowOff>0</xdr:rowOff>
    </xdr:from>
    <xdr:to>
      <xdr:col>11</xdr:col>
      <xdr:colOff>142876</xdr:colOff>
      <xdr:row>14</xdr:row>
      <xdr:rowOff>66675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5"/>
  <sheetViews>
    <sheetView tabSelected="1" workbookViewId="0">
      <selection activeCell="C2" sqref="C2:L25"/>
    </sheetView>
  </sheetViews>
  <sheetFormatPr defaultRowHeight="15" x14ac:dyDescent="0.25"/>
  <cols>
    <col min="3" max="3" width="11.7109375" customWidth="1"/>
    <col min="4" max="4" width="11" customWidth="1"/>
    <col min="5" max="5" width="10.7109375" customWidth="1"/>
    <col min="6" max="6" width="10.42578125" customWidth="1"/>
    <col min="7" max="7" width="14.5703125" customWidth="1"/>
    <col min="8" max="8" width="12.42578125" customWidth="1"/>
    <col min="10" max="10" width="18.7109375" customWidth="1"/>
  </cols>
  <sheetData>
    <row r="2" spans="1:10" x14ac:dyDescent="0.25">
      <c r="C2" t="s">
        <v>19</v>
      </c>
    </row>
    <row r="4" spans="1:10" ht="36.75" customHeight="1" x14ac:dyDescent="0.25">
      <c r="C4" s="5" t="s">
        <v>5</v>
      </c>
      <c r="D4" s="5" t="s">
        <v>6</v>
      </c>
      <c r="E4" s="1" t="s">
        <v>7</v>
      </c>
      <c r="F4" s="9" t="s">
        <v>18</v>
      </c>
    </row>
    <row r="5" spans="1:10" x14ac:dyDescent="0.25">
      <c r="A5">
        <f>C5^2*D5/$D$14</f>
        <v>0</v>
      </c>
      <c r="B5">
        <f>C5*D5/$D$14</f>
        <v>0</v>
      </c>
      <c r="C5" s="1">
        <v>0</v>
      </c>
      <c r="D5" s="4">
        <v>7840</v>
      </c>
      <c r="E5" s="1"/>
      <c r="F5" s="10"/>
    </row>
    <row r="6" spans="1:10" x14ac:dyDescent="0.25">
      <c r="A6">
        <f t="shared" ref="A6:A12" si="0">C6^2*D6/$D$14</f>
        <v>0.1392030440756791</v>
      </c>
      <c r="B6">
        <f>C6*D6/$D$14</f>
        <v>0.1392030440756791</v>
      </c>
      <c r="C6" s="1">
        <f>C5+1</f>
        <v>1</v>
      </c>
      <c r="D6" s="4">
        <v>1317</v>
      </c>
      <c r="E6" s="6">
        <f>C6*D6/D5</f>
        <v>0.16798469387755102</v>
      </c>
      <c r="F6" s="6">
        <f>$H$25+$H$24*C6</f>
        <v>0.16418528863924536</v>
      </c>
    </row>
    <row r="7" spans="1:10" x14ac:dyDescent="0.25">
      <c r="A7">
        <f t="shared" si="0"/>
        <v>0.10104640101469189</v>
      </c>
      <c r="B7">
        <f t="shared" ref="B7:B12" si="1">C7*D7/$D$14</f>
        <v>5.0523200507345947E-2</v>
      </c>
      <c r="C7" s="1">
        <f t="shared" ref="C7:C12" si="2">C6+1</f>
        <v>2</v>
      </c>
      <c r="D7" s="1">
        <v>239</v>
      </c>
      <c r="E7" s="6">
        <f t="shared" ref="E7:E12" si="3">C7*D7/D6</f>
        <v>0.36294608959757024</v>
      </c>
      <c r="F7" s="6">
        <f t="shared" ref="F7:F12" si="4">$H$25+$H$24*C7</f>
        <v>0.39823009732431935</v>
      </c>
    </row>
    <row r="8" spans="1:10" x14ac:dyDescent="0.25">
      <c r="A8">
        <f t="shared" si="0"/>
        <v>3.9953493288235914E-2</v>
      </c>
      <c r="B8">
        <f t="shared" si="1"/>
        <v>1.3317831096078639E-2</v>
      </c>
      <c r="C8" s="1">
        <f t="shared" si="2"/>
        <v>3</v>
      </c>
      <c r="D8" s="1">
        <v>42</v>
      </c>
      <c r="E8" s="6">
        <f t="shared" si="3"/>
        <v>0.52719665271966532</v>
      </c>
      <c r="F8" s="6">
        <f t="shared" si="4"/>
        <v>0.6322749060093934</v>
      </c>
    </row>
    <row r="9" spans="1:10" x14ac:dyDescent="0.25">
      <c r="A9">
        <f t="shared" si="0"/>
        <v>2.3676144170806469E-2</v>
      </c>
      <c r="B9">
        <f t="shared" si="1"/>
        <v>5.9190360427016173E-3</v>
      </c>
      <c r="C9" s="1">
        <f t="shared" si="2"/>
        <v>4</v>
      </c>
      <c r="D9" s="1">
        <v>14</v>
      </c>
      <c r="E9" s="6">
        <f t="shared" si="3"/>
        <v>1.3333333333333333</v>
      </c>
      <c r="F9" s="6">
        <f t="shared" si="4"/>
        <v>0.86631971469446734</v>
      </c>
    </row>
    <row r="10" spans="1:10" x14ac:dyDescent="0.25">
      <c r="A10">
        <f t="shared" si="0"/>
        <v>1.056970721911003E-2</v>
      </c>
      <c r="B10">
        <f t="shared" si="1"/>
        <v>2.1139414438220063E-3</v>
      </c>
      <c r="C10" s="1">
        <f t="shared" si="2"/>
        <v>5</v>
      </c>
      <c r="D10" s="1">
        <v>4</v>
      </c>
      <c r="E10" s="6">
        <f t="shared" si="3"/>
        <v>1.4285714285714286</v>
      </c>
      <c r="F10" s="6">
        <f t="shared" si="4"/>
        <v>1.1003645233795414</v>
      </c>
    </row>
    <row r="11" spans="1:10" x14ac:dyDescent="0.25">
      <c r="A11">
        <f t="shared" si="0"/>
        <v>1.5220378395518444E-2</v>
      </c>
      <c r="B11">
        <f t="shared" si="1"/>
        <v>2.5367297325864075E-3</v>
      </c>
      <c r="C11" s="1">
        <f t="shared" si="2"/>
        <v>6</v>
      </c>
      <c r="D11" s="1">
        <v>4</v>
      </c>
      <c r="E11" s="6">
        <f t="shared" si="3"/>
        <v>6</v>
      </c>
      <c r="F11" s="6">
        <f t="shared" si="4"/>
        <v>1.3344093320646153</v>
      </c>
    </row>
    <row r="12" spans="1:10" x14ac:dyDescent="0.25">
      <c r="A12">
        <f t="shared" si="0"/>
        <v>5.1791565373639154E-3</v>
      </c>
      <c r="B12">
        <f t="shared" si="1"/>
        <v>7.3987950533770217E-4</v>
      </c>
      <c r="C12" s="1">
        <f t="shared" si="2"/>
        <v>7</v>
      </c>
      <c r="D12" s="1">
        <v>1</v>
      </c>
      <c r="E12" s="6">
        <f t="shared" si="3"/>
        <v>1.75</v>
      </c>
      <c r="F12" s="6">
        <f t="shared" si="4"/>
        <v>1.5684541407496893</v>
      </c>
    </row>
    <row r="13" spans="1:10" x14ac:dyDescent="0.25">
      <c r="C13" s="1" t="s">
        <v>8</v>
      </c>
      <c r="D13" s="1">
        <v>0</v>
      </c>
      <c r="E13" s="1"/>
      <c r="F13" s="1"/>
    </row>
    <row r="14" spans="1:10" x14ac:dyDescent="0.25">
      <c r="C14" s="1" t="s">
        <v>9</v>
      </c>
      <c r="D14" s="4">
        <f>SUM(D5:D13)</f>
        <v>9461</v>
      </c>
      <c r="E14" s="1"/>
      <c r="F14" s="1"/>
    </row>
    <row r="16" spans="1:10" ht="30" x14ac:dyDescent="0.25">
      <c r="C16" t="s">
        <v>10</v>
      </c>
      <c r="D16" s="3">
        <f>SUM(B5:B12)</f>
        <v>0.21435366240355144</v>
      </c>
      <c r="G16" s="1" t="s">
        <v>13</v>
      </c>
      <c r="H16" s="5" t="s">
        <v>16</v>
      </c>
      <c r="I16" s="1"/>
      <c r="J16" s="7" t="s">
        <v>15</v>
      </c>
    </row>
    <row r="17" spans="3:10" x14ac:dyDescent="0.25">
      <c r="C17" t="s">
        <v>11</v>
      </c>
      <c r="D17" s="3">
        <f>SUM(A5:A12) - D16^2</f>
        <v>0.28890083211559003</v>
      </c>
      <c r="E17" t="s">
        <v>12</v>
      </c>
      <c r="G17" s="2" t="s">
        <v>4</v>
      </c>
      <c r="H17" s="1"/>
      <c r="I17" s="1"/>
      <c r="J17" s="1"/>
    </row>
    <row r="18" spans="3:10" x14ac:dyDescent="0.25">
      <c r="G18" s="1" t="s">
        <v>1</v>
      </c>
      <c r="H18" s="11">
        <v>0.21435370000000001</v>
      </c>
      <c r="I18" s="1"/>
      <c r="J18" s="1">
        <v>5490.78</v>
      </c>
    </row>
    <row r="19" spans="3:10" x14ac:dyDescent="0.25">
      <c r="G19" s="1"/>
      <c r="H19" s="8"/>
      <c r="I19" s="1"/>
      <c r="J19" s="1"/>
    </row>
    <row r="20" spans="3:10" x14ac:dyDescent="0.25">
      <c r="G20" s="2" t="s">
        <v>14</v>
      </c>
      <c r="H20" s="1"/>
      <c r="I20" s="1"/>
      <c r="J20" s="1"/>
    </row>
    <row r="21" spans="3:10" x14ac:dyDescent="0.25">
      <c r="G21" s="1" t="s">
        <v>1</v>
      </c>
      <c r="H21" s="11">
        <f>0.3055594*H22</f>
        <v>0.21435364692468001</v>
      </c>
      <c r="I21" s="1"/>
      <c r="J21" s="1">
        <v>5348.04</v>
      </c>
    </row>
    <row r="22" spans="3:10" x14ac:dyDescent="0.25">
      <c r="G22" s="1" t="s">
        <v>0</v>
      </c>
      <c r="H22" s="11">
        <f>0.7015122</f>
        <v>0.70151220000000003</v>
      </c>
      <c r="I22" s="1"/>
      <c r="J22" s="1"/>
    </row>
    <row r="23" spans="3:10" x14ac:dyDescent="0.25">
      <c r="G23" s="9" t="s">
        <v>17</v>
      </c>
      <c r="H23" s="8">
        <f>H21+H21^2/H22</f>
        <v>0.27985141866679708</v>
      </c>
    </row>
    <row r="24" spans="3:10" x14ac:dyDescent="0.25">
      <c r="G24" s="9" t="s">
        <v>2</v>
      </c>
      <c r="H24" s="6">
        <f>H21/(H21+H22)</f>
        <v>0.23404480868507399</v>
      </c>
    </row>
    <row r="25" spans="3:10" x14ac:dyDescent="0.25">
      <c r="G25" s="9" t="s">
        <v>3</v>
      </c>
      <c r="H25" s="6">
        <f>(H22-1)*H24</f>
        <v>-6.9859520045828627E-2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Foglio5</vt:lpstr>
      <vt:lpstr>Foglio5!Area_stampa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nedort</dc:creator>
  <cp:lastModifiedBy>nedort</cp:lastModifiedBy>
  <cp:lastPrinted>2020-04-17T13:19:59Z</cp:lastPrinted>
  <dcterms:created xsi:type="dcterms:W3CDTF">2020-04-14T19:38:49Z</dcterms:created>
  <dcterms:modified xsi:type="dcterms:W3CDTF">2020-04-17T13:24:16Z</dcterms:modified>
</cp:coreProperties>
</file>