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Foglio1!$C$4:$J$29</definedName>
  </definedNames>
  <calcPr calcId="145621"/>
</workbook>
</file>

<file path=xl/calcChain.xml><?xml version="1.0" encoding="utf-8"?>
<calcChain xmlns="http://schemas.openxmlformats.org/spreadsheetml/2006/main">
  <c r="H29" i="1" l="1"/>
  <c r="H28" i="1"/>
  <c r="H27" i="1"/>
  <c r="J25" i="1"/>
  <c r="H25" i="1" s="1"/>
  <c r="J26" i="1"/>
  <c r="J27" i="1"/>
  <c r="J28" i="1"/>
  <c r="J29" i="1"/>
  <c r="I29" i="1"/>
  <c r="I28" i="1"/>
  <c r="I27" i="1"/>
  <c r="I26" i="1"/>
  <c r="I25" i="1"/>
  <c r="I24" i="1"/>
  <c r="J24" i="1" s="1"/>
  <c r="H24" i="1" s="1"/>
  <c r="H26" i="1"/>
  <c r="H22" i="1"/>
  <c r="H21" i="1"/>
  <c r="H20" i="1"/>
  <c r="H19" i="1"/>
  <c r="H18" i="1"/>
  <c r="H17" i="1"/>
  <c r="H16" i="1"/>
  <c r="I22" i="1"/>
  <c r="I21" i="1"/>
  <c r="I20" i="1"/>
  <c r="I19" i="1"/>
  <c r="I18" i="1"/>
  <c r="I17" i="1"/>
  <c r="J17" i="1" s="1"/>
  <c r="I16" i="1"/>
  <c r="J16" i="1" s="1"/>
  <c r="I15" i="1"/>
  <c r="J22" i="1"/>
  <c r="J21" i="1"/>
  <c r="J20" i="1"/>
  <c r="J19" i="1"/>
  <c r="J18" i="1"/>
  <c r="J15" i="1"/>
  <c r="H15" i="1" s="1"/>
  <c r="H13" i="1"/>
  <c r="H12" i="1"/>
  <c r="H11" i="1"/>
  <c r="H10" i="1"/>
  <c r="H9" i="1"/>
  <c r="H8" i="1"/>
  <c r="H7" i="1"/>
  <c r="J13" i="1"/>
  <c r="J12" i="1"/>
  <c r="J11" i="1"/>
  <c r="J10" i="1"/>
  <c r="J9" i="1"/>
  <c r="J8" i="1"/>
  <c r="J7" i="1"/>
  <c r="G7" i="1"/>
  <c r="I13" i="1"/>
  <c r="I12" i="1"/>
  <c r="I11" i="1"/>
  <c r="I10" i="1"/>
  <c r="I9" i="1"/>
  <c r="I8" i="1"/>
  <c r="I7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F29" i="1"/>
  <c r="F28" i="1"/>
  <c r="F27" i="1"/>
  <c r="F26" i="1"/>
  <c r="F25" i="1"/>
  <c r="F24" i="1"/>
  <c r="E29" i="1"/>
  <c r="E28" i="1"/>
  <c r="E27" i="1"/>
  <c r="E26" i="1"/>
  <c r="E25" i="1"/>
  <c r="E24" i="1"/>
  <c r="F22" i="1"/>
  <c r="F21" i="1"/>
  <c r="F20" i="1"/>
  <c r="F19" i="1"/>
  <c r="F18" i="1"/>
  <c r="F17" i="1"/>
  <c r="F16" i="1"/>
  <c r="F15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F13" i="1"/>
  <c r="F12" i="1"/>
  <c r="F11" i="1"/>
  <c r="F8" i="1"/>
  <c r="F9" i="1"/>
  <c r="F10" i="1"/>
  <c r="F7" i="1"/>
</calcChain>
</file>

<file path=xl/sharedStrings.xml><?xml version="1.0" encoding="utf-8"?>
<sst xmlns="http://schemas.openxmlformats.org/spreadsheetml/2006/main" count="9" uniqueCount="9">
  <si>
    <t>Comparazione formule di approssimazione della distribuzione di Poisson</t>
  </si>
  <si>
    <t>n</t>
  </si>
  <si>
    <t>k</t>
  </si>
  <si>
    <t>Esatta</t>
  </si>
  <si>
    <t>Normal</t>
  </si>
  <si>
    <t>Anscombe</t>
  </si>
  <si>
    <t>Peize-Pratt</t>
  </si>
  <si>
    <t>z</t>
  </si>
  <si>
    <t>T(z)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</si>
</sst>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166" fontId="0" fillId="3" borderId="1" xfId="0" applyNumberFormat="1" applyFill="1" applyBorder="1"/>
    <xf numFmtId="0" fontId="0" fillId="3" borderId="1" xfId="0" applyFill="1" applyBorder="1"/>
    <xf numFmtId="166" fontId="0" fillId="2" borderId="1" xfId="0" applyNumberFormat="1" applyFill="1" applyBorder="1"/>
    <xf numFmtId="0" fontId="0" fillId="2" borderId="1" xfId="0" applyFill="1" applyBorder="1"/>
    <xf numFmtId="166" fontId="0" fillId="0" borderId="1" xfId="0" applyNumberFormat="1" applyBorder="1"/>
    <xf numFmtId="170" fontId="0" fillId="3" borderId="1" xfId="0" applyNumberFormat="1" applyFill="1" applyBorder="1"/>
    <xf numFmtId="170" fontId="0" fillId="2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J29"/>
  <sheetViews>
    <sheetView tabSelected="1" workbookViewId="0">
      <selection activeCell="L8" sqref="L8"/>
    </sheetView>
  </sheetViews>
  <sheetFormatPr defaultRowHeight="15" x14ac:dyDescent="0.25"/>
  <cols>
    <col min="5" max="5" width="14.140625" customWidth="1"/>
    <col min="7" max="7" width="11" customWidth="1"/>
    <col min="8" max="8" width="10.85546875" customWidth="1"/>
  </cols>
  <sheetData>
    <row r="4" spans="3:10" x14ac:dyDescent="0.25">
      <c r="C4" s="1" t="s">
        <v>0</v>
      </c>
    </row>
    <row r="6" spans="3:10" x14ac:dyDescent="0.25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3:10" x14ac:dyDescent="0.25">
      <c r="C7" s="2">
        <v>10</v>
      </c>
      <c r="D7" s="2">
        <v>0</v>
      </c>
      <c r="E7" s="3">
        <f>_xlfn.POISSON.DIST(D7,$C$7,1)</f>
        <v>4.5399929762484854E-5</v>
      </c>
      <c r="F7" s="4">
        <f>_xlfn.NORM.DIST((D7-$C$7)/SQRT($C$7),0,1,1)</f>
        <v>7.8270112900127387E-4</v>
      </c>
      <c r="G7" s="3">
        <f>_xlfn.NORM.DIST(3/2*(D7+5/8)^(2/3)*$C$7^(-1/6)-3/2*($C$7^0.5)+1/(24*($C$7^0.5)),0,1,1)</f>
        <v>3.3996880165289384E-5</v>
      </c>
      <c r="H7" s="3">
        <f>_xlfn.NORM.DIST(((D7-$C$7)/($C$7^0.5)+1/($C$7^0.5)*(2/3+0.022/(D7+1)))*(1+J7)^0.5,0,1,1)</f>
        <v>4.4075718608904404E-5</v>
      </c>
      <c r="I7" s="2">
        <f>(D7+0.5)/$C$7</f>
        <v>0.05</v>
      </c>
      <c r="J7" s="2">
        <f>(1-I7^2+2*I7*LN(I7))/(1-I7)^2</f>
        <v>0.7733260638721341</v>
      </c>
    </row>
    <row r="8" spans="3:10" x14ac:dyDescent="0.25">
      <c r="C8" s="2"/>
      <c r="D8" s="2">
        <v>2</v>
      </c>
      <c r="E8" s="3">
        <f t="shared" ref="E8:E13" si="0">_xlfn.POISSON.DIST(D8,$C$7,1)</f>
        <v>2.7693957155115762E-3</v>
      </c>
      <c r="F8" s="4">
        <f t="shared" ref="F8:F13" si="1">_xlfn.NORM.DIST((D8-$C$7)/SQRT($C$7),0,1,1)</f>
        <v>5.7060181930008239E-3</v>
      </c>
      <c r="G8" s="3">
        <f t="shared" ref="G8:G13" si="2">_xlfn.NORM.DIST(3/2*(D8+5/8)^(2/3)*$C$7^(-1/6)-3/2*($C$7^0.5)+1/(24*($C$7^0.5)),0,1,1)</f>
        <v>2.6716165132325627E-3</v>
      </c>
      <c r="H8" s="3">
        <f t="shared" ref="H8:H11" si="3">_xlfn.NORM.DIST(((D8-$C$7)/($C$7^0.5)+1/($C$7^0.5)*(2/3+0.022/(D8+1)))*(1+J8)^0.5,0,1,1)</f>
        <v>2.7633501013298555E-3</v>
      </c>
      <c r="I8" s="2">
        <f t="shared" ref="I8:I13" si="4">(D8+0.5)/$C$7</f>
        <v>0.25</v>
      </c>
      <c r="J8" s="2">
        <f t="shared" ref="J8:J29" si="5">(1-I8^2+2*I8*LN(I8))/(1-I8)^2</f>
        <v>0.43440501233787504</v>
      </c>
    </row>
    <row r="9" spans="3:10" x14ac:dyDescent="0.25">
      <c r="C9" s="2"/>
      <c r="D9" s="2">
        <v>8</v>
      </c>
      <c r="E9" s="3">
        <f t="shared" si="0"/>
        <v>0.33281967875071894</v>
      </c>
      <c r="F9" s="4">
        <f t="shared" si="1"/>
        <v>0.26354462843276905</v>
      </c>
      <c r="G9" s="3">
        <f t="shared" si="2"/>
        <v>0.33277468504634922</v>
      </c>
      <c r="H9" s="3">
        <f t="shared" si="3"/>
        <v>0.33283304516290485</v>
      </c>
      <c r="I9" s="2">
        <f t="shared" si="4"/>
        <v>0.85</v>
      </c>
      <c r="J9" s="2">
        <f t="shared" si="5"/>
        <v>5.4125326834785076E-2</v>
      </c>
    </row>
    <row r="10" spans="3:10" x14ac:dyDescent="0.25">
      <c r="C10" s="2"/>
      <c r="D10" s="2">
        <v>10</v>
      </c>
      <c r="E10" s="3">
        <f t="shared" si="0"/>
        <v>0.58303975019298537</v>
      </c>
      <c r="F10" s="3">
        <f t="shared" si="1"/>
        <v>0.5</v>
      </c>
      <c r="G10" s="3">
        <f t="shared" si="2"/>
        <v>0.58270363916551826</v>
      </c>
      <c r="H10" s="3">
        <f t="shared" si="3"/>
        <v>0.58305868804662508</v>
      </c>
      <c r="I10" s="2">
        <f t="shared" si="4"/>
        <v>1.05</v>
      </c>
      <c r="J10" s="2">
        <f t="shared" si="5"/>
        <v>-1.6262097677088833E-2</v>
      </c>
    </row>
    <row r="11" spans="3:10" x14ac:dyDescent="0.25">
      <c r="C11" s="2"/>
      <c r="D11" s="2">
        <v>12</v>
      </c>
      <c r="E11" s="5">
        <f>1-_xlfn.POISSON.DIST(D11,$C$7,1)</f>
        <v>0.20844352360512564</v>
      </c>
      <c r="F11" s="6">
        <f>1-_xlfn.NORM.DIST((D11-$C$7)/SQRT($C$7),0,1,1)</f>
        <v>0.26354462843276905</v>
      </c>
      <c r="G11" s="3">
        <f>1-_xlfn.NORM.DIST(3/2*(D11+5/8)^(2/3)*$C$7^(-1/6)-3/2*($C$7^0.5)+1/(24*($C$7^0.5)),0,1,1)</f>
        <v>0.20878592824796383</v>
      </c>
      <c r="H11" s="5">
        <f>1-_xlfn.NORM.DIST(((D11-$C$7)/($C$7^0.5)+1/($C$7^0.5)*(2/3+0.022/(D11+1)))*(1+J11)^0.5,0,1,1)</f>
        <v>0.20843163617006666</v>
      </c>
      <c r="I11" s="2">
        <f t="shared" si="4"/>
        <v>1.25</v>
      </c>
      <c r="J11" s="2">
        <f t="shared" si="5"/>
        <v>-7.425794743160985E-2</v>
      </c>
    </row>
    <row r="12" spans="3:10" x14ac:dyDescent="0.25">
      <c r="C12" s="2"/>
      <c r="D12" s="2">
        <v>18</v>
      </c>
      <c r="E12" s="5">
        <f t="shared" ref="E12:E13" si="6">1-_xlfn.POISSON.DIST(D12,$C$7,1)</f>
        <v>7.1865046038543934E-3</v>
      </c>
      <c r="F12" s="6">
        <f t="shared" ref="F12:F13" si="7">1-_xlfn.NORM.DIST((D12-$C$7)/SQRT($C$7),0,1,1)</f>
        <v>5.7060181930008724E-3</v>
      </c>
      <c r="G12" s="3">
        <f t="shared" ref="G12:G13" si="8">1-_xlfn.NORM.DIST(3/2*(D12+5/8)^(2/3)*$C$7^(-1/6)-3/2*($C$7^0.5)+1/(24*($C$7^0.5)),0,1,1)</f>
        <v>7.1374121241868371E-3</v>
      </c>
      <c r="H12" s="5">
        <f t="shared" ref="H12:H13" si="9">1-_xlfn.NORM.DIST(((D12-$C$7)/($C$7^0.5)+1/($C$7^0.5)*(2/3+0.022/(D12+1)))*(1+J12)^0.5,0,1,1)</f>
        <v>7.1869154744333974E-3</v>
      </c>
      <c r="I12" s="2">
        <f t="shared" si="4"/>
        <v>1.85</v>
      </c>
      <c r="J12" s="2">
        <f t="shared" si="5"/>
        <v>-0.20250952991852758</v>
      </c>
    </row>
    <row r="13" spans="3:10" x14ac:dyDescent="0.25">
      <c r="C13" s="2"/>
      <c r="D13" s="2">
        <v>23</v>
      </c>
      <c r="E13" s="5">
        <f t="shared" si="6"/>
        <v>1.2012215395018622E-4</v>
      </c>
      <c r="F13" s="5">
        <f t="shared" si="7"/>
        <v>1.9700791362597947E-5</v>
      </c>
      <c r="G13" s="3">
        <f t="shared" si="8"/>
        <v>1.148806697759408E-4</v>
      </c>
      <c r="H13" s="5">
        <f t="shared" si="9"/>
        <v>1.2016144011006702E-4</v>
      </c>
      <c r="I13" s="2">
        <f t="shared" si="4"/>
        <v>2.35</v>
      </c>
      <c r="J13" s="2">
        <f t="shared" si="5"/>
        <v>-0.27805100557831702</v>
      </c>
    </row>
    <row r="14" spans="3:10" x14ac:dyDescent="0.25">
      <c r="C14" s="2"/>
      <c r="D14" s="2"/>
      <c r="E14" s="2"/>
      <c r="F14" s="2"/>
      <c r="G14" s="7"/>
      <c r="H14" s="7"/>
      <c r="I14" s="2"/>
      <c r="J14" s="2"/>
    </row>
    <row r="15" spans="3:10" x14ac:dyDescent="0.25">
      <c r="C15" s="2">
        <v>100</v>
      </c>
      <c r="D15" s="2">
        <v>80</v>
      </c>
      <c r="E15" s="3">
        <f>_xlfn.POISSON.DIST(D15,$C$15,1)</f>
        <v>2.2649176642255627E-2</v>
      </c>
      <c r="F15" s="3">
        <f>_xlfn.NORM.DIST((D15-$C$15)/SQRT($C$15),0,1,1)</f>
        <v>2.2750131948179191E-2</v>
      </c>
      <c r="G15" s="3">
        <f>_xlfn.NORM.DIST(3/2*(D15+5/8)^(2/3)*$C$15^(-1/6)-3/2*($C$15^0.5)+1/(24*($C$15^0.5)),0,1,1)</f>
        <v>2.264309334018684E-2</v>
      </c>
      <c r="H15" s="3">
        <f>_xlfn.NORM.DIST(((D15-$C$15)/($C$15^0.5)+1/($C$15^0.5)*(2/3+0.022/(D15+1)))*(1+J15)^0.5,0,1,1)</f>
        <v>2.2649141732954799E-2</v>
      </c>
      <c r="I15" s="2">
        <f>(D15+0.5)/$C$15</f>
        <v>0.80500000000000005</v>
      </c>
      <c r="J15" s="2">
        <f t="shared" si="5"/>
        <v>7.2191123803980503E-2</v>
      </c>
    </row>
    <row r="16" spans="3:10" x14ac:dyDescent="0.25">
      <c r="C16" s="2"/>
      <c r="D16" s="2">
        <v>90</v>
      </c>
      <c r="E16" s="3">
        <f t="shared" ref="E16:E18" si="10">_xlfn.POISSON.DIST(D16,$C$15,1)</f>
        <v>0.17138511932176145</v>
      </c>
      <c r="F16" s="4">
        <f t="shared" ref="F16:F22" si="11">_xlfn.NORM.DIST((D16-$C$15)/SQRT($C$15),0,1,1)</f>
        <v>0.15865525393145699</v>
      </c>
      <c r="G16" s="3">
        <f t="shared" ref="G16:G22" si="12">_xlfn.NORM.DIST(3/2*(D16+5/8)^(2/3)*$C$15^(-1/6)-3/2*($C$15^0.5)+1/(24*($C$15^0.5)),0,1,1)</f>
        <v>0.17140498880256741</v>
      </c>
      <c r="H16" s="3">
        <f t="shared" ref="H16:H18" si="13">_xlfn.NORM.DIST(((D16-$C$15)/($C$15^0.5)+1/($C$15^0.5)*(2/3+0.022/(D16+1)))*(1+J16)^0.5,0,1,1)</f>
        <v>0.1713855295985236</v>
      </c>
      <c r="I16" s="2">
        <f t="shared" ref="I16:I22" si="14">(D16+0.5)/$C$15</f>
        <v>0.90500000000000003</v>
      </c>
      <c r="J16" s="2">
        <f t="shared" si="5"/>
        <v>3.3262397695098984E-2</v>
      </c>
    </row>
    <row r="17" spans="3:10" x14ac:dyDescent="0.25">
      <c r="C17" s="2"/>
      <c r="D17" s="2">
        <v>100</v>
      </c>
      <c r="E17" s="3">
        <f t="shared" si="10"/>
        <v>0.52656219852999842</v>
      </c>
      <c r="F17" s="3">
        <f t="shared" si="11"/>
        <v>0.5</v>
      </c>
      <c r="G17" s="3">
        <f t="shared" si="12"/>
        <v>0.52655062081816983</v>
      </c>
      <c r="H17" s="3">
        <f t="shared" si="13"/>
        <v>0.52656305929921188</v>
      </c>
      <c r="I17" s="2">
        <f t="shared" si="14"/>
        <v>1.0049999999999999</v>
      </c>
      <c r="J17" s="2">
        <f t="shared" si="5"/>
        <v>-1.6625124561742853E-3</v>
      </c>
    </row>
    <row r="18" spans="3:10" x14ac:dyDescent="0.25">
      <c r="C18" s="2"/>
      <c r="D18" s="2">
        <v>110</v>
      </c>
      <c r="E18" s="5">
        <f>1-_xlfn.POISSON.DIST(D18,$C$15,1)</f>
        <v>0.14713734844226967</v>
      </c>
      <c r="F18" s="6">
        <f>1-_xlfn.NORM.DIST((D18-$C$15)/SQRT($C$15),0,1,1)</f>
        <v>0.15865525393145696</v>
      </c>
      <c r="G18" s="5">
        <f>1-_xlfn.NORM.DIST(3/2*(D18+5/8)^(2/3)*$C$15^(-1/6)-3/2*($C$15^0.5)+1/(24*($C$15^0.5)),0,1,1)</f>
        <v>0.14716072924446122</v>
      </c>
      <c r="H18" s="5">
        <f>1-_xlfn.NORM.DIST(((D18-$C$15)/($C$15^0.5)+1/($C$15^0.5)*(2/3+0.022/(D18+1)))*(1+J18)^0.5,0,1,1)</f>
        <v>0.14713700632722815</v>
      </c>
      <c r="I18" s="2">
        <f t="shared" si="14"/>
        <v>1.105</v>
      </c>
      <c r="J18" s="2">
        <f t="shared" si="5"/>
        <v>-3.3270722623800653E-2</v>
      </c>
    </row>
    <row r="19" spans="3:10" x14ac:dyDescent="0.25">
      <c r="C19" s="2"/>
      <c r="D19" s="2">
        <v>120</v>
      </c>
      <c r="E19" s="5">
        <f t="shared" ref="E19:E22" si="15">1-_xlfn.POISSON.DIST(D19,$C$15,1)</f>
        <v>2.2669329078352618E-2</v>
      </c>
      <c r="F19" s="5">
        <f t="shared" ref="F19:F22" si="16">1-_xlfn.NORM.DIST((D19-$C$15)/SQRT($C$15),0,1,1)</f>
        <v>2.2750131948179209E-2</v>
      </c>
      <c r="G19" s="5">
        <f t="shared" ref="G19:G22" si="17">1-_xlfn.NORM.DIST(3/2*(D19+5/8)^(2/3)*$C$15^(-1/6)-3/2*($C$15^0.5)+1/(24*($C$15^0.5)),0,1,1)</f>
        <v>2.2665014627770486E-2</v>
      </c>
      <c r="H19" s="5">
        <f t="shared" ref="H19:H22" si="18">1-_xlfn.NORM.DIST(((D19-$C$15)/($C$15^0.5)+1/($C$15^0.5)*(2/3+0.022/(D19+1)))*(1+J19)^0.5,0,1,1)</f>
        <v>2.2669333305012862E-2</v>
      </c>
      <c r="I19" s="2">
        <f t="shared" si="14"/>
        <v>1.2050000000000001</v>
      </c>
      <c r="J19" s="2">
        <f t="shared" si="5"/>
        <v>-6.2087892166324661E-2</v>
      </c>
    </row>
    <row r="20" spans="3:10" x14ac:dyDescent="0.25">
      <c r="C20" s="2"/>
      <c r="D20" s="2">
        <v>130</v>
      </c>
      <c r="E20" s="5">
        <f t="shared" si="15"/>
        <v>1.7068403705015056E-3</v>
      </c>
      <c r="F20" s="5">
        <f t="shared" si="16"/>
        <v>1.3498980316301035E-3</v>
      </c>
      <c r="G20" s="5">
        <f t="shared" si="17"/>
        <v>1.7032089806683359E-3</v>
      </c>
      <c r="H20" s="5">
        <f t="shared" si="18"/>
        <v>1.7068529580449576E-3</v>
      </c>
      <c r="I20" s="2">
        <f t="shared" si="14"/>
        <v>1.3049999999999999</v>
      </c>
      <c r="J20" s="2">
        <f t="shared" si="5"/>
        <v>-8.852527361618763E-2</v>
      </c>
    </row>
    <row r="21" spans="3:10" x14ac:dyDescent="0.25">
      <c r="C21" s="2"/>
      <c r="D21" s="2">
        <v>140</v>
      </c>
      <c r="E21" s="5">
        <f t="shared" si="15"/>
        <v>6.4012637214894141E-5</v>
      </c>
      <c r="F21" s="5">
        <f t="shared" si="16"/>
        <v>3.1671241833119979E-5</v>
      </c>
      <c r="G21" s="5">
        <f t="shared" si="17"/>
        <v>6.3561038385340218E-5</v>
      </c>
      <c r="H21" s="5">
        <f t="shared" si="18"/>
        <v>6.4013933858575456E-5</v>
      </c>
      <c r="I21" s="2">
        <f t="shared" si="14"/>
        <v>1.405</v>
      </c>
      <c r="J21" s="2">
        <f t="shared" si="5"/>
        <v>-0.11291070978300584</v>
      </c>
    </row>
    <row r="22" spans="3:10" x14ac:dyDescent="0.25">
      <c r="C22" s="2"/>
      <c r="D22" s="2">
        <v>145</v>
      </c>
      <c r="E22" s="5">
        <f t="shared" si="15"/>
        <v>9.6359202009788092E-6</v>
      </c>
      <c r="F22" s="5">
        <f t="shared" si="16"/>
        <v>3.3976731247387093E-6</v>
      </c>
      <c r="G22" s="5">
        <f t="shared" si="17"/>
        <v>9.5288806981619345E-6</v>
      </c>
      <c r="H22" s="5">
        <f t="shared" si="18"/>
        <v>9.6361998013216876E-6</v>
      </c>
      <c r="I22" s="2">
        <f t="shared" si="14"/>
        <v>1.4550000000000001</v>
      </c>
      <c r="J22" s="2">
        <f t="shared" si="5"/>
        <v>-0.12441893097811203</v>
      </c>
    </row>
    <row r="23" spans="3:10" x14ac:dyDescent="0.25">
      <c r="C23" s="2"/>
      <c r="D23" s="2"/>
      <c r="E23" s="2"/>
      <c r="F23" s="2"/>
      <c r="G23" s="7"/>
      <c r="H23" s="7"/>
      <c r="I23" s="2"/>
      <c r="J23" s="2"/>
    </row>
    <row r="24" spans="3:10" x14ac:dyDescent="0.25">
      <c r="C24" s="2">
        <v>1000</v>
      </c>
      <c r="D24" s="2">
        <v>905</v>
      </c>
      <c r="E24" s="3">
        <f>_xlfn.POISSON.DIST(D24,$C$24,1)</f>
        <v>1.2146255079465884E-3</v>
      </c>
      <c r="F24" s="3">
        <f>_xlfn.NORM.DIST((D24-$C$24)/SQRT($C$24),0,1,1)</f>
        <v>1.3315596295692743E-3</v>
      </c>
      <c r="G24" s="3">
        <f>_xlfn.NORM.DIST(3/2*(D24+5/8)^(2/3)*$C$24^(-1/6)-3/2*($C$24^0.5)+1/(24*($C$24^0.5)),0,1,1)</f>
        <v>1.2142585851238584E-3</v>
      </c>
      <c r="H24" s="8">
        <f>_xlfn.NORM.DIST(((D24-$C$24)/($C$24^0.5)+1/($C$24^0.5)*(2/3+0.022/(D24+1)))*(1+J24)^0.5,0,1,1)</f>
        <v>1.214625023487146E-3</v>
      </c>
      <c r="I24" s="2">
        <f>(D24+0.5)/$C$24</f>
        <v>0.90549999999999997</v>
      </c>
      <c r="J24" s="2">
        <f t="shared" si="5"/>
        <v>3.3078468816711962E-2</v>
      </c>
    </row>
    <row r="25" spans="3:10" x14ac:dyDescent="0.25">
      <c r="C25" s="2"/>
      <c r="D25" s="2">
        <v>937</v>
      </c>
      <c r="E25" s="3">
        <f t="shared" ref="E25:E27" si="19">_xlfn.POISSON.DIST(D25,$C$24,1)</f>
        <v>2.3172413219817025E-2</v>
      </c>
      <c r="F25" s="3">
        <f t="shared" ref="F25:F29" si="20">_xlfn.NORM.DIST((D25-$C$24)/SQRT($C$24),0,1,1)</f>
        <v>2.3172643918893343E-2</v>
      </c>
      <c r="G25" s="3">
        <f t="shared" ref="G25:G29" si="21">_xlfn.NORM.DIST(3/2*(D25+5/8)^(2/3)*$C$24^(-1/6)-3/2*($C$24^0.5)+1/(24*($C$24^0.5)),0,1,1)</f>
        <v>2.3171894497313411E-2</v>
      </c>
      <c r="H25" s="8">
        <f t="shared" ref="H25:H29" si="22">_xlfn.NORM.DIST(((D25-$C$24)/($C$24^0.5)+1/($C$24^0.5)*(2/3+0.022/(D25+1)))*(1+J25)^0.5,0,1,1)</f>
        <v>2.3172412715565457E-2</v>
      </c>
      <c r="I25" s="2">
        <f t="shared" ref="I25:I29" si="23">(D25+0.5)/$C$24</f>
        <v>0.9375</v>
      </c>
      <c r="J25" s="2">
        <f t="shared" si="5"/>
        <v>2.1509853965834935E-2</v>
      </c>
    </row>
    <row r="26" spans="3:10" x14ac:dyDescent="0.25">
      <c r="C26" s="2"/>
      <c r="D26" s="2">
        <v>968</v>
      </c>
      <c r="E26" s="3">
        <f t="shared" si="19"/>
        <v>0.15959646416148376</v>
      </c>
      <c r="F26" s="3">
        <f t="shared" si="20"/>
        <v>0.1557860366572042</v>
      </c>
      <c r="G26" s="3">
        <f t="shared" si="21"/>
        <v>0.15959861965369063</v>
      </c>
      <c r="H26" s="8">
        <f t="shared" si="22"/>
        <v>0.15959647669841759</v>
      </c>
      <c r="I26" s="2">
        <f t="shared" si="23"/>
        <v>0.96850000000000003</v>
      </c>
      <c r="J26" s="2">
        <f t="shared" si="5"/>
        <v>1.06685677374203E-2</v>
      </c>
    </row>
    <row r="27" spans="3:10" x14ac:dyDescent="0.25">
      <c r="C27" s="2"/>
      <c r="D27" s="2">
        <v>1032</v>
      </c>
      <c r="E27" s="5">
        <f>1-_xlfn.POISSON.DIST(D27,$C$24,1)</f>
        <v>0.15209482894330706</v>
      </c>
      <c r="F27" s="5">
        <f>1-_xlfn.NORM.DIST((D27-$C$24)/SQRT($C$24),0,1,1)</f>
        <v>0.15578603665720414</v>
      </c>
      <c r="G27" s="5">
        <f>1-_xlfn.NORM.DIST(3/2*(D27+5/8)^(2/3)*$C$24^(-1/6)-3/2*($C$24^0.5)+1/(24*($C$24^0.5)),0,1,1)</f>
        <v>0.15209708474443806</v>
      </c>
      <c r="H27" s="9">
        <f>1-_xlfn.NORM.DIST(((D27-$C$24)/($C$24^0.5)+1/($C$24^0.5)*(2/3+0.022/(D27+1)))*(1+J27)^0.5,0,1,1)</f>
        <v>0.152094817172436</v>
      </c>
      <c r="I27" s="2">
        <f t="shared" si="23"/>
        <v>1.0325</v>
      </c>
      <c r="J27" s="2">
        <f t="shared" si="5"/>
        <v>-1.0660651787114709E-2</v>
      </c>
    </row>
    <row r="28" spans="3:10" x14ac:dyDescent="0.25">
      <c r="C28" s="2"/>
      <c r="D28" s="2">
        <v>1063</v>
      </c>
      <c r="E28" s="5">
        <f t="shared" ref="E28:E29" si="24">1-_xlfn.POISSON.DIST(D28,$C$24,1)</f>
        <v>2.3155123143028256E-2</v>
      </c>
      <c r="F28" s="5">
        <f t="shared" ref="F28:F29" si="25">1-_xlfn.NORM.DIST((D28-$C$24)/SQRT($C$24),0,1,1)</f>
        <v>2.3172643918893288E-2</v>
      </c>
      <c r="G28" s="5">
        <f t="shared" ref="G28:G29" si="26">1-_xlfn.NORM.DIST(3/2*(D28+5/8)^(2/3)*$C$24^(-1/6)-3/2*($C$24^0.5)+1/(24*($C$24^0.5)),0,1,1)</f>
        <v>2.3154657807362033E-2</v>
      </c>
      <c r="H28" s="9">
        <f t="shared" ref="H28:H29" si="27">1-_xlfn.NORM.DIST(((D28-$C$24)/($C$24^0.5)+1/($C$24^0.5)*(2/3+0.022/(D28+1)))*(1+J28)^0.5,0,1,1)</f>
        <v>2.3155123387733179E-2</v>
      </c>
      <c r="I28" s="2">
        <f t="shared" si="23"/>
        <v>1.0634999999999999</v>
      </c>
      <c r="J28" s="2">
        <f t="shared" si="5"/>
        <v>-2.0519192784366928E-2</v>
      </c>
    </row>
    <row r="29" spans="3:10" x14ac:dyDescent="0.25">
      <c r="C29" s="2"/>
      <c r="D29" s="2">
        <v>1095</v>
      </c>
      <c r="E29" s="5">
        <f t="shared" si="24"/>
        <v>1.4463545952896339E-3</v>
      </c>
      <c r="F29" s="5">
        <f t="shared" si="25"/>
        <v>1.3315596295693233E-3</v>
      </c>
      <c r="G29" s="5">
        <f t="shared" si="26"/>
        <v>1.4459889273209514E-3</v>
      </c>
      <c r="H29" s="9">
        <f t="shared" si="27"/>
        <v>1.4463550332115549E-3</v>
      </c>
      <c r="I29" s="2">
        <f t="shared" si="23"/>
        <v>1.0954999999999999</v>
      </c>
      <c r="J29" s="2">
        <f t="shared" si="5"/>
        <v>-3.0395197832887046E-2</v>
      </c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cp:lastPrinted>2020-04-17T14:58:58Z</cp:lastPrinted>
  <dcterms:created xsi:type="dcterms:W3CDTF">2020-04-17T14:28:38Z</dcterms:created>
  <dcterms:modified xsi:type="dcterms:W3CDTF">2020-04-17T14:59:42Z</dcterms:modified>
</cp:coreProperties>
</file>