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325" activeTab="1"/>
  </bookViews>
  <sheets>
    <sheet name="Tavole Attuariali" sheetId="4" r:id="rId1"/>
    <sheet name="Modalità 1" sheetId="1" r:id="rId2"/>
    <sheet name="Modalità 2" sheetId="5" r:id="rId3"/>
    <sheet name="Modalità 3" sheetId="6" r:id="rId4"/>
    <sheet name="Modalità 3 Rendita" sheetId="8" r:id="rId5"/>
  </sheets>
  <calcPr calcId="145621"/>
</workbook>
</file>

<file path=xl/calcChain.xml><?xml version="1.0" encoding="utf-8"?>
<calcChain xmlns="http://schemas.openxmlformats.org/spreadsheetml/2006/main">
  <c r="I19" i="1" l="1"/>
  <c r="J19" i="1"/>
  <c r="G15" i="1"/>
  <c r="J15" i="1"/>
  <c r="J16" i="1"/>
  <c r="J17" i="1"/>
  <c r="J18" i="1"/>
  <c r="J14" i="1"/>
  <c r="I18" i="1"/>
  <c r="I16" i="1"/>
  <c r="H15" i="1"/>
  <c r="I15" i="1"/>
  <c r="I17" i="1"/>
  <c r="I14" i="1"/>
  <c r="F15" i="1"/>
  <c r="F16" i="1"/>
  <c r="H16" i="1" s="1"/>
  <c r="F17" i="1"/>
  <c r="H17" i="1" s="1"/>
  <c r="F18" i="1"/>
  <c r="F14" i="1"/>
  <c r="H18" i="1"/>
  <c r="G18" i="1"/>
  <c r="G16" i="1"/>
  <c r="G17" i="1"/>
  <c r="H14" i="1"/>
  <c r="E17" i="1"/>
  <c r="E18" i="1" s="1"/>
  <c r="E19" i="1" s="1"/>
  <c r="E16" i="1"/>
  <c r="E15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B19" i="8"/>
  <c r="B18" i="8"/>
  <c r="B17" i="8"/>
  <c r="B16" i="8"/>
  <c r="B15" i="8"/>
  <c r="B19" i="6"/>
  <c r="B18" i="6"/>
  <c r="B17" i="6"/>
  <c r="B16" i="6"/>
  <c r="B15" i="6"/>
  <c r="B19" i="5"/>
  <c r="B18" i="5"/>
  <c r="B17" i="5"/>
  <c r="B16" i="5"/>
  <c r="B15" i="5"/>
  <c r="H117" i="4"/>
  <c r="J117" i="4" s="1"/>
  <c r="D117" i="4"/>
  <c r="E117" i="4" s="1"/>
  <c r="F117" i="4" s="1"/>
  <c r="G116" i="4"/>
  <c r="H116" i="4" s="1"/>
  <c r="D116" i="4"/>
  <c r="E116" i="4" s="1"/>
  <c r="G115" i="4"/>
  <c r="H115" i="4" s="1"/>
  <c r="D115" i="4"/>
  <c r="E115" i="4" s="1"/>
  <c r="F115" i="4" s="1"/>
  <c r="G114" i="4"/>
  <c r="H114" i="4" s="1"/>
  <c r="D114" i="4"/>
  <c r="E114" i="4" s="1"/>
  <c r="G113" i="4"/>
  <c r="H113" i="4" s="1"/>
  <c r="D113" i="4"/>
  <c r="E113" i="4" s="1"/>
  <c r="F113" i="4" s="1"/>
  <c r="G112" i="4"/>
  <c r="H112" i="4" s="1"/>
  <c r="D112" i="4"/>
  <c r="E112" i="4" s="1"/>
  <c r="G111" i="4"/>
  <c r="H111" i="4" s="1"/>
  <c r="D111" i="4"/>
  <c r="E111" i="4" s="1"/>
  <c r="F111" i="4" s="1"/>
  <c r="G110" i="4"/>
  <c r="H110" i="4" s="1"/>
  <c r="D110" i="4"/>
  <c r="E110" i="4" s="1"/>
  <c r="G109" i="4"/>
  <c r="H109" i="4" s="1"/>
  <c r="D109" i="4"/>
  <c r="E109" i="4" s="1"/>
  <c r="F109" i="4" s="1"/>
  <c r="G108" i="4"/>
  <c r="H108" i="4" s="1"/>
  <c r="D108" i="4"/>
  <c r="E108" i="4" s="1"/>
  <c r="G107" i="4"/>
  <c r="H107" i="4" s="1"/>
  <c r="D107" i="4"/>
  <c r="E107" i="4" s="1"/>
  <c r="F107" i="4" s="1"/>
  <c r="G106" i="4"/>
  <c r="H106" i="4" s="1"/>
  <c r="D106" i="4"/>
  <c r="E106" i="4" s="1"/>
  <c r="G105" i="4"/>
  <c r="H105" i="4" s="1"/>
  <c r="D105" i="4"/>
  <c r="E105" i="4" s="1"/>
  <c r="F105" i="4" s="1"/>
  <c r="G104" i="4"/>
  <c r="H104" i="4" s="1"/>
  <c r="D104" i="4"/>
  <c r="E104" i="4" s="1"/>
  <c r="G103" i="4"/>
  <c r="H103" i="4" s="1"/>
  <c r="D103" i="4"/>
  <c r="E103" i="4" s="1"/>
  <c r="F103" i="4" s="1"/>
  <c r="G102" i="4"/>
  <c r="H102" i="4" s="1"/>
  <c r="D102" i="4"/>
  <c r="E102" i="4" s="1"/>
  <c r="G101" i="4"/>
  <c r="H101" i="4" s="1"/>
  <c r="D101" i="4"/>
  <c r="E101" i="4" s="1"/>
  <c r="F101" i="4" s="1"/>
  <c r="G100" i="4"/>
  <c r="H100" i="4" s="1"/>
  <c r="D100" i="4"/>
  <c r="E100" i="4" s="1"/>
  <c r="G99" i="4"/>
  <c r="H99" i="4" s="1"/>
  <c r="D99" i="4"/>
  <c r="E99" i="4" s="1"/>
  <c r="F99" i="4" s="1"/>
  <c r="G98" i="4"/>
  <c r="H98" i="4" s="1"/>
  <c r="D98" i="4"/>
  <c r="E98" i="4" s="1"/>
  <c r="G97" i="4"/>
  <c r="H97" i="4" s="1"/>
  <c r="D97" i="4"/>
  <c r="E97" i="4" s="1"/>
  <c r="F97" i="4" s="1"/>
  <c r="G96" i="4"/>
  <c r="H96" i="4" s="1"/>
  <c r="D96" i="4"/>
  <c r="E96" i="4" s="1"/>
  <c r="G95" i="4"/>
  <c r="H95" i="4" s="1"/>
  <c r="D95" i="4"/>
  <c r="E95" i="4" s="1"/>
  <c r="F95" i="4" s="1"/>
  <c r="G94" i="4"/>
  <c r="H94" i="4" s="1"/>
  <c r="D94" i="4"/>
  <c r="E94" i="4" s="1"/>
  <c r="G93" i="4"/>
  <c r="H93" i="4" s="1"/>
  <c r="D93" i="4"/>
  <c r="E93" i="4" s="1"/>
  <c r="F93" i="4" s="1"/>
  <c r="G92" i="4"/>
  <c r="D92" i="4"/>
  <c r="G91" i="4"/>
  <c r="D91" i="4"/>
  <c r="E91" i="4" s="1"/>
  <c r="G90" i="4"/>
  <c r="D90" i="4"/>
  <c r="G89" i="4"/>
  <c r="H89" i="4" s="1"/>
  <c r="D89" i="4"/>
  <c r="E89" i="4" s="1"/>
  <c r="G88" i="4"/>
  <c r="D88" i="4"/>
  <c r="G87" i="4"/>
  <c r="D87" i="4"/>
  <c r="E87" i="4" s="1"/>
  <c r="G86" i="4"/>
  <c r="D86" i="4"/>
  <c r="G85" i="4"/>
  <c r="H85" i="4" s="1"/>
  <c r="D85" i="4"/>
  <c r="E85" i="4" s="1"/>
  <c r="G84" i="4"/>
  <c r="D84" i="4"/>
  <c r="G83" i="4"/>
  <c r="D83" i="4"/>
  <c r="E83" i="4" s="1"/>
  <c r="G82" i="4"/>
  <c r="D82" i="4"/>
  <c r="G81" i="4"/>
  <c r="H81" i="4" s="1"/>
  <c r="D81" i="4"/>
  <c r="E81" i="4" s="1"/>
  <c r="G80" i="4"/>
  <c r="D80" i="4"/>
  <c r="G79" i="4"/>
  <c r="D79" i="4"/>
  <c r="E79" i="4" s="1"/>
  <c r="G78" i="4"/>
  <c r="D78" i="4"/>
  <c r="G77" i="4"/>
  <c r="H77" i="4" s="1"/>
  <c r="D77" i="4"/>
  <c r="E77" i="4" s="1"/>
  <c r="G76" i="4"/>
  <c r="D76" i="4"/>
  <c r="G75" i="4"/>
  <c r="D75" i="4"/>
  <c r="E75" i="4" s="1"/>
  <c r="G74" i="4"/>
  <c r="D74" i="4"/>
  <c r="G73" i="4"/>
  <c r="H73" i="4" s="1"/>
  <c r="D73" i="4"/>
  <c r="E73" i="4" s="1"/>
  <c r="G72" i="4"/>
  <c r="D72" i="4"/>
  <c r="G71" i="4"/>
  <c r="D71" i="4"/>
  <c r="E71" i="4" s="1"/>
  <c r="G70" i="4"/>
  <c r="D70" i="4"/>
  <c r="G69" i="4"/>
  <c r="H69" i="4" s="1"/>
  <c r="D69" i="4"/>
  <c r="E69" i="4" s="1"/>
  <c r="G68" i="4"/>
  <c r="D68" i="4"/>
  <c r="G67" i="4"/>
  <c r="D67" i="4"/>
  <c r="E67" i="4" s="1"/>
  <c r="G66" i="4"/>
  <c r="D66" i="4"/>
  <c r="G65" i="4"/>
  <c r="H65" i="4" s="1"/>
  <c r="D65" i="4"/>
  <c r="E65" i="4" s="1"/>
  <c r="G64" i="4"/>
  <c r="D64" i="4"/>
  <c r="G63" i="4"/>
  <c r="D63" i="4"/>
  <c r="E63" i="4" s="1"/>
  <c r="G62" i="4"/>
  <c r="D62" i="4"/>
  <c r="G61" i="4"/>
  <c r="H61" i="4" s="1"/>
  <c r="D61" i="4"/>
  <c r="E61" i="4" s="1"/>
  <c r="G60" i="4"/>
  <c r="D60" i="4"/>
  <c r="G59" i="4"/>
  <c r="D59" i="4"/>
  <c r="G58" i="4"/>
  <c r="D58" i="4"/>
  <c r="G57" i="4"/>
  <c r="H57" i="4" s="1"/>
  <c r="D57" i="4"/>
  <c r="E57" i="4" s="1"/>
  <c r="G56" i="4"/>
  <c r="D56" i="4"/>
  <c r="G55" i="4"/>
  <c r="D55" i="4"/>
  <c r="G54" i="4"/>
  <c r="D54" i="4"/>
  <c r="G53" i="4"/>
  <c r="H53" i="4" s="1"/>
  <c r="D53" i="4"/>
  <c r="E53" i="4" s="1"/>
  <c r="G52" i="4"/>
  <c r="D52" i="4"/>
  <c r="G51" i="4"/>
  <c r="D51" i="4"/>
  <c r="G50" i="4"/>
  <c r="D50" i="4"/>
  <c r="G49" i="4"/>
  <c r="H49" i="4" s="1"/>
  <c r="D49" i="4"/>
  <c r="E49" i="4" s="1"/>
  <c r="G48" i="4"/>
  <c r="D48" i="4"/>
  <c r="G47" i="4"/>
  <c r="D47" i="4"/>
  <c r="G46" i="4"/>
  <c r="H46" i="4" s="1"/>
  <c r="D46" i="4"/>
  <c r="H45" i="4"/>
  <c r="G45" i="4"/>
  <c r="D45" i="4"/>
  <c r="E45" i="4" s="1"/>
  <c r="G44" i="4"/>
  <c r="H44" i="4" s="1"/>
  <c r="D44" i="4"/>
  <c r="E44" i="4" s="1"/>
  <c r="G43" i="4"/>
  <c r="H43" i="4" s="1"/>
  <c r="D43" i="4"/>
  <c r="E43" i="4" s="1"/>
  <c r="G42" i="4"/>
  <c r="H42" i="4" s="1"/>
  <c r="D42" i="4"/>
  <c r="E42" i="4" s="1"/>
  <c r="G41" i="4"/>
  <c r="H41" i="4" s="1"/>
  <c r="D41" i="4"/>
  <c r="E41" i="4" s="1"/>
  <c r="G40" i="4"/>
  <c r="H40" i="4" s="1"/>
  <c r="D40" i="4"/>
  <c r="E40" i="4" s="1"/>
  <c r="G39" i="4"/>
  <c r="H39" i="4" s="1"/>
  <c r="D39" i="4"/>
  <c r="E39" i="4" s="1"/>
  <c r="G38" i="4"/>
  <c r="H38" i="4" s="1"/>
  <c r="D38" i="4"/>
  <c r="E38" i="4" s="1"/>
  <c r="G37" i="4"/>
  <c r="H37" i="4" s="1"/>
  <c r="D37" i="4"/>
  <c r="H36" i="4"/>
  <c r="J36" i="4" s="1"/>
  <c r="G36" i="4"/>
  <c r="D36" i="4"/>
  <c r="E36" i="4" s="1"/>
  <c r="G35" i="4"/>
  <c r="H35" i="4" s="1"/>
  <c r="D35" i="4"/>
  <c r="E35" i="4" s="1"/>
  <c r="G34" i="4"/>
  <c r="H34" i="4" s="1"/>
  <c r="D34" i="4"/>
  <c r="E34" i="4" s="1"/>
  <c r="G33" i="4"/>
  <c r="H33" i="4" s="1"/>
  <c r="E33" i="4"/>
  <c r="D33" i="4"/>
  <c r="G32" i="4"/>
  <c r="H32" i="4" s="1"/>
  <c r="E32" i="4"/>
  <c r="D32" i="4"/>
  <c r="G31" i="4"/>
  <c r="H31" i="4" s="1"/>
  <c r="E31" i="4"/>
  <c r="D31" i="4"/>
  <c r="G30" i="4"/>
  <c r="H30" i="4" s="1"/>
  <c r="E30" i="4"/>
  <c r="D30" i="4"/>
  <c r="G29" i="4"/>
  <c r="H29" i="4" s="1"/>
  <c r="E29" i="4"/>
  <c r="D29" i="4"/>
  <c r="G28" i="4"/>
  <c r="H28" i="4" s="1"/>
  <c r="E28" i="4"/>
  <c r="D28" i="4"/>
  <c r="G27" i="4"/>
  <c r="H27" i="4" s="1"/>
  <c r="E27" i="4"/>
  <c r="D27" i="4"/>
  <c r="G26" i="4"/>
  <c r="H26" i="4" s="1"/>
  <c r="E26" i="4"/>
  <c r="D26" i="4"/>
  <c r="G25" i="4"/>
  <c r="H25" i="4" s="1"/>
  <c r="E25" i="4"/>
  <c r="D25" i="4"/>
  <c r="G24" i="4"/>
  <c r="H24" i="4" s="1"/>
  <c r="E24" i="4"/>
  <c r="D24" i="4"/>
  <c r="G23" i="4"/>
  <c r="H23" i="4" s="1"/>
  <c r="E23" i="4"/>
  <c r="D23" i="4"/>
  <c r="G22" i="4"/>
  <c r="H22" i="4" s="1"/>
  <c r="E22" i="4"/>
  <c r="D22" i="4"/>
  <c r="G21" i="4"/>
  <c r="H21" i="4" s="1"/>
  <c r="E21" i="4"/>
  <c r="D21" i="4"/>
  <c r="G20" i="4"/>
  <c r="H20" i="4" s="1"/>
  <c r="E20" i="4"/>
  <c r="D20" i="4"/>
  <c r="G19" i="4"/>
  <c r="H19" i="4" s="1"/>
  <c r="E19" i="4"/>
  <c r="D19" i="4"/>
  <c r="G18" i="4"/>
  <c r="H18" i="4" s="1"/>
  <c r="E18" i="4"/>
  <c r="D18" i="4"/>
  <c r="G17" i="4"/>
  <c r="H17" i="4" s="1"/>
  <c r="E17" i="4"/>
  <c r="D17" i="4"/>
  <c r="G16" i="4"/>
  <c r="H16" i="4" s="1"/>
  <c r="E16" i="4"/>
  <c r="D16" i="4"/>
  <c r="G15" i="4"/>
  <c r="H15" i="4" s="1"/>
  <c r="E15" i="4"/>
  <c r="D15" i="4"/>
  <c r="G14" i="4"/>
  <c r="H14" i="4" s="1"/>
  <c r="E14" i="4"/>
  <c r="D14" i="4"/>
  <c r="G13" i="4"/>
  <c r="H13" i="4" s="1"/>
  <c r="E13" i="4"/>
  <c r="D13" i="4"/>
  <c r="G12" i="4"/>
  <c r="H12" i="4" s="1"/>
  <c r="E12" i="4"/>
  <c r="D12" i="4"/>
  <c r="G11" i="4"/>
  <c r="H11" i="4" s="1"/>
  <c r="E11" i="4"/>
  <c r="D11" i="4"/>
  <c r="J33" i="4" l="1"/>
  <c r="J15" i="4"/>
  <c r="J23" i="4"/>
  <c r="J34" i="4"/>
  <c r="J18" i="4"/>
  <c r="J26" i="4"/>
  <c r="J38" i="4"/>
  <c r="J42" i="4"/>
  <c r="J13" i="4"/>
  <c r="J46" i="4"/>
  <c r="J24" i="4"/>
  <c r="J32" i="4"/>
  <c r="J39" i="4"/>
  <c r="J43" i="4"/>
  <c r="J29" i="4"/>
  <c r="J16" i="4"/>
  <c r="J21" i="4"/>
  <c r="J35" i="4"/>
  <c r="J11" i="4"/>
  <c r="J19" i="4"/>
  <c r="J27" i="4"/>
  <c r="J14" i="4"/>
  <c r="J22" i="4"/>
  <c r="J30" i="4"/>
  <c r="J40" i="4"/>
  <c r="J44" i="4"/>
  <c r="J25" i="4"/>
  <c r="J17" i="4"/>
  <c r="J12" i="4"/>
  <c r="J20" i="4"/>
  <c r="J28" i="4"/>
  <c r="J37" i="4"/>
  <c r="J41" i="4"/>
  <c r="J31" i="4"/>
  <c r="J53" i="4"/>
  <c r="E50" i="4"/>
  <c r="F49" i="4" s="1"/>
  <c r="E54" i="4"/>
  <c r="E58" i="4"/>
  <c r="E62" i="4"/>
  <c r="E66" i="4"/>
  <c r="E70" i="4"/>
  <c r="E74" i="4"/>
  <c r="E78" i="4"/>
  <c r="E82" i="4"/>
  <c r="E86" i="4"/>
  <c r="E90" i="4"/>
  <c r="F90" i="4" s="1"/>
  <c r="F94" i="4"/>
  <c r="F98" i="4"/>
  <c r="F102" i="4"/>
  <c r="F106" i="4"/>
  <c r="F110" i="4"/>
  <c r="F114" i="4"/>
  <c r="J49" i="4"/>
  <c r="H50" i="4"/>
  <c r="H54" i="4"/>
  <c r="H58" i="4"/>
  <c r="I57" i="4" s="1"/>
  <c r="K57" i="4" s="1"/>
  <c r="H62" i="4"/>
  <c r="I61" i="4" s="1"/>
  <c r="K61" i="4" s="1"/>
  <c r="H66" i="4"/>
  <c r="I65" i="4" s="1"/>
  <c r="K65" i="4" s="1"/>
  <c r="H70" i="4"/>
  <c r="H74" i="4"/>
  <c r="H78" i="4"/>
  <c r="H82" i="4"/>
  <c r="H86" i="4"/>
  <c r="H90" i="4"/>
  <c r="I89" i="4" s="1"/>
  <c r="K89" i="4" s="1"/>
  <c r="J94" i="4"/>
  <c r="I94" i="4"/>
  <c r="K94" i="4" s="1"/>
  <c r="J98" i="4"/>
  <c r="I98" i="4"/>
  <c r="K98" i="4" s="1"/>
  <c r="J102" i="4"/>
  <c r="I102" i="4"/>
  <c r="K102" i="4" s="1"/>
  <c r="J106" i="4"/>
  <c r="I106" i="4"/>
  <c r="K106" i="4" s="1"/>
  <c r="J110" i="4"/>
  <c r="I110" i="4"/>
  <c r="K110" i="4" s="1"/>
  <c r="J114" i="4"/>
  <c r="I114" i="4"/>
  <c r="K114" i="4" s="1"/>
  <c r="E51" i="4"/>
  <c r="E55" i="4"/>
  <c r="E59" i="4"/>
  <c r="H47" i="4"/>
  <c r="H51" i="4"/>
  <c r="H55" i="4"/>
  <c r="H59" i="4"/>
  <c r="H63" i="4"/>
  <c r="H67" i="4"/>
  <c r="H71" i="4"/>
  <c r="H75" i="4"/>
  <c r="H79" i="4"/>
  <c r="H83" i="4"/>
  <c r="H87" i="4"/>
  <c r="H91" i="4"/>
  <c r="J95" i="4"/>
  <c r="I95" i="4"/>
  <c r="K95" i="4" s="1"/>
  <c r="J99" i="4"/>
  <c r="I99" i="4"/>
  <c r="K99" i="4" s="1"/>
  <c r="J103" i="4"/>
  <c r="I103" i="4"/>
  <c r="K103" i="4" s="1"/>
  <c r="J107" i="4"/>
  <c r="I107" i="4"/>
  <c r="K107" i="4" s="1"/>
  <c r="J111" i="4"/>
  <c r="I111" i="4"/>
  <c r="K111" i="4" s="1"/>
  <c r="J115" i="4"/>
  <c r="I115" i="4"/>
  <c r="K115" i="4" s="1"/>
  <c r="E37" i="4"/>
  <c r="E47" i="4"/>
  <c r="F12" i="4" s="1"/>
  <c r="E48" i="4"/>
  <c r="E52" i="4"/>
  <c r="E56" i="4"/>
  <c r="E60" i="4"/>
  <c r="E64" i="4"/>
  <c r="F64" i="4" s="1"/>
  <c r="E68" i="4"/>
  <c r="E72" i="4"/>
  <c r="E76" i="4"/>
  <c r="E80" i="4"/>
  <c r="F80" i="4" s="1"/>
  <c r="E84" i="4"/>
  <c r="E88" i="4"/>
  <c r="F88" i="4" s="1"/>
  <c r="E92" i="4"/>
  <c r="F92" i="4" s="1"/>
  <c r="F96" i="4"/>
  <c r="F100" i="4"/>
  <c r="F104" i="4"/>
  <c r="F108" i="4"/>
  <c r="F112" i="4"/>
  <c r="F116" i="4"/>
  <c r="H48" i="4"/>
  <c r="I44" i="4" s="1"/>
  <c r="K44" i="4" s="1"/>
  <c r="H52" i="4"/>
  <c r="H56" i="4"/>
  <c r="H60" i="4"/>
  <c r="H64" i="4"/>
  <c r="H68" i="4"/>
  <c r="H72" i="4"/>
  <c r="I69" i="4" s="1"/>
  <c r="K69" i="4" s="1"/>
  <c r="H76" i="4"/>
  <c r="H80" i="4"/>
  <c r="H84" i="4"/>
  <c r="H88" i="4"/>
  <c r="I85" i="4" s="1"/>
  <c r="K85" i="4" s="1"/>
  <c r="H92" i="4"/>
  <c r="J96" i="4"/>
  <c r="I96" i="4"/>
  <c r="K96" i="4" s="1"/>
  <c r="J100" i="4"/>
  <c r="I100" i="4"/>
  <c r="K100" i="4" s="1"/>
  <c r="J104" i="4"/>
  <c r="I104" i="4"/>
  <c r="K104" i="4" s="1"/>
  <c r="J108" i="4"/>
  <c r="I108" i="4"/>
  <c r="K108" i="4" s="1"/>
  <c r="J112" i="4"/>
  <c r="I112" i="4"/>
  <c r="K112" i="4" s="1"/>
  <c r="J116" i="4"/>
  <c r="I116" i="4"/>
  <c r="K116" i="4" s="1"/>
  <c r="F57" i="4"/>
  <c r="F65" i="4"/>
  <c r="F73" i="4"/>
  <c r="F81" i="4"/>
  <c r="F89" i="4"/>
  <c r="J45" i="4"/>
  <c r="I45" i="4"/>
  <c r="K45" i="4" s="1"/>
  <c r="E46" i="4"/>
  <c r="J57" i="4"/>
  <c r="J61" i="4"/>
  <c r="J65" i="4"/>
  <c r="J69" i="4"/>
  <c r="J73" i="4"/>
  <c r="J77" i="4"/>
  <c r="J81" i="4"/>
  <c r="J85" i="4"/>
  <c r="J89" i="4"/>
  <c r="J93" i="4"/>
  <c r="I93" i="4"/>
  <c r="K93" i="4" s="1"/>
  <c r="J97" i="4"/>
  <c r="I97" i="4"/>
  <c r="K97" i="4" s="1"/>
  <c r="J101" i="4"/>
  <c r="I101" i="4"/>
  <c r="K101" i="4" s="1"/>
  <c r="J105" i="4"/>
  <c r="I105" i="4"/>
  <c r="K105" i="4" s="1"/>
  <c r="J109" i="4"/>
  <c r="I109" i="4"/>
  <c r="K109" i="4" s="1"/>
  <c r="J113" i="4"/>
  <c r="I113" i="4"/>
  <c r="K113" i="4" s="1"/>
  <c r="I117" i="4"/>
  <c r="K117" i="4" s="1"/>
  <c r="F72" i="4" l="1"/>
  <c r="J51" i="4"/>
  <c r="I51" i="4"/>
  <c r="K51" i="4" s="1"/>
  <c r="F46" i="4"/>
  <c r="F69" i="4"/>
  <c r="J92" i="4"/>
  <c r="I92" i="4"/>
  <c r="K92" i="4" s="1"/>
  <c r="J60" i="4"/>
  <c r="I60" i="4"/>
  <c r="K60" i="4" s="1"/>
  <c r="F68" i="4"/>
  <c r="F37" i="4"/>
  <c r="J79" i="4"/>
  <c r="I79" i="4"/>
  <c r="K79" i="4" s="1"/>
  <c r="J47" i="4"/>
  <c r="I47" i="4"/>
  <c r="K47" i="4" s="1"/>
  <c r="F59" i="4"/>
  <c r="J86" i="4"/>
  <c r="I86" i="4"/>
  <c r="K86" i="4" s="1"/>
  <c r="J54" i="4"/>
  <c r="I54" i="4"/>
  <c r="K54" i="4" s="1"/>
  <c r="F70" i="4"/>
  <c r="I36" i="4"/>
  <c r="K36" i="4" s="1"/>
  <c r="I37" i="4"/>
  <c r="K37" i="4" s="1"/>
  <c r="F40" i="4"/>
  <c r="I11" i="4"/>
  <c r="K11" i="4" s="1"/>
  <c r="I32" i="4"/>
  <c r="K32" i="4" s="1"/>
  <c r="I46" i="4"/>
  <c r="K46" i="4" s="1"/>
  <c r="I23" i="4"/>
  <c r="K23" i="4" s="1"/>
  <c r="J88" i="4"/>
  <c r="I88" i="4"/>
  <c r="K88" i="4" s="1"/>
  <c r="J56" i="4"/>
  <c r="I56" i="4"/>
  <c r="K56" i="4" s="1"/>
  <c r="J75" i="4"/>
  <c r="I75" i="4"/>
  <c r="K75" i="4" s="1"/>
  <c r="F63" i="4"/>
  <c r="F55" i="4"/>
  <c r="J82" i="4"/>
  <c r="I82" i="4"/>
  <c r="K82" i="4" s="1"/>
  <c r="J50" i="4"/>
  <c r="I50" i="4"/>
  <c r="K50" i="4" s="1"/>
  <c r="F66" i="4"/>
  <c r="F15" i="4"/>
  <c r="I25" i="4"/>
  <c r="K25" i="4" s="1"/>
  <c r="F25" i="4"/>
  <c r="F30" i="4"/>
  <c r="I38" i="4"/>
  <c r="K38" i="4" s="1"/>
  <c r="I18" i="4"/>
  <c r="K18" i="4" s="1"/>
  <c r="I81" i="4"/>
  <c r="K81" i="4" s="1"/>
  <c r="F61" i="4"/>
  <c r="J84" i="4"/>
  <c r="I84" i="4"/>
  <c r="K84" i="4" s="1"/>
  <c r="J52" i="4"/>
  <c r="I52" i="4"/>
  <c r="K52" i="4" s="1"/>
  <c r="F60" i="4"/>
  <c r="J71" i="4"/>
  <c r="I71" i="4"/>
  <c r="K71" i="4" s="1"/>
  <c r="F91" i="4"/>
  <c r="F51" i="4"/>
  <c r="J78" i="4"/>
  <c r="I78" i="4"/>
  <c r="K78" i="4" s="1"/>
  <c r="I49" i="4"/>
  <c r="K49" i="4" s="1"/>
  <c r="F62" i="4"/>
  <c r="I31" i="4"/>
  <c r="K31" i="4" s="1"/>
  <c r="F34" i="4"/>
  <c r="I12" i="4"/>
  <c r="K12" i="4" s="1"/>
  <c r="I27" i="4"/>
  <c r="K27" i="4" s="1"/>
  <c r="F11" i="4"/>
  <c r="I29" i="4"/>
  <c r="K29" i="4" s="1"/>
  <c r="F27" i="4"/>
  <c r="F43" i="4"/>
  <c r="F13" i="4"/>
  <c r="F18" i="4"/>
  <c r="J48" i="4"/>
  <c r="I48" i="4"/>
  <c r="K48" i="4" s="1"/>
  <c r="F56" i="4"/>
  <c r="J67" i="4"/>
  <c r="I67" i="4"/>
  <c r="K67" i="4" s="1"/>
  <c r="F87" i="4"/>
  <c r="J74" i="4"/>
  <c r="I74" i="4"/>
  <c r="K74" i="4" s="1"/>
  <c r="F58" i="4"/>
  <c r="F31" i="4"/>
  <c r="I22" i="4"/>
  <c r="K22" i="4" s="1"/>
  <c r="I35" i="4"/>
  <c r="K35" i="4" s="1"/>
  <c r="I43" i="4"/>
  <c r="K43" i="4" s="1"/>
  <c r="I24" i="4"/>
  <c r="K24" i="4" s="1"/>
  <c r="F32" i="4"/>
  <c r="F35" i="4"/>
  <c r="F42" i="4"/>
  <c r="I15" i="4"/>
  <c r="K15" i="4" s="1"/>
  <c r="J80" i="4"/>
  <c r="I80" i="4"/>
  <c r="K80" i="4" s="1"/>
  <c r="I77" i="4"/>
  <c r="K77" i="4" s="1"/>
  <c r="F85" i="4"/>
  <c r="J76" i="4"/>
  <c r="I76" i="4"/>
  <c r="K76" i="4" s="1"/>
  <c r="F84" i="4"/>
  <c r="F52" i="4"/>
  <c r="J63" i="4"/>
  <c r="I63" i="4"/>
  <c r="K63" i="4" s="1"/>
  <c r="F83" i="4"/>
  <c r="J70" i="4"/>
  <c r="I70" i="4"/>
  <c r="K70" i="4" s="1"/>
  <c r="F53" i="4"/>
  <c r="F86" i="4"/>
  <c r="F54" i="4"/>
  <c r="F28" i="4"/>
  <c r="I28" i="4"/>
  <c r="K28" i="4" s="1"/>
  <c r="I17" i="4"/>
  <c r="K17" i="4" s="1"/>
  <c r="I40" i="4"/>
  <c r="K40" i="4" s="1"/>
  <c r="F17" i="4"/>
  <c r="F22" i="4"/>
  <c r="F24" i="4"/>
  <c r="F29" i="4"/>
  <c r="F38" i="4"/>
  <c r="J72" i="4"/>
  <c r="I72" i="4"/>
  <c r="K72" i="4" s="1"/>
  <c r="F48" i="4"/>
  <c r="J91" i="4"/>
  <c r="I91" i="4"/>
  <c r="K91" i="4" s="1"/>
  <c r="J59" i="4"/>
  <c r="I59" i="4"/>
  <c r="K59" i="4" s="1"/>
  <c r="F79" i="4"/>
  <c r="J66" i="4"/>
  <c r="I66" i="4"/>
  <c r="K66" i="4" s="1"/>
  <c r="F82" i="4"/>
  <c r="F50" i="4"/>
  <c r="I19" i="4"/>
  <c r="K19" i="4" s="1"/>
  <c r="I21" i="4"/>
  <c r="K21" i="4" s="1"/>
  <c r="I39" i="4"/>
  <c r="K39" i="4" s="1"/>
  <c r="F19" i="4"/>
  <c r="I34" i="4"/>
  <c r="K34" i="4" s="1"/>
  <c r="I33" i="4"/>
  <c r="K33" i="4" s="1"/>
  <c r="I73" i="4"/>
  <c r="K73" i="4" s="1"/>
  <c r="F77" i="4"/>
  <c r="J68" i="4"/>
  <c r="I68" i="4"/>
  <c r="K68" i="4" s="1"/>
  <c r="F76" i="4"/>
  <c r="F67" i="4"/>
  <c r="J87" i="4"/>
  <c r="I87" i="4"/>
  <c r="K87" i="4" s="1"/>
  <c r="J55" i="4"/>
  <c r="I55" i="4"/>
  <c r="K55" i="4" s="1"/>
  <c r="F75" i="4"/>
  <c r="J62" i="4"/>
  <c r="I62" i="4"/>
  <c r="K62" i="4" s="1"/>
  <c r="F78" i="4"/>
  <c r="I53" i="4"/>
  <c r="K53" i="4" s="1"/>
  <c r="I41" i="4"/>
  <c r="K41" i="4" s="1"/>
  <c r="F23" i="4"/>
  <c r="F45" i="4"/>
  <c r="F33" i="4"/>
  <c r="I14" i="4"/>
  <c r="K14" i="4" s="1"/>
  <c r="F39" i="4"/>
  <c r="I13" i="4"/>
  <c r="K13" i="4" s="1"/>
  <c r="I26" i="4"/>
  <c r="K26" i="4" s="1"/>
  <c r="J64" i="4"/>
  <c r="I64" i="4"/>
  <c r="K64" i="4" s="1"/>
  <c r="F47" i="4"/>
  <c r="J83" i="4"/>
  <c r="I83" i="4"/>
  <c r="K83" i="4" s="1"/>
  <c r="F71" i="4"/>
  <c r="J90" i="4"/>
  <c r="I90" i="4"/>
  <c r="K90" i="4" s="1"/>
  <c r="J58" i="4"/>
  <c r="I58" i="4"/>
  <c r="K58" i="4" s="1"/>
  <c r="F74" i="4"/>
  <c r="I20" i="4"/>
  <c r="K20" i="4" s="1"/>
  <c r="F41" i="4"/>
  <c r="I30" i="4"/>
  <c r="K30" i="4" s="1"/>
  <c r="F44" i="4"/>
  <c r="F14" i="4"/>
  <c r="I16" i="4"/>
  <c r="K16" i="4" s="1"/>
  <c r="F36" i="4"/>
  <c r="F16" i="4"/>
  <c r="I42" i="4"/>
  <c r="K42" i="4" s="1"/>
  <c r="F21" i="4"/>
  <c r="F26" i="4"/>
  <c r="F20" i="4"/>
  <c r="B16" i="1" l="1"/>
  <c r="B17" i="1"/>
  <c r="B18" i="1"/>
  <c r="B19" i="1"/>
  <c r="B15" i="1"/>
</calcChain>
</file>

<file path=xl/sharedStrings.xml><?xml version="1.0" encoding="utf-8"?>
<sst xmlns="http://schemas.openxmlformats.org/spreadsheetml/2006/main" count="101" uniqueCount="47">
  <si>
    <t>Assicurazione Mista Semplice</t>
  </si>
  <si>
    <t>x =</t>
  </si>
  <si>
    <t>i =</t>
  </si>
  <si>
    <t>{qx} :</t>
  </si>
  <si>
    <t>RG48</t>
  </si>
  <si>
    <t>n = m =</t>
  </si>
  <si>
    <t>x</t>
  </si>
  <si>
    <t>t</t>
  </si>
  <si>
    <t>jt</t>
  </si>
  <si>
    <t>Ct</t>
  </si>
  <si>
    <t>P1</t>
  </si>
  <si>
    <t>Ut</t>
  </si>
  <si>
    <t>Pt</t>
  </si>
  <si>
    <t>Vt</t>
  </si>
  <si>
    <t>TAVOLE ATTUARIALI</t>
  </si>
  <si>
    <t>OPZIONI</t>
  </si>
  <si>
    <t>Base demografica</t>
  </si>
  <si>
    <t>Tasso interesse</t>
  </si>
  <si>
    <t>Sesso</t>
  </si>
  <si>
    <t>Zona Input ---&gt;</t>
  </si>
  <si>
    <t>M</t>
  </si>
  <si>
    <t>Simboli di commutazione</t>
  </si>
  <si>
    <t>Caso Vita</t>
  </si>
  <si>
    <t>Caso Morte</t>
  </si>
  <si>
    <t>Età</t>
  </si>
  <si>
    <t>Lx</t>
  </si>
  <si>
    <t>D(x)</t>
  </si>
  <si>
    <t>N(x)</t>
  </si>
  <si>
    <t>S(x)</t>
  </si>
  <si>
    <t>C(x)</t>
  </si>
  <si>
    <t>M(x)</t>
  </si>
  <si>
    <t>R(x)</t>
  </si>
  <si>
    <t>A(x)</t>
  </si>
  <si>
    <t>IA(x)</t>
  </si>
  <si>
    <t>Dx</t>
  </si>
  <si>
    <t>Nx</t>
  </si>
  <si>
    <t>Mx</t>
  </si>
  <si>
    <t>Vt_pe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</si>
  <si>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Vt</t>
    </r>
  </si>
  <si>
    <t>Rendita immediata temporanea</t>
  </si>
  <si>
    <t>U</t>
  </si>
  <si>
    <t>Rt</t>
  </si>
  <si>
    <t>R = R1 =</t>
  </si>
  <si>
    <t>C = C1 =</t>
  </si>
  <si>
    <t>n</t>
  </si>
  <si>
    <t>m =</t>
  </si>
  <si>
    <t>Vt +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</si>
</sst>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2" applyFont="1"/>
    <xf numFmtId="0" fontId="2" fillId="0" borderId="0" xfId="2"/>
    <xf numFmtId="0" fontId="2" fillId="4" borderId="1" xfId="2" applyFill="1" applyBorder="1"/>
    <xf numFmtId="0" fontId="3" fillId="5" borderId="1" xfId="2" applyFont="1" applyFill="1" applyBorder="1"/>
    <xf numFmtId="0" fontId="2" fillId="5" borderId="1" xfId="2" applyFill="1" applyBorder="1"/>
    <xf numFmtId="0" fontId="2" fillId="6" borderId="1" xfId="2" applyFill="1" applyBorder="1"/>
    <xf numFmtId="164" fontId="2" fillId="6" borderId="1" xfId="2" applyNumberFormat="1" applyFill="1" applyBorder="1"/>
    <xf numFmtId="0" fontId="2" fillId="7" borderId="1" xfId="2" applyFill="1" applyBorder="1" applyAlignment="1">
      <alignment horizontal="center"/>
    </xf>
    <xf numFmtId="0" fontId="3" fillId="6" borderId="2" xfId="2" applyFont="1" applyFill="1" applyBorder="1"/>
    <xf numFmtId="0" fontId="3" fillId="6" borderId="3" xfId="2" applyFont="1" applyFill="1" applyBorder="1"/>
    <xf numFmtId="0" fontId="2" fillId="6" borderId="3" xfId="2" applyFill="1" applyBorder="1"/>
    <xf numFmtId="0" fontId="2" fillId="6" borderId="4" xfId="2" applyFill="1" applyBorder="1"/>
    <xf numFmtId="0" fontId="3" fillId="0" borderId="5" xfId="2" applyFont="1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6" borderId="0" xfId="2" applyFill="1" applyBorder="1"/>
    <xf numFmtId="0" fontId="2" fillId="6" borderId="8" xfId="2" applyFill="1" applyBorder="1"/>
    <xf numFmtId="0" fontId="3" fillId="8" borderId="1" xfId="2" applyFont="1" applyFill="1" applyBorder="1" applyAlignment="1">
      <alignment horizontal="center"/>
    </xf>
    <xf numFmtId="0" fontId="3" fillId="4" borderId="9" xfId="2" applyFont="1" applyFill="1" applyBorder="1" applyAlignment="1">
      <alignment horizontal="center"/>
    </xf>
    <xf numFmtId="0" fontId="3" fillId="9" borderId="10" xfId="2" applyFont="1" applyFill="1" applyBorder="1" applyAlignment="1">
      <alignment horizontal="center"/>
    </xf>
    <xf numFmtId="0" fontId="3" fillId="9" borderId="11" xfId="2" applyFont="1" applyFill="1" applyBorder="1" applyAlignment="1">
      <alignment horizontal="center"/>
    </xf>
    <xf numFmtId="0" fontId="3" fillId="9" borderId="12" xfId="2" applyFont="1" applyFill="1" applyBorder="1" applyAlignment="1">
      <alignment horizontal="center"/>
    </xf>
    <xf numFmtId="0" fontId="3" fillId="10" borderId="10" xfId="2" applyFont="1" applyFill="1" applyBorder="1" applyAlignment="1">
      <alignment horizontal="center"/>
    </xf>
    <xf numFmtId="0" fontId="3" fillId="10" borderId="11" xfId="2" applyFont="1" applyFill="1" applyBorder="1" applyAlignment="1">
      <alignment horizontal="center"/>
    </xf>
    <xf numFmtId="0" fontId="3" fillId="10" borderId="12" xfId="2" applyFont="1" applyFill="1" applyBorder="1" applyAlignment="1">
      <alignment horizontal="center"/>
    </xf>
    <xf numFmtId="0" fontId="3" fillId="4" borderId="13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2" fillId="11" borderId="1" xfId="2" applyFill="1" applyBorder="1" applyAlignment="1">
      <alignment horizontal="center"/>
    </xf>
    <xf numFmtId="165" fontId="2" fillId="12" borderId="1" xfId="2" applyNumberFormat="1" applyFill="1" applyBorder="1"/>
    <xf numFmtId="165" fontId="2" fillId="0" borderId="14" xfId="2" applyNumberFormat="1" applyFill="1" applyBorder="1"/>
    <xf numFmtId="0" fontId="2" fillId="0" borderId="1" xfId="2" applyFill="1" applyBorder="1"/>
    <xf numFmtId="165" fontId="2" fillId="0" borderId="0" xfId="2" applyNumberFormat="1"/>
    <xf numFmtId="0" fontId="2" fillId="0" borderId="0" xfId="2" applyFill="1"/>
    <xf numFmtId="0" fontId="0" fillId="7" borderId="0" xfId="0" applyFill="1"/>
    <xf numFmtId="0" fontId="0" fillId="1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0" xfId="0" applyFont="1" applyFill="1"/>
    <xf numFmtId="168" fontId="0" fillId="1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13" borderId="1" xfId="1" applyNumberFormat="1" applyFont="1" applyFill="1" applyBorder="1"/>
    <xf numFmtId="43" fontId="0" fillId="1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5" fillId="13" borderId="1" xfId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/>
    </xf>
  </cellXfs>
  <cellStyles count="5">
    <cellStyle name="Comma 2" xfId="3"/>
    <cellStyle name="Migliaia" xfId="1" builtinId="3"/>
    <cellStyle name="Migliaia 2" xfId="4"/>
    <cellStyle name="Normale" xfId="0" builtinId="0"/>
    <cellStyle name="Norma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B1" zoomScaleNormal="100" workbookViewId="0">
      <pane ySplit="2850" topLeftCell="A38" activePane="bottomLeft"/>
      <selection activeCell="C5" sqref="C5"/>
      <selection pane="bottomLeft" activeCell="D21" sqref="D21"/>
    </sheetView>
  </sheetViews>
  <sheetFormatPr defaultRowHeight="12.75" x14ac:dyDescent="0.2"/>
  <cols>
    <col min="1" max="1" width="19.42578125" style="6" bestFit="1" customWidth="1"/>
    <col min="2" max="2" width="9.85546875" style="6" customWidth="1"/>
    <col min="3" max="3" width="15" style="6" customWidth="1"/>
    <col min="4" max="4" width="10.28515625" style="37" customWidth="1"/>
    <col min="5" max="5" width="10.5703125" style="37" bestFit="1" customWidth="1"/>
    <col min="6" max="6" width="11.85546875" style="37" customWidth="1"/>
    <col min="7" max="8" width="11.42578125" style="37" bestFit="1" customWidth="1"/>
    <col min="9" max="9" width="11.42578125" style="37" customWidth="1"/>
    <col min="10" max="12" width="9.140625" style="6"/>
    <col min="13" max="13" width="12" style="6" bestFit="1" customWidth="1"/>
    <col min="14" max="14" width="9.5703125" style="6" bestFit="1" customWidth="1"/>
    <col min="15" max="15" width="10.5703125" style="6" bestFit="1" customWidth="1"/>
    <col min="16" max="16" width="9.140625" style="6"/>
    <col min="17" max="17" width="11.5703125" style="6" bestFit="1" customWidth="1"/>
    <col min="18" max="18" width="9.140625" style="6"/>
    <col min="19" max="19" width="9.5703125" style="6" bestFit="1" customWidth="1"/>
    <col min="20" max="20" width="11.42578125" style="6" customWidth="1"/>
    <col min="21" max="22" width="10" style="6" bestFit="1" customWidth="1"/>
    <col min="23" max="254" width="9.140625" style="6"/>
    <col min="255" max="255" width="19.42578125" style="6" bestFit="1" customWidth="1"/>
    <col min="256" max="256" width="17.5703125" style="6" customWidth="1"/>
    <col min="257" max="257" width="15" style="6" customWidth="1"/>
    <col min="258" max="258" width="9.5703125" style="6" bestFit="1" customWidth="1"/>
    <col min="259" max="259" width="10.5703125" style="6" bestFit="1" customWidth="1"/>
    <col min="260" max="260" width="11.85546875" style="6" customWidth="1"/>
    <col min="261" max="262" width="11.42578125" style="6" bestFit="1" customWidth="1"/>
    <col min="263" max="263" width="11.42578125" style="6" customWidth="1"/>
    <col min="264" max="264" width="11.42578125" style="6" bestFit="1" customWidth="1"/>
    <col min="265" max="268" width="9.140625" style="6"/>
    <col min="269" max="269" width="12" style="6" bestFit="1" customWidth="1"/>
    <col min="270" max="270" width="9.5703125" style="6" bestFit="1" customWidth="1"/>
    <col min="271" max="271" width="10.5703125" style="6" bestFit="1" customWidth="1"/>
    <col min="272" max="272" width="9.140625" style="6"/>
    <col min="273" max="273" width="11.5703125" style="6" bestFit="1" customWidth="1"/>
    <col min="274" max="274" width="9.140625" style="6"/>
    <col min="275" max="275" width="9.5703125" style="6" bestFit="1" customWidth="1"/>
    <col min="276" max="276" width="11.42578125" style="6" customWidth="1"/>
    <col min="277" max="278" width="10" style="6" bestFit="1" customWidth="1"/>
    <col min="279" max="510" width="9.140625" style="6"/>
    <col min="511" max="511" width="19.42578125" style="6" bestFit="1" customWidth="1"/>
    <col min="512" max="512" width="17.5703125" style="6" customWidth="1"/>
    <col min="513" max="513" width="15" style="6" customWidth="1"/>
    <col min="514" max="514" width="9.5703125" style="6" bestFit="1" customWidth="1"/>
    <col min="515" max="515" width="10.5703125" style="6" bestFit="1" customWidth="1"/>
    <col min="516" max="516" width="11.85546875" style="6" customWidth="1"/>
    <col min="517" max="518" width="11.42578125" style="6" bestFit="1" customWidth="1"/>
    <col min="519" max="519" width="11.42578125" style="6" customWidth="1"/>
    <col min="520" max="520" width="11.42578125" style="6" bestFit="1" customWidth="1"/>
    <col min="521" max="524" width="9.140625" style="6"/>
    <col min="525" max="525" width="12" style="6" bestFit="1" customWidth="1"/>
    <col min="526" max="526" width="9.5703125" style="6" bestFit="1" customWidth="1"/>
    <col min="527" max="527" width="10.5703125" style="6" bestFit="1" customWidth="1"/>
    <col min="528" max="528" width="9.140625" style="6"/>
    <col min="529" max="529" width="11.5703125" style="6" bestFit="1" customWidth="1"/>
    <col min="530" max="530" width="9.140625" style="6"/>
    <col min="531" max="531" width="9.5703125" style="6" bestFit="1" customWidth="1"/>
    <col min="532" max="532" width="11.42578125" style="6" customWidth="1"/>
    <col min="533" max="534" width="10" style="6" bestFit="1" customWidth="1"/>
    <col min="535" max="766" width="9.140625" style="6"/>
    <col min="767" max="767" width="19.42578125" style="6" bestFit="1" customWidth="1"/>
    <col min="768" max="768" width="17.5703125" style="6" customWidth="1"/>
    <col min="769" max="769" width="15" style="6" customWidth="1"/>
    <col min="770" max="770" width="9.5703125" style="6" bestFit="1" customWidth="1"/>
    <col min="771" max="771" width="10.5703125" style="6" bestFit="1" customWidth="1"/>
    <col min="772" max="772" width="11.85546875" style="6" customWidth="1"/>
    <col min="773" max="774" width="11.42578125" style="6" bestFit="1" customWidth="1"/>
    <col min="775" max="775" width="11.42578125" style="6" customWidth="1"/>
    <col min="776" max="776" width="11.42578125" style="6" bestFit="1" customWidth="1"/>
    <col min="777" max="780" width="9.140625" style="6"/>
    <col min="781" max="781" width="12" style="6" bestFit="1" customWidth="1"/>
    <col min="782" max="782" width="9.5703125" style="6" bestFit="1" customWidth="1"/>
    <col min="783" max="783" width="10.5703125" style="6" bestFit="1" customWidth="1"/>
    <col min="784" max="784" width="9.140625" style="6"/>
    <col min="785" max="785" width="11.5703125" style="6" bestFit="1" customWidth="1"/>
    <col min="786" max="786" width="9.140625" style="6"/>
    <col min="787" max="787" width="9.5703125" style="6" bestFit="1" customWidth="1"/>
    <col min="788" max="788" width="11.42578125" style="6" customWidth="1"/>
    <col min="789" max="790" width="10" style="6" bestFit="1" customWidth="1"/>
    <col min="791" max="1022" width="9.140625" style="6"/>
    <col min="1023" max="1023" width="19.42578125" style="6" bestFit="1" customWidth="1"/>
    <col min="1024" max="1024" width="17.5703125" style="6" customWidth="1"/>
    <col min="1025" max="1025" width="15" style="6" customWidth="1"/>
    <col min="1026" max="1026" width="9.5703125" style="6" bestFit="1" customWidth="1"/>
    <col min="1027" max="1027" width="10.5703125" style="6" bestFit="1" customWidth="1"/>
    <col min="1028" max="1028" width="11.85546875" style="6" customWidth="1"/>
    <col min="1029" max="1030" width="11.42578125" style="6" bestFit="1" customWidth="1"/>
    <col min="1031" max="1031" width="11.42578125" style="6" customWidth="1"/>
    <col min="1032" max="1032" width="11.42578125" style="6" bestFit="1" customWidth="1"/>
    <col min="1033" max="1036" width="9.140625" style="6"/>
    <col min="1037" max="1037" width="12" style="6" bestFit="1" customWidth="1"/>
    <col min="1038" max="1038" width="9.5703125" style="6" bestFit="1" customWidth="1"/>
    <col min="1039" max="1039" width="10.5703125" style="6" bestFit="1" customWidth="1"/>
    <col min="1040" max="1040" width="9.140625" style="6"/>
    <col min="1041" max="1041" width="11.5703125" style="6" bestFit="1" customWidth="1"/>
    <col min="1042" max="1042" width="9.140625" style="6"/>
    <col min="1043" max="1043" width="9.5703125" style="6" bestFit="1" customWidth="1"/>
    <col min="1044" max="1044" width="11.42578125" style="6" customWidth="1"/>
    <col min="1045" max="1046" width="10" style="6" bestFit="1" customWidth="1"/>
    <col min="1047" max="1278" width="9.140625" style="6"/>
    <col min="1279" max="1279" width="19.42578125" style="6" bestFit="1" customWidth="1"/>
    <col min="1280" max="1280" width="17.5703125" style="6" customWidth="1"/>
    <col min="1281" max="1281" width="15" style="6" customWidth="1"/>
    <col min="1282" max="1282" width="9.5703125" style="6" bestFit="1" customWidth="1"/>
    <col min="1283" max="1283" width="10.5703125" style="6" bestFit="1" customWidth="1"/>
    <col min="1284" max="1284" width="11.85546875" style="6" customWidth="1"/>
    <col min="1285" max="1286" width="11.42578125" style="6" bestFit="1" customWidth="1"/>
    <col min="1287" max="1287" width="11.42578125" style="6" customWidth="1"/>
    <col min="1288" max="1288" width="11.42578125" style="6" bestFit="1" customWidth="1"/>
    <col min="1289" max="1292" width="9.140625" style="6"/>
    <col min="1293" max="1293" width="12" style="6" bestFit="1" customWidth="1"/>
    <col min="1294" max="1294" width="9.5703125" style="6" bestFit="1" customWidth="1"/>
    <col min="1295" max="1295" width="10.5703125" style="6" bestFit="1" customWidth="1"/>
    <col min="1296" max="1296" width="9.140625" style="6"/>
    <col min="1297" max="1297" width="11.5703125" style="6" bestFit="1" customWidth="1"/>
    <col min="1298" max="1298" width="9.140625" style="6"/>
    <col min="1299" max="1299" width="9.5703125" style="6" bestFit="1" customWidth="1"/>
    <col min="1300" max="1300" width="11.42578125" style="6" customWidth="1"/>
    <col min="1301" max="1302" width="10" style="6" bestFit="1" customWidth="1"/>
    <col min="1303" max="1534" width="9.140625" style="6"/>
    <col min="1535" max="1535" width="19.42578125" style="6" bestFit="1" customWidth="1"/>
    <col min="1536" max="1536" width="17.5703125" style="6" customWidth="1"/>
    <col min="1537" max="1537" width="15" style="6" customWidth="1"/>
    <col min="1538" max="1538" width="9.5703125" style="6" bestFit="1" customWidth="1"/>
    <col min="1539" max="1539" width="10.5703125" style="6" bestFit="1" customWidth="1"/>
    <col min="1540" max="1540" width="11.85546875" style="6" customWidth="1"/>
    <col min="1541" max="1542" width="11.42578125" style="6" bestFit="1" customWidth="1"/>
    <col min="1543" max="1543" width="11.42578125" style="6" customWidth="1"/>
    <col min="1544" max="1544" width="11.42578125" style="6" bestFit="1" customWidth="1"/>
    <col min="1545" max="1548" width="9.140625" style="6"/>
    <col min="1549" max="1549" width="12" style="6" bestFit="1" customWidth="1"/>
    <col min="1550" max="1550" width="9.5703125" style="6" bestFit="1" customWidth="1"/>
    <col min="1551" max="1551" width="10.5703125" style="6" bestFit="1" customWidth="1"/>
    <col min="1552" max="1552" width="9.140625" style="6"/>
    <col min="1553" max="1553" width="11.5703125" style="6" bestFit="1" customWidth="1"/>
    <col min="1554" max="1554" width="9.140625" style="6"/>
    <col min="1555" max="1555" width="9.5703125" style="6" bestFit="1" customWidth="1"/>
    <col min="1556" max="1556" width="11.42578125" style="6" customWidth="1"/>
    <col min="1557" max="1558" width="10" style="6" bestFit="1" customWidth="1"/>
    <col min="1559" max="1790" width="9.140625" style="6"/>
    <col min="1791" max="1791" width="19.42578125" style="6" bestFit="1" customWidth="1"/>
    <col min="1792" max="1792" width="17.5703125" style="6" customWidth="1"/>
    <col min="1793" max="1793" width="15" style="6" customWidth="1"/>
    <col min="1794" max="1794" width="9.5703125" style="6" bestFit="1" customWidth="1"/>
    <col min="1795" max="1795" width="10.5703125" style="6" bestFit="1" customWidth="1"/>
    <col min="1796" max="1796" width="11.85546875" style="6" customWidth="1"/>
    <col min="1797" max="1798" width="11.42578125" style="6" bestFit="1" customWidth="1"/>
    <col min="1799" max="1799" width="11.42578125" style="6" customWidth="1"/>
    <col min="1800" max="1800" width="11.42578125" style="6" bestFit="1" customWidth="1"/>
    <col min="1801" max="1804" width="9.140625" style="6"/>
    <col min="1805" max="1805" width="12" style="6" bestFit="1" customWidth="1"/>
    <col min="1806" max="1806" width="9.5703125" style="6" bestFit="1" customWidth="1"/>
    <col min="1807" max="1807" width="10.5703125" style="6" bestFit="1" customWidth="1"/>
    <col min="1808" max="1808" width="9.140625" style="6"/>
    <col min="1809" max="1809" width="11.5703125" style="6" bestFit="1" customWidth="1"/>
    <col min="1810" max="1810" width="9.140625" style="6"/>
    <col min="1811" max="1811" width="9.5703125" style="6" bestFit="1" customWidth="1"/>
    <col min="1812" max="1812" width="11.42578125" style="6" customWidth="1"/>
    <col min="1813" max="1814" width="10" style="6" bestFit="1" customWidth="1"/>
    <col min="1815" max="2046" width="9.140625" style="6"/>
    <col min="2047" max="2047" width="19.42578125" style="6" bestFit="1" customWidth="1"/>
    <col min="2048" max="2048" width="17.5703125" style="6" customWidth="1"/>
    <col min="2049" max="2049" width="15" style="6" customWidth="1"/>
    <col min="2050" max="2050" width="9.5703125" style="6" bestFit="1" customWidth="1"/>
    <col min="2051" max="2051" width="10.5703125" style="6" bestFit="1" customWidth="1"/>
    <col min="2052" max="2052" width="11.85546875" style="6" customWidth="1"/>
    <col min="2053" max="2054" width="11.42578125" style="6" bestFit="1" customWidth="1"/>
    <col min="2055" max="2055" width="11.42578125" style="6" customWidth="1"/>
    <col min="2056" max="2056" width="11.42578125" style="6" bestFit="1" customWidth="1"/>
    <col min="2057" max="2060" width="9.140625" style="6"/>
    <col min="2061" max="2061" width="12" style="6" bestFit="1" customWidth="1"/>
    <col min="2062" max="2062" width="9.5703125" style="6" bestFit="1" customWidth="1"/>
    <col min="2063" max="2063" width="10.5703125" style="6" bestFit="1" customWidth="1"/>
    <col min="2064" max="2064" width="9.140625" style="6"/>
    <col min="2065" max="2065" width="11.5703125" style="6" bestFit="1" customWidth="1"/>
    <col min="2066" max="2066" width="9.140625" style="6"/>
    <col min="2067" max="2067" width="9.5703125" style="6" bestFit="1" customWidth="1"/>
    <col min="2068" max="2068" width="11.42578125" style="6" customWidth="1"/>
    <col min="2069" max="2070" width="10" style="6" bestFit="1" customWidth="1"/>
    <col min="2071" max="2302" width="9.140625" style="6"/>
    <col min="2303" max="2303" width="19.42578125" style="6" bestFit="1" customWidth="1"/>
    <col min="2304" max="2304" width="17.5703125" style="6" customWidth="1"/>
    <col min="2305" max="2305" width="15" style="6" customWidth="1"/>
    <col min="2306" max="2306" width="9.5703125" style="6" bestFit="1" customWidth="1"/>
    <col min="2307" max="2307" width="10.5703125" style="6" bestFit="1" customWidth="1"/>
    <col min="2308" max="2308" width="11.85546875" style="6" customWidth="1"/>
    <col min="2309" max="2310" width="11.42578125" style="6" bestFit="1" customWidth="1"/>
    <col min="2311" max="2311" width="11.42578125" style="6" customWidth="1"/>
    <col min="2312" max="2312" width="11.42578125" style="6" bestFit="1" customWidth="1"/>
    <col min="2313" max="2316" width="9.140625" style="6"/>
    <col min="2317" max="2317" width="12" style="6" bestFit="1" customWidth="1"/>
    <col min="2318" max="2318" width="9.5703125" style="6" bestFit="1" customWidth="1"/>
    <col min="2319" max="2319" width="10.5703125" style="6" bestFit="1" customWidth="1"/>
    <col min="2320" max="2320" width="9.140625" style="6"/>
    <col min="2321" max="2321" width="11.5703125" style="6" bestFit="1" customWidth="1"/>
    <col min="2322" max="2322" width="9.140625" style="6"/>
    <col min="2323" max="2323" width="9.5703125" style="6" bestFit="1" customWidth="1"/>
    <col min="2324" max="2324" width="11.42578125" style="6" customWidth="1"/>
    <col min="2325" max="2326" width="10" style="6" bestFit="1" customWidth="1"/>
    <col min="2327" max="2558" width="9.140625" style="6"/>
    <col min="2559" max="2559" width="19.42578125" style="6" bestFit="1" customWidth="1"/>
    <col min="2560" max="2560" width="17.5703125" style="6" customWidth="1"/>
    <col min="2561" max="2561" width="15" style="6" customWidth="1"/>
    <col min="2562" max="2562" width="9.5703125" style="6" bestFit="1" customWidth="1"/>
    <col min="2563" max="2563" width="10.5703125" style="6" bestFit="1" customWidth="1"/>
    <col min="2564" max="2564" width="11.85546875" style="6" customWidth="1"/>
    <col min="2565" max="2566" width="11.42578125" style="6" bestFit="1" customWidth="1"/>
    <col min="2567" max="2567" width="11.42578125" style="6" customWidth="1"/>
    <col min="2568" max="2568" width="11.42578125" style="6" bestFit="1" customWidth="1"/>
    <col min="2569" max="2572" width="9.140625" style="6"/>
    <col min="2573" max="2573" width="12" style="6" bestFit="1" customWidth="1"/>
    <col min="2574" max="2574" width="9.5703125" style="6" bestFit="1" customWidth="1"/>
    <col min="2575" max="2575" width="10.5703125" style="6" bestFit="1" customWidth="1"/>
    <col min="2576" max="2576" width="9.140625" style="6"/>
    <col min="2577" max="2577" width="11.5703125" style="6" bestFit="1" customWidth="1"/>
    <col min="2578" max="2578" width="9.140625" style="6"/>
    <col min="2579" max="2579" width="9.5703125" style="6" bestFit="1" customWidth="1"/>
    <col min="2580" max="2580" width="11.42578125" style="6" customWidth="1"/>
    <col min="2581" max="2582" width="10" style="6" bestFit="1" customWidth="1"/>
    <col min="2583" max="2814" width="9.140625" style="6"/>
    <col min="2815" max="2815" width="19.42578125" style="6" bestFit="1" customWidth="1"/>
    <col min="2816" max="2816" width="17.5703125" style="6" customWidth="1"/>
    <col min="2817" max="2817" width="15" style="6" customWidth="1"/>
    <col min="2818" max="2818" width="9.5703125" style="6" bestFit="1" customWidth="1"/>
    <col min="2819" max="2819" width="10.5703125" style="6" bestFit="1" customWidth="1"/>
    <col min="2820" max="2820" width="11.85546875" style="6" customWidth="1"/>
    <col min="2821" max="2822" width="11.42578125" style="6" bestFit="1" customWidth="1"/>
    <col min="2823" max="2823" width="11.42578125" style="6" customWidth="1"/>
    <col min="2824" max="2824" width="11.42578125" style="6" bestFit="1" customWidth="1"/>
    <col min="2825" max="2828" width="9.140625" style="6"/>
    <col min="2829" max="2829" width="12" style="6" bestFit="1" customWidth="1"/>
    <col min="2830" max="2830" width="9.5703125" style="6" bestFit="1" customWidth="1"/>
    <col min="2831" max="2831" width="10.5703125" style="6" bestFit="1" customWidth="1"/>
    <col min="2832" max="2832" width="9.140625" style="6"/>
    <col min="2833" max="2833" width="11.5703125" style="6" bestFit="1" customWidth="1"/>
    <col min="2834" max="2834" width="9.140625" style="6"/>
    <col min="2835" max="2835" width="9.5703125" style="6" bestFit="1" customWidth="1"/>
    <col min="2836" max="2836" width="11.42578125" style="6" customWidth="1"/>
    <col min="2837" max="2838" width="10" style="6" bestFit="1" customWidth="1"/>
    <col min="2839" max="3070" width="9.140625" style="6"/>
    <col min="3071" max="3071" width="19.42578125" style="6" bestFit="1" customWidth="1"/>
    <col min="3072" max="3072" width="17.5703125" style="6" customWidth="1"/>
    <col min="3073" max="3073" width="15" style="6" customWidth="1"/>
    <col min="3074" max="3074" width="9.5703125" style="6" bestFit="1" customWidth="1"/>
    <col min="3075" max="3075" width="10.5703125" style="6" bestFit="1" customWidth="1"/>
    <col min="3076" max="3076" width="11.85546875" style="6" customWidth="1"/>
    <col min="3077" max="3078" width="11.42578125" style="6" bestFit="1" customWidth="1"/>
    <col min="3079" max="3079" width="11.42578125" style="6" customWidth="1"/>
    <col min="3080" max="3080" width="11.42578125" style="6" bestFit="1" customWidth="1"/>
    <col min="3081" max="3084" width="9.140625" style="6"/>
    <col min="3085" max="3085" width="12" style="6" bestFit="1" customWidth="1"/>
    <col min="3086" max="3086" width="9.5703125" style="6" bestFit="1" customWidth="1"/>
    <col min="3087" max="3087" width="10.5703125" style="6" bestFit="1" customWidth="1"/>
    <col min="3088" max="3088" width="9.140625" style="6"/>
    <col min="3089" max="3089" width="11.5703125" style="6" bestFit="1" customWidth="1"/>
    <col min="3090" max="3090" width="9.140625" style="6"/>
    <col min="3091" max="3091" width="9.5703125" style="6" bestFit="1" customWidth="1"/>
    <col min="3092" max="3092" width="11.42578125" style="6" customWidth="1"/>
    <col min="3093" max="3094" width="10" style="6" bestFit="1" customWidth="1"/>
    <col min="3095" max="3326" width="9.140625" style="6"/>
    <col min="3327" max="3327" width="19.42578125" style="6" bestFit="1" customWidth="1"/>
    <col min="3328" max="3328" width="17.5703125" style="6" customWidth="1"/>
    <col min="3329" max="3329" width="15" style="6" customWidth="1"/>
    <col min="3330" max="3330" width="9.5703125" style="6" bestFit="1" customWidth="1"/>
    <col min="3331" max="3331" width="10.5703125" style="6" bestFit="1" customWidth="1"/>
    <col min="3332" max="3332" width="11.85546875" style="6" customWidth="1"/>
    <col min="3333" max="3334" width="11.42578125" style="6" bestFit="1" customWidth="1"/>
    <col min="3335" max="3335" width="11.42578125" style="6" customWidth="1"/>
    <col min="3336" max="3336" width="11.42578125" style="6" bestFit="1" customWidth="1"/>
    <col min="3337" max="3340" width="9.140625" style="6"/>
    <col min="3341" max="3341" width="12" style="6" bestFit="1" customWidth="1"/>
    <col min="3342" max="3342" width="9.5703125" style="6" bestFit="1" customWidth="1"/>
    <col min="3343" max="3343" width="10.5703125" style="6" bestFit="1" customWidth="1"/>
    <col min="3344" max="3344" width="9.140625" style="6"/>
    <col min="3345" max="3345" width="11.5703125" style="6" bestFit="1" customWidth="1"/>
    <col min="3346" max="3346" width="9.140625" style="6"/>
    <col min="3347" max="3347" width="9.5703125" style="6" bestFit="1" customWidth="1"/>
    <col min="3348" max="3348" width="11.42578125" style="6" customWidth="1"/>
    <col min="3349" max="3350" width="10" style="6" bestFit="1" customWidth="1"/>
    <col min="3351" max="3582" width="9.140625" style="6"/>
    <col min="3583" max="3583" width="19.42578125" style="6" bestFit="1" customWidth="1"/>
    <col min="3584" max="3584" width="17.5703125" style="6" customWidth="1"/>
    <col min="3585" max="3585" width="15" style="6" customWidth="1"/>
    <col min="3586" max="3586" width="9.5703125" style="6" bestFit="1" customWidth="1"/>
    <col min="3587" max="3587" width="10.5703125" style="6" bestFit="1" customWidth="1"/>
    <col min="3588" max="3588" width="11.85546875" style="6" customWidth="1"/>
    <col min="3589" max="3590" width="11.42578125" style="6" bestFit="1" customWidth="1"/>
    <col min="3591" max="3591" width="11.42578125" style="6" customWidth="1"/>
    <col min="3592" max="3592" width="11.42578125" style="6" bestFit="1" customWidth="1"/>
    <col min="3593" max="3596" width="9.140625" style="6"/>
    <col min="3597" max="3597" width="12" style="6" bestFit="1" customWidth="1"/>
    <col min="3598" max="3598" width="9.5703125" style="6" bestFit="1" customWidth="1"/>
    <col min="3599" max="3599" width="10.5703125" style="6" bestFit="1" customWidth="1"/>
    <col min="3600" max="3600" width="9.140625" style="6"/>
    <col min="3601" max="3601" width="11.5703125" style="6" bestFit="1" customWidth="1"/>
    <col min="3602" max="3602" width="9.140625" style="6"/>
    <col min="3603" max="3603" width="9.5703125" style="6" bestFit="1" customWidth="1"/>
    <col min="3604" max="3604" width="11.42578125" style="6" customWidth="1"/>
    <col min="3605" max="3606" width="10" style="6" bestFit="1" customWidth="1"/>
    <col min="3607" max="3838" width="9.140625" style="6"/>
    <col min="3839" max="3839" width="19.42578125" style="6" bestFit="1" customWidth="1"/>
    <col min="3840" max="3840" width="17.5703125" style="6" customWidth="1"/>
    <col min="3841" max="3841" width="15" style="6" customWidth="1"/>
    <col min="3842" max="3842" width="9.5703125" style="6" bestFit="1" customWidth="1"/>
    <col min="3843" max="3843" width="10.5703125" style="6" bestFit="1" customWidth="1"/>
    <col min="3844" max="3844" width="11.85546875" style="6" customWidth="1"/>
    <col min="3845" max="3846" width="11.42578125" style="6" bestFit="1" customWidth="1"/>
    <col min="3847" max="3847" width="11.42578125" style="6" customWidth="1"/>
    <col min="3848" max="3848" width="11.42578125" style="6" bestFit="1" customWidth="1"/>
    <col min="3849" max="3852" width="9.140625" style="6"/>
    <col min="3853" max="3853" width="12" style="6" bestFit="1" customWidth="1"/>
    <col min="3854" max="3854" width="9.5703125" style="6" bestFit="1" customWidth="1"/>
    <col min="3855" max="3855" width="10.5703125" style="6" bestFit="1" customWidth="1"/>
    <col min="3856" max="3856" width="9.140625" style="6"/>
    <col min="3857" max="3857" width="11.5703125" style="6" bestFit="1" customWidth="1"/>
    <col min="3858" max="3858" width="9.140625" style="6"/>
    <col min="3859" max="3859" width="9.5703125" style="6" bestFit="1" customWidth="1"/>
    <col min="3860" max="3860" width="11.42578125" style="6" customWidth="1"/>
    <col min="3861" max="3862" width="10" style="6" bestFit="1" customWidth="1"/>
    <col min="3863" max="4094" width="9.140625" style="6"/>
    <col min="4095" max="4095" width="19.42578125" style="6" bestFit="1" customWidth="1"/>
    <col min="4096" max="4096" width="17.5703125" style="6" customWidth="1"/>
    <col min="4097" max="4097" width="15" style="6" customWidth="1"/>
    <col min="4098" max="4098" width="9.5703125" style="6" bestFit="1" customWidth="1"/>
    <col min="4099" max="4099" width="10.5703125" style="6" bestFit="1" customWidth="1"/>
    <col min="4100" max="4100" width="11.85546875" style="6" customWidth="1"/>
    <col min="4101" max="4102" width="11.42578125" style="6" bestFit="1" customWidth="1"/>
    <col min="4103" max="4103" width="11.42578125" style="6" customWidth="1"/>
    <col min="4104" max="4104" width="11.42578125" style="6" bestFit="1" customWidth="1"/>
    <col min="4105" max="4108" width="9.140625" style="6"/>
    <col min="4109" max="4109" width="12" style="6" bestFit="1" customWidth="1"/>
    <col min="4110" max="4110" width="9.5703125" style="6" bestFit="1" customWidth="1"/>
    <col min="4111" max="4111" width="10.5703125" style="6" bestFit="1" customWidth="1"/>
    <col min="4112" max="4112" width="9.140625" style="6"/>
    <col min="4113" max="4113" width="11.5703125" style="6" bestFit="1" customWidth="1"/>
    <col min="4114" max="4114" width="9.140625" style="6"/>
    <col min="4115" max="4115" width="9.5703125" style="6" bestFit="1" customWidth="1"/>
    <col min="4116" max="4116" width="11.42578125" style="6" customWidth="1"/>
    <col min="4117" max="4118" width="10" style="6" bestFit="1" customWidth="1"/>
    <col min="4119" max="4350" width="9.140625" style="6"/>
    <col min="4351" max="4351" width="19.42578125" style="6" bestFit="1" customWidth="1"/>
    <col min="4352" max="4352" width="17.5703125" style="6" customWidth="1"/>
    <col min="4353" max="4353" width="15" style="6" customWidth="1"/>
    <col min="4354" max="4354" width="9.5703125" style="6" bestFit="1" customWidth="1"/>
    <col min="4355" max="4355" width="10.5703125" style="6" bestFit="1" customWidth="1"/>
    <col min="4356" max="4356" width="11.85546875" style="6" customWidth="1"/>
    <col min="4357" max="4358" width="11.42578125" style="6" bestFit="1" customWidth="1"/>
    <col min="4359" max="4359" width="11.42578125" style="6" customWidth="1"/>
    <col min="4360" max="4360" width="11.42578125" style="6" bestFit="1" customWidth="1"/>
    <col min="4361" max="4364" width="9.140625" style="6"/>
    <col min="4365" max="4365" width="12" style="6" bestFit="1" customWidth="1"/>
    <col min="4366" max="4366" width="9.5703125" style="6" bestFit="1" customWidth="1"/>
    <col min="4367" max="4367" width="10.5703125" style="6" bestFit="1" customWidth="1"/>
    <col min="4368" max="4368" width="9.140625" style="6"/>
    <col min="4369" max="4369" width="11.5703125" style="6" bestFit="1" customWidth="1"/>
    <col min="4370" max="4370" width="9.140625" style="6"/>
    <col min="4371" max="4371" width="9.5703125" style="6" bestFit="1" customWidth="1"/>
    <col min="4372" max="4372" width="11.42578125" style="6" customWidth="1"/>
    <col min="4373" max="4374" width="10" style="6" bestFit="1" customWidth="1"/>
    <col min="4375" max="4606" width="9.140625" style="6"/>
    <col min="4607" max="4607" width="19.42578125" style="6" bestFit="1" customWidth="1"/>
    <col min="4608" max="4608" width="17.5703125" style="6" customWidth="1"/>
    <col min="4609" max="4609" width="15" style="6" customWidth="1"/>
    <col min="4610" max="4610" width="9.5703125" style="6" bestFit="1" customWidth="1"/>
    <col min="4611" max="4611" width="10.5703125" style="6" bestFit="1" customWidth="1"/>
    <col min="4612" max="4612" width="11.85546875" style="6" customWidth="1"/>
    <col min="4613" max="4614" width="11.42578125" style="6" bestFit="1" customWidth="1"/>
    <col min="4615" max="4615" width="11.42578125" style="6" customWidth="1"/>
    <col min="4616" max="4616" width="11.42578125" style="6" bestFit="1" customWidth="1"/>
    <col min="4617" max="4620" width="9.140625" style="6"/>
    <col min="4621" max="4621" width="12" style="6" bestFit="1" customWidth="1"/>
    <col min="4622" max="4622" width="9.5703125" style="6" bestFit="1" customWidth="1"/>
    <col min="4623" max="4623" width="10.5703125" style="6" bestFit="1" customWidth="1"/>
    <col min="4624" max="4624" width="9.140625" style="6"/>
    <col min="4625" max="4625" width="11.5703125" style="6" bestFit="1" customWidth="1"/>
    <col min="4626" max="4626" width="9.140625" style="6"/>
    <col min="4627" max="4627" width="9.5703125" style="6" bestFit="1" customWidth="1"/>
    <col min="4628" max="4628" width="11.42578125" style="6" customWidth="1"/>
    <col min="4629" max="4630" width="10" style="6" bestFit="1" customWidth="1"/>
    <col min="4631" max="4862" width="9.140625" style="6"/>
    <col min="4863" max="4863" width="19.42578125" style="6" bestFit="1" customWidth="1"/>
    <col min="4864" max="4864" width="17.5703125" style="6" customWidth="1"/>
    <col min="4865" max="4865" width="15" style="6" customWidth="1"/>
    <col min="4866" max="4866" width="9.5703125" style="6" bestFit="1" customWidth="1"/>
    <col min="4867" max="4867" width="10.5703125" style="6" bestFit="1" customWidth="1"/>
    <col min="4868" max="4868" width="11.85546875" style="6" customWidth="1"/>
    <col min="4869" max="4870" width="11.42578125" style="6" bestFit="1" customWidth="1"/>
    <col min="4871" max="4871" width="11.42578125" style="6" customWidth="1"/>
    <col min="4872" max="4872" width="11.42578125" style="6" bestFit="1" customWidth="1"/>
    <col min="4873" max="4876" width="9.140625" style="6"/>
    <col min="4877" max="4877" width="12" style="6" bestFit="1" customWidth="1"/>
    <col min="4878" max="4878" width="9.5703125" style="6" bestFit="1" customWidth="1"/>
    <col min="4879" max="4879" width="10.5703125" style="6" bestFit="1" customWidth="1"/>
    <col min="4880" max="4880" width="9.140625" style="6"/>
    <col min="4881" max="4881" width="11.5703125" style="6" bestFit="1" customWidth="1"/>
    <col min="4882" max="4882" width="9.140625" style="6"/>
    <col min="4883" max="4883" width="9.5703125" style="6" bestFit="1" customWidth="1"/>
    <col min="4884" max="4884" width="11.42578125" style="6" customWidth="1"/>
    <col min="4885" max="4886" width="10" style="6" bestFit="1" customWidth="1"/>
    <col min="4887" max="5118" width="9.140625" style="6"/>
    <col min="5119" max="5119" width="19.42578125" style="6" bestFit="1" customWidth="1"/>
    <col min="5120" max="5120" width="17.5703125" style="6" customWidth="1"/>
    <col min="5121" max="5121" width="15" style="6" customWidth="1"/>
    <col min="5122" max="5122" width="9.5703125" style="6" bestFit="1" customWidth="1"/>
    <col min="5123" max="5123" width="10.5703125" style="6" bestFit="1" customWidth="1"/>
    <col min="5124" max="5124" width="11.85546875" style="6" customWidth="1"/>
    <col min="5125" max="5126" width="11.42578125" style="6" bestFit="1" customWidth="1"/>
    <col min="5127" max="5127" width="11.42578125" style="6" customWidth="1"/>
    <col min="5128" max="5128" width="11.42578125" style="6" bestFit="1" customWidth="1"/>
    <col min="5129" max="5132" width="9.140625" style="6"/>
    <col min="5133" max="5133" width="12" style="6" bestFit="1" customWidth="1"/>
    <col min="5134" max="5134" width="9.5703125" style="6" bestFit="1" customWidth="1"/>
    <col min="5135" max="5135" width="10.5703125" style="6" bestFit="1" customWidth="1"/>
    <col min="5136" max="5136" width="9.140625" style="6"/>
    <col min="5137" max="5137" width="11.5703125" style="6" bestFit="1" customWidth="1"/>
    <col min="5138" max="5138" width="9.140625" style="6"/>
    <col min="5139" max="5139" width="9.5703125" style="6" bestFit="1" customWidth="1"/>
    <col min="5140" max="5140" width="11.42578125" style="6" customWidth="1"/>
    <col min="5141" max="5142" width="10" style="6" bestFit="1" customWidth="1"/>
    <col min="5143" max="5374" width="9.140625" style="6"/>
    <col min="5375" max="5375" width="19.42578125" style="6" bestFit="1" customWidth="1"/>
    <col min="5376" max="5376" width="17.5703125" style="6" customWidth="1"/>
    <col min="5377" max="5377" width="15" style="6" customWidth="1"/>
    <col min="5378" max="5378" width="9.5703125" style="6" bestFit="1" customWidth="1"/>
    <col min="5379" max="5379" width="10.5703125" style="6" bestFit="1" customWidth="1"/>
    <col min="5380" max="5380" width="11.85546875" style="6" customWidth="1"/>
    <col min="5381" max="5382" width="11.42578125" style="6" bestFit="1" customWidth="1"/>
    <col min="5383" max="5383" width="11.42578125" style="6" customWidth="1"/>
    <col min="5384" max="5384" width="11.42578125" style="6" bestFit="1" customWidth="1"/>
    <col min="5385" max="5388" width="9.140625" style="6"/>
    <col min="5389" max="5389" width="12" style="6" bestFit="1" customWidth="1"/>
    <col min="5390" max="5390" width="9.5703125" style="6" bestFit="1" customWidth="1"/>
    <col min="5391" max="5391" width="10.5703125" style="6" bestFit="1" customWidth="1"/>
    <col min="5392" max="5392" width="9.140625" style="6"/>
    <col min="5393" max="5393" width="11.5703125" style="6" bestFit="1" customWidth="1"/>
    <col min="5394" max="5394" width="9.140625" style="6"/>
    <col min="5395" max="5395" width="9.5703125" style="6" bestFit="1" customWidth="1"/>
    <col min="5396" max="5396" width="11.42578125" style="6" customWidth="1"/>
    <col min="5397" max="5398" width="10" style="6" bestFit="1" customWidth="1"/>
    <col min="5399" max="5630" width="9.140625" style="6"/>
    <col min="5631" max="5631" width="19.42578125" style="6" bestFit="1" customWidth="1"/>
    <col min="5632" max="5632" width="17.5703125" style="6" customWidth="1"/>
    <col min="5633" max="5633" width="15" style="6" customWidth="1"/>
    <col min="5634" max="5634" width="9.5703125" style="6" bestFit="1" customWidth="1"/>
    <col min="5635" max="5635" width="10.5703125" style="6" bestFit="1" customWidth="1"/>
    <col min="5636" max="5636" width="11.85546875" style="6" customWidth="1"/>
    <col min="5637" max="5638" width="11.42578125" style="6" bestFit="1" customWidth="1"/>
    <col min="5639" max="5639" width="11.42578125" style="6" customWidth="1"/>
    <col min="5640" max="5640" width="11.42578125" style="6" bestFit="1" customWidth="1"/>
    <col min="5641" max="5644" width="9.140625" style="6"/>
    <col min="5645" max="5645" width="12" style="6" bestFit="1" customWidth="1"/>
    <col min="5646" max="5646" width="9.5703125" style="6" bestFit="1" customWidth="1"/>
    <col min="5647" max="5647" width="10.5703125" style="6" bestFit="1" customWidth="1"/>
    <col min="5648" max="5648" width="9.140625" style="6"/>
    <col min="5649" max="5649" width="11.5703125" style="6" bestFit="1" customWidth="1"/>
    <col min="5650" max="5650" width="9.140625" style="6"/>
    <col min="5651" max="5651" width="9.5703125" style="6" bestFit="1" customWidth="1"/>
    <col min="5652" max="5652" width="11.42578125" style="6" customWidth="1"/>
    <col min="5653" max="5654" width="10" style="6" bestFit="1" customWidth="1"/>
    <col min="5655" max="5886" width="9.140625" style="6"/>
    <col min="5887" max="5887" width="19.42578125" style="6" bestFit="1" customWidth="1"/>
    <col min="5888" max="5888" width="17.5703125" style="6" customWidth="1"/>
    <col min="5889" max="5889" width="15" style="6" customWidth="1"/>
    <col min="5890" max="5890" width="9.5703125" style="6" bestFit="1" customWidth="1"/>
    <col min="5891" max="5891" width="10.5703125" style="6" bestFit="1" customWidth="1"/>
    <col min="5892" max="5892" width="11.85546875" style="6" customWidth="1"/>
    <col min="5893" max="5894" width="11.42578125" style="6" bestFit="1" customWidth="1"/>
    <col min="5895" max="5895" width="11.42578125" style="6" customWidth="1"/>
    <col min="5896" max="5896" width="11.42578125" style="6" bestFit="1" customWidth="1"/>
    <col min="5897" max="5900" width="9.140625" style="6"/>
    <col min="5901" max="5901" width="12" style="6" bestFit="1" customWidth="1"/>
    <col min="5902" max="5902" width="9.5703125" style="6" bestFit="1" customWidth="1"/>
    <col min="5903" max="5903" width="10.5703125" style="6" bestFit="1" customWidth="1"/>
    <col min="5904" max="5904" width="9.140625" style="6"/>
    <col min="5905" max="5905" width="11.5703125" style="6" bestFit="1" customWidth="1"/>
    <col min="5906" max="5906" width="9.140625" style="6"/>
    <col min="5907" max="5907" width="9.5703125" style="6" bestFit="1" customWidth="1"/>
    <col min="5908" max="5908" width="11.42578125" style="6" customWidth="1"/>
    <col min="5909" max="5910" width="10" style="6" bestFit="1" customWidth="1"/>
    <col min="5911" max="6142" width="9.140625" style="6"/>
    <col min="6143" max="6143" width="19.42578125" style="6" bestFit="1" customWidth="1"/>
    <col min="6144" max="6144" width="17.5703125" style="6" customWidth="1"/>
    <col min="6145" max="6145" width="15" style="6" customWidth="1"/>
    <col min="6146" max="6146" width="9.5703125" style="6" bestFit="1" customWidth="1"/>
    <col min="6147" max="6147" width="10.5703125" style="6" bestFit="1" customWidth="1"/>
    <col min="6148" max="6148" width="11.85546875" style="6" customWidth="1"/>
    <col min="6149" max="6150" width="11.42578125" style="6" bestFit="1" customWidth="1"/>
    <col min="6151" max="6151" width="11.42578125" style="6" customWidth="1"/>
    <col min="6152" max="6152" width="11.42578125" style="6" bestFit="1" customWidth="1"/>
    <col min="6153" max="6156" width="9.140625" style="6"/>
    <col min="6157" max="6157" width="12" style="6" bestFit="1" customWidth="1"/>
    <col min="6158" max="6158" width="9.5703125" style="6" bestFit="1" customWidth="1"/>
    <col min="6159" max="6159" width="10.5703125" style="6" bestFit="1" customWidth="1"/>
    <col min="6160" max="6160" width="9.140625" style="6"/>
    <col min="6161" max="6161" width="11.5703125" style="6" bestFit="1" customWidth="1"/>
    <col min="6162" max="6162" width="9.140625" style="6"/>
    <col min="6163" max="6163" width="9.5703125" style="6" bestFit="1" customWidth="1"/>
    <col min="6164" max="6164" width="11.42578125" style="6" customWidth="1"/>
    <col min="6165" max="6166" width="10" style="6" bestFit="1" customWidth="1"/>
    <col min="6167" max="6398" width="9.140625" style="6"/>
    <col min="6399" max="6399" width="19.42578125" style="6" bestFit="1" customWidth="1"/>
    <col min="6400" max="6400" width="17.5703125" style="6" customWidth="1"/>
    <col min="6401" max="6401" width="15" style="6" customWidth="1"/>
    <col min="6402" max="6402" width="9.5703125" style="6" bestFit="1" customWidth="1"/>
    <col min="6403" max="6403" width="10.5703125" style="6" bestFit="1" customWidth="1"/>
    <col min="6404" max="6404" width="11.85546875" style="6" customWidth="1"/>
    <col min="6405" max="6406" width="11.42578125" style="6" bestFit="1" customWidth="1"/>
    <col min="6407" max="6407" width="11.42578125" style="6" customWidth="1"/>
    <col min="6408" max="6408" width="11.42578125" style="6" bestFit="1" customWidth="1"/>
    <col min="6409" max="6412" width="9.140625" style="6"/>
    <col min="6413" max="6413" width="12" style="6" bestFit="1" customWidth="1"/>
    <col min="6414" max="6414" width="9.5703125" style="6" bestFit="1" customWidth="1"/>
    <col min="6415" max="6415" width="10.5703125" style="6" bestFit="1" customWidth="1"/>
    <col min="6416" max="6416" width="9.140625" style="6"/>
    <col min="6417" max="6417" width="11.5703125" style="6" bestFit="1" customWidth="1"/>
    <col min="6418" max="6418" width="9.140625" style="6"/>
    <col min="6419" max="6419" width="9.5703125" style="6" bestFit="1" customWidth="1"/>
    <col min="6420" max="6420" width="11.42578125" style="6" customWidth="1"/>
    <col min="6421" max="6422" width="10" style="6" bestFit="1" customWidth="1"/>
    <col min="6423" max="6654" width="9.140625" style="6"/>
    <col min="6655" max="6655" width="19.42578125" style="6" bestFit="1" customWidth="1"/>
    <col min="6656" max="6656" width="17.5703125" style="6" customWidth="1"/>
    <col min="6657" max="6657" width="15" style="6" customWidth="1"/>
    <col min="6658" max="6658" width="9.5703125" style="6" bestFit="1" customWidth="1"/>
    <col min="6659" max="6659" width="10.5703125" style="6" bestFit="1" customWidth="1"/>
    <col min="6660" max="6660" width="11.85546875" style="6" customWidth="1"/>
    <col min="6661" max="6662" width="11.42578125" style="6" bestFit="1" customWidth="1"/>
    <col min="6663" max="6663" width="11.42578125" style="6" customWidth="1"/>
    <col min="6664" max="6664" width="11.42578125" style="6" bestFit="1" customWidth="1"/>
    <col min="6665" max="6668" width="9.140625" style="6"/>
    <col min="6669" max="6669" width="12" style="6" bestFit="1" customWidth="1"/>
    <col min="6670" max="6670" width="9.5703125" style="6" bestFit="1" customWidth="1"/>
    <col min="6671" max="6671" width="10.5703125" style="6" bestFit="1" customWidth="1"/>
    <col min="6672" max="6672" width="9.140625" style="6"/>
    <col min="6673" max="6673" width="11.5703125" style="6" bestFit="1" customWidth="1"/>
    <col min="6674" max="6674" width="9.140625" style="6"/>
    <col min="6675" max="6675" width="9.5703125" style="6" bestFit="1" customWidth="1"/>
    <col min="6676" max="6676" width="11.42578125" style="6" customWidth="1"/>
    <col min="6677" max="6678" width="10" style="6" bestFit="1" customWidth="1"/>
    <col min="6679" max="6910" width="9.140625" style="6"/>
    <col min="6911" max="6911" width="19.42578125" style="6" bestFit="1" customWidth="1"/>
    <col min="6912" max="6912" width="17.5703125" style="6" customWidth="1"/>
    <col min="6913" max="6913" width="15" style="6" customWidth="1"/>
    <col min="6914" max="6914" width="9.5703125" style="6" bestFit="1" customWidth="1"/>
    <col min="6915" max="6915" width="10.5703125" style="6" bestFit="1" customWidth="1"/>
    <col min="6916" max="6916" width="11.85546875" style="6" customWidth="1"/>
    <col min="6917" max="6918" width="11.42578125" style="6" bestFit="1" customWidth="1"/>
    <col min="6919" max="6919" width="11.42578125" style="6" customWidth="1"/>
    <col min="6920" max="6920" width="11.42578125" style="6" bestFit="1" customWidth="1"/>
    <col min="6921" max="6924" width="9.140625" style="6"/>
    <col min="6925" max="6925" width="12" style="6" bestFit="1" customWidth="1"/>
    <col min="6926" max="6926" width="9.5703125" style="6" bestFit="1" customWidth="1"/>
    <col min="6927" max="6927" width="10.5703125" style="6" bestFit="1" customWidth="1"/>
    <col min="6928" max="6928" width="9.140625" style="6"/>
    <col min="6929" max="6929" width="11.5703125" style="6" bestFit="1" customWidth="1"/>
    <col min="6930" max="6930" width="9.140625" style="6"/>
    <col min="6931" max="6931" width="9.5703125" style="6" bestFit="1" customWidth="1"/>
    <col min="6932" max="6932" width="11.42578125" style="6" customWidth="1"/>
    <col min="6933" max="6934" width="10" style="6" bestFit="1" customWidth="1"/>
    <col min="6935" max="7166" width="9.140625" style="6"/>
    <col min="7167" max="7167" width="19.42578125" style="6" bestFit="1" customWidth="1"/>
    <col min="7168" max="7168" width="17.5703125" style="6" customWidth="1"/>
    <col min="7169" max="7169" width="15" style="6" customWidth="1"/>
    <col min="7170" max="7170" width="9.5703125" style="6" bestFit="1" customWidth="1"/>
    <col min="7171" max="7171" width="10.5703125" style="6" bestFit="1" customWidth="1"/>
    <col min="7172" max="7172" width="11.85546875" style="6" customWidth="1"/>
    <col min="7173" max="7174" width="11.42578125" style="6" bestFit="1" customWidth="1"/>
    <col min="7175" max="7175" width="11.42578125" style="6" customWidth="1"/>
    <col min="7176" max="7176" width="11.42578125" style="6" bestFit="1" customWidth="1"/>
    <col min="7177" max="7180" width="9.140625" style="6"/>
    <col min="7181" max="7181" width="12" style="6" bestFit="1" customWidth="1"/>
    <col min="7182" max="7182" width="9.5703125" style="6" bestFit="1" customWidth="1"/>
    <col min="7183" max="7183" width="10.5703125" style="6" bestFit="1" customWidth="1"/>
    <col min="7184" max="7184" width="9.140625" style="6"/>
    <col min="7185" max="7185" width="11.5703125" style="6" bestFit="1" customWidth="1"/>
    <col min="7186" max="7186" width="9.140625" style="6"/>
    <col min="7187" max="7187" width="9.5703125" style="6" bestFit="1" customWidth="1"/>
    <col min="7188" max="7188" width="11.42578125" style="6" customWidth="1"/>
    <col min="7189" max="7190" width="10" style="6" bestFit="1" customWidth="1"/>
    <col min="7191" max="7422" width="9.140625" style="6"/>
    <col min="7423" max="7423" width="19.42578125" style="6" bestFit="1" customWidth="1"/>
    <col min="7424" max="7424" width="17.5703125" style="6" customWidth="1"/>
    <col min="7425" max="7425" width="15" style="6" customWidth="1"/>
    <col min="7426" max="7426" width="9.5703125" style="6" bestFit="1" customWidth="1"/>
    <col min="7427" max="7427" width="10.5703125" style="6" bestFit="1" customWidth="1"/>
    <col min="7428" max="7428" width="11.85546875" style="6" customWidth="1"/>
    <col min="7429" max="7430" width="11.42578125" style="6" bestFit="1" customWidth="1"/>
    <col min="7431" max="7431" width="11.42578125" style="6" customWidth="1"/>
    <col min="7432" max="7432" width="11.42578125" style="6" bestFit="1" customWidth="1"/>
    <col min="7433" max="7436" width="9.140625" style="6"/>
    <col min="7437" max="7437" width="12" style="6" bestFit="1" customWidth="1"/>
    <col min="7438" max="7438" width="9.5703125" style="6" bestFit="1" customWidth="1"/>
    <col min="7439" max="7439" width="10.5703125" style="6" bestFit="1" customWidth="1"/>
    <col min="7440" max="7440" width="9.140625" style="6"/>
    <col min="7441" max="7441" width="11.5703125" style="6" bestFit="1" customWidth="1"/>
    <col min="7442" max="7442" width="9.140625" style="6"/>
    <col min="7443" max="7443" width="9.5703125" style="6" bestFit="1" customWidth="1"/>
    <col min="7444" max="7444" width="11.42578125" style="6" customWidth="1"/>
    <col min="7445" max="7446" width="10" style="6" bestFit="1" customWidth="1"/>
    <col min="7447" max="7678" width="9.140625" style="6"/>
    <col min="7679" max="7679" width="19.42578125" style="6" bestFit="1" customWidth="1"/>
    <col min="7680" max="7680" width="17.5703125" style="6" customWidth="1"/>
    <col min="7681" max="7681" width="15" style="6" customWidth="1"/>
    <col min="7682" max="7682" width="9.5703125" style="6" bestFit="1" customWidth="1"/>
    <col min="7683" max="7683" width="10.5703125" style="6" bestFit="1" customWidth="1"/>
    <col min="7684" max="7684" width="11.85546875" style="6" customWidth="1"/>
    <col min="7685" max="7686" width="11.42578125" style="6" bestFit="1" customWidth="1"/>
    <col min="7687" max="7687" width="11.42578125" style="6" customWidth="1"/>
    <col min="7688" max="7688" width="11.42578125" style="6" bestFit="1" customWidth="1"/>
    <col min="7689" max="7692" width="9.140625" style="6"/>
    <col min="7693" max="7693" width="12" style="6" bestFit="1" customWidth="1"/>
    <col min="7694" max="7694" width="9.5703125" style="6" bestFit="1" customWidth="1"/>
    <col min="7695" max="7695" width="10.5703125" style="6" bestFit="1" customWidth="1"/>
    <col min="7696" max="7696" width="9.140625" style="6"/>
    <col min="7697" max="7697" width="11.5703125" style="6" bestFit="1" customWidth="1"/>
    <col min="7698" max="7698" width="9.140625" style="6"/>
    <col min="7699" max="7699" width="9.5703125" style="6" bestFit="1" customWidth="1"/>
    <col min="7700" max="7700" width="11.42578125" style="6" customWidth="1"/>
    <col min="7701" max="7702" width="10" style="6" bestFit="1" customWidth="1"/>
    <col min="7703" max="7934" width="9.140625" style="6"/>
    <col min="7935" max="7935" width="19.42578125" style="6" bestFit="1" customWidth="1"/>
    <col min="7936" max="7936" width="17.5703125" style="6" customWidth="1"/>
    <col min="7937" max="7937" width="15" style="6" customWidth="1"/>
    <col min="7938" max="7938" width="9.5703125" style="6" bestFit="1" customWidth="1"/>
    <col min="7939" max="7939" width="10.5703125" style="6" bestFit="1" customWidth="1"/>
    <col min="7940" max="7940" width="11.85546875" style="6" customWidth="1"/>
    <col min="7941" max="7942" width="11.42578125" style="6" bestFit="1" customWidth="1"/>
    <col min="7943" max="7943" width="11.42578125" style="6" customWidth="1"/>
    <col min="7944" max="7944" width="11.42578125" style="6" bestFit="1" customWidth="1"/>
    <col min="7945" max="7948" width="9.140625" style="6"/>
    <col min="7949" max="7949" width="12" style="6" bestFit="1" customWidth="1"/>
    <col min="7950" max="7950" width="9.5703125" style="6" bestFit="1" customWidth="1"/>
    <col min="7951" max="7951" width="10.5703125" style="6" bestFit="1" customWidth="1"/>
    <col min="7952" max="7952" width="9.140625" style="6"/>
    <col min="7953" max="7953" width="11.5703125" style="6" bestFit="1" customWidth="1"/>
    <col min="7954" max="7954" width="9.140625" style="6"/>
    <col min="7955" max="7955" width="9.5703125" style="6" bestFit="1" customWidth="1"/>
    <col min="7956" max="7956" width="11.42578125" style="6" customWidth="1"/>
    <col min="7957" max="7958" width="10" style="6" bestFit="1" customWidth="1"/>
    <col min="7959" max="8190" width="9.140625" style="6"/>
    <col min="8191" max="8191" width="19.42578125" style="6" bestFit="1" customWidth="1"/>
    <col min="8192" max="8192" width="17.5703125" style="6" customWidth="1"/>
    <col min="8193" max="8193" width="15" style="6" customWidth="1"/>
    <col min="8194" max="8194" width="9.5703125" style="6" bestFit="1" customWidth="1"/>
    <col min="8195" max="8195" width="10.5703125" style="6" bestFit="1" customWidth="1"/>
    <col min="8196" max="8196" width="11.85546875" style="6" customWidth="1"/>
    <col min="8197" max="8198" width="11.42578125" style="6" bestFit="1" customWidth="1"/>
    <col min="8199" max="8199" width="11.42578125" style="6" customWidth="1"/>
    <col min="8200" max="8200" width="11.42578125" style="6" bestFit="1" customWidth="1"/>
    <col min="8201" max="8204" width="9.140625" style="6"/>
    <col min="8205" max="8205" width="12" style="6" bestFit="1" customWidth="1"/>
    <col min="8206" max="8206" width="9.5703125" style="6" bestFit="1" customWidth="1"/>
    <col min="8207" max="8207" width="10.5703125" style="6" bestFit="1" customWidth="1"/>
    <col min="8208" max="8208" width="9.140625" style="6"/>
    <col min="8209" max="8209" width="11.5703125" style="6" bestFit="1" customWidth="1"/>
    <col min="8210" max="8210" width="9.140625" style="6"/>
    <col min="8211" max="8211" width="9.5703125" style="6" bestFit="1" customWidth="1"/>
    <col min="8212" max="8212" width="11.42578125" style="6" customWidth="1"/>
    <col min="8213" max="8214" width="10" style="6" bestFit="1" customWidth="1"/>
    <col min="8215" max="8446" width="9.140625" style="6"/>
    <col min="8447" max="8447" width="19.42578125" style="6" bestFit="1" customWidth="1"/>
    <col min="8448" max="8448" width="17.5703125" style="6" customWidth="1"/>
    <col min="8449" max="8449" width="15" style="6" customWidth="1"/>
    <col min="8450" max="8450" width="9.5703125" style="6" bestFit="1" customWidth="1"/>
    <col min="8451" max="8451" width="10.5703125" style="6" bestFit="1" customWidth="1"/>
    <col min="8452" max="8452" width="11.85546875" style="6" customWidth="1"/>
    <col min="8453" max="8454" width="11.42578125" style="6" bestFit="1" customWidth="1"/>
    <col min="8455" max="8455" width="11.42578125" style="6" customWidth="1"/>
    <col min="8456" max="8456" width="11.42578125" style="6" bestFit="1" customWidth="1"/>
    <col min="8457" max="8460" width="9.140625" style="6"/>
    <col min="8461" max="8461" width="12" style="6" bestFit="1" customWidth="1"/>
    <col min="8462" max="8462" width="9.5703125" style="6" bestFit="1" customWidth="1"/>
    <col min="8463" max="8463" width="10.5703125" style="6" bestFit="1" customWidth="1"/>
    <col min="8464" max="8464" width="9.140625" style="6"/>
    <col min="8465" max="8465" width="11.5703125" style="6" bestFit="1" customWidth="1"/>
    <col min="8466" max="8466" width="9.140625" style="6"/>
    <col min="8467" max="8467" width="9.5703125" style="6" bestFit="1" customWidth="1"/>
    <col min="8468" max="8468" width="11.42578125" style="6" customWidth="1"/>
    <col min="8469" max="8470" width="10" style="6" bestFit="1" customWidth="1"/>
    <col min="8471" max="8702" width="9.140625" style="6"/>
    <col min="8703" max="8703" width="19.42578125" style="6" bestFit="1" customWidth="1"/>
    <col min="8704" max="8704" width="17.5703125" style="6" customWidth="1"/>
    <col min="8705" max="8705" width="15" style="6" customWidth="1"/>
    <col min="8706" max="8706" width="9.5703125" style="6" bestFit="1" customWidth="1"/>
    <col min="8707" max="8707" width="10.5703125" style="6" bestFit="1" customWidth="1"/>
    <col min="8708" max="8708" width="11.85546875" style="6" customWidth="1"/>
    <col min="8709" max="8710" width="11.42578125" style="6" bestFit="1" customWidth="1"/>
    <col min="8711" max="8711" width="11.42578125" style="6" customWidth="1"/>
    <col min="8712" max="8712" width="11.42578125" style="6" bestFit="1" customWidth="1"/>
    <col min="8713" max="8716" width="9.140625" style="6"/>
    <col min="8717" max="8717" width="12" style="6" bestFit="1" customWidth="1"/>
    <col min="8718" max="8718" width="9.5703125" style="6" bestFit="1" customWidth="1"/>
    <col min="8719" max="8719" width="10.5703125" style="6" bestFit="1" customWidth="1"/>
    <col min="8720" max="8720" width="9.140625" style="6"/>
    <col min="8721" max="8721" width="11.5703125" style="6" bestFit="1" customWidth="1"/>
    <col min="8722" max="8722" width="9.140625" style="6"/>
    <col min="8723" max="8723" width="9.5703125" style="6" bestFit="1" customWidth="1"/>
    <col min="8724" max="8724" width="11.42578125" style="6" customWidth="1"/>
    <col min="8725" max="8726" width="10" style="6" bestFit="1" customWidth="1"/>
    <col min="8727" max="8958" width="9.140625" style="6"/>
    <col min="8959" max="8959" width="19.42578125" style="6" bestFit="1" customWidth="1"/>
    <col min="8960" max="8960" width="17.5703125" style="6" customWidth="1"/>
    <col min="8961" max="8961" width="15" style="6" customWidth="1"/>
    <col min="8962" max="8962" width="9.5703125" style="6" bestFit="1" customWidth="1"/>
    <col min="8963" max="8963" width="10.5703125" style="6" bestFit="1" customWidth="1"/>
    <col min="8964" max="8964" width="11.85546875" style="6" customWidth="1"/>
    <col min="8965" max="8966" width="11.42578125" style="6" bestFit="1" customWidth="1"/>
    <col min="8967" max="8967" width="11.42578125" style="6" customWidth="1"/>
    <col min="8968" max="8968" width="11.42578125" style="6" bestFit="1" customWidth="1"/>
    <col min="8969" max="8972" width="9.140625" style="6"/>
    <col min="8973" max="8973" width="12" style="6" bestFit="1" customWidth="1"/>
    <col min="8974" max="8974" width="9.5703125" style="6" bestFit="1" customWidth="1"/>
    <col min="8975" max="8975" width="10.5703125" style="6" bestFit="1" customWidth="1"/>
    <col min="8976" max="8976" width="9.140625" style="6"/>
    <col min="8977" max="8977" width="11.5703125" style="6" bestFit="1" customWidth="1"/>
    <col min="8978" max="8978" width="9.140625" style="6"/>
    <col min="8979" max="8979" width="9.5703125" style="6" bestFit="1" customWidth="1"/>
    <col min="8980" max="8980" width="11.42578125" style="6" customWidth="1"/>
    <col min="8981" max="8982" width="10" style="6" bestFit="1" customWidth="1"/>
    <col min="8983" max="9214" width="9.140625" style="6"/>
    <col min="9215" max="9215" width="19.42578125" style="6" bestFit="1" customWidth="1"/>
    <col min="9216" max="9216" width="17.5703125" style="6" customWidth="1"/>
    <col min="9217" max="9217" width="15" style="6" customWidth="1"/>
    <col min="9218" max="9218" width="9.5703125" style="6" bestFit="1" customWidth="1"/>
    <col min="9219" max="9219" width="10.5703125" style="6" bestFit="1" customWidth="1"/>
    <col min="9220" max="9220" width="11.85546875" style="6" customWidth="1"/>
    <col min="9221" max="9222" width="11.42578125" style="6" bestFit="1" customWidth="1"/>
    <col min="9223" max="9223" width="11.42578125" style="6" customWidth="1"/>
    <col min="9224" max="9224" width="11.42578125" style="6" bestFit="1" customWidth="1"/>
    <col min="9225" max="9228" width="9.140625" style="6"/>
    <col min="9229" max="9229" width="12" style="6" bestFit="1" customWidth="1"/>
    <col min="9230" max="9230" width="9.5703125" style="6" bestFit="1" customWidth="1"/>
    <col min="9231" max="9231" width="10.5703125" style="6" bestFit="1" customWidth="1"/>
    <col min="9232" max="9232" width="9.140625" style="6"/>
    <col min="9233" max="9233" width="11.5703125" style="6" bestFit="1" customWidth="1"/>
    <col min="9234" max="9234" width="9.140625" style="6"/>
    <col min="9235" max="9235" width="9.5703125" style="6" bestFit="1" customWidth="1"/>
    <col min="9236" max="9236" width="11.42578125" style="6" customWidth="1"/>
    <col min="9237" max="9238" width="10" style="6" bestFit="1" customWidth="1"/>
    <col min="9239" max="9470" width="9.140625" style="6"/>
    <col min="9471" max="9471" width="19.42578125" style="6" bestFit="1" customWidth="1"/>
    <col min="9472" max="9472" width="17.5703125" style="6" customWidth="1"/>
    <col min="9473" max="9473" width="15" style="6" customWidth="1"/>
    <col min="9474" max="9474" width="9.5703125" style="6" bestFit="1" customWidth="1"/>
    <col min="9475" max="9475" width="10.5703125" style="6" bestFit="1" customWidth="1"/>
    <col min="9476" max="9476" width="11.85546875" style="6" customWidth="1"/>
    <col min="9477" max="9478" width="11.42578125" style="6" bestFit="1" customWidth="1"/>
    <col min="9479" max="9479" width="11.42578125" style="6" customWidth="1"/>
    <col min="9480" max="9480" width="11.42578125" style="6" bestFit="1" customWidth="1"/>
    <col min="9481" max="9484" width="9.140625" style="6"/>
    <col min="9485" max="9485" width="12" style="6" bestFit="1" customWidth="1"/>
    <col min="9486" max="9486" width="9.5703125" style="6" bestFit="1" customWidth="1"/>
    <col min="9487" max="9487" width="10.5703125" style="6" bestFit="1" customWidth="1"/>
    <col min="9488" max="9488" width="9.140625" style="6"/>
    <col min="9489" max="9489" width="11.5703125" style="6" bestFit="1" customWidth="1"/>
    <col min="9490" max="9490" width="9.140625" style="6"/>
    <col min="9491" max="9491" width="9.5703125" style="6" bestFit="1" customWidth="1"/>
    <col min="9492" max="9492" width="11.42578125" style="6" customWidth="1"/>
    <col min="9493" max="9494" width="10" style="6" bestFit="1" customWidth="1"/>
    <col min="9495" max="9726" width="9.140625" style="6"/>
    <col min="9727" max="9727" width="19.42578125" style="6" bestFit="1" customWidth="1"/>
    <col min="9728" max="9728" width="17.5703125" style="6" customWidth="1"/>
    <col min="9729" max="9729" width="15" style="6" customWidth="1"/>
    <col min="9730" max="9730" width="9.5703125" style="6" bestFit="1" customWidth="1"/>
    <col min="9731" max="9731" width="10.5703125" style="6" bestFit="1" customWidth="1"/>
    <col min="9732" max="9732" width="11.85546875" style="6" customWidth="1"/>
    <col min="9733" max="9734" width="11.42578125" style="6" bestFit="1" customWidth="1"/>
    <col min="9735" max="9735" width="11.42578125" style="6" customWidth="1"/>
    <col min="9736" max="9736" width="11.42578125" style="6" bestFit="1" customWidth="1"/>
    <col min="9737" max="9740" width="9.140625" style="6"/>
    <col min="9741" max="9741" width="12" style="6" bestFit="1" customWidth="1"/>
    <col min="9742" max="9742" width="9.5703125" style="6" bestFit="1" customWidth="1"/>
    <col min="9743" max="9743" width="10.5703125" style="6" bestFit="1" customWidth="1"/>
    <col min="9744" max="9744" width="9.140625" style="6"/>
    <col min="9745" max="9745" width="11.5703125" style="6" bestFit="1" customWidth="1"/>
    <col min="9746" max="9746" width="9.140625" style="6"/>
    <col min="9747" max="9747" width="9.5703125" style="6" bestFit="1" customWidth="1"/>
    <col min="9748" max="9748" width="11.42578125" style="6" customWidth="1"/>
    <col min="9749" max="9750" width="10" style="6" bestFit="1" customWidth="1"/>
    <col min="9751" max="9982" width="9.140625" style="6"/>
    <col min="9983" max="9983" width="19.42578125" style="6" bestFit="1" customWidth="1"/>
    <col min="9984" max="9984" width="17.5703125" style="6" customWidth="1"/>
    <col min="9985" max="9985" width="15" style="6" customWidth="1"/>
    <col min="9986" max="9986" width="9.5703125" style="6" bestFit="1" customWidth="1"/>
    <col min="9987" max="9987" width="10.5703125" style="6" bestFit="1" customWidth="1"/>
    <col min="9988" max="9988" width="11.85546875" style="6" customWidth="1"/>
    <col min="9989" max="9990" width="11.42578125" style="6" bestFit="1" customWidth="1"/>
    <col min="9991" max="9991" width="11.42578125" style="6" customWidth="1"/>
    <col min="9992" max="9992" width="11.42578125" style="6" bestFit="1" customWidth="1"/>
    <col min="9993" max="9996" width="9.140625" style="6"/>
    <col min="9997" max="9997" width="12" style="6" bestFit="1" customWidth="1"/>
    <col min="9998" max="9998" width="9.5703125" style="6" bestFit="1" customWidth="1"/>
    <col min="9999" max="9999" width="10.5703125" style="6" bestFit="1" customWidth="1"/>
    <col min="10000" max="10000" width="9.140625" style="6"/>
    <col min="10001" max="10001" width="11.5703125" style="6" bestFit="1" customWidth="1"/>
    <col min="10002" max="10002" width="9.140625" style="6"/>
    <col min="10003" max="10003" width="9.5703125" style="6" bestFit="1" customWidth="1"/>
    <col min="10004" max="10004" width="11.42578125" style="6" customWidth="1"/>
    <col min="10005" max="10006" width="10" style="6" bestFit="1" customWidth="1"/>
    <col min="10007" max="10238" width="9.140625" style="6"/>
    <col min="10239" max="10239" width="19.42578125" style="6" bestFit="1" customWidth="1"/>
    <col min="10240" max="10240" width="17.5703125" style="6" customWidth="1"/>
    <col min="10241" max="10241" width="15" style="6" customWidth="1"/>
    <col min="10242" max="10242" width="9.5703125" style="6" bestFit="1" customWidth="1"/>
    <col min="10243" max="10243" width="10.5703125" style="6" bestFit="1" customWidth="1"/>
    <col min="10244" max="10244" width="11.85546875" style="6" customWidth="1"/>
    <col min="10245" max="10246" width="11.42578125" style="6" bestFit="1" customWidth="1"/>
    <col min="10247" max="10247" width="11.42578125" style="6" customWidth="1"/>
    <col min="10248" max="10248" width="11.42578125" style="6" bestFit="1" customWidth="1"/>
    <col min="10249" max="10252" width="9.140625" style="6"/>
    <col min="10253" max="10253" width="12" style="6" bestFit="1" customWidth="1"/>
    <col min="10254" max="10254" width="9.5703125" style="6" bestFit="1" customWidth="1"/>
    <col min="10255" max="10255" width="10.5703125" style="6" bestFit="1" customWidth="1"/>
    <col min="10256" max="10256" width="9.140625" style="6"/>
    <col min="10257" max="10257" width="11.5703125" style="6" bestFit="1" customWidth="1"/>
    <col min="10258" max="10258" width="9.140625" style="6"/>
    <col min="10259" max="10259" width="9.5703125" style="6" bestFit="1" customWidth="1"/>
    <col min="10260" max="10260" width="11.42578125" style="6" customWidth="1"/>
    <col min="10261" max="10262" width="10" style="6" bestFit="1" customWidth="1"/>
    <col min="10263" max="10494" width="9.140625" style="6"/>
    <col min="10495" max="10495" width="19.42578125" style="6" bestFit="1" customWidth="1"/>
    <col min="10496" max="10496" width="17.5703125" style="6" customWidth="1"/>
    <col min="10497" max="10497" width="15" style="6" customWidth="1"/>
    <col min="10498" max="10498" width="9.5703125" style="6" bestFit="1" customWidth="1"/>
    <col min="10499" max="10499" width="10.5703125" style="6" bestFit="1" customWidth="1"/>
    <col min="10500" max="10500" width="11.85546875" style="6" customWidth="1"/>
    <col min="10501" max="10502" width="11.42578125" style="6" bestFit="1" customWidth="1"/>
    <col min="10503" max="10503" width="11.42578125" style="6" customWidth="1"/>
    <col min="10504" max="10504" width="11.42578125" style="6" bestFit="1" customWidth="1"/>
    <col min="10505" max="10508" width="9.140625" style="6"/>
    <col min="10509" max="10509" width="12" style="6" bestFit="1" customWidth="1"/>
    <col min="10510" max="10510" width="9.5703125" style="6" bestFit="1" customWidth="1"/>
    <col min="10511" max="10511" width="10.5703125" style="6" bestFit="1" customWidth="1"/>
    <col min="10512" max="10512" width="9.140625" style="6"/>
    <col min="10513" max="10513" width="11.5703125" style="6" bestFit="1" customWidth="1"/>
    <col min="10514" max="10514" width="9.140625" style="6"/>
    <col min="10515" max="10515" width="9.5703125" style="6" bestFit="1" customWidth="1"/>
    <col min="10516" max="10516" width="11.42578125" style="6" customWidth="1"/>
    <col min="10517" max="10518" width="10" style="6" bestFit="1" customWidth="1"/>
    <col min="10519" max="10750" width="9.140625" style="6"/>
    <col min="10751" max="10751" width="19.42578125" style="6" bestFit="1" customWidth="1"/>
    <col min="10752" max="10752" width="17.5703125" style="6" customWidth="1"/>
    <col min="10753" max="10753" width="15" style="6" customWidth="1"/>
    <col min="10754" max="10754" width="9.5703125" style="6" bestFit="1" customWidth="1"/>
    <col min="10755" max="10755" width="10.5703125" style="6" bestFit="1" customWidth="1"/>
    <col min="10756" max="10756" width="11.85546875" style="6" customWidth="1"/>
    <col min="10757" max="10758" width="11.42578125" style="6" bestFit="1" customWidth="1"/>
    <col min="10759" max="10759" width="11.42578125" style="6" customWidth="1"/>
    <col min="10760" max="10760" width="11.42578125" style="6" bestFit="1" customWidth="1"/>
    <col min="10761" max="10764" width="9.140625" style="6"/>
    <col min="10765" max="10765" width="12" style="6" bestFit="1" customWidth="1"/>
    <col min="10766" max="10766" width="9.5703125" style="6" bestFit="1" customWidth="1"/>
    <col min="10767" max="10767" width="10.5703125" style="6" bestFit="1" customWidth="1"/>
    <col min="10768" max="10768" width="9.140625" style="6"/>
    <col min="10769" max="10769" width="11.5703125" style="6" bestFit="1" customWidth="1"/>
    <col min="10770" max="10770" width="9.140625" style="6"/>
    <col min="10771" max="10771" width="9.5703125" style="6" bestFit="1" customWidth="1"/>
    <col min="10772" max="10772" width="11.42578125" style="6" customWidth="1"/>
    <col min="10773" max="10774" width="10" style="6" bestFit="1" customWidth="1"/>
    <col min="10775" max="11006" width="9.140625" style="6"/>
    <col min="11007" max="11007" width="19.42578125" style="6" bestFit="1" customWidth="1"/>
    <col min="11008" max="11008" width="17.5703125" style="6" customWidth="1"/>
    <col min="11009" max="11009" width="15" style="6" customWidth="1"/>
    <col min="11010" max="11010" width="9.5703125" style="6" bestFit="1" customWidth="1"/>
    <col min="11011" max="11011" width="10.5703125" style="6" bestFit="1" customWidth="1"/>
    <col min="11012" max="11012" width="11.85546875" style="6" customWidth="1"/>
    <col min="11013" max="11014" width="11.42578125" style="6" bestFit="1" customWidth="1"/>
    <col min="11015" max="11015" width="11.42578125" style="6" customWidth="1"/>
    <col min="11016" max="11016" width="11.42578125" style="6" bestFit="1" customWidth="1"/>
    <col min="11017" max="11020" width="9.140625" style="6"/>
    <col min="11021" max="11021" width="12" style="6" bestFit="1" customWidth="1"/>
    <col min="11022" max="11022" width="9.5703125" style="6" bestFit="1" customWidth="1"/>
    <col min="11023" max="11023" width="10.5703125" style="6" bestFit="1" customWidth="1"/>
    <col min="11024" max="11024" width="9.140625" style="6"/>
    <col min="11025" max="11025" width="11.5703125" style="6" bestFit="1" customWidth="1"/>
    <col min="11026" max="11026" width="9.140625" style="6"/>
    <col min="11027" max="11027" width="9.5703125" style="6" bestFit="1" customWidth="1"/>
    <col min="11028" max="11028" width="11.42578125" style="6" customWidth="1"/>
    <col min="11029" max="11030" width="10" style="6" bestFit="1" customWidth="1"/>
    <col min="11031" max="11262" width="9.140625" style="6"/>
    <col min="11263" max="11263" width="19.42578125" style="6" bestFit="1" customWidth="1"/>
    <col min="11264" max="11264" width="17.5703125" style="6" customWidth="1"/>
    <col min="11265" max="11265" width="15" style="6" customWidth="1"/>
    <col min="11266" max="11266" width="9.5703125" style="6" bestFit="1" customWidth="1"/>
    <col min="11267" max="11267" width="10.5703125" style="6" bestFit="1" customWidth="1"/>
    <col min="11268" max="11268" width="11.85546875" style="6" customWidth="1"/>
    <col min="11269" max="11270" width="11.42578125" style="6" bestFit="1" customWidth="1"/>
    <col min="11271" max="11271" width="11.42578125" style="6" customWidth="1"/>
    <col min="11272" max="11272" width="11.42578125" style="6" bestFit="1" customWidth="1"/>
    <col min="11273" max="11276" width="9.140625" style="6"/>
    <col min="11277" max="11277" width="12" style="6" bestFit="1" customWidth="1"/>
    <col min="11278" max="11278" width="9.5703125" style="6" bestFit="1" customWidth="1"/>
    <col min="11279" max="11279" width="10.5703125" style="6" bestFit="1" customWidth="1"/>
    <col min="11280" max="11280" width="9.140625" style="6"/>
    <col min="11281" max="11281" width="11.5703125" style="6" bestFit="1" customWidth="1"/>
    <col min="11282" max="11282" width="9.140625" style="6"/>
    <col min="11283" max="11283" width="9.5703125" style="6" bestFit="1" customWidth="1"/>
    <col min="11284" max="11284" width="11.42578125" style="6" customWidth="1"/>
    <col min="11285" max="11286" width="10" style="6" bestFit="1" customWidth="1"/>
    <col min="11287" max="11518" width="9.140625" style="6"/>
    <col min="11519" max="11519" width="19.42578125" style="6" bestFit="1" customWidth="1"/>
    <col min="11520" max="11520" width="17.5703125" style="6" customWidth="1"/>
    <col min="11521" max="11521" width="15" style="6" customWidth="1"/>
    <col min="11522" max="11522" width="9.5703125" style="6" bestFit="1" customWidth="1"/>
    <col min="11523" max="11523" width="10.5703125" style="6" bestFit="1" customWidth="1"/>
    <col min="11524" max="11524" width="11.85546875" style="6" customWidth="1"/>
    <col min="11525" max="11526" width="11.42578125" style="6" bestFit="1" customWidth="1"/>
    <col min="11527" max="11527" width="11.42578125" style="6" customWidth="1"/>
    <col min="11528" max="11528" width="11.42578125" style="6" bestFit="1" customWidth="1"/>
    <col min="11529" max="11532" width="9.140625" style="6"/>
    <col min="11533" max="11533" width="12" style="6" bestFit="1" customWidth="1"/>
    <col min="11534" max="11534" width="9.5703125" style="6" bestFit="1" customWidth="1"/>
    <col min="11535" max="11535" width="10.5703125" style="6" bestFit="1" customWidth="1"/>
    <col min="11536" max="11536" width="9.140625" style="6"/>
    <col min="11537" max="11537" width="11.5703125" style="6" bestFit="1" customWidth="1"/>
    <col min="11538" max="11538" width="9.140625" style="6"/>
    <col min="11539" max="11539" width="9.5703125" style="6" bestFit="1" customWidth="1"/>
    <col min="11540" max="11540" width="11.42578125" style="6" customWidth="1"/>
    <col min="11541" max="11542" width="10" style="6" bestFit="1" customWidth="1"/>
    <col min="11543" max="11774" width="9.140625" style="6"/>
    <col min="11775" max="11775" width="19.42578125" style="6" bestFit="1" customWidth="1"/>
    <col min="11776" max="11776" width="17.5703125" style="6" customWidth="1"/>
    <col min="11777" max="11777" width="15" style="6" customWidth="1"/>
    <col min="11778" max="11778" width="9.5703125" style="6" bestFit="1" customWidth="1"/>
    <col min="11779" max="11779" width="10.5703125" style="6" bestFit="1" customWidth="1"/>
    <col min="11780" max="11780" width="11.85546875" style="6" customWidth="1"/>
    <col min="11781" max="11782" width="11.42578125" style="6" bestFit="1" customWidth="1"/>
    <col min="11783" max="11783" width="11.42578125" style="6" customWidth="1"/>
    <col min="11784" max="11784" width="11.42578125" style="6" bestFit="1" customWidth="1"/>
    <col min="11785" max="11788" width="9.140625" style="6"/>
    <col min="11789" max="11789" width="12" style="6" bestFit="1" customWidth="1"/>
    <col min="11790" max="11790" width="9.5703125" style="6" bestFit="1" customWidth="1"/>
    <col min="11791" max="11791" width="10.5703125" style="6" bestFit="1" customWidth="1"/>
    <col min="11792" max="11792" width="9.140625" style="6"/>
    <col min="11793" max="11793" width="11.5703125" style="6" bestFit="1" customWidth="1"/>
    <col min="11794" max="11794" width="9.140625" style="6"/>
    <col min="11795" max="11795" width="9.5703125" style="6" bestFit="1" customWidth="1"/>
    <col min="11796" max="11796" width="11.42578125" style="6" customWidth="1"/>
    <col min="11797" max="11798" width="10" style="6" bestFit="1" customWidth="1"/>
    <col min="11799" max="12030" width="9.140625" style="6"/>
    <col min="12031" max="12031" width="19.42578125" style="6" bestFit="1" customWidth="1"/>
    <col min="12032" max="12032" width="17.5703125" style="6" customWidth="1"/>
    <col min="12033" max="12033" width="15" style="6" customWidth="1"/>
    <col min="12034" max="12034" width="9.5703125" style="6" bestFit="1" customWidth="1"/>
    <col min="12035" max="12035" width="10.5703125" style="6" bestFit="1" customWidth="1"/>
    <col min="12036" max="12036" width="11.85546875" style="6" customWidth="1"/>
    <col min="12037" max="12038" width="11.42578125" style="6" bestFit="1" customWidth="1"/>
    <col min="12039" max="12039" width="11.42578125" style="6" customWidth="1"/>
    <col min="12040" max="12040" width="11.42578125" style="6" bestFit="1" customWidth="1"/>
    <col min="12041" max="12044" width="9.140625" style="6"/>
    <col min="12045" max="12045" width="12" style="6" bestFit="1" customWidth="1"/>
    <col min="12046" max="12046" width="9.5703125" style="6" bestFit="1" customWidth="1"/>
    <col min="12047" max="12047" width="10.5703125" style="6" bestFit="1" customWidth="1"/>
    <col min="12048" max="12048" width="9.140625" style="6"/>
    <col min="12049" max="12049" width="11.5703125" style="6" bestFit="1" customWidth="1"/>
    <col min="12050" max="12050" width="9.140625" style="6"/>
    <col min="12051" max="12051" width="9.5703125" style="6" bestFit="1" customWidth="1"/>
    <col min="12052" max="12052" width="11.42578125" style="6" customWidth="1"/>
    <col min="12053" max="12054" width="10" style="6" bestFit="1" customWidth="1"/>
    <col min="12055" max="12286" width="9.140625" style="6"/>
    <col min="12287" max="12287" width="19.42578125" style="6" bestFit="1" customWidth="1"/>
    <col min="12288" max="12288" width="17.5703125" style="6" customWidth="1"/>
    <col min="12289" max="12289" width="15" style="6" customWidth="1"/>
    <col min="12290" max="12290" width="9.5703125" style="6" bestFit="1" customWidth="1"/>
    <col min="12291" max="12291" width="10.5703125" style="6" bestFit="1" customWidth="1"/>
    <col min="12292" max="12292" width="11.85546875" style="6" customWidth="1"/>
    <col min="12293" max="12294" width="11.42578125" style="6" bestFit="1" customWidth="1"/>
    <col min="12295" max="12295" width="11.42578125" style="6" customWidth="1"/>
    <col min="12296" max="12296" width="11.42578125" style="6" bestFit="1" customWidth="1"/>
    <col min="12297" max="12300" width="9.140625" style="6"/>
    <col min="12301" max="12301" width="12" style="6" bestFit="1" customWidth="1"/>
    <col min="12302" max="12302" width="9.5703125" style="6" bestFit="1" customWidth="1"/>
    <col min="12303" max="12303" width="10.5703125" style="6" bestFit="1" customWidth="1"/>
    <col min="12304" max="12304" width="9.140625" style="6"/>
    <col min="12305" max="12305" width="11.5703125" style="6" bestFit="1" customWidth="1"/>
    <col min="12306" max="12306" width="9.140625" style="6"/>
    <col min="12307" max="12307" width="9.5703125" style="6" bestFit="1" customWidth="1"/>
    <col min="12308" max="12308" width="11.42578125" style="6" customWidth="1"/>
    <col min="12309" max="12310" width="10" style="6" bestFit="1" customWidth="1"/>
    <col min="12311" max="12542" width="9.140625" style="6"/>
    <col min="12543" max="12543" width="19.42578125" style="6" bestFit="1" customWidth="1"/>
    <col min="12544" max="12544" width="17.5703125" style="6" customWidth="1"/>
    <col min="12545" max="12545" width="15" style="6" customWidth="1"/>
    <col min="12546" max="12546" width="9.5703125" style="6" bestFit="1" customWidth="1"/>
    <col min="12547" max="12547" width="10.5703125" style="6" bestFit="1" customWidth="1"/>
    <col min="12548" max="12548" width="11.85546875" style="6" customWidth="1"/>
    <col min="12549" max="12550" width="11.42578125" style="6" bestFit="1" customWidth="1"/>
    <col min="12551" max="12551" width="11.42578125" style="6" customWidth="1"/>
    <col min="12552" max="12552" width="11.42578125" style="6" bestFit="1" customWidth="1"/>
    <col min="12553" max="12556" width="9.140625" style="6"/>
    <col min="12557" max="12557" width="12" style="6" bestFit="1" customWidth="1"/>
    <col min="12558" max="12558" width="9.5703125" style="6" bestFit="1" customWidth="1"/>
    <col min="12559" max="12559" width="10.5703125" style="6" bestFit="1" customWidth="1"/>
    <col min="12560" max="12560" width="9.140625" style="6"/>
    <col min="12561" max="12561" width="11.5703125" style="6" bestFit="1" customWidth="1"/>
    <col min="12562" max="12562" width="9.140625" style="6"/>
    <col min="12563" max="12563" width="9.5703125" style="6" bestFit="1" customWidth="1"/>
    <col min="12564" max="12564" width="11.42578125" style="6" customWidth="1"/>
    <col min="12565" max="12566" width="10" style="6" bestFit="1" customWidth="1"/>
    <col min="12567" max="12798" width="9.140625" style="6"/>
    <col min="12799" max="12799" width="19.42578125" style="6" bestFit="1" customWidth="1"/>
    <col min="12800" max="12800" width="17.5703125" style="6" customWidth="1"/>
    <col min="12801" max="12801" width="15" style="6" customWidth="1"/>
    <col min="12802" max="12802" width="9.5703125" style="6" bestFit="1" customWidth="1"/>
    <col min="12803" max="12803" width="10.5703125" style="6" bestFit="1" customWidth="1"/>
    <col min="12804" max="12804" width="11.85546875" style="6" customWidth="1"/>
    <col min="12805" max="12806" width="11.42578125" style="6" bestFit="1" customWidth="1"/>
    <col min="12807" max="12807" width="11.42578125" style="6" customWidth="1"/>
    <col min="12808" max="12808" width="11.42578125" style="6" bestFit="1" customWidth="1"/>
    <col min="12809" max="12812" width="9.140625" style="6"/>
    <col min="12813" max="12813" width="12" style="6" bestFit="1" customWidth="1"/>
    <col min="12814" max="12814" width="9.5703125" style="6" bestFit="1" customWidth="1"/>
    <col min="12815" max="12815" width="10.5703125" style="6" bestFit="1" customWidth="1"/>
    <col min="12816" max="12816" width="9.140625" style="6"/>
    <col min="12817" max="12817" width="11.5703125" style="6" bestFit="1" customWidth="1"/>
    <col min="12818" max="12818" width="9.140625" style="6"/>
    <col min="12819" max="12819" width="9.5703125" style="6" bestFit="1" customWidth="1"/>
    <col min="12820" max="12820" width="11.42578125" style="6" customWidth="1"/>
    <col min="12821" max="12822" width="10" style="6" bestFit="1" customWidth="1"/>
    <col min="12823" max="13054" width="9.140625" style="6"/>
    <col min="13055" max="13055" width="19.42578125" style="6" bestFit="1" customWidth="1"/>
    <col min="13056" max="13056" width="17.5703125" style="6" customWidth="1"/>
    <col min="13057" max="13057" width="15" style="6" customWidth="1"/>
    <col min="13058" max="13058" width="9.5703125" style="6" bestFit="1" customWidth="1"/>
    <col min="13059" max="13059" width="10.5703125" style="6" bestFit="1" customWidth="1"/>
    <col min="13060" max="13060" width="11.85546875" style="6" customWidth="1"/>
    <col min="13061" max="13062" width="11.42578125" style="6" bestFit="1" customWidth="1"/>
    <col min="13063" max="13063" width="11.42578125" style="6" customWidth="1"/>
    <col min="13064" max="13064" width="11.42578125" style="6" bestFit="1" customWidth="1"/>
    <col min="13065" max="13068" width="9.140625" style="6"/>
    <col min="13069" max="13069" width="12" style="6" bestFit="1" customWidth="1"/>
    <col min="13070" max="13070" width="9.5703125" style="6" bestFit="1" customWidth="1"/>
    <col min="13071" max="13071" width="10.5703125" style="6" bestFit="1" customWidth="1"/>
    <col min="13072" max="13072" width="9.140625" style="6"/>
    <col min="13073" max="13073" width="11.5703125" style="6" bestFit="1" customWidth="1"/>
    <col min="13074" max="13074" width="9.140625" style="6"/>
    <col min="13075" max="13075" width="9.5703125" style="6" bestFit="1" customWidth="1"/>
    <col min="13076" max="13076" width="11.42578125" style="6" customWidth="1"/>
    <col min="13077" max="13078" width="10" style="6" bestFit="1" customWidth="1"/>
    <col min="13079" max="13310" width="9.140625" style="6"/>
    <col min="13311" max="13311" width="19.42578125" style="6" bestFit="1" customWidth="1"/>
    <col min="13312" max="13312" width="17.5703125" style="6" customWidth="1"/>
    <col min="13313" max="13313" width="15" style="6" customWidth="1"/>
    <col min="13314" max="13314" width="9.5703125" style="6" bestFit="1" customWidth="1"/>
    <col min="13315" max="13315" width="10.5703125" style="6" bestFit="1" customWidth="1"/>
    <col min="13316" max="13316" width="11.85546875" style="6" customWidth="1"/>
    <col min="13317" max="13318" width="11.42578125" style="6" bestFit="1" customWidth="1"/>
    <col min="13319" max="13319" width="11.42578125" style="6" customWidth="1"/>
    <col min="13320" max="13320" width="11.42578125" style="6" bestFit="1" customWidth="1"/>
    <col min="13321" max="13324" width="9.140625" style="6"/>
    <col min="13325" max="13325" width="12" style="6" bestFit="1" customWidth="1"/>
    <col min="13326" max="13326" width="9.5703125" style="6" bestFit="1" customWidth="1"/>
    <col min="13327" max="13327" width="10.5703125" style="6" bestFit="1" customWidth="1"/>
    <col min="13328" max="13328" width="9.140625" style="6"/>
    <col min="13329" max="13329" width="11.5703125" style="6" bestFit="1" customWidth="1"/>
    <col min="13330" max="13330" width="9.140625" style="6"/>
    <col min="13331" max="13331" width="9.5703125" style="6" bestFit="1" customWidth="1"/>
    <col min="13332" max="13332" width="11.42578125" style="6" customWidth="1"/>
    <col min="13333" max="13334" width="10" style="6" bestFit="1" customWidth="1"/>
    <col min="13335" max="13566" width="9.140625" style="6"/>
    <col min="13567" max="13567" width="19.42578125" style="6" bestFit="1" customWidth="1"/>
    <col min="13568" max="13568" width="17.5703125" style="6" customWidth="1"/>
    <col min="13569" max="13569" width="15" style="6" customWidth="1"/>
    <col min="13570" max="13570" width="9.5703125" style="6" bestFit="1" customWidth="1"/>
    <col min="13571" max="13571" width="10.5703125" style="6" bestFit="1" customWidth="1"/>
    <col min="13572" max="13572" width="11.85546875" style="6" customWidth="1"/>
    <col min="13573" max="13574" width="11.42578125" style="6" bestFit="1" customWidth="1"/>
    <col min="13575" max="13575" width="11.42578125" style="6" customWidth="1"/>
    <col min="13576" max="13576" width="11.42578125" style="6" bestFit="1" customWidth="1"/>
    <col min="13577" max="13580" width="9.140625" style="6"/>
    <col min="13581" max="13581" width="12" style="6" bestFit="1" customWidth="1"/>
    <col min="13582" max="13582" width="9.5703125" style="6" bestFit="1" customWidth="1"/>
    <col min="13583" max="13583" width="10.5703125" style="6" bestFit="1" customWidth="1"/>
    <col min="13584" max="13584" width="9.140625" style="6"/>
    <col min="13585" max="13585" width="11.5703125" style="6" bestFit="1" customWidth="1"/>
    <col min="13586" max="13586" width="9.140625" style="6"/>
    <col min="13587" max="13587" width="9.5703125" style="6" bestFit="1" customWidth="1"/>
    <col min="13588" max="13588" width="11.42578125" style="6" customWidth="1"/>
    <col min="13589" max="13590" width="10" style="6" bestFit="1" customWidth="1"/>
    <col min="13591" max="13822" width="9.140625" style="6"/>
    <col min="13823" max="13823" width="19.42578125" style="6" bestFit="1" customWidth="1"/>
    <col min="13824" max="13824" width="17.5703125" style="6" customWidth="1"/>
    <col min="13825" max="13825" width="15" style="6" customWidth="1"/>
    <col min="13826" max="13826" width="9.5703125" style="6" bestFit="1" customWidth="1"/>
    <col min="13827" max="13827" width="10.5703125" style="6" bestFit="1" customWidth="1"/>
    <col min="13828" max="13828" width="11.85546875" style="6" customWidth="1"/>
    <col min="13829" max="13830" width="11.42578125" style="6" bestFit="1" customWidth="1"/>
    <col min="13831" max="13831" width="11.42578125" style="6" customWidth="1"/>
    <col min="13832" max="13832" width="11.42578125" style="6" bestFit="1" customWidth="1"/>
    <col min="13833" max="13836" width="9.140625" style="6"/>
    <col min="13837" max="13837" width="12" style="6" bestFit="1" customWidth="1"/>
    <col min="13838" max="13838" width="9.5703125" style="6" bestFit="1" customWidth="1"/>
    <col min="13839" max="13839" width="10.5703125" style="6" bestFit="1" customWidth="1"/>
    <col min="13840" max="13840" width="9.140625" style="6"/>
    <col min="13841" max="13841" width="11.5703125" style="6" bestFit="1" customWidth="1"/>
    <col min="13842" max="13842" width="9.140625" style="6"/>
    <col min="13843" max="13843" width="9.5703125" style="6" bestFit="1" customWidth="1"/>
    <col min="13844" max="13844" width="11.42578125" style="6" customWidth="1"/>
    <col min="13845" max="13846" width="10" style="6" bestFit="1" customWidth="1"/>
    <col min="13847" max="14078" width="9.140625" style="6"/>
    <col min="14079" max="14079" width="19.42578125" style="6" bestFit="1" customWidth="1"/>
    <col min="14080" max="14080" width="17.5703125" style="6" customWidth="1"/>
    <col min="14081" max="14081" width="15" style="6" customWidth="1"/>
    <col min="14082" max="14082" width="9.5703125" style="6" bestFit="1" customWidth="1"/>
    <col min="14083" max="14083" width="10.5703125" style="6" bestFit="1" customWidth="1"/>
    <col min="14084" max="14084" width="11.85546875" style="6" customWidth="1"/>
    <col min="14085" max="14086" width="11.42578125" style="6" bestFit="1" customWidth="1"/>
    <col min="14087" max="14087" width="11.42578125" style="6" customWidth="1"/>
    <col min="14088" max="14088" width="11.42578125" style="6" bestFit="1" customWidth="1"/>
    <col min="14089" max="14092" width="9.140625" style="6"/>
    <col min="14093" max="14093" width="12" style="6" bestFit="1" customWidth="1"/>
    <col min="14094" max="14094" width="9.5703125" style="6" bestFit="1" customWidth="1"/>
    <col min="14095" max="14095" width="10.5703125" style="6" bestFit="1" customWidth="1"/>
    <col min="14096" max="14096" width="9.140625" style="6"/>
    <col min="14097" max="14097" width="11.5703125" style="6" bestFit="1" customWidth="1"/>
    <col min="14098" max="14098" width="9.140625" style="6"/>
    <col min="14099" max="14099" width="9.5703125" style="6" bestFit="1" customWidth="1"/>
    <col min="14100" max="14100" width="11.42578125" style="6" customWidth="1"/>
    <col min="14101" max="14102" width="10" style="6" bestFit="1" customWidth="1"/>
    <col min="14103" max="14334" width="9.140625" style="6"/>
    <col min="14335" max="14335" width="19.42578125" style="6" bestFit="1" customWidth="1"/>
    <col min="14336" max="14336" width="17.5703125" style="6" customWidth="1"/>
    <col min="14337" max="14337" width="15" style="6" customWidth="1"/>
    <col min="14338" max="14338" width="9.5703125" style="6" bestFit="1" customWidth="1"/>
    <col min="14339" max="14339" width="10.5703125" style="6" bestFit="1" customWidth="1"/>
    <col min="14340" max="14340" width="11.85546875" style="6" customWidth="1"/>
    <col min="14341" max="14342" width="11.42578125" style="6" bestFit="1" customWidth="1"/>
    <col min="14343" max="14343" width="11.42578125" style="6" customWidth="1"/>
    <col min="14344" max="14344" width="11.42578125" style="6" bestFit="1" customWidth="1"/>
    <col min="14345" max="14348" width="9.140625" style="6"/>
    <col min="14349" max="14349" width="12" style="6" bestFit="1" customWidth="1"/>
    <col min="14350" max="14350" width="9.5703125" style="6" bestFit="1" customWidth="1"/>
    <col min="14351" max="14351" width="10.5703125" style="6" bestFit="1" customWidth="1"/>
    <col min="14352" max="14352" width="9.140625" style="6"/>
    <col min="14353" max="14353" width="11.5703125" style="6" bestFit="1" customWidth="1"/>
    <col min="14354" max="14354" width="9.140625" style="6"/>
    <col min="14355" max="14355" width="9.5703125" style="6" bestFit="1" customWidth="1"/>
    <col min="14356" max="14356" width="11.42578125" style="6" customWidth="1"/>
    <col min="14357" max="14358" width="10" style="6" bestFit="1" customWidth="1"/>
    <col min="14359" max="14590" width="9.140625" style="6"/>
    <col min="14591" max="14591" width="19.42578125" style="6" bestFit="1" customWidth="1"/>
    <col min="14592" max="14592" width="17.5703125" style="6" customWidth="1"/>
    <col min="14593" max="14593" width="15" style="6" customWidth="1"/>
    <col min="14594" max="14594" width="9.5703125" style="6" bestFit="1" customWidth="1"/>
    <col min="14595" max="14595" width="10.5703125" style="6" bestFit="1" customWidth="1"/>
    <col min="14596" max="14596" width="11.85546875" style="6" customWidth="1"/>
    <col min="14597" max="14598" width="11.42578125" style="6" bestFit="1" customWidth="1"/>
    <col min="14599" max="14599" width="11.42578125" style="6" customWidth="1"/>
    <col min="14600" max="14600" width="11.42578125" style="6" bestFit="1" customWidth="1"/>
    <col min="14601" max="14604" width="9.140625" style="6"/>
    <col min="14605" max="14605" width="12" style="6" bestFit="1" customWidth="1"/>
    <col min="14606" max="14606" width="9.5703125" style="6" bestFit="1" customWidth="1"/>
    <col min="14607" max="14607" width="10.5703125" style="6" bestFit="1" customWidth="1"/>
    <col min="14608" max="14608" width="9.140625" style="6"/>
    <col min="14609" max="14609" width="11.5703125" style="6" bestFit="1" customWidth="1"/>
    <col min="14610" max="14610" width="9.140625" style="6"/>
    <col min="14611" max="14611" width="9.5703125" style="6" bestFit="1" customWidth="1"/>
    <col min="14612" max="14612" width="11.42578125" style="6" customWidth="1"/>
    <col min="14613" max="14614" width="10" style="6" bestFit="1" customWidth="1"/>
    <col min="14615" max="14846" width="9.140625" style="6"/>
    <col min="14847" max="14847" width="19.42578125" style="6" bestFit="1" customWidth="1"/>
    <col min="14848" max="14848" width="17.5703125" style="6" customWidth="1"/>
    <col min="14849" max="14849" width="15" style="6" customWidth="1"/>
    <col min="14850" max="14850" width="9.5703125" style="6" bestFit="1" customWidth="1"/>
    <col min="14851" max="14851" width="10.5703125" style="6" bestFit="1" customWidth="1"/>
    <col min="14852" max="14852" width="11.85546875" style="6" customWidth="1"/>
    <col min="14853" max="14854" width="11.42578125" style="6" bestFit="1" customWidth="1"/>
    <col min="14855" max="14855" width="11.42578125" style="6" customWidth="1"/>
    <col min="14856" max="14856" width="11.42578125" style="6" bestFit="1" customWidth="1"/>
    <col min="14857" max="14860" width="9.140625" style="6"/>
    <col min="14861" max="14861" width="12" style="6" bestFit="1" customWidth="1"/>
    <col min="14862" max="14862" width="9.5703125" style="6" bestFit="1" customWidth="1"/>
    <col min="14863" max="14863" width="10.5703125" style="6" bestFit="1" customWidth="1"/>
    <col min="14864" max="14864" width="9.140625" style="6"/>
    <col min="14865" max="14865" width="11.5703125" style="6" bestFit="1" customWidth="1"/>
    <col min="14866" max="14866" width="9.140625" style="6"/>
    <col min="14867" max="14867" width="9.5703125" style="6" bestFit="1" customWidth="1"/>
    <col min="14868" max="14868" width="11.42578125" style="6" customWidth="1"/>
    <col min="14869" max="14870" width="10" style="6" bestFit="1" customWidth="1"/>
    <col min="14871" max="15102" width="9.140625" style="6"/>
    <col min="15103" max="15103" width="19.42578125" style="6" bestFit="1" customWidth="1"/>
    <col min="15104" max="15104" width="17.5703125" style="6" customWidth="1"/>
    <col min="15105" max="15105" width="15" style="6" customWidth="1"/>
    <col min="15106" max="15106" width="9.5703125" style="6" bestFit="1" customWidth="1"/>
    <col min="15107" max="15107" width="10.5703125" style="6" bestFit="1" customWidth="1"/>
    <col min="15108" max="15108" width="11.85546875" style="6" customWidth="1"/>
    <col min="15109" max="15110" width="11.42578125" style="6" bestFit="1" customWidth="1"/>
    <col min="15111" max="15111" width="11.42578125" style="6" customWidth="1"/>
    <col min="15112" max="15112" width="11.42578125" style="6" bestFit="1" customWidth="1"/>
    <col min="15113" max="15116" width="9.140625" style="6"/>
    <col min="15117" max="15117" width="12" style="6" bestFit="1" customWidth="1"/>
    <col min="15118" max="15118" width="9.5703125" style="6" bestFit="1" customWidth="1"/>
    <col min="15119" max="15119" width="10.5703125" style="6" bestFit="1" customWidth="1"/>
    <col min="15120" max="15120" width="9.140625" style="6"/>
    <col min="15121" max="15121" width="11.5703125" style="6" bestFit="1" customWidth="1"/>
    <col min="15122" max="15122" width="9.140625" style="6"/>
    <col min="15123" max="15123" width="9.5703125" style="6" bestFit="1" customWidth="1"/>
    <col min="15124" max="15124" width="11.42578125" style="6" customWidth="1"/>
    <col min="15125" max="15126" width="10" style="6" bestFit="1" customWidth="1"/>
    <col min="15127" max="15358" width="9.140625" style="6"/>
    <col min="15359" max="15359" width="19.42578125" style="6" bestFit="1" customWidth="1"/>
    <col min="15360" max="15360" width="17.5703125" style="6" customWidth="1"/>
    <col min="15361" max="15361" width="15" style="6" customWidth="1"/>
    <col min="15362" max="15362" width="9.5703125" style="6" bestFit="1" customWidth="1"/>
    <col min="15363" max="15363" width="10.5703125" style="6" bestFit="1" customWidth="1"/>
    <col min="15364" max="15364" width="11.85546875" style="6" customWidth="1"/>
    <col min="15365" max="15366" width="11.42578125" style="6" bestFit="1" customWidth="1"/>
    <col min="15367" max="15367" width="11.42578125" style="6" customWidth="1"/>
    <col min="15368" max="15368" width="11.42578125" style="6" bestFit="1" customWidth="1"/>
    <col min="15369" max="15372" width="9.140625" style="6"/>
    <col min="15373" max="15373" width="12" style="6" bestFit="1" customWidth="1"/>
    <col min="15374" max="15374" width="9.5703125" style="6" bestFit="1" customWidth="1"/>
    <col min="15375" max="15375" width="10.5703125" style="6" bestFit="1" customWidth="1"/>
    <col min="15376" max="15376" width="9.140625" style="6"/>
    <col min="15377" max="15377" width="11.5703125" style="6" bestFit="1" customWidth="1"/>
    <col min="15378" max="15378" width="9.140625" style="6"/>
    <col min="15379" max="15379" width="9.5703125" style="6" bestFit="1" customWidth="1"/>
    <col min="15380" max="15380" width="11.42578125" style="6" customWidth="1"/>
    <col min="15381" max="15382" width="10" style="6" bestFit="1" customWidth="1"/>
    <col min="15383" max="15614" width="9.140625" style="6"/>
    <col min="15615" max="15615" width="19.42578125" style="6" bestFit="1" customWidth="1"/>
    <col min="15616" max="15616" width="17.5703125" style="6" customWidth="1"/>
    <col min="15617" max="15617" width="15" style="6" customWidth="1"/>
    <col min="15618" max="15618" width="9.5703125" style="6" bestFit="1" customWidth="1"/>
    <col min="15619" max="15619" width="10.5703125" style="6" bestFit="1" customWidth="1"/>
    <col min="15620" max="15620" width="11.85546875" style="6" customWidth="1"/>
    <col min="15621" max="15622" width="11.42578125" style="6" bestFit="1" customWidth="1"/>
    <col min="15623" max="15623" width="11.42578125" style="6" customWidth="1"/>
    <col min="15624" max="15624" width="11.42578125" style="6" bestFit="1" customWidth="1"/>
    <col min="15625" max="15628" width="9.140625" style="6"/>
    <col min="15629" max="15629" width="12" style="6" bestFit="1" customWidth="1"/>
    <col min="15630" max="15630" width="9.5703125" style="6" bestFit="1" customWidth="1"/>
    <col min="15631" max="15631" width="10.5703125" style="6" bestFit="1" customWidth="1"/>
    <col min="15632" max="15632" width="9.140625" style="6"/>
    <col min="15633" max="15633" width="11.5703125" style="6" bestFit="1" customWidth="1"/>
    <col min="15634" max="15634" width="9.140625" style="6"/>
    <col min="15635" max="15635" width="9.5703125" style="6" bestFit="1" customWidth="1"/>
    <col min="15636" max="15636" width="11.42578125" style="6" customWidth="1"/>
    <col min="15637" max="15638" width="10" style="6" bestFit="1" customWidth="1"/>
    <col min="15639" max="15870" width="9.140625" style="6"/>
    <col min="15871" max="15871" width="19.42578125" style="6" bestFit="1" customWidth="1"/>
    <col min="15872" max="15872" width="17.5703125" style="6" customWidth="1"/>
    <col min="15873" max="15873" width="15" style="6" customWidth="1"/>
    <col min="15874" max="15874" width="9.5703125" style="6" bestFit="1" customWidth="1"/>
    <col min="15875" max="15875" width="10.5703125" style="6" bestFit="1" customWidth="1"/>
    <col min="15876" max="15876" width="11.85546875" style="6" customWidth="1"/>
    <col min="15877" max="15878" width="11.42578125" style="6" bestFit="1" customWidth="1"/>
    <col min="15879" max="15879" width="11.42578125" style="6" customWidth="1"/>
    <col min="15880" max="15880" width="11.42578125" style="6" bestFit="1" customWidth="1"/>
    <col min="15881" max="15884" width="9.140625" style="6"/>
    <col min="15885" max="15885" width="12" style="6" bestFit="1" customWidth="1"/>
    <col min="15886" max="15886" width="9.5703125" style="6" bestFit="1" customWidth="1"/>
    <col min="15887" max="15887" width="10.5703125" style="6" bestFit="1" customWidth="1"/>
    <col min="15888" max="15888" width="9.140625" style="6"/>
    <col min="15889" max="15889" width="11.5703125" style="6" bestFit="1" customWidth="1"/>
    <col min="15890" max="15890" width="9.140625" style="6"/>
    <col min="15891" max="15891" width="9.5703125" style="6" bestFit="1" customWidth="1"/>
    <col min="15892" max="15892" width="11.42578125" style="6" customWidth="1"/>
    <col min="15893" max="15894" width="10" style="6" bestFit="1" customWidth="1"/>
    <col min="15895" max="16126" width="9.140625" style="6"/>
    <col min="16127" max="16127" width="19.42578125" style="6" bestFit="1" customWidth="1"/>
    <col min="16128" max="16128" width="17.5703125" style="6" customWidth="1"/>
    <col min="16129" max="16129" width="15" style="6" customWidth="1"/>
    <col min="16130" max="16130" width="9.5703125" style="6" bestFit="1" customWidth="1"/>
    <col min="16131" max="16131" width="10.5703125" style="6" bestFit="1" customWidth="1"/>
    <col min="16132" max="16132" width="11.85546875" style="6" customWidth="1"/>
    <col min="16133" max="16134" width="11.42578125" style="6" bestFit="1" customWidth="1"/>
    <col min="16135" max="16135" width="11.42578125" style="6" customWidth="1"/>
    <col min="16136" max="16136" width="11.42578125" style="6" bestFit="1" customWidth="1"/>
    <col min="16137" max="16140" width="9.140625" style="6"/>
    <col min="16141" max="16141" width="12" style="6" bestFit="1" customWidth="1"/>
    <col min="16142" max="16142" width="9.5703125" style="6" bestFit="1" customWidth="1"/>
    <col min="16143" max="16143" width="10.5703125" style="6" bestFit="1" customWidth="1"/>
    <col min="16144" max="16144" width="9.140625" style="6"/>
    <col min="16145" max="16145" width="11.5703125" style="6" bestFit="1" customWidth="1"/>
    <col min="16146" max="16146" width="9.140625" style="6"/>
    <col min="16147" max="16147" width="9.5703125" style="6" bestFit="1" customWidth="1"/>
    <col min="16148" max="16148" width="11.42578125" style="6" customWidth="1"/>
    <col min="16149" max="16150" width="10" style="6" bestFit="1" customWidth="1"/>
    <col min="16151" max="16384" width="9.140625" style="6"/>
  </cols>
  <sheetData>
    <row r="1" spans="1:24" x14ac:dyDescent="0.2">
      <c r="A1" s="5" t="s">
        <v>14</v>
      </c>
      <c r="D1" s="6"/>
      <c r="E1" s="6"/>
      <c r="F1" s="6"/>
      <c r="G1" s="6"/>
      <c r="H1" s="6"/>
      <c r="I1" s="6"/>
    </row>
    <row r="2" spans="1:24" x14ac:dyDescent="0.2">
      <c r="D2" s="6"/>
      <c r="E2" s="6"/>
      <c r="F2" s="6"/>
      <c r="G2" s="6"/>
      <c r="H2" s="6"/>
      <c r="I2" s="6"/>
    </row>
    <row r="3" spans="1:24" x14ac:dyDescent="0.2">
      <c r="A3" s="7" t="s">
        <v>15</v>
      </c>
      <c r="B3" s="8" t="s">
        <v>16</v>
      </c>
      <c r="C3" s="8" t="s">
        <v>17</v>
      </c>
      <c r="D3" s="8" t="s">
        <v>18</v>
      </c>
      <c r="E3" s="6"/>
      <c r="F3" s="6"/>
      <c r="G3" s="6"/>
      <c r="H3" s="6"/>
      <c r="I3" s="6"/>
    </row>
    <row r="4" spans="1:24" x14ac:dyDescent="0.2">
      <c r="A4" s="9" t="s">
        <v>19</v>
      </c>
      <c r="B4" s="10" t="s">
        <v>4</v>
      </c>
      <c r="C4" s="11">
        <v>0.02</v>
      </c>
      <c r="D4" s="12" t="s">
        <v>20</v>
      </c>
      <c r="E4" s="6"/>
      <c r="F4" s="6"/>
      <c r="G4" s="6"/>
      <c r="H4" s="6"/>
      <c r="I4" s="6"/>
    </row>
    <row r="5" spans="1:24" x14ac:dyDescent="0.2">
      <c r="D5" s="6"/>
      <c r="E5" s="6"/>
      <c r="F5" s="6"/>
      <c r="G5" s="6"/>
      <c r="H5" s="6"/>
      <c r="I5" s="6"/>
    </row>
    <row r="6" spans="1:24" x14ac:dyDescent="0.2">
      <c r="D6" s="6"/>
      <c r="E6" s="6"/>
      <c r="F6" s="6"/>
      <c r="G6" s="6"/>
      <c r="H6" s="6"/>
      <c r="I6" s="6"/>
    </row>
    <row r="7" spans="1:24" x14ac:dyDescent="0.2">
      <c r="D7" s="6"/>
      <c r="E7" s="6"/>
      <c r="F7" s="6"/>
      <c r="G7" s="6"/>
      <c r="H7" s="6"/>
      <c r="I7" s="6"/>
    </row>
    <row r="8" spans="1:24" ht="13.5" thickBot="1" x14ac:dyDescent="0.25">
      <c r="D8" s="13" t="s">
        <v>21</v>
      </c>
      <c r="E8" s="14"/>
      <c r="F8" s="15"/>
      <c r="G8" s="15"/>
      <c r="H8" s="15"/>
      <c r="I8" s="16"/>
      <c r="J8" s="15"/>
      <c r="K8" s="16"/>
    </row>
    <row r="9" spans="1:24" ht="13.5" thickBot="1" x14ac:dyDescent="0.25">
      <c r="D9" s="17" t="s">
        <v>22</v>
      </c>
      <c r="E9" s="18"/>
      <c r="F9" s="19"/>
      <c r="G9" s="17" t="s">
        <v>23</v>
      </c>
      <c r="H9" s="18"/>
      <c r="I9" s="19"/>
      <c r="J9" s="20"/>
      <c r="K9" s="21"/>
    </row>
    <row r="10" spans="1:24" ht="13.5" thickBot="1" x14ac:dyDescent="0.25">
      <c r="B10" s="22" t="s">
        <v>24</v>
      </c>
      <c r="C10" s="23" t="s">
        <v>25</v>
      </c>
      <c r="D10" s="24" t="s">
        <v>26</v>
      </c>
      <c r="E10" s="25" t="s">
        <v>27</v>
      </c>
      <c r="F10" s="26" t="s">
        <v>28</v>
      </c>
      <c r="G10" s="27" t="s">
        <v>29</v>
      </c>
      <c r="H10" s="28" t="s">
        <v>30</v>
      </c>
      <c r="I10" s="29" t="s">
        <v>31</v>
      </c>
      <c r="J10" s="30" t="s">
        <v>32</v>
      </c>
      <c r="K10" s="31" t="s">
        <v>33</v>
      </c>
    </row>
    <row r="11" spans="1:24" x14ac:dyDescent="0.2">
      <c r="B11" s="32">
        <v>0</v>
      </c>
      <c r="C11" s="33">
        <v>100000</v>
      </c>
      <c r="D11" s="34">
        <f>(1+$C$4)^(-B11)*C11/$C$11</f>
        <v>1</v>
      </c>
      <c r="E11" s="34">
        <f>SUM(D11:$D$117)</f>
        <v>40.410151563498339</v>
      </c>
      <c r="F11" s="34">
        <f>SUM($E11:E$117)</f>
        <v>1253.9732430728343</v>
      </c>
      <c r="G11" s="34">
        <f>(1+$C$4)^(-B12)*(C11-C12)/$C$11</f>
        <v>4.6460784313724921E-3</v>
      </c>
      <c r="H11" s="34">
        <f>SUM(G11:$G$117)</f>
        <v>0.20760442019211739</v>
      </c>
      <c r="I11" s="34">
        <f>SUM(H11:$H$117)</f>
        <v>15.818196567613501</v>
      </c>
      <c r="J11" s="35">
        <f>H11/D11</f>
        <v>0.20760442019211739</v>
      </c>
      <c r="K11" s="35">
        <f>I11/D11</f>
        <v>15.818196567613501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x14ac:dyDescent="0.2">
      <c r="B12" s="32">
        <v>1</v>
      </c>
      <c r="C12" s="33">
        <v>99526.1</v>
      </c>
      <c r="D12" s="34">
        <f t="shared" ref="D12:D75" si="0">(1+$C$4)^(-B12)*C12/$C$11</f>
        <v>0.97574607843137262</v>
      </c>
      <c r="E12" s="34">
        <f>SUM(D12:$D$117)</f>
        <v>39.410151563498331</v>
      </c>
      <c r="F12" s="34">
        <f>SUM($E12:E$117)</f>
        <v>1213.5630915093359</v>
      </c>
      <c r="G12" s="34">
        <f t="shared" ref="G12:G75" si="1">(1+$C$4)^(-B13)*(C12-C13)/$C$11</f>
        <v>2.5249903883125792E-4</v>
      </c>
      <c r="H12" s="34">
        <f>SUM(G12:$G$117)</f>
        <v>0.2029583417607449</v>
      </c>
      <c r="I12" s="34">
        <f>SUM(H12:$H$117)</f>
        <v>15.610592147421382</v>
      </c>
      <c r="J12" s="35">
        <f t="shared" ref="J12:J75" si="2">H12/D12</f>
        <v>0.20800323593103698</v>
      </c>
      <c r="K12" s="35">
        <f t="shared" ref="K12:K75" si="3">I12/D12</f>
        <v>15.998621457456697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x14ac:dyDescent="0.2">
      <c r="B13" s="32">
        <v>2</v>
      </c>
      <c r="C13" s="33">
        <v>99499.83</v>
      </c>
      <c r="D13" s="34">
        <f t="shared" si="0"/>
        <v>0.95636130334486746</v>
      </c>
      <c r="E13" s="34">
        <f>SUM(D13:$D$117)</f>
        <v>38.434405485066961</v>
      </c>
      <c r="F13" s="34">
        <f>SUM($E13:E$117)</f>
        <v>1174.1529399458377</v>
      </c>
      <c r="G13" s="34">
        <f t="shared" si="1"/>
        <v>1.6405831844467335E-4</v>
      </c>
      <c r="H13" s="34">
        <f>SUM(G13:$G$117)</f>
        <v>0.20270584272191366</v>
      </c>
      <c r="I13" s="34">
        <f>SUM(H13:$H$117)</f>
        <v>15.407633805660637</v>
      </c>
      <c r="J13" s="35">
        <f t="shared" si="2"/>
        <v>0.21195529556973008</v>
      </c>
      <c r="K13" s="35">
        <f t="shared" si="3"/>
        <v>16.110683014643669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x14ac:dyDescent="0.2">
      <c r="B14" s="32">
        <v>3</v>
      </c>
      <c r="C14" s="33">
        <v>99482.42</v>
      </c>
      <c r="D14" s="34">
        <f t="shared" si="0"/>
        <v>0.93744506260789595</v>
      </c>
      <c r="E14" s="34">
        <f>SUM(D14:$D$117)</f>
        <v>37.478044181722098</v>
      </c>
      <c r="F14" s="34">
        <f>SUM($E14:E$117)</f>
        <v>1135.7185344607708</v>
      </c>
      <c r="G14" s="34">
        <f t="shared" si="1"/>
        <v>1.2684397699340276E-4</v>
      </c>
      <c r="H14" s="34">
        <f>SUM(G14:$G$117)</f>
        <v>0.20254178440346898</v>
      </c>
      <c r="I14" s="34">
        <f>SUM(H14:$H$117)</f>
        <v>15.204927962938722</v>
      </c>
      <c r="J14" s="35">
        <f t="shared" si="2"/>
        <v>0.21605723095923532</v>
      </c>
      <c r="K14" s="35">
        <f t="shared" si="3"/>
        <v>16.219540290328958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x14ac:dyDescent="0.2">
      <c r="B15" s="32">
        <v>4</v>
      </c>
      <c r="C15" s="33">
        <v>99468.69</v>
      </c>
      <c r="D15" s="34">
        <f t="shared" si="0"/>
        <v>0.91893694289349281</v>
      </c>
      <c r="E15" s="34">
        <f>SUM(D15:$D$117)</f>
        <v>36.540599119114205</v>
      </c>
      <c r="F15" s="34">
        <f>SUM($E15:E$117)</f>
        <v>1098.2404902790488</v>
      </c>
      <c r="G15" s="34">
        <f t="shared" si="1"/>
        <v>1.0633279707407957E-4</v>
      </c>
      <c r="H15" s="34">
        <f>SUM(G15:$G$117)</f>
        <v>0.20241494042647559</v>
      </c>
      <c r="I15" s="34">
        <f>SUM(H15:$H$117)</f>
        <v>15.002386178535254</v>
      </c>
      <c r="J15" s="35">
        <f t="shared" si="2"/>
        <v>0.22027076176644256</v>
      </c>
      <c r="K15" s="35">
        <f t="shared" si="3"/>
        <v>16.325805915797282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x14ac:dyDescent="0.2">
      <c r="B16" s="32">
        <v>5</v>
      </c>
      <c r="C16" s="33">
        <v>99456.95</v>
      </c>
      <c r="D16" s="34">
        <f t="shared" si="0"/>
        <v>0.90081223866713456</v>
      </c>
      <c r="E16" s="34">
        <f>SUM(D16:$D$117)</f>
        <v>35.621662176220717</v>
      </c>
      <c r="F16" s="34">
        <f>SUM($E16:E$117)</f>
        <v>1061.6998911599349</v>
      </c>
      <c r="G16" s="34">
        <f t="shared" si="1"/>
        <v>9.6256097828952196E-5</v>
      </c>
      <c r="H16" s="34">
        <f>SUM(G16:$G$117)</f>
        <v>0.2023086076294015</v>
      </c>
      <c r="I16" s="34">
        <f>SUM(H16:$H$117)</f>
        <v>14.799971238108778</v>
      </c>
      <c r="J16" s="35">
        <f t="shared" si="2"/>
        <v>0.22458465698550303</v>
      </c>
      <c r="K16" s="35">
        <f t="shared" si="3"/>
        <v>16.429584993213684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2:24" x14ac:dyDescent="0.2">
      <c r="B17" s="32">
        <v>6</v>
      </c>
      <c r="C17" s="33">
        <v>99446.11</v>
      </c>
      <c r="D17" s="34">
        <f t="shared" si="0"/>
        <v>0.88305299749740096</v>
      </c>
      <c r="E17" s="34">
        <f>SUM(D17:$D$117)</f>
        <v>34.720849937553581</v>
      </c>
      <c r="F17" s="34">
        <f>SUM($E17:E$117)</f>
        <v>1026.0782289837139</v>
      </c>
      <c r="G17" s="34">
        <f t="shared" si="1"/>
        <v>8.8274802111445801E-5</v>
      </c>
      <c r="H17" s="34">
        <f>SUM(G17:$G$117)</f>
        <v>0.20221235153157255</v>
      </c>
      <c r="I17" s="34">
        <f>SUM(H17:$H$117)</f>
        <v>14.597662630479377</v>
      </c>
      <c r="J17" s="35">
        <f t="shared" si="2"/>
        <v>0.2289923165479858</v>
      </c>
      <c r="K17" s="35">
        <f t="shared" si="3"/>
        <v>16.53090207705494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2:24" x14ac:dyDescent="0.2">
      <c r="B18" s="32">
        <v>7</v>
      </c>
      <c r="C18" s="33">
        <v>99435.97</v>
      </c>
      <c r="D18" s="34">
        <f t="shared" si="0"/>
        <v>0.86564995803847777</v>
      </c>
      <c r="E18" s="34">
        <f>SUM(D18:$D$117)</f>
        <v>33.83779694005618</v>
      </c>
      <c r="F18" s="34">
        <f>SUM($E18:E$117)</f>
        <v>991.35737904616019</v>
      </c>
      <c r="G18" s="34">
        <f t="shared" si="1"/>
        <v>7.8094368963845534E-5</v>
      </c>
      <c r="H18" s="34">
        <f>SUM(G18:$G$117)</f>
        <v>0.20212407672946112</v>
      </c>
      <c r="I18" s="34">
        <f>SUM(H18:$H$117)</f>
        <v>14.395450278947806</v>
      </c>
      <c r="J18" s="35">
        <f t="shared" si="2"/>
        <v>0.2334940062695374</v>
      </c>
      <c r="K18" s="35">
        <f t="shared" si="3"/>
        <v>16.62964359354585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2:24" x14ac:dyDescent="0.2">
      <c r="B19" s="32">
        <v>8</v>
      </c>
      <c r="C19" s="33">
        <v>99426.82</v>
      </c>
      <c r="D19" s="34">
        <f t="shared" si="0"/>
        <v>0.84859833508052429</v>
      </c>
      <c r="E19" s="34">
        <f>SUM(D19:$D$117)</f>
        <v>32.972146982017712</v>
      </c>
      <c r="F19" s="34">
        <f>SUM($E19:E$117)</f>
        <v>957.51958210610405</v>
      </c>
      <c r="G19" s="34">
        <f t="shared" si="1"/>
        <v>6.9032309434494316E-5</v>
      </c>
      <c r="H19" s="34">
        <f>SUM(G19:$G$117)</f>
        <v>0.20204598236049726</v>
      </c>
      <c r="I19" s="34">
        <f>SUM(H19:$H$117)</f>
        <v>14.193326202218341</v>
      </c>
      <c r="J19" s="35">
        <f t="shared" si="2"/>
        <v>0.23809377653483721</v>
      </c>
      <c r="K19" s="35">
        <f t="shared" si="3"/>
        <v>16.725611653328926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2:24" x14ac:dyDescent="0.2">
      <c r="B20" s="32">
        <v>9</v>
      </c>
      <c r="C20" s="33">
        <v>99418.57</v>
      </c>
      <c r="D20" s="34">
        <f t="shared" si="0"/>
        <v>0.83189011973029514</v>
      </c>
      <c r="E20" s="34">
        <f>SUM(D20:$D$117)</f>
        <v>32.123548646937188</v>
      </c>
      <c r="F20" s="34">
        <f>SUM($E20:E$117)</f>
        <v>924.54743512408618</v>
      </c>
      <c r="G20" s="34">
        <f t="shared" si="1"/>
        <v>6.357699324032453E-5</v>
      </c>
      <c r="H20" s="34">
        <f>SUM(G20:$G$117)</f>
        <v>0.20197695005106275</v>
      </c>
      <c r="I20" s="34">
        <f>SUM(H20:$H$117)</f>
        <v>13.991280219857845</v>
      </c>
      <c r="J20" s="35">
        <f t="shared" si="2"/>
        <v>0.24279282234599103</v>
      </c>
      <c r="K20" s="35">
        <f t="shared" si="3"/>
        <v>16.818663773040026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x14ac:dyDescent="0.2">
      <c r="B21" s="32">
        <v>10</v>
      </c>
      <c r="C21" s="33">
        <v>99410.82</v>
      </c>
      <c r="D21" s="34">
        <f t="shared" si="0"/>
        <v>0.81551497176195098</v>
      </c>
      <c r="E21" s="34">
        <f>SUM(D21:$D$117)</f>
        <v>31.291658527206899</v>
      </c>
      <c r="F21" s="34">
        <f>SUM($E21:E$117)</f>
        <v>892.42388647714915</v>
      </c>
      <c r="G21" s="34">
        <f t="shared" si="1"/>
        <v>6.4743174647033218E-5</v>
      </c>
      <c r="H21" s="34">
        <f>SUM(G21:$G$117)</f>
        <v>0.20191337305782245</v>
      </c>
      <c r="I21" s="34">
        <f>SUM(H21:$H$117)</f>
        <v>13.789303269806783</v>
      </c>
      <c r="J21" s="35">
        <f t="shared" si="2"/>
        <v>0.24759002599496238</v>
      </c>
      <c r="K21" s="35">
        <f t="shared" si="3"/>
        <v>16.908706458220468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2:24" x14ac:dyDescent="0.2">
      <c r="B22" s="32">
        <v>11</v>
      </c>
      <c r="C22" s="33">
        <v>99402.77</v>
      </c>
      <c r="D22" s="34">
        <f t="shared" si="0"/>
        <v>0.79945973894491285</v>
      </c>
      <c r="E22" s="34">
        <f>SUM(D22:$D$117)</f>
        <v>30.476143555444949</v>
      </c>
      <c r="F22" s="34">
        <f>SUM($E22:E$117)</f>
        <v>861.13222794994226</v>
      </c>
      <c r="G22" s="34">
        <f t="shared" si="1"/>
        <v>7.2147125565790417E-5</v>
      </c>
      <c r="H22" s="34">
        <f>SUM(G22:$G$117)</f>
        <v>0.2018486298831754</v>
      </c>
      <c r="I22" s="34">
        <f>SUM(H22:$H$117)</f>
        <v>13.587389896748959</v>
      </c>
      <c r="J22" s="35">
        <f t="shared" si="2"/>
        <v>0.25248129461724383</v>
      </c>
      <c r="K22" s="35">
        <f t="shared" si="3"/>
        <v>16.995715024600138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2:24" x14ac:dyDescent="0.2">
      <c r="B23" s="32">
        <v>12</v>
      </c>
      <c r="C23" s="33">
        <v>99393.62</v>
      </c>
      <c r="D23" s="34">
        <f t="shared" si="0"/>
        <v>0.78371191066356438</v>
      </c>
      <c r="E23" s="34">
        <f>SUM(D23:$D$117)</f>
        <v>29.676683816500031</v>
      </c>
      <c r="F23" s="34">
        <f>SUM($E23:E$117)</f>
        <v>830.65608439449727</v>
      </c>
      <c r="G23" s="34">
        <f t="shared" si="1"/>
        <v>8.6811552566458728E-5</v>
      </c>
      <c r="H23" s="34">
        <f>SUM(G23:$G$117)</f>
        <v>0.20177648275760962</v>
      </c>
      <c r="I23" s="34">
        <f>SUM(H23:$H$117)</f>
        <v>13.385541266865786</v>
      </c>
      <c r="J23" s="35">
        <f t="shared" si="2"/>
        <v>0.25746257012575785</v>
      </c>
      <c r="K23" s="35">
        <f t="shared" si="3"/>
        <v>17.079670583967935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2:24" x14ac:dyDescent="0.2">
      <c r="B24" s="32">
        <v>13</v>
      </c>
      <c r="C24" s="33">
        <v>99382.39</v>
      </c>
      <c r="D24" s="34">
        <f t="shared" si="0"/>
        <v>0.7682581989019085</v>
      </c>
      <c r="E24" s="34">
        <f>SUM(D24:$D$117)</f>
        <v>28.892971905836468</v>
      </c>
      <c r="F24" s="34">
        <f>SUM($E24:E$117)</f>
        <v>800.97940057799724</v>
      </c>
      <c r="G24" s="34">
        <f t="shared" si="1"/>
        <v>1.0693616596941206E-4</v>
      </c>
      <c r="H24" s="34">
        <f>SUM(G24:$G$117)</f>
        <v>0.20168967120504316</v>
      </c>
      <c r="I24" s="34">
        <f>SUM(H24:$H$117)</f>
        <v>13.183764784108178</v>
      </c>
      <c r="J24" s="35">
        <f t="shared" si="2"/>
        <v>0.26252849822276347</v>
      </c>
      <c r="K24" s="35">
        <f t="shared" si="3"/>
        <v>17.160591065545511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2:24" x14ac:dyDescent="0.2">
      <c r="B25" s="32">
        <v>14</v>
      </c>
      <c r="C25" s="33">
        <v>99368.28</v>
      </c>
      <c r="D25" s="34">
        <f t="shared" si="0"/>
        <v>0.75308737648296042</v>
      </c>
      <c r="E25" s="34">
        <f>SUM(D25:$D$117)</f>
        <v>28.124713706934557</v>
      </c>
      <c r="F25" s="34">
        <f>SUM($E25:E$117)</f>
        <v>772.08642867216065</v>
      </c>
      <c r="G25" s="34">
        <f t="shared" si="1"/>
        <v>1.3441136465489718E-4</v>
      </c>
      <c r="H25" s="34">
        <f>SUM(G25:$G$117)</f>
        <v>0.20158273503907376</v>
      </c>
      <c r="I25" s="34">
        <f>SUM(H25:$H$117)</f>
        <v>12.982075112903132</v>
      </c>
      <c r="J25" s="35">
        <f t="shared" si="2"/>
        <v>0.2676750949942856</v>
      </c>
      <c r="K25" s="35">
        <f t="shared" si="3"/>
        <v>17.238471282750108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2:24" x14ac:dyDescent="0.2">
      <c r="B26" s="32">
        <v>15</v>
      </c>
      <c r="C26" s="33">
        <v>99350.19</v>
      </c>
      <c r="D26" s="34">
        <f t="shared" si="0"/>
        <v>0.73818654597158095</v>
      </c>
      <c r="E26" s="34">
        <f>SUM(D26:$D$117)</f>
        <v>27.371626330451598</v>
      </c>
      <c r="F26" s="34">
        <f>SUM($E26:E$117)</f>
        <v>743.96171496522607</v>
      </c>
      <c r="G26" s="34">
        <f t="shared" si="1"/>
        <v>1.8524377042758496E-4</v>
      </c>
      <c r="H26" s="34">
        <f>SUM(G26:$G$117)</f>
        <v>0.20144832367441884</v>
      </c>
      <c r="I26" s="34">
        <f>SUM(H26:$H$117)</f>
        <v>12.780492377864061</v>
      </c>
      <c r="J26" s="35">
        <f t="shared" si="2"/>
        <v>0.27289622761855958</v>
      </c>
      <c r="K26" s="35">
        <f t="shared" si="3"/>
        <v>17.313364010235009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2:24" x14ac:dyDescent="0.2">
      <c r="B27" s="32">
        <v>16</v>
      </c>
      <c r="C27" s="33">
        <v>99324.76</v>
      </c>
      <c r="D27" s="34">
        <f t="shared" si="0"/>
        <v>0.72352705620171032</v>
      </c>
      <c r="E27" s="34">
        <f>SUM(D27:$D$117)</f>
        <v>26.633439784480018</v>
      </c>
      <c r="F27" s="34">
        <f>SUM($E27:E$117)</f>
        <v>716.59008863477447</v>
      </c>
      <c r="G27" s="34">
        <f t="shared" si="1"/>
        <v>2.4824290671277422E-4</v>
      </c>
      <c r="H27" s="34">
        <f>SUM(G27:$G$117)</f>
        <v>0.20126307990399125</v>
      </c>
      <c r="I27" s="34">
        <f>SUM(H27:$H$117)</f>
        <v>12.579044054189644</v>
      </c>
      <c r="J27" s="35">
        <f t="shared" si="2"/>
        <v>0.27816939004404229</v>
      </c>
      <c r="K27" s="35">
        <f t="shared" si="3"/>
        <v>17.385727245952172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2:24" x14ac:dyDescent="0.2">
      <c r="B28" s="32">
        <v>17</v>
      </c>
      <c r="C28" s="33">
        <v>99290</v>
      </c>
      <c r="D28" s="34">
        <f t="shared" si="0"/>
        <v>0.70909200827143459</v>
      </c>
      <c r="E28" s="34">
        <f>SUM(D28:$D$117)</f>
        <v>25.909912728278307</v>
      </c>
      <c r="F28" s="34">
        <f>SUM($E28:E$117)</f>
        <v>689.95664885029441</v>
      </c>
      <c r="G28" s="34">
        <f t="shared" si="1"/>
        <v>3.0449931217258624E-4</v>
      </c>
      <c r="H28" s="34">
        <f>SUM(G28:$G$117)</f>
        <v>0.20101483699727848</v>
      </c>
      <c r="I28" s="34">
        <f>SUM(H28:$H$117)</f>
        <v>12.377780974285653</v>
      </c>
      <c r="J28" s="35">
        <f t="shared" si="2"/>
        <v>0.28348202299909669</v>
      </c>
      <c r="K28" s="35">
        <f t="shared" si="3"/>
        <v>17.455817905012321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x14ac:dyDescent="0.2">
      <c r="B29" s="32">
        <v>18</v>
      </c>
      <c r="C29" s="33">
        <v>99246.51</v>
      </c>
      <c r="D29" s="34">
        <f t="shared" si="0"/>
        <v>0.6948837440911948</v>
      </c>
      <c r="E29" s="34">
        <f>SUM(D29:$D$117)</f>
        <v>25.200820720006867</v>
      </c>
      <c r="F29" s="34">
        <f>SUM($E29:E$117)</f>
        <v>664.04673612201611</v>
      </c>
      <c r="G29" s="34">
        <f t="shared" si="1"/>
        <v>3.4335266603699162E-4</v>
      </c>
      <c r="H29" s="34">
        <f>SUM(G29:$G$117)</f>
        <v>0.20071033768510591</v>
      </c>
      <c r="I29" s="34">
        <f>SUM(H29:$H$117)</f>
        <v>12.176766137288372</v>
      </c>
      <c r="J29" s="35">
        <f t="shared" si="2"/>
        <v>0.28884016843364979</v>
      </c>
      <c r="K29" s="35">
        <f t="shared" si="3"/>
        <v>17.523458047236062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2:24" x14ac:dyDescent="0.2">
      <c r="B30" s="32">
        <v>19</v>
      </c>
      <c r="C30" s="33">
        <v>99196.49</v>
      </c>
      <c r="D30" s="34">
        <f t="shared" si="0"/>
        <v>0.68091521997238935</v>
      </c>
      <c r="E30" s="34">
        <f>SUM(D30:$D$117)</f>
        <v>24.505936975915674</v>
      </c>
      <c r="F30" s="34">
        <f>SUM($E30:E$117)</f>
        <v>638.84591540200915</v>
      </c>
      <c r="G30" s="34">
        <f t="shared" si="1"/>
        <v>3.5048347028268824E-4</v>
      </c>
      <c r="H30" s="34">
        <f>SUM(G30:$G$117)</f>
        <v>0.20036698501906891</v>
      </c>
      <c r="I30" s="34">
        <f>SUM(H30:$H$117)</f>
        <v>11.976055799603266</v>
      </c>
      <c r="J30" s="35">
        <f t="shared" si="2"/>
        <v>0.29426128120207629</v>
      </c>
      <c r="K30" s="35">
        <f t="shared" si="3"/>
        <v>17.588174633677429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2:24" x14ac:dyDescent="0.2">
      <c r="B31" s="32">
        <v>20</v>
      </c>
      <c r="C31" s="33">
        <v>99144.41</v>
      </c>
      <c r="D31" s="34">
        <f t="shared" si="0"/>
        <v>0.66721345767911855</v>
      </c>
      <c r="E31" s="34">
        <f>SUM(D31:$D$117)</f>
        <v>23.825021755943283</v>
      </c>
      <c r="F31" s="34">
        <f>SUM($E31:E$117)</f>
        <v>614.33997842609358</v>
      </c>
      <c r="G31" s="34">
        <f t="shared" si="1"/>
        <v>3.5522329975034786E-4</v>
      </c>
      <c r="H31" s="34">
        <f>SUM(G31:$G$117)</f>
        <v>0.20001650154878622</v>
      </c>
      <c r="I31" s="34">
        <f>SUM(H31:$H$117)</f>
        <v>11.775688814584196</v>
      </c>
      <c r="J31" s="35">
        <f t="shared" si="2"/>
        <v>0.29977887772908157</v>
      </c>
      <c r="K31" s="35">
        <f t="shared" si="3"/>
        <v>17.649057702681187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2:24" x14ac:dyDescent="0.2">
      <c r="B32" s="32">
        <v>21</v>
      </c>
      <c r="C32" s="33">
        <v>99090.57</v>
      </c>
      <c r="D32" s="34">
        <f t="shared" si="0"/>
        <v>0.65377561756213054</v>
      </c>
      <c r="E32" s="34">
        <f>SUM(D32:$D$117)</f>
        <v>23.157808298264165</v>
      </c>
      <c r="F32" s="34">
        <f>SUM($E32:E$117)</f>
        <v>590.51495667015013</v>
      </c>
      <c r="G32" s="34">
        <f t="shared" si="1"/>
        <v>3.7109155498285203E-4</v>
      </c>
      <c r="H32" s="34">
        <f>SUM(G32:$G$117)</f>
        <v>0.19966127824903587</v>
      </c>
      <c r="I32" s="34">
        <f>SUM(H32:$H$117)</f>
        <v>11.575672313035412</v>
      </c>
      <c r="J32" s="35">
        <f t="shared" si="2"/>
        <v>0.3053972538675494</v>
      </c>
      <c r="K32" s="35">
        <f t="shared" si="3"/>
        <v>17.705879512913061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2:24" x14ac:dyDescent="0.2">
      <c r="B33" s="32">
        <v>22</v>
      </c>
      <c r="C33" s="33">
        <v>99033.2</v>
      </c>
      <c r="D33" s="34">
        <f t="shared" si="0"/>
        <v>0.64058539625102751</v>
      </c>
      <c r="E33" s="34">
        <f>SUM(D33:$D$117)</f>
        <v>22.504032680702039</v>
      </c>
      <c r="F33" s="34">
        <f>SUM($E33:E$117)</f>
        <v>567.35714837188596</v>
      </c>
      <c r="G33" s="34">
        <f t="shared" si="1"/>
        <v>3.8436190171653228E-4</v>
      </c>
      <c r="H33" s="34">
        <f>SUM(G33:$G$117)</f>
        <v>0.19929018669405302</v>
      </c>
      <c r="I33" s="34">
        <f>SUM(H33:$H$117)</f>
        <v>11.376011034786377</v>
      </c>
      <c r="J33" s="35">
        <f t="shared" si="2"/>
        <v>0.31110635343918575</v>
      </c>
      <c r="K33" s="35">
        <f t="shared" si="3"/>
        <v>17.758773617637132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2:24" x14ac:dyDescent="0.2">
      <c r="B34" s="32">
        <v>23</v>
      </c>
      <c r="C34" s="33">
        <v>98972.59</v>
      </c>
      <c r="D34" s="34">
        <f t="shared" si="0"/>
        <v>0.62764053638360462</v>
      </c>
      <c r="E34" s="34">
        <f>SUM(D34:$D$117)</f>
        <v>21.863447284451013</v>
      </c>
      <c r="F34" s="34">
        <f>SUM($E34:E$117)</f>
        <v>544.85311569118392</v>
      </c>
      <c r="G34" s="34">
        <f t="shared" si="1"/>
        <v>3.9504183343630223E-4</v>
      </c>
      <c r="H34" s="34">
        <f>SUM(G34:$G$117)</f>
        <v>0.19890582479233648</v>
      </c>
      <c r="I34" s="34">
        <f>SUM(H34:$H$117)</f>
        <v>11.176720848092323</v>
      </c>
      <c r="J34" s="35">
        <f t="shared" si="2"/>
        <v>0.31691041808486409</v>
      </c>
      <c r="K34" s="35">
        <f t="shared" si="3"/>
        <v>17.807519113553997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2:24" x14ac:dyDescent="0.2">
      <c r="B35" s="32">
        <v>24</v>
      </c>
      <c r="C35" s="33">
        <v>98909.05</v>
      </c>
      <c r="D35" s="34">
        <f t="shared" si="0"/>
        <v>0.61493881736617606</v>
      </c>
      <c r="E35" s="34">
        <f>SUM(D35:$D$117)</f>
        <v>21.235806748067404</v>
      </c>
      <c r="F35" s="34">
        <f>SUM($E35:E$117)</f>
        <v>522.9896684067329</v>
      </c>
      <c r="G35" s="34">
        <f t="shared" si="1"/>
        <v>4.0271704615807679E-4</v>
      </c>
      <c r="H35" s="34">
        <f>SUM(G35:$G$117)</f>
        <v>0.19851078295890018</v>
      </c>
      <c r="I35" s="34">
        <f>SUM(H35:$H$117)</f>
        <v>10.977815023299987</v>
      </c>
      <c r="J35" s="35">
        <f t="shared" si="2"/>
        <v>0.32281387571065212</v>
      </c>
      <c r="K35" s="35">
        <f t="shared" si="3"/>
        <v>17.851881704782762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2:24" x14ac:dyDescent="0.2">
      <c r="B36" s="32">
        <v>25</v>
      </c>
      <c r="C36" s="33">
        <v>98842.98</v>
      </c>
      <c r="D36" s="34">
        <f t="shared" si="0"/>
        <v>0.60247847645009311</v>
      </c>
      <c r="E36" s="34">
        <f>SUM(D36:$D$117)</f>
        <v>20.620867930701223</v>
      </c>
      <c r="F36" s="34">
        <f>SUM($E36:E$117)</f>
        <v>501.7538616586657</v>
      </c>
      <c r="G36" s="34">
        <f t="shared" si="1"/>
        <v>4.0695149297029898E-4</v>
      </c>
      <c r="H36" s="34">
        <f>SUM(G36:$G$117)</f>
        <v>0.1981080659127421</v>
      </c>
      <c r="I36" s="34">
        <f>SUM(H36:$H$117)</f>
        <v>10.779304240341087</v>
      </c>
      <c r="J36" s="35">
        <f t="shared" si="2"/>
        <v>0.32882181464809984</v>
      </c>
      <c r="K36" s="35">
        <f t="shared" si="3"/>
        <v>17.891600549540961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x14ac:dyDescent="0.2">
      <c r="B37" s="32">
        <v>26</v>
      </c>
      <c r="C37" s="33">
        <v>98774.88</v>
      </c>
      <c r="D37" s="34">
        <f t="shared" si="0"/>
        <v>0.59025822149731688</v>
      </c>
      <c r="E37" s="34">
        <f>SUM(D37:$D$117)</f>
        <v>20.018389454251132</v>
      </c>
      <c r="F37" s="34">
        <f>SUM($E37:E$117)</f>
        <v>481.13299372796456</v>
      </c>
      <c r="G37" s="34">
        <f t="shared" si="1"/>
        <v>4.0740846536468196E-4</v>
      </c>
      <c r="H37" s="34">
        <f>SUM(G37:$G$117)</f>
        <v>0.19770111441977181</v>
      </c>
      <c r="I37" s="34">
        <f>SUM(H37:$H$117)</f>
        <v>10.581196174428346</v>
      </c>
      <c r="J37" s="35">
        <f t="shared" si="2"/>
        <v>0.3349400435596821</v>
      </c>
      <c r="K37" s="35">
        <f t="shared" si="3"/>
        <v>17.926385078698043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2:24" x14ac:dyDescent="0.2">
      <c r="B38" s="32">
        <v>27</v>
      </c>
      <c r="C38" s="33">
        <v>98705.34</v>
      </c>
      <c r="D38" s="34">
        <f t="shared" si="0"/>
        <v>0.57827712241435791</v>
      </c>
      <c r="E38" s="34">
        <f>SUM(D38:$D$117)</f>
        <v>19.42813123275382</v>
      </c>
      <c r="F38" s="34">
        <f>SUM($E38:E$117)</f>
        <v>461.11460427371338</v>
      </c>
      <c r="G38" s="34">
        <f t="shared" si="1"/>
        <v>4.053361219777466E-4</v>
      </c>
      <c r="H38" s="34">
        <f>SUM(G38:$G$117)</f>
        <v>0.19729370595440712</v>
      </c>
      <c r="I38" s="34">
        <f>SUM(H38:$H$117)</f>
        <v>10.383495060008574</v>
      </c>
      <c r="J38" s="35">
        <f t="shared" si="2"/>
        <v>0.34117501507009046</v>
      </c>
      <c r="K38" s="35">
        <f t="shared" si="3"/>
        <v>17.955915351893168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2:24" x14ac:dyDescent="0.2">
      <c r="B39" s="32">
        <v>28</v>
      </c>
      <c r="C39" s="33">
        <v>98634.77</v>
      </c>
      <c r="D39" s="34">
        <f t="shared" si="0"/>
        <v>0.56653301918621612</v>
      </c>
      <c r="E39" s="34">
        <f>SUM(D39:$D$117)</f>
        <v>18.849854110339461</v>
      </c>
      <c r="F39" s="34">
        <f>SUM($E39:E$117)</f>
        <v>441.68647304095958</v>
      </c>
      <c r="G39" s="34">
        <f t="shared" si="1"/>
        <v>4.0211849825698599E-4</v>
      </c>
      <c r="H39" s="34">
        <f>SUM(G39:$G$117)</f>
        <v>0.19688836983242938</v>
      </c>
      <c r="I39" s="34">
        <f>SUM(H39:$H$117)</f>
        <v>10.186201354054168</v>
      </c>
      <c r="J39" s="35">
        <f t="shared" si="2"/>
        <v>0.34753202931621768</v>
      </c>
      <c r="K39" s="35">
        <f t="shared" si="3"/>
        <v>17.979889978320969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2:24" x14ac:dyDescent="0.2">
      <c r="B40" s="32">
        <v>29</v>
      </c>
      <c r="C40" s="33">
        <v>98563.36</v>
      </c>
      <c r="D40" s="34">
        <f t="shared" si="0"/>
        <v>0.55502241011568043</v>
      </c>
      <c r="E40" s="34">
        <f>SUM(D40:$D$117)</f>
        <v>18.283321091153244</v>
      </c>
      <c r="F40" s="34">
        <f>SUM($E40:E$117)</f>
        <v>422.83661893062009</v>
      </c>
      <c r="G40" s="34">
        <f t="shared" si="1"/>
        <v>3.9831914639897433E-4</v>
      </c>
      <c r="H40" s="34">
        <f>SUM(G40:$G$117)</f>
        <v>0.19648625133417238</v>
      </c>
      <c r="I40" s="34">
        <f>SUM(H40:$H$117)</f>
        <v>9.989312984221737</v>
      </c>
      <c r="J40" s="35">
        <f t="shared" si="2"/>
        <v>0.35401498705830597</v>
      </c>
      <c r="K40" s="35">
        <f t="shared" si="3"/>
        <v>17.998035398498082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2:24" x14ac:dyDescent="0.2">
      <c r="B41" s="32">
        <v>30</v>
      </c>
      <c r="C41" s="33">
        <v>98491.21</v>
      </c>
      <c r="D41" s="34">
        <f t="shared" si="0"/>
        <v>0.54374129861407205</v>
      </c>
      <c r="E41" s="34">
        <f>SUM(D41:$D$117)</f>
        <v>17.728298681037565</v>
      </c>
      <c r="F41" s="34">
        <f>SUM($E41:E$117)</f>
        <v>404.55329783946689</v>
      </c>
      <c r="G41" s="34">
        <f t="shared" si="1"/>
        <v>3.9289044932409737E-4</v>
      </c>
      <c r="H41" s="34">
        <f>SUM(G41:$G$117)</f>
        <v>0.19608793218777343</v>
      </c>
      <c r="I41" s="34">
        <f>SUM(H41:$H$117)</f>
        <v>9.7928267328875656</v>
      </c>
      <c r="J41" s="35">
        <f t="shared" si="2"/>
        <v>0.36062725543852714</v>
      </c>
      <c r="K41" s="35">
        <f t="shared" si="3"/>
        <v>18.010084497624597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2:24" x14ac:dyDescent="0.2">
      <c r="B42" s="32">
        <v>31</v>
      </c>
      <c r="C42" s="33">
        <v>98418.62</v>
      </c>
      <c r="D42" s="34">
        <f t="shared" si="0"/>
        <v>0.53268681407427609</v>
      </c>
      <c r="E42" s="34">
        <f>SUM(D42:$D$117)</f>
        <v>17.184557382423492</v>
      </c>
      <c r="F42" s="34">
        <f>SUM($E42:E$117)</f>
        <v>386.82499915842931</v>
      </c>
      <c r="G42" s="34">
        <f t="shared" si="1"/>
        <v>3.86460234952018E-4</v>
      </c>
      <c r="H42" s="34">
        <f>SUM(G42:$G$117)</f>
        <v>0.19569504173844932</v>
      </c>
      <c r="I42" s="34">
        <f>SUM(H42:$H$117)</f>
        <v>9.5967388006997929</v>
      </c>
      <c r="J42" s="35">
        <f t="shared" si="2"/>
        <v>0.36737354214133455</v>
      </c>
      <c r="K42" s="35">
        <f t="shared" si="3"/>
        <v>18.015724337718741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2:24" x14ac:dyDescent="0.2">
      <c r="B43" s="32">
        <v>32</v>
      </c>
      <c r="C43" s="33">
        <v>98345.79</v>
      </c>
      <c r="D43" s="34">
        <f t="shared" si="0"/>
        <v>0.52185551434767141</v>
      </c>
      <c r="E43" s="34">
        <f>SUM(D43:$D$117)</f>
        <v>16.651870568349217</v>
      </c>
      <c r="F43" s="34">
        <f>SUM($E43:E$117)</f>
        <v>369.64044177600573</v>
      </c>
      <c r="G43" s="34">
        <f t="shared" si="1"/>
        <v>3.7961090350672804E-4</v>
      </c>
      <c r="H43" s="34">
        <f>SUM(G43:$G$117)</f>
        <v>0.19530858150349731</v>
      </c>
      <c r="I43" s="34">
        <f>SUM(H43:$H$117)</f>
        <v>9.4010437589613431</v>
      </c>
      <c r="J43" s="35">
        <f t="shared" si="2"/>
        <v>0.37425796247000759</v>
      </c>
      <c r="K43" s="35">
        <f t="shared" si="3"/>
        <v>18.014648692009729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2:24" x14ac:dyDescent="0.2">
      <c r="B44" s="32">
        <v>33</v>
      </c>
      <c r="C44" s="33">
        <v>98272.82</v>
      </c>
      <c r="D44" s="34">
        <f t="shared" si="0"/>
        <v>0.51124344237852404</v>
      </c>
      <c r="E44" s="34">
        <f>SUM(D44:$D$117)</f>
        <v>16.130015054001543</v>
      </c>
      <c r="F44" s="34">
        <f>SUM($E44:E$117)</f>
        <v>352.98857120765655</v>
      </c>
      <c r="G44" s="34">
        <f t="shared" si="1"/>
        <v>3.7242256654047883E-4</v>
      </c>
      <c r="H44" s="34">
        <f>SUM(G44:$G$117)</f>
        <v>0.19492897059999056</v>
      </c>
      <c r="I44" s="34">
        <f>SUM(H44:$H$117)</f>
        <v>9.2057351774578464</v>
      </c>
      <c r="J44" s="35">
        <f t="shared" si="2"/>
        <v>0.38128405069236154</v>
      </c>
      <c r="K44" s="35">
        <f t="shared" si="3"/>
        <v>18.006558939179371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2:24" x14ac:dyDescent="0.2">
      <c r="B45" s="32">
        <v>34</v>
      </c>
      <c r="C45" s="33">
        <v>98199.8</v>
      </c>
      <c r="D45" s="34">
        <f t="shared" si="0"/>
        <v>0.50084663858887524</v>
      </c>
      <c r="E45" s="34">
        <f>SUM(D45:$D$117)</f>
        <v>15.618771611623012</v>
      </c>
      <c r="F45" s="34">
        <f>SUM($E45:E$117)</f>
        <v>336.858556153655</v>
      </c>
      <c r="G45" s="34">
        <f t="shared" si="1"/>
        <v>3.6632022954706783E-4</v>
      </c>
      <c r="H45" s="34">
        <f>SUM(G45:$G$117)</f>
        <v>0.1945565480334501</v>
      </c>
      <c r="I45" s="34">
        <f>SUM(H45:$H$117)</f>
        <v>9.0108062068578558</v>
      </c>
      <c r="J45" s="35">
        <f t="shared" si="2"/>
        <v>0.38845533351608197</v>
      </c>
      <c r="K45" s="35">
        <f t="shared" si="3"/>
        <v>17.991148412706952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2:24" x14ac:dyDescent="0.2">
      <c r="B46" s="32">
        <v>35</v>
      </c>
      <c r="C46" s="33">
        <v>98126.54</v>
      </c>
      <c r="D46" s="34">
        <f t="shared" si="0"/>
        <v>0.49065979603405618</v>
      </c>
      <c r="E46" s="34">
        <f>SUM(D46:$D$117)</f>
        <v>15.117924973034137</v>
      </c>
      <c r="F46" s="34">
        <f>SUM($E46:E$117)</f>
        <v>321.23978454203194</v>
      </c>
      <c r="G46" s="34">
        <f t="shared" si="1"/>
        <v>3.5742169892177296E-4</v>
      </c>
      <c r="H46" s="34">
        <f>SUM(G46:$G$117)</f>
        <v>0.19419022780390305</v>
      </c>
      <c r="I46" s="34">
        <f>SUM(H46:$H$117)</f>
        <v>8.8162496588244039</v>
      </c>
      <c r="J46" s="35">
        <f t="shared" si="2"/>
        <v>0.39577366919710805</v>
      </c>
      <c r="K46" s="35">
        <f t="shared" si="3"/>
        <v>17.968151721590161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2:24" x14ac:dyDescent="0.2">
      <c r="B47" s="32">
        <v>36</v>
      </c>
      <c r="C47" s="33">
        <v>98053.63</v>
      </c>
      <c r="D47" s="34">
        <f t="shared" si="0"/>
        <v>0.48068159402074123</v>
      </c>
      <c r="E47" s="34">
        <f>SUM(D47:$D$117)</f>
        <v>14.627265177000082</v>
      </c>
      <c r="F47" s="34">
        <f>SUM($E47:E$117)</f>
        <v>306.12185956899788</v>
      </c>
      <c r="G47" s="34">
        <f t="shared" si="1"/>
        <v>3.4969251391798475E-4</v>
      </c>
      <c r="H47" s="34">
        <f>SUM(G47:$G$117)</f>
        <v>0.19383280610498127</v>
      </c>
      <c r="I47" s="34">
        <f>SUM(H47:$H$117)</f>
        <v>8.6220594310204994</v>
      </c>
      <c r="J47" s="35">
        <f t="shared" si="2"/>
        <v>0.40324574212137915</v>
      </c>
      <c r="K47" s="35">
        <f t="shared" si="3"/>
        <v>17.937153280407198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2:24" x14ac:dyDescent="0.2">
      <c r="B48" s="32">
        <v>37</v>
      </c>
      <c r="C48" s="33">
        <v>97980.87</v>
      </c>
      <c r="D48" s="34">
        <f t="shared" si="0"/>
        <v>0.47090677221229882</v>
      </c>
      <c r="E48" s="34">
        <f>SUM(D48:$D$117)</f>
        <v>14.146583582979341</v>
      </c>
      <c r="F48" s="34">
        <f>SUM($E48:E$117)</f>
        <v>291.49459439199779</v>
      </c>
      <c r="G48" s="34">
        <f t="shared" si="1"/>
        <v>3.4900835012098818E-4</v>
      </c>
      <c r="H48" s="34">
        <f>SUM(G48:$G$117)</f>
        <v>0.19348311359106329</v>
      </c>
      <c r="I48" s="34">
        <f>SUM(H48:$H$117)</f>
        <v>8.4282266249155189</v>
      </c>
      <c r="J48" s="35">
        <f t="shared" si="2"/>
        <v>0.41087349982691551</v>
      </c>
      <c r="K48" s="35">
        <f t="shared" si="3"/>
        <v>17.89786667394926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2:24" x14ac:dyDescent="0.2">
      <c r="B49" s="32">
        <v>38</v>
      </c>
      <c r="C49" s="33">
        <v>97906.8</v>
      </c>
      <c r="D49" s="34">
        <f t="shared" si="0"/>
        <v>0.46132429774036798</v>
      </c>
      <c r="E49" s="34">
        <f>SUM(D49:$D$117)</f>
        <v>13.675676810767042</v>
      </c>
      <c r="F49" s="34">
        <f>SUM($E49:E$117)</f>
        <v>277.34801080901849</v>
      </c>
      <c r="G49" s="34">
        <f t="shared" si="1"/>
        <v>3.5685500264520713E-4</v>
      </c>
      <c r="H49" s="34">
        <f>SUM(G49:$G$117)</f>
        <v>0.19313410524094229</v>
      </c>
      <c r="I49" s="34">
        <f>SUM(H49:$H$117)</f>
        <v>8.2347435113244583</v>
      </c>
      <c r="J49" s="35">
        <f t="shared" si="2"/>
        <v>0.41865149134121182</v>
      </c>
      <c r="K49" s="35">
        <f t="shared" si="3"/>
        <v>17.850227164836976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2:24" x14ac:dyDescent="0.2">
      <c r="B50" s="32">
        <v>39</v>
      </c>
      <c r="C50" s="33">
        <v>97829.55</v>
      </c>
      <c r="D50" s="34">
        <f t="shared" si="0"/>
        <v>0.45192186827222552</v>
      </c>
      <c r="E50" s="34">
        <f>SUM(D50:$D$117)</f>
        <v>13.214352513026673</v>
      </c>
      <c r="F50" s="34">
        <f>SUM($E50:E$117)</f>
        <v>263.67233399825136</v>
      </c>
      <c r="G50" s="34">
        <f t="shared" si="1"/>
        <v>3.7481210760734385E-4</v>
      </c>
      <c r="H50" s="34">
        <f>SUM(G50:$G$117)</f>
        <v>0.19277725023829709</v>
      </c>
      <c r="I50" s="34">
        <f>SUM(H50:$H$117)</f>
        <v>8.0416094060835146</v>
      </c>
      <c r="J50" s="35">
        <f t="shared" si="2"/>
        <v>0.42657207754808907</v>
      </c>
      <c r="K50" s="35">
        <f t="shared" si="3"/>
        <v>17.794247126893772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2:24" x14ac:dyDescent="0.2">
      <c r="B51" s="32">
        <v>40</v>
      </c>
      <c r="C51" s="33">
        <v>97746.79</v>
      </c>
      <c r="D51" s="34">
        <f t="shared" si="0"/>
        <v>0.44268584306124109</v>
      </c>
      <c r="E51" s="34">
        <f>SUM(D51:$D$117)</f>
        <v>12.762430644754449</v>
      </c>
      <c r="F51" s="34">
        <f>SUM($E51:E$117)</f>
        <v>250.45798148522474</v>
      </c>
      <c r="G51" s="34">
        <f t="shared" si="1"/>
        <v>3.9623471226594395E-4</v>
      </c>
      <c r="H51" s="34">
        <f>SUM(G51:$G$117)</f>
        <v>0.19240243813068975</v>
      </c>
      <c r="I51" s="34">
        <f>SUM(H51:$H$117)</f>
        <v>7.8488321558452165</v>
      </c>
      <c r="J51" s="35">
        <f t="shared" si="2"/>
        <v>0.43462523400386405</v>
      </c>
      <c r="K51" s="35">
        <f t="shared" si="3"/>
        <v>17.730027465006174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2:24" x14ac:dyDescent="0.2">
      <c r="B52" s="32">
        <v>41</v>
      </c>
      <c r="C52" s="33">
        <v>97657.55</v>
      </c>
      <c r="D52" s="34">
        <f t="shared" si="0"/>
        <v>0.43360949377914693</v>
      </c>
      <c r="E52" s="34">
        <f>SUM(D52:$D$117)</f>
        <v>12.31974480169321</v>
      </c>
      <c r="F52" s="34">
        <f>SUM($E52:E$117)</f>
        <v>237.6955508404703</v>
      </c>
      <c r="G52" s="34">
        <f t="shared" si="1"/>
        <v>4.200249534912133E-4</v>
      </c>
      <c r="H52" s="34">
        <f>SUM(G52:$G$117)</f>
        <v>0.19200620341842381</v>
      </c>
      <c r="I52" s="34">
        <f>SUM(H52:$H$117)</f>
        <v>7.6564297177145271</v>
      </c>
      <c r="J52" s="35">
        <f t="shared" si="2"/>
        <v>0.44280903940774774</v>
      </c>
      <c r="K52" s="35">
        <f t="shared" si="3"/>
        <v>17.657431000840184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2:24" x14ac:dyDescent="0.2">
      <c r="B53" s="32">
        <v>42</v>
      </c>
      <c r="C53" s="33">
        <v>97561.06</v>
      </c>
      <c r="D53" s="34">
        <f t="shared" si="0"/>
        <v>0.42468732188880975</v>
      </c>
      <c r="E53" s="34">
        <f>SUM(D53:$D$117)</f>
        <v>11.88613530791406</v>
      </c>
      <c r="F53" s="34">
        <f>SUM($E53:E$117)</f>
        <v>225.37580603877709</v>
      </c>
      <c r="G53" s="34">
        <f t="shared" si="1"/>
        <v>4.4759506849392116E-4</v>
      </c>
      <c r="H53" s="34">
        <f>SUM(G53:$G$117)</f>
        <v>0.19158617846493259</v>
      </c>
      <c r="I53" s="34">
        <f>SUM(H53:$H$117)</f>
        <v>7.4644235142961035</v>
      </c>
      <c r="J53" s="35">
        <f t="shared" si="2"/>
        <v>0.45112290523024623</v>
      </c>
      <c r="K53" s="35">
        <f t="shared" si="3"/>
        <v>17.576280547057195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2:24" x14ac:dyDescent="0.2">
      <c r="B54" s="32">
        <v>43</v>
      </c>
      <c r="C54" s="33">
        <v>97456.18</v>
      </c>
      <c r="D54" s="34">
        <f t="shared" si="0"/>
        <v>0.41591252443033916</v>
      </c>
      <c r="E54" s="34">
        <f>SUM(D54:$D$117)</f>
        <v>11.461447986025251</v>
      </c>
      <c r="F54" s="34">
        <f>SUM($E54:E$117)</f>
        <v>213.48967073086303</v>
      </c>
      <c r="G54" s="34">
        <f t="shared" si="1"/>
        <v>4.7952908646370617E-4</v>
      </c>
      <c r="H54" s="34">
        <f>SUM(G54:$G$117)</f>
        <v>0.19113858339643866</v>
      </c>
      <c r="I54" s="34">
        <f>SUM(H54:$H$117)</f>
        <v>7.2728373358311709</v>
      </c>
      <c r="J54" s="35">
        <f t="shared" si="2"/>
        <v>0.45956438474228323</v>
      </c>
      <c r="K54" s="35">
        <f t="shared" si="3"/>
        <v>17.486459071634165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2:24" x14ac:dyDescent="0.2">
      <c r="B55" s="32">
        <v>44</v>
      </c>
      <c r="C55" s="33">
        <v>97341.57</v>
      </c>
      <c r="D55" s="34">
        <f t="shared" si="0"/>
        <v>0.40727784780602561</v>
      </c>
      <c r="E55" s="34">
        <f>SUM(D55:$D$117)</f>
        <v>11.045535461594913</v>
      </c>
      <c r="F55" s="34">
        <f>SUM($E55:E$117)</f>
        <v>202.02822274483776</v>
      </c>
      <c r="G55" s="34">
        <f t="shared" si="1"/>
        <v>5.1590451851675706E-4</v>
      </c>
      <c r="H55" s="34">
        <f>SUM(G55:$G$117)</f>
        <v>0.19065905430997496</v>
      </c>
      <c r="I55" s="34">
        <f>SUM(H55:$H$117)</f>
        <v>7.0816987524347317</v>
      </c>
      <c r="J55" s="35">
        <f t="shared" si="2"/>
        <v>0.4681301851722125</v>
      </c>
      <c r="K55" s="35">
        <f t="shared" si="3"/>
        <v>17.387881002080761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2:24" x14ac:dyDescent="0.2">
      <c r="B56" s="32">
        <v>45</v>
      </c>
      <c r="C56" s="33">
        <v>97215.8</v>
      </c>
      <c r="D56" s="34">
        <f t="shared" si="0"/>
        <v>0.39877610313444961</v>
      </c>
      <c r="E56" s="34">
        <f>SUM(D56:$D$117)</f>
        <v>10.638257613788886</v>
      </c>
      <c r="F56" s="34">
        <f>SUM($E56:E$117)</f>
        <v>190.98268728324283</v>
      </c>
      <c r="G56" s="34">
        <f t="shared" si="1"/>
        <v>5.5826980514148518E-4</v>
      </c>
      <c r="H56" s="34">
        <f>SUM(G56:$G$117)</f>
        <v>0.19014314979145822</v>
      </c>
      <c r="I56" s="34">
        <f>SUM(H56:$H$117)</f>
        <v>6.8910396981247564</v>
      </c>
      <c r="J56" s="35">
        <f t="shared" si="2"/>
        <v>0.47681681097964485</v>
      </c>
      <c r="K56" s="35">
        <f t="shared" si="3"/>
        <v>17.280473037275765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2:24" x14ac:dyDescent="0.2">
      <c r="B57" s="32">
        <v>46</v>
      </c>
      <c r="C57" s="33">
        <v>97076.98</v>
      </c>
      <c r="D57" s="34">
        <f t="shared" si="0"/>
        <v>0.39039869405216193</v>
      </c>
      <c r="E57" s="34">
        <f>SUM(D57:$D$117)</f>
        <v>10.239481510654437</v>
      </c>
      <c r="F57" s="34">
        <f>SUM($E57:E$117)</f>
        <v>180.34442966945397</v>
      </c>
      <c r="G57" s="34">
        <f t="shared" si="1"/>
        <v>6.0472881169712782E-4</v>
      </c>
      <c r="H57" s="34">
        <f>SUM(G57:$G$117)</f>
        <v>0.18958487998631671</v>
      </c>
      <c r="I57" s="34">
        <f>SUM(H57:$H$117)</f>
        <v>6.7008965483332981</v>
      </c>
      <c r="J57" s="35">
        <f t="shared" si="2"/>
        <v>0.48561863263043065</v>
      </c>
      <c r="K57" s="35">
        <f t="shared" si="3"/>
        <v>17.164239149421896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2:24" x14ac:dyDescent="0.2">
      <c r="B58" s="32">
        <v>47</v>
      </c>
      <c r="C58" s="33">
        <v>96923.6</v>
      </c>
      <c r="D58" s="34">
        <f t="shared" si="0"/>
        <v>0.382139088886501</v>
      </c>
      <c r="E58" s="34">
        <f>SUM(D58:$D$117)</f>
        <v>9.8490828166022766</v>
      </c>
      <c r="F58" s="34">
        <f>SUM($E58:E$117)</f>
        <v>170.10494815879954</v>
      </c>
      <c r="G58" s="34">
        <f t="shared" si="1"/>
        <v>6.3728455524097441E-4</v>
      </c>
      <c r="H58" s="34">
        <f>SUM(G58:$G$117)</f>
        <v>0.18898015117461958</v>
      </c>
      <c r="I58" s="34">
        <f>SUM(H58:$H$117)</f>
        <v>6.5113116683469814</v>
      </c>
      <c r="J58" s="35">
        <f t="shared" si="2"/>
        <v>0.49453237491427765</v>
      </c>
      <c r="K58" s="35">
        <f t="shared" si="3"/>
        <v>17.039114442126344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2:24" x14ac:dyDescent="0.2">
      <c r="B59" s="32">
        <v>48</v>
      </c>
      <c r="C59" s="33">
        <v>96758.73</v>
      </c>
      <c r="D59" s="34">
        <f t="shared" si="0"/>
        <v>0.37400888101975993</v>
      </c>
      <c r="E59" s="34">
        <f>SUM(D59:$D$117)</f>
        <v>9.4669437277157744</v>
      </c>
      <c r="F59" s="34">
        <f>SUM($E59:E$117)</f>
        <v>160.25586534219727</v>
      </c>
      <c r="G59" s="34">
        <f t="shared" si="1"/>
        <v>6.5377910029030379E-4</v>
      </c>
      <c r="H59" s="34">
        <f>SUM(G59:$G$117)</f>
        <v>0.18834286661937863</v>
      </c>
      <c r="I59" s="34">
        <f>SUM(H59:$H$117)</f>
        <v>6.322331517172362</v>
      </c>
      <c r="J59" s="35">
        <f t="shared" si="2"/>
        <v>0.50357859445970732</v>
      </c>
      <c r="K59" s="35">
        <f t="shared" si="3"/>
        <v>16.904228316541861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2:24" x14ac:dyDescent="0.2">
      <c r="B60" s="32">
        <v>49</v>
      </c>
      <c r="C60" s="33">
        <v>96586.21</v>
      </c>
      <c r="D60" s="34">
        <f t="shared" si="0"/>
        <v>0.36602159444849391</v>
      </c>
      <c r="E60" s="34">
        <f>SUM(D60:$D$117)</f>
        <v>9.0929348466960143</v>
      </c>
      <c r="F60" s="34">
        <f>SUM($E60:E$117)</f>
        <v>150.78892161448147</v>
      </c>
      <c r="G60" s="34">
        <f t="shared" si="1"/>
        <v>6.6815574321716937E-4</v>
      </c>
      <c r="H60" s="34">
        <f>SUM(G60:$G$117)</f>
        <v>0.1876890875190883</v>
      </c>
      <c r="I60" s="34">
        <f>SUM(H60:$H$117)</f>
        <v>6.1339886505529835</v>
      </c>
      <c r="J60" s="35">
        <f t="shared" si="2"/>
        <v>0.51278145979854117</v>
      </c>
      <c r="K60" s="35">
        <f t="shared" si="3"/>
        <v>16.758543057535778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2:24" x14ac:dyDescent="0.2">
      <c r="B61" s="32">
        <v>50</v>
      </c>
      <c r="C61" s="33">
        <v>96406.37</v>
      </c>
      <c r="D61" s="34">
        <f t="shared" si="0"/>
        <v>0.35817654469648275</v>
      </c>
      <c r="E61" s="34">
        <f>SUM(D61:$D$117)</f>
        <v>8.7269132522475203</v>
      </c>
      <c r="F61" s="34">
        <f>SUM($E61:E$117)</f>
        <v>141.69598676778548</v>
      </c>
      <c r="G61" s="34">
        <f t="shared" si="1"/>
        <v>6.864888229849898E-4</v>
      </c>
      <c r="H61" s="34">
        <f>SUM(G61:$G$117)</f>
        <v>0.18702093177587115</v>
      </c>
      <c r="I61" s="34">
        <f>SUM(H61:$H$117)</f>
        <v>5.9462995630338948</v>
      </c>
      <c r="J61" s="35">
        <f t="shared" si="2"/>
        <v>0.52214734478035651</v>
      </c>
      <c r="K61" s="35">
        <f t="shared" si="3"/>
        <v>16.601588381709259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2:24" x14ac:dyDescent="0.2">
      <c r="B62" s="32">
        <v>51</v>
      </c>
      <c r="C62" s="33">
        <v>96217.9</v>
      </c>
      <c r="D62" s="34">
        <f t="shared" si="0"/>
        <v>0.35046698636964524</v>
      </c>
      <c r="E62" s="34">
        <f>SUM(D62:$D$117)</f>
        <v>8.3687367075510366</v>
      </c>
      <c r="F62" s="34">
        <f>SUM($E62:E$117)</f>
        <v>132.96907351553796</v>
      </c>
      <c r="G62" s="34">
        <f t="shared" si="1"/>
        <v>7.1020247210117754E-4</v>
      </c>
      <c r="H62" s="34">
        <f>SUM(G62:$G$117)</f>
        <v>0.18633444295288615</v>
      </c>
      <c r="I62" s="34">
        <f>SUM(H62:$H$117)</f>
        <v>5.7592786312580246</v>
      </c>
      <c r="J62" s="35">
        <f t="shared" si="2"/>
        <v>0.5316747374212164</v>
      </c>
      <c r="K62" s="35">
        <f t="shared" si="3"/>
        <v>16.433155918382528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2:24" x14ac:dyDescent="0.2">
      <c r="B63" s="32">
        <v>52</v>
      </c>
      <c r="C63" s="33">
        <v>96019.02</v>
      </c>
      <c r="D63" s="34">
        <f t="shared" si="0"/>
        <v>0.34288488220402158</v>
      </c>
      <c r="E63" s="34">
        <f>SUM(D63:$D$117)</f>
        <v>8.0182697211813938</v>
      </c>
      <c r="F63" s="34">
        <f>SUM($E63:E$117)</f>
        <v>124.60033680798689</v>
      </c>
      <c r="G63" s="34">
        <f t="shared" si="1"/>
        <v>7.3923408333815101E-4</v>
      </c>
      <c r="H63" s="34">
        <f>SUM(G63:$G$117)</f>
        <v>0.18562424048078496</v>
      </c>
      <c r="I63" s="34">
        <f>SUM(H63:$H$117)</f>
        <v>5.5729441883051383</v>
      </c>
      <c r="J63" s="35">
        <f t="shared" si="2"/>
        <v>0.54136023521251597</v>
      </c>
      <c r="K63" s="35">
        <f t="shared" si="3"/>
        <v>16.253105568501425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2:24" x14ac:dyDescent="0.2">
      <c r="B64" s="32">
        <v>53</v>
      </c>
      <c r="C64" s="33">
        <v>95807.87</v>
      </c>
      <c r="D64" s="34">
        <f t="shared" si="0"/>
        <v>0.3354224151362909</v>
      </c>
      <c r="E64" s="34">
        <f>SUM(D64:$D$117)</f>
        <v>7.6753848389773722</v>
      </c>
      <c r="F64" s="34">
        <f>SUM($E64:E$117)</f>
        <v>116.58206708680549</v>
      </c>
      <c r="G64" s="34">
        <f t="shared" si="1"/>
        <v>7.7509177426793871E-4</v>
      </c>
      <c r="H64" s="34">
        <f>SUM(G64:$G$117)</f>
        <v>0.18488500639744682</v>
      </c>
      <c r="I64" s="34">
        <f>SUM(H64:$H$117)</f>
        <v>5.3873199478243539</v>
      </c>
      <c r="J64" s="35">
        <f t="shared" si="2"/>
        <v>0.55120051032464001</v>
      </c>
      <c r="K64" s="35">
        <f t="shared" si="3"/>
        <v>16.061299736439334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2:24" x14ac:dyDescent="0.2">
      <c r="B65" s="32">
        <v>54</v>
      </c>
      <c r="C65" s="33">
        <v>95582.05</v>
      </c>
      <c r="D65" s="34">
        <f t="shared" si="0"/>
        <v>0.32807041326131126</v>
      </c>
      <c r="E65" s="34">
        <f>SUM(D65:$D$117)</f>
        <v>7.3399624238410812</v>
      </c>
      <c r="F65" s="34">
        <f>SUM($E65:E$117)</f>
        <v>108.90668224782812</v>
      </c>
      <c r="G65" s="34">
        <f t="shared" si="1"/>
        <v>8.1824373321368678E-4</v>
      </c>
      <c r="H65" s="34">
        <f>SUM(G65:$G$117)</f>
        <v>0.18410991462317888</v>
      </c>
      <c r="I65" s="34">
        <f>SUM(H65:$H$117)</f>
        <v>5.2024349414269064</v>
      </c>
      <c r="J65" s="35">
        <f t="shared" si="2"/>
        <v>0.56119024203664947</v>
      </c>
      <c r="K65" s="35">
        <f t="shared" si="3"/>
        <v>15.857677898198997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2:24" x14ac:dyDescent="0.2">
      <c r="B66" s="32">
        <v>55</v>
      </c>
      <c r="C66" s="33">
        <v>95338.89</v>
      </c>
      <c r="D66" s="34">
        <f t="shared" si="0"/>
        <v>0.32081941632689553</v>
      </c>
      <c r="E66" s="34">
        <f>SUM(D66:$D$117)</f>
        <v>7.0118920105797695</v>
      </c>
      <c r="F66" s="34">
        <f>SUM($E66:E$117)</f>
        <v>101.56671982398703</v>
      </c>
      <c r="G66" s="34">
        <f t="shared" si="1"/>
        <v>8.7943076277849472E-4</v>
      </c>
      <c r="H66" s="34">
        <f>SUM(G66:$G$117)</f>
        <v>0.1832916708899652</v>
      </c>
      <c r="I66" s="34">
        <f>SUM(H66:$H$117)</f>
        <v>5.0183250268037281</v>
      </c>
      <c r="J66" s="35">
        <f t="shared" si="2"/>
        <v>0.57132349715143826</v>
      </c>
      <c r="K66" s="35">
        <f t="shared" si="3"/>
        <v>15.64221107394061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2:24" x14ac:dyDescent="0.2">
      <c r="B67" s="32">
        <v>56</v>
      </c>
      <c r="C67" s="33">
        <v>95072.320000000007</v>
      </c>
      <c r="D67" s="34">
        <f t="shared" si="0"/>
        <v>0.31364940877339353</v>
      </c>
      <c r="E67" s="34">
        <f>SUM(D67:$D$117)</f>
        <v>6.6910725942528746</v>
      </c>
      <c r="F67" s="34">
        <f>SUM($E67:E$117)</f>
        <v>94.554827813407272</v>
      </c>
      <c r="G67" s="34">
        <f t="shared" si="1"/>
        <v>9.5139105157718664E-4</v>
      </c>
      <c r="H67" s="34">
        <f>SUM(G67:$G$117)</f>
        <v>0.18241224012718671</v>
      </c>
      <c r="I67" s="34">
        <f>SUM(H67:$H$117)</f>
        <v>4.8350333559137626</v>
      </c>
      <c r="J67" s="35">
        <f t="shared" si="2"/>
        <v>0.58158005411378444</v>
      </c>
      <c r="K67" s="35">
        <f t="shared" si="3"/>
        <v>15.41540720520533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2:24" x14ac:dyDescent="0.2">
      <c r="B68" s="32">
        <v>57</v>
      </c>
      <c r="C68" s="33">
        <v>94778.17</v>
      </c>
      <c r="D68" s="34">
        <f t="shared" si="0"/>
        <v>0.30654802931449487</v>
      </c>
      <c r="E68" s="34">
        <f>SUM(D68:$D$117)</f>
        <v>6.3774231854794809</v>
      </c>
      <c r="F68" s="34">
        <f>SUM($E68:E$117)</f>
        <v>87.863755219154413</v>
      </c>
      <c r="G68" s="34">
        <f t="shared" si="1"/>
        <v>1.0245354636475707E-3</v>
      </c>
      <c r="H68" s="34">
        <f>SUM(G68:$G$117)</f>
        <v>0.18146084907560953</v>
      </c>
      <c r="I68" s="34">
        <f>SUM(H68:$H$117)</f>
        <v>4.6526211157865758</v>
      </c>
      <c r="J68" s="35">
        <f t="shared" si="2"/>
        <v>0.59194916203308734</v>
      </c>
      <c r="K68" s="35">
        <f t="shared" si="3"/>
        <v>15.177462162098395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2:24" x14ac:dyDescent="0.2">
      <c r="B69" s="32">
        <v>58</v>
      </c>
      <c r="C69" s="33">
        <v>94455.07</v>
      </c>
      <c r="D69" s="34">
        <f t="shared" si="0"/>
        <v>0.2995127481780141</v>
      </c>
      <c r="E69" s="34">
        <f>SUM(D69:$D$117)</f>
        <v>6.0708751561649859</v>
      </c>
      <c r="F69" s="34">
        <f>SUM($E69:E$117)</f>
        <v>81.486332033674927</v>
      </c>
      <c r="G69" s="34">
        <f t="shared" si="1"/>
        <v>1.0917410506180061E-3</v>
      </c>
      <c r="H69" s="34">
        <f>SUM(G69:$G$117)</f>
        <v>0.18043631361196194</v>
      </c>
      <c r="I69" s="34">
        <f>SUM(H69:$H$117)</f>
        <v>4.4711602667109664</v>
      </c>
      <c r="J69" s="35">
        <f t="shared" si="2"/>
        <v>0.60243283369267608</v>
      </c>
      <c r="K69" s="35">
        <f t="shared" si="3"/>
        <v>14.928113390531049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2:24" x14ac:dyDescent="0.2">
      <c r="B70" s="32">
        <v>59</v>
      </c>
      <c r="C70" s="33">
        <v>94103.89</v>
      </c>
      <c r="D70" s="34">
        <f t="shared" si="0"/>
        <v>0.29254820814351351</v>
      </c>
      <c r="E70" s="34">
        <f>SUM(D70:$D$117)</f>
        <v>5.7713624079869721</v>
      </c>
      <c r="F70" s="34">
        <f>SUM($E70:E$117)</f>
        <v>75.415456877509939</v>
      </c>
      <c r="G70" s="34">
        <f t="shared" si="1"/>
        <v>1.1435125855277931E-3</v>
      </c>
      <c r="H70" s="34">
        <f>SUM(G70:$G$117)</f>
        <v>0.17934457256134392</v>
      </c>
      <c r="I70" s="34">
        <f>SUM(H70:$H$117)</f>
        <v>4.290723953099004</v>
      </c>
      <c r="J70" s="35">
        <f t="shared" si="2"/>
        <v>0.61304279967889597</v>
      </c>
      <c r="K70" s="35">
        <f t="shared" si="3"/>
        <v>14.666724436042797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2:24" x14ac:dyDescent="0.2">
      <c r="B71" s="32">
        <v>60</v>
      </c>
      <c r="C71" s="33">
        <v>93728.7</v>
      </c>
      <c r="D71" s="34">
        <f t="shared" si="0"/>
        <v>0.2856684561826226</v>
      </c>
      <c r="E71" s="34">
        <f>SUM(D71:$D$117)</f>
        <v>5.4788141998434581</v>
      </c>
      <c r="F71" s="34">
        <f>SUM($E71:E$117)</f>
        <v>69.644094469522969</v>
      </c>
      <c r="G71" s="34">
        <f t="shared" si="1"/>
        <v>1.2191290658362815E-3</v>
      </c>
      <c r="H71" s="34">
        <f>SUM(G71:$G$117)</f>
        <v>0.17820105997581615</v>
      </c>
      <c r="I71" s="34">
        <f>SUM(H71:$H$117)</f>
        <v>4.1113793805376604</v>
      </c>
      <c r="J71" s="35">
        <f t="shared" si="2"/>
        <v>0.62380377013657917</v>
      </c>
      <c r="K71" s="35">
        <f t="shared" si="3"/>
        <v>14.392136378926384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2:24" x14ac:dyDescent="0.2">
      <c r="B72" s="32">
        <v>61</v>
      </c>
      <c r="C72" s="33">
        <v>93320.7</v>
      </c>
      <c r="D72" s="34">
        <f t="shared" si="0"/>
        <v>0.27884798483869572</v>
      </c>
      <c r="E72" s="34">
        <f>SUM(D72:$D$117)</f>
        <v>5.1931457436608355</v>
      </c>
      <c r="F72" s="34">
        <f>SUM($E72:E$117)</f>
        <v>64.165280269679513</v>
      </c>
      <c r="G72" s="34">
        <f t="shared" si="1"/>
        <v>1.3114074337088474E-3</v>
      </c>
      <c r="H72" s="34">
        <f>SUM(G72:$G$117)</f>
        <v>0.17698193090997988</v>
      </c>
      <c r="I72" s="34">
        <f>SUM(H72:$H$117)</f>
        <v>3.9331783205618445</v>
      </c>
      <c r="J72" s="35">
        <f t="shared" si="2"/>
        <v>0.63468965362026208</v>
      </c>
      <c r="K72" s="35">
        <f t="shared" si="3"/>
        <v>14.105098600002641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2:24" x14ac:dyDescent="0.2">
      <c r="B73" s="32">
        <v>62</v>
      </c>
      <c r="C73" s="33">
        <v>92873.04</v>
      </c>
      <c r="D73" s="34">
        <f t="shared" si="0"/>
        <v>0.27206896985913009</v>
      </c>
      <c r="E73" s="34">
        <f>SUM(D73:$D$117)</f>
        <v>4.9142977588221397</v>
      </c>
      <c r="F73" s="34">
        <f>SUM($E73:E$117)</f>
        <v>58.972134526018671</v>
      </c>
      <c r="G73" s="34">
        <f t="shared" si="1"/>
        <v>1.4147626521637173E-3</v>
      </c>
      <c r="H73" s="34">
        <f>SUM(G73:$G$117)</f>
        <v>0.17567052347627105</v>
      </c>
      <c r="I73" s="34">
        <f>SUM(H73:$H$117)</f>
        <v>3.7561963896518638</v>
      </c>
      <c r="J73" s="35">
        <f t="shared" si="2"/>
        <v>0.64568378954508654</v>
      </c>
      <c r="K73" s="35">
        <f t="shared" si="3"/>
        <v>13.806044811345888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2:24" x14ac:dyDescent="0.2">
      <c r="B74" s="32">
        <v>63</v>
      </c>
      <c r="C74" s="33">
        <v>92380.44</v>
      </c>
      <c r="D74" s="34">
        <f t="shared" si="0"/>
        <v>0.26531952152345412</v>
      </c>
      <c r="E74" s="34">
        <f>SUM(D74:$D$117)</f>
        <v>4.6422287889630089</v>
      </c>
      <c r="F74" s="34">
        <f>SUM($E74:E$117)</f>
        <v>54.057836767196527</v>
      </c>
      <c r="G74" s="34">
        <f t="shared" si="1"/>
        <v>1.5323413638199054E-3</v>
      </c>
      <c r="H74" s="34">
        <f>SUM(G74:$G$117)</f>
        <v>0.17425576082410732</v>
      </c>
      <c r="I74" s="34">
        <f>SUM(H74:$H$117)</f>
        <v>3.5805258661755932</v>
      </c>
      <c r="J74" s="35">
        <f t="shared" si="2"/>
        <v>0.65677700541421791</v>
      </c>
      <c r="K74" s="35">
        <f t="shared" si="3"/>
        <v>13.495146703176443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2:24" x14ac:dyDescent="0.2">
      <c r="B75" s="32">
        <v>64</v>
      </c>
      <c r="C75" s="33">
        <v>91836.23</v>
      </c>
      <c r="D75" s="34">
        <f t="shared" si="0"/>
        <v>0.2585848366003507</v>
      </c>
      <c r="E75" s="34">
        <f>SUM(D75:$D$117)</f>
        <v>4.3769092674395544</v>
      </c>
      <c r="F75" s="34">
        <f>SUM($E75:E$117)</f>
        <v>49.415607978233517</v>
      </c>
      <c r="G75" s="34">
        <f t="shared" si="1"/>
        <v>1.6630673760116513E-3</v>
      </c>
      <c r="H75" s="34">
        <f>SUM(G75:$G$117)</f>
        <v>0.17272341946028741</v>
      </c>
      <c r="I75" s="34">
        <f>SUM(H75:$H$117)</f>
        <v>3.4062701053514859</v>
      </c>
      <c r="J75" s="35">
        <f t="shared" si="2"/>
        <v>0.6679564885981143</v>
      </c>
      <c r="K75" s="35">
        <f t="shared" si="3"/>
        <v>13.172737234457259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2:24" x14ac:dyDescent="0.2">
      <c r="B76" s="32">
        <v>65</v>
      </c>
      <c r="C76" s="33">
        <v>91233.78</v>
      </c>
      <c r="D76" s="34">
        <f t="shared" ref="D76:D117" si="4">(1+$C$4)^(-B76)*C76/$C$11</f>
        <v>0.25185147831060667</v>
      </c>
      <c r="E76" s="34">
        <f>SUM(D76:$D$117)</f>
        <v>4.1183244308392037</v>
      </c>
      <c r="F76" s="34">
        <f>SUM($E76:E$117)</f>
        <v>45.038698710793973</v>
      </c>
      <c r="G76" s="34">
        <f t="shared" ref="G76:G116" si="5">(1+$C$4)^(-B77)*(C76-C77)/$C$11</f>
        <v>1.8078884389552139E-3</v>
      </c>
      <c r="H76" s="34">
        <f>SUM(G76:$G$117)</f>
        <v>0.17106035208427575</v>
      </c>
      <c r="I76" s="34">
        <f>SUM(H76:$H$117)</f>
        <v>3.2335466858911981</v>
      </c>
      <c r="J76" s="35">
        <f t="shared" ref="J76:J117" si="6">H76/D76</f>
        <v>0.67921122890256858</v>
      </c>
      <c r="K76" s="35">
        <f t="shared" ref="K76:K117" si="7">I76/D76</f>
        <v>12.839101471952798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2:24" x14ac:dyDescent="0.2">
      <c r="B77" s="32">
        <v>66</v>
      </c>
      <c r="C77" s="33">
        <v>90565.77</v>
      </c>
      <c r="D77" s="34">
        <f t="shared" si="4"/>
        <v>0.24510532559105136</v>
      </c>
      <c r="E77" s="34">
        <f>SUM(D77:$D$117)</f>
        <v>3.8664729525285964</v>
      </c>
      <c r="F77" s="34">
        <f>SUM($E77:E$117)</f>
        <v>40.920374279954764</v>
      </c>
      <c r="G77" s="34">
        <f t="shared" si="5"/>
        <v>1.9680418835844012E-3</v>
      </c>
      <c r="H77" s="34">
        <f>SUM(G77:$G$117)</f>
        <v>0.16925246364532057</v>
      </c>
      <c r="I77" s="34">
        <f>SUM(H77:$H$117)</f>
        <v>3.0624863338069224</v>
      </c>
      <c r="J77" s="35">
        <f t="shared" si="6"/>
        <v>0.69052952332709272</v>
      </c>
      <c r="K77" s="35">
        <f t="shared" si="7"/>
        <v>12.494572798130715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2:24" x14ac:dyDescent="0.2">
      <c r="B78" s="32">
        <v>67</v>
      </c>
      <c r="C78" s="33">
        <v>89824.04</v>
      </c>
      <c r="D78" s="34">
        <f t="shared" si="4"/>
        <v>0.23833129693117183</v>
      </c>
      <c r="E78" s="34">
        <f>SUM(D78:$D$117)</f>
        <v>3.6213676269375457</v>
      </c>
      <c r="F78" s="34">
        <f>SUM($E78:E$117)</f>
        <v>37.053901327426168</v>
      </c>
      <c r="G78" s="34">
        <f t="shared" si="5"/>
        <v>2.1473106381943068E-3</v>
      </c>
      <c r="H78" s="34">
        <f>SUM(G78:$G$117)</f>
        <v>0.16728442176173616</v>
      </c>
      <c r="I78" s="34">
        <f>SUM(H78:$H$117)</f>
        <v>2.8932338701616018</v>
      </c>
      <c r="J78" s="35">
        <f t="shared" si="6"/>
        <v>0.70189867598482691</v>
      </c>
      <c r="K78" s="35">
        <f t="shared" si="7"/>
        <v>12.139546536337377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2:24" x14ac:dyDescent="0.2">
      <c r="B79" s="32">
        <v>68</v>
      </c>
      <c r="C79" s="33">
        <v>88998.56</v>
      </c>
      <c r="D79" s="34">
        <f t="shared" si="4"/>
        <v>0.23151082360805258</v>
      </c>
      <c r="E79" s="34">
        <f>SUM(D79:$D$117)</f>
        <v>3.3830363300063739</v>
      </c>
      <c r="F79" s="34">
        <f>SUM($E79:E$117)</f>
        <v>33.432533700488619</v>
      </c>
      <c r="G79" s="34">
        <f t="shared" si="5"/>
        <v>2.3498295252485681E-3</v>
      </c>
      <c r="H79" s="34">
        <f>SUM(G79:$G$117)</f>
        <v>0.16513711112354185</v>
      </c>
      <c r="I79" s="34">
        <f>SUM(H79:$H$117)</f>
        <v>2.7259494483998661</v>
      </c>
      <c r="J79" s="35">
        <f t="shared" si="6"/>
        <v>0.71330190334046184</v>
      </c>
      <c r="K79" s="35">
        <f t="shared" si="7"/>
        <v>11.774609091343796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2:24" x14ac:dyDescent="0.2">
      <c r="B80" s="32">
        <v>69</v>
      </c>
      <c r="C80" s="33">
        <v>88077.16</v>
      </c>
      <c r="D80" s="34">
        <f t="shared" si="4"/>
        <v>0.22462156616892062</v>
      </c>
      <c r="E80" s="34">
        <f>SUM(D80:$D$117)</f>
        <v>3.151525506398321</v>
      </c>
      <c r="F80" s="34">
        <f>SUM($E80:E$117)</f>
        <v>30.049497370482239</v>
      </c>
      <c r="G80" s="34">
        <f t="shared" si="5"/>
        <v>2.5772096380832356E-3</v>
      </c>
      <c r="H80" s="34">
        <f>SUM(G80:$G$117)</f>
        <v>0.16278728159829328</v>
      </c>
      <c r="I80" s="34">
        <f>SUM(H80:$H$117)</f>
        <v>2.5608123372763241</v>
      </c>
      <c r="J80" s="35">
        <f t="shared" si="6"/>
        <v>0.72471795284284268</v>
      </c>
      <c r="K80" s="35">
        <f t="shared" si="7"/>
        <v>11.400563093530092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2:24" x14ac:dyDescent="0.2">
      <c r="B81" s="32">
        <v>70</v>
      </c>
      <c r="C81" s="33">
        <v>87046.39</v>
      </c>
      <c r="D81" s="34">
        <f t="shared" si="4"/>
        <v>0.21764001209615269</v>
      </c>
      <c r="E81" s="34">
        <f>SUM(D81:$D$117)</f>
        <v>2.9269039402294008</v>
      </c>
      <c r="F81" s="34">
        <f>SUM($E81:E$117)</f>
        <v>26.897971864083917</v>
      </c>
      <c r="G81" s="34">
        <f t="shared" si="5"/>
        <v>2.831464679884575E-3</v>
      </c>
      <c r="H81" s="34">
        <f>SUM(G81:$G$117)</f>
        <v>0.16021007196021006</v>
      </c>
      <c r="I81" s="34">
        <f>SUM(H81:$H$117)</f>
        <v>2.3980250556780307</v>
      </c>
      <c r="J81" s="35">
        <f t="shared" si="6"/>
        <v>0.7361241640136913</v>
      </c>
      <c r="K81" s="35">
        <f t="shared" si="7"/>
        <v>11.018309696741749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2:24" x14ac:dyDescent="0.2">
      <c r="B82" s="32">
        <v>71</v>
      </c>
      <c r="C82" s="33">
        <v>85891.28</v>
      </c>
      <c r="D82" s="34">
        <f t="shared" si="4"/>
        <v>0.21054109619869651</v>
      </c>
      <c r="E82" s="34">
        <f>SUM(D82:$D$117)</f>
        <v>2.7092639281332485</v>
      </c>
      <c r="F82" s="34">
        <f>SUM($E82:E$117)</f>
        <v>23.971067923854516</v>
      </c>
      <c r="G82" s="34">
        <f t="shared" si="5"/>
        <v>3.1143626102350629E-3</v>
      </c>
      <c r="H82" s="34">
        <f>SUM(G82:$G$117)</f>
        <v>0.15737860728032549</v>
      </c>
      <c r="I82" s="34">
        <f>SUM(H82:$H$117)</f>
        <v>2.2378149837178207</v>
      </c>
      <c r="J82" s="35">
        <f t="shared" si="6"/>
        <v>0.74749590517853415</v>
      </c>
      <c r="K82" s="35">
        <f t="shared" si="7"/>
        <v>10.628874951833158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2:24" x14ac:dyDescent="0.2">
      <c r="B83" s="32">
        <v>72</v>
      </c>
      <c r="C83" s="33">
        <v>84595.35</v>
      </c>
      <c r="D83" s="34">
        <f t="shared" si="4"/>
        <v>0.2032984768002517</v>
      </c>
      <c r="E83" s="34">
        <f>SUM(D83:$D$117)</f>
        <v>2.4987228319345518</v>
      </c>
      <c r="F83" s="34">
        <f>SUM($E83:E$117)</f>
        <v>21.261803995721266</v>
      </c>
      <c r="G83" s="34">
        <f t="shared" si="5"/>
        <v>3.4291598937221477E-3</v>
      </c>
      <c r="H83" s="34">
        <f>SUM(G83:$G$117)</f>
        <v>0.15426424467009042</v>
      </c>
      <c r="I83" s="34">
        <f>SUM(H83:$H$117)</f>
        <v>2.0804363764374947</v>
      </c>
      <c r="J83" s="35">
        <f t="shared" si="6"/>
        <v>0.75880669200321049</v>
      </c>
      <c r="K83" s="35">
        <f t="shared" si="7"/>
        <v>10.233408578272824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2:24" x14ac:dyDescent="0.2">
      <c r="B84" s="32">
        <v>73</v>
      </c>
      <c r="C84" s="33">
        <v>83139.89</v>
      </c>
      <c r="D84" s="34">
        <f t="shared" si="4"/>
        <v>0.19588307226338736</v>
      </c>
      <c r="E84" s="34">
        <f>SUM(D84:$D$117)</f>
        <v>2.2954243551342999</v>
      </c>
      <c r="F84" s="34">
        <f>SUM($E84:E$117)</f>
        <v>18.763081163786715</v>
      </c>
      <c r="G84" s="34">
        <f t="shared" si="5"/>
        <v>3.7772820499077601E-3</v>
      </c>
      <c r="H84" s="34">
        <f>SUM(G84:$G$117)</f>
        <v>0.15083508477636828</v>
      </c>
      <c r="I84" s="34">
        <f>SUM(H84:$H$117)</f>
        <v>1.9261721317674052</v>
      </c>
      <c r="J84" s="35">
        <f t="shared" si="6"/>
        <v>0.77002613361890271</v>
      </c>
      <c r="K84" s="35">
        <f t="shared" si="7"/>
        <v>9.8332750732919116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2:24" x14ac:dyDescent="0.2">
      <c r="B85" s="32">
        <v>74</v>
      </c>
      <c r="C85" s="33">
        <v>81504.61</v>
      </c>
      <c r="D85" s="34">
        <f t="shared" si="4"/>
        <v>0.18826494565929552</v>
      </c>
      <c r="E85" s="34">
        <f>SUM(D85:$D$117)</f>
        <v>2.0995412828709128</v>
      </c>
      <c r="F85" s="34">
        <f>SUM($E85:E$117)</f>
        <v>16.467656808652418</v>
      </c>
      <c r="G85" s="34">
        <f t="shared" si="5"/>
        <v>4.1588053238431058E-3</v>
      </c>
      <c r="H85" s="34">
        <f>SUM(G85:$G$117)</f>
        <v>0.14705780272646049</v>
      </c>
      <c r="I85" s="34">
        <f>SUM(H85:$H$117)</f>
        <v>1.775337046991037</v>
      </c>
      <c r="J85" s="35">
        <f t="shared" si="6"/>
        <v>0.78112153174065713</v>
      </c>
      <c r="K85" s="35">
        <f t="shared" si="7"/>
        <v>9.4299926137278778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2:24" x14ac:dyDescent="0.2">
      <c r="B86" s="32">
        <v>75</v>
      </c>
      <c r="C86" s="33">
        <v>79668.149999999994</v>
      </c>
      <c r="D86" s="34">
        <f t="shared" si="4"/>
        <v>0.1804146708127212</v>
      </c>
      <c r="E86" s="34">
        <f>SUM(D86:$D$117)</f>
        <v>1.9112763372116179</v>
      </c>
      <c r="F86" s="34">
        <f>SUM($E86:E$117)</f>
        <v>14.368115525781505</v>
      </c>
      <c r="G86" s="34">
        <f t="shared" si="5"/>
        <v>4.5832376987485959E-3</v>
      </c>
      <c r="H86" s="34">
        <f>SUM(G86:$G$117)</f>
        <v>0.14289899740261741</v>
      </c>
      <c r="I86" s="34">
        <f>SUM(H86:$H$117)</f>
        <v>1.6282792442645766</v>
      </c>
      <c r="J86" s="35">
        <f t="shared" si="6"/>
        <v>0.79205863225476381</v>
      </c>
      <c r="K86" s="35">
        <f t="shared" si="7"/>
        <v>9.0252041972507104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2:24" x14ac:dyDescent="0.2">
      <c r="B87" s="32">
        <v>76</v>
      </c>
      <c r="C87" s="33">
        <v>77603.789999999994</v>
      </c>
      <c r="D87" s="34">
        <f t="shared" si="4"/>
        <v>0.1722938905490172</v>
      </c>
      <c r="E87" s="34">
        <f>SUM(D87:$D$117)</f>
        <v>1.7308616663988967</v>
      </c>
      <c r="F87" s="34">
        <f>SUM($E87:E$117)</f>
        <v>12.456839188569887</v>
      </c>
      <c r="G87" s="34">
        <f t="shared" si="5"/>
        <v>5.0362245194050196E-3</v>
      </c>
      <c r="H87" s="34">
        <f>SUM(G87:$G$117)</f>
        <v>0.13831575970386881</v>
      </c>
      <c r="I87" s="34">
        <f>SUM(H87:$H$117)</f>
        <v>1.485380246861959</v>
      </c>
      <c r="J87" s="35">
        <f t="shared" si="6"/>
        <v>0.80278969418546098</v>
      </c>
      <c r="K87" s="35">
        <f t="shared" si="7"/>
        <v>8.6212009150688473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2:24" x14ac:dyDescent="0.2">
      <c r="B88" s="32">
        <v>77</v>
      </c>
      <c r="C88" s="33">
        <v>75290.03</v>
      </c>
      <c r="D88" s="34">
        <f t="shared" si="4"/>
        <v>0.16387935445021973</v>
      </c>
      <c r="E88" s="34">
        <f>SUM(D88:$D$117)</f>
        <v>1.5585677758498795</v>
      </c>
      <c r="F88" s="34">
        <f>SUM($E88:E$117)</f>
        <v>10.725977522170991</v>
      </c>
      <c r="G88" s="34">
        <f t="shared" si="5"/>
        <v>5.4947804335742081E-3</v>
      </c>
      <c r="H88" s="34">
        <f>SUM(G88:$G$117)</f>
        <v>0.13327953518446378</v>
      </c>
      <c r="I88" s="34">
        <f>SUM(H88:$H$117)</f>
        <v>1.3470644871580899</v>
      </c>
      <c r="J88" s="35">
        <f t="shared" si="6"/>
        <v>0.81327837561716176</v>
      </c>
      <c r="K88" s="35">
        <f t="shared" si="7"/>
        <v>8.2198547320204174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2:24" x14ac:dyDescent="0.2">
      <c r="B89" s="32">
        <v>78</v>
      </c>
      <c r="C89" s="33">
        <v>72715.11</v>
      </c>
      <c r="D89" s="34">
        <f t="shared" si="4"/>
        <v>0.15517125334115098</v>
      </c>
      <c r="E89" s="34">
        <f>SUM(D89:$D$117)</f>
        <v>1.39468842139966</v>
      </c>
      <c r="F89" s="34">
        <f>SUM($E89:E$117)</f>
        <v>9.1674097463211126</v>
      </c>
      <c r="G89" s="34">
        <f t="shared" si="5"/>
        <v>5.9459492923322121E-3</v>
      </c>
      <c r="H89" s="34">
        <f>SUM(G89:$G$117)</f>
        <v>0.12778475475088955</v>
      </c>
      <c r="I89" s="34">
        <f>SUM(H89:$H$117)</f>
        <v>1.2137849519736263</v>
      </c>
      <c r="J89" s="35">
        <f t="shared" si="6"/>
        <v>0.82350791141674295</v>
      </c>
      <c r="K89" s="35">
        <f t="shared" si="7"/>
        <v>7.8222281887809819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2:24" x14ac:dyDescent="0.2">
      <c r="B90" s="32">
        <v>79</v>
      </c>
      <c r="C90" s="33">
        <v>69873.039999999994</v>
      </c>
      <c r="D90" s="34">
        <f t="shared" si="4"/>
        <v>0.14618273045389427</v>
      </c>
      <c r="E90" s="34">
        <f>SUM(D90:$D$117)</f>
        <v>1.2395171680585091</v>
      </c>
      <c r="F90" s="34">
        <f>SUM($E90:E$117)</f>
        <v>7.7727213249214531</v>
      </c>
      <c r="G90" s="34">
        <f t="shared" si="5"/>
        <v>6.374564219745844E-3</v>
      </c>
      <c r="H90" s="34">
        <f>SUM(G90:$G$117)</f>
        <v>0.12183880545855735</v>
      </c>
      <c r="I90" s="34">
        <f>SUM(H90:$H$117)</f>
        <v>1.0860001972227371</v>
      </c>
      <c r="J90" s="35">
        <f t="shared" si="6"/>
        <v>0.83346921404635455</v>
      </c>
      <c r="K90" s="35">
        <f t="shared" si="7"/>
        <v>7.4290594644848236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2:24" x14ac:dyDescent="0.2">
      <c r="B91" s="32">
        <v>80</v>
      </c>
      <c r="C91" s="33">
        <v>66765.16</v>
      </c>
      <c r="D91" s="34">
        <f t="shared" si="4"/>
        <v>0.13694183818603287</v>
      </c>
      <c r="E91" s="34">
        <f>SUM(D91:$D$117)</f>
        <v>1.0933344376046148</v>
      </c>
      <c r="F91" s="34">
        <f>SUM($E91:E$117)</f>
        <v>6.5332041568629444</v>
      </c>
      <c r="G91" s="34">
        <f t="shared" si="5"/>
        <v>6.7939178959735341E-3</v>
      </c>
      <c r="H91" s="34">
        <f>SUM(G91:$G$117)</f>
        <v>0.11546424123881151</v>
      </c>
      <c r="I91" s="34">
        <f>SUM(H91:$H$117)</f>
        <v>0.96416139176417992</v>
      </c>
      <c r="J91" s="35">
        <f t="shared" si="6"/>
        <v>0.84316263581883244</v>
      </c>
      <c r="K91" s="35">
        <f t="shared" si="7"/>
        <v>7.0406634271579236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2:24" x14ac:dyDescent="0.2">
      <c r="B92" s="32">
        <v>81</v>
      </c>
      <c r="C92" s="33">
        <v>63386.58</v>
      </c>
      <c r="D92" s="34">
        <f t="shared" si="4"/>
        <v>0.12746278620798024</v>
      </c>
      <c r="E92" s="34">
        <f>SUM(D92:$D$117)</f>
        <v>0.95639259941858179</v>
      </c>
      <c r="F92" s="34">
        <f>SUM($E92:E$117)</f>
        <v>5.4398697192583292</v>
      </c>
      <c r="G92" s="34">
        <f t="shared" si="5"/>
        <v>7.2097725469146131E-3</v>
      </c>
      <c r="H92" s="34">
        <f>SUM(G92:$G$117)</f>
        <v>0.10867032334283798</v>
      </c>
      <c r="I92" s="34">
        <f>SUM(H92:$H$117)</f>
        <v>0.84869715052536854</v>
      </c>
      <c r="J92" s="35">
        <f t="shared" si="6"/>
        <v>0.85256510214299952</v>
      </c>
      <c r="K92" s="35">
        <f t="shared" si="7"/>
        <v>6.6583916433503552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2:24" x14ac:dyDescent="0.2">
      <c r="B93" s="32">
        <v>82</v>
      </c>
      <c r="C93" s="33">
        <v>59729.49</v>
      </c>
      <c r="D93" s="34">
        <f t="shared" si="4"/>
        <v>0.11775374334326211</v>
      </c>
      <c r="E93" s="34">
        <f>SUM(D93:$D$117)</f>
        <v>0.82892981321060133</v>
      </c>
      <c r="F93" s="34">
        <f>SUM($E93:E$117)</f>
        <v>4.4834771198397476</v>
      </c>
      <c r="G93" s="34">
        <f t="shared" si="5"/>
        <v>7.5906069511072474E-3</v>
      </c>
      <c r="H93" s="34">
        <f>SUM(G93:$G$117)</f>
        <v>0.10146055079592337</v>
      </c>
      <c r="I93" s="34">
        <f>SUM(H93:$H$117)</f>
        <v>0.74002682718253043</v>
      </c>
      <c r="J93" s="35">
        <f t="shared" si="6"/>
        <v>0.86163333678622245</v>
      </c>
      <c r="K93" s="35">
        <f t="shared" si="7"/>
        <v>6.2845291043129707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2:24" x14ac:dyDescent="0.2">
      <c r="B94" s="32">
        <v>83</v>
      </c>
      <c r="C94" s="33">
        <v>55802.22</v>
      </c>
      <c r="D94" s="34">
        <f t="shared" si="4"/>
        <v>0.10785423946385561</v>
      </c>
      <c r="E94" s="34">
        <f>SUM(D94:$D$117)</f>
        <v>0.71117606986733928</v>
      </c>
      <c r="F94" s="34">
        <f>SUM($E94:E$117)</f>
        <v>3.6545473066291447</v>
      </c>
      <c r="G94" s="34">
        <f t="shared" si="5"/>
        <v>7.9191528820992275E-3</v>
      </c>
      <c r="H94" s="34">
        <f>SUM(G94:$G$117)</f>
        <v>9.3869943844816117E-2</v>
      </c>
      <c r="I94" s="34">
        <f>SUM(H94:$H$117)</f>
        <v>0.63856627638660701</v>
      </c>
      <c r="J94" s="35">
        <f t="shared" si="6"/>
        <v>0.87034078874826293</v>
      </c>
      <c r="K94" s="35">
        <f t="shared" si="7"/>
        <v>5.9206414097482458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2:24" x14ac:dyDescent="0.2">
      <c r="B95" s="32">
        <v>84</v>
      </c>
      <c r="C95" s="33">
        <v>51623.02</v>
      </c>
      <c r="D95" s="34">
        <f t="shared" si="4"/>
        <v>9.7820297572661169E-2</v>
      </c>
      <c r="E95" s="34">
        <f>SUM(D95:$D$117)</f>
        <v>0.60332183040348375</v>
      </c>
      <c r="F95" s="34">
        <f>SUM($E95:E$117)</f>
        <v>2.9433712367618052</v>
      </c>
      <c r="G95" s="34">
        <f t="shared" si="5"/>
        <v>8.1773901668241843E-3</v>
      </c>
      <c r="H95" s="34">
        <f>SUM(G95:$G$117)</f>
        <v>8.5950790962716891E-2</v>
      </c>
      <c r="I95" s="34">
        <f>SUM(H95:$H$117)</f>
        <v>0.54469633254179073</v>
      </c>
      <c r="J95" s="35">
        <f t="shared" si="6"/>
        <v>0.87866008482413804</v>
      </c>
      <c r="K95" s="35">
        <f t="shared" si="7"/>
        <v>5.5683364910762911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2:24" x14ac:dyDescent="0.2">
      <c r="B96" s="32">
        <v>85</v>
      </c>
      <c r="C96" s="33">
        <v>47221.23</v>
      </c>
      <c r="D96" s="34">
        <f t="shared" si="4"/>
        <v>8.7724862355392633E-2</v>
      </c>
      <c r="E96" s="34">
        <f>SUM(D96:$D$117)</f>
        <v>0.50550153283082266</v>
      </c>
      <c r="F96" s="34">
        <f>SUM($E96:E$117)</f>
        <v>2.3400494063583217</v>
      </c>
      <c r="G96" s="34">
        <f t="shared" si="5"/>
        <v>8.3575077247561667E-3</v>
      </c>
      <c r="H96" s="34">
        <f>SUM(G96:$G$117)</f>
        <v>7.7773400795892692E-2</v>
      </c>
      <c r="I96" s="34">
        <f>SUM(H96:$H$117)</f>
        <v>0.45874554157907366</v>
      </c>
      <c r="J96" s="35">
        <f t="shared" si="6"/>
        <v>0.88656053378363375</v>
      </c>
      <c r="K96" s="35">
        <f t="shared" si="7"/>
        <v>5.2293674707700877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2:24" x14ac:dyDescent="0.2">
      <c r="B97" s="32">
        <v>86</v>
      </c>
      <c r="C97" s="33">
        <v>42632.51</v>
      </c>
      <c r="D97" s="34">
        <f t="shared" si="4"/>
        <v>7.7647259290334655E-2</v>
      </c>
      <c r="E97" s="34">
        <f>SUM(D97:$D$117)</f>
        <v>0.41777667047542993</v>
      </c>
      <c r="F97" s="34">
        <f>SUM($E97:E$117)</f>
        <v>1.8345478735274989</v>
      </c>
      <c r="G97" s="34">
        <f t="shared" si="5"/>
        <v>8.4314238577977759E-3</v>
      </c>
      <c r="H97" s="34">
        <f>SUM(G97:$G$117)</f>
        <v>6.9415893071136506E-2</v>
      </c>
      <c r="I97" s="34">
        <f>SUM(H97:$H$117)</f>
        <v>0.38097214078318092</v>
      </c>
      <c r="J97" s="35">
        <f t="shared" si="6"/>
        <v>0.89399025420305123</v>
      </c>
      <c r="K97" s="35">
        <f t="shared" si="7"/>
        <v>4.9064467215599894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2:24" x14ac:dyDescent="0.2">
      <c r="B98" s="32">
        <v>87</v>
      </c>
      <c r="C98" s="33">
        <v>37910.620000000003</v>
      </c>
      <c r="D98" s="34">
        <f t="shared" si="4"/>
        <v>6.7693340152334261E-2</v>
      </c>
      <c r="E98" s="34">
        <f>SUM(D98:$D$117)</f>
        <v>0.34012941118509527</v>
      </c>
      <c r="F98" s="34">
        <f>SUM($E98:E$117)</f>
        <v>1.4167712030520694</v>
      </c>
      <c r="G98" s="34">
        <f t="shared" si="5"/>
        <v>8.3533513156993609E-3</v>
      </c>
      <c r="H98" s="34">
        <f>SUM(G98:$G$117)</f>
        <v>6.0984469213338721E-2</v>
      </c>
      <c r="I98" s="34">
        <f>SUM(H98:$H$117)</f>
        <v>0.31155624771204449</v>
      </c>
      <c r="J98" s="35">
        <f t="shared" si="6"/>
        <v>0.90089319091216102</v>
      </c>
      <c r="K98" s="35">
        <f t="shared" si="7"/>
        <v>4.602465279611426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2:24" x14ac:dyDescent="0.2">
      <c r="B99" s="32">
        <v>88</v>
      </c>
      <c r="C99" s="33">
        <v>33138.89</v>
      </c>
      <c r="D99" s="34">
        <f t="shared" si="4"/>
        <v>5.8012668441491076E-2</v>
      </c>
      <c r="E99" s="34">
        <f>SUM(D99:$D$117)</f>
        <v>0.27243607103276102</v>
      </c>
      <c r="F99" s="34">
        <f>SUM($E99:E$117)</f>
        <v>1.0766417918669737</v>
      </c>
      <c r="G99" s="34">
        <f t="shared" si="5"/>
        <v>8.0865154756975931E-3</v>
      </c>
      <c r="H99" s="34">
        <f>SUM(G99:$G$117)</f>
        <v>5.2631117897639364E-2</v>
      </c>
      <c r="I99" s="34">
        <f>SUM(H99:$H$117)</f>
        <v>0.25057177849870582</v>
      </c>
      <c r="J99" s="35">
        <f t="shared" si="6"/>
        <v>0.90723490767746184</v>
      </c>
      <c r="K99" s="35">
        <f t="shared" si="7"/>
        <v>4.3192596588005783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2:24" x14ac:dyDescent="0.2">
      <c r="B100" s="32">
        <v>89</v>
      </c>
      <c r="C100" s="33">
        <v>28427.200000000001</v>
      </c>
      <c r="D100" s="34">
        <f t="shared" si="4"/>
        <v>4.878864966301915E-2</v>
      </c>
      <c r="E100" s="34">
        <f>SUM(D100:$D$117)</f>
        <v>0.21442340259126993</v>
      </c>
      <c r="F100" s="34">
        <f>SUM($E100:E$117)</f>
        <v>0.80420572083421293</v>
      </c>
      <c r="G100" s="34">
        <f t="shared" si="5"/>
        <v>7.6136608483022682E-3</v>
      </c>
      <c r="H100" s="34">
        <f>SUM(G100:$G$117)</f>
        <v>4.4544602421941776E-2</v>
      </c>
      <c r="I100" s="34">
        <f>SUM(H100:$H$117)</f>
        <v>0.19794066060106644</v>
      </c>
      <c r="J100" s="35">
        <f t="shared" si="6"/>
        <v>0.91301158629331203</v>
      </c>
      <c r="K100" s="35">
        <f t="shared" si="7"/>
        <v>4.0571047153022892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2:24" x14ac:dyDescent="0.2">
      <c r="B101" s="32">
        <v>90</v>
      </c>
      <c r="C101" s="33">
        <v>23902.3</v>
      </c>
      <c r="D101" s="34">
        <f t="shared" si="4"/>
        <v>4.0218348625245912E-2</v>
      </c>
      <c r="E101" s="34">
        <f>SUM(D101:$D$117)</f>
        <v>0.16563475292825078</v>
      </c>
      <c r="F101" s="34">
        <f>SUM($E101:E$117)</f>
        <v>0.58978231824294303</v>
      </c>
      <c r="G101" s="34">
        <f t="shared" si="5"/>
        <v>6.9288731736476539E-3</v>
      </c>
      <c r="H101" s="34">
        <f>SUM(G101:$G$117)</f>
        <v>3.6930941573639506E-2</v>
      </c>
      <c r="I101" s="34">
        <f>SUM(H101:$H$117)</f>
        <v>0.15339605817912466</v>
      </c>
      <c r="J101" s="35">
        <f t="shared" si="6"/>
        <v>0.91826101359261603</v>
      </c>
      <c r="K101" s="35">
        <f t="shared" si="7"/>
        <v>3.8140814683483724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2:24" x14ac:dyDescent="0.2">
      <c r="B102" s="32">
        <v>91</v>
      </c>
      <c r="C102" s="33">
        <v>19702.02</v>
      </c>
      <c r="D102" s="34">
        <f t="shared" si="4"/>
        <v>3.2500880380515011E-2</v>
      </c>
      <c r="E102" s="34">
        <f>SUM(D102:$D$117)</f>
        <v>0.12541640430300488</v>
      </c>
      <c r="F102" s="34">
        <f>SUM($E102:E$117)</f>
        <v>0.42414756531469228</v>
      </c>
      <c r="G102" s="34">
        <f t="shared" si="5"/>
        <v>6.2244594640499529E-3</v>
      </c>
      <c r="H102" s="34">
        <f>SUM(G102:$G$117)</f>
        <v>3.0002068399991859E-2</v>
      </c>
      <c r="I102" s="34">
        <f>SUM(H102:$H$117)</f>
        <v>0.11646511660548516</v>
      </c>
      <c r="J102" s="35">
        <f t="shared" si="6"/>
        <v>0.92311556021660124</v>
      </c>
      <c r="K102" s="35">
        <f t="shared" si="7"/>
        <v>3.5834449787799763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2:24" x14ac:dyDescent="0.2">
      <c r="B103" s="32">
        <v>92</v>
      </c>
      <c r="C103" s="33">
        <v>15853.29</v>
      </c>
      <c r="D103" s="34">
        <f t="shared" si="4"/>
        <v>2.5639148752141228E-2</v>
      </c>
      <c r="E103" s="34">
        <f>SUM(D103:$D$117)</f>
        <v>9.2915523922489848E-2</v>
      </c>
      <c r="F103" s="34">
        <f>SUM($E103:E$117)</f>
        <v>0.29873116101168734</v>
      </c>
      <c r="G103" s="34">
        <f t="shared" si="5"/>
        <v>5.4109146703528134E-3</v>
      </c>
      <c r="H103" s="34">
        <f>SUM(G103:$G$117)</f>
        <v>2.3777608935941906E-2</v>
      </c>
      <c r="I103" s="34">
        <f>SUM(H103:$H$117)</f>
        <v>8.646304820549329E-2</v>
      </c>
      <c r="J103" s="35">
        <f t="shared" si="6"/>
        <v>0.92739463255214905</v>
      </c>
      <c r="K103" s="35">
        <f t="shared" si="7"/>
        <v>3.3723057282965532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2:24" x14ac:dyDescent="0.2">
      <c r="B104" s="32">
        <v>93</v>
      </c>
      <c r="C104" s="33">
        <v>12440.68</v>
      </c>
      <c r="D104" s="34">
        <f t="shared" si="4"/>
        <v>1.9725505674883688E-2</v>
      </c>
      <c r="E104" s="34">
        <f>SUM(D104:$D$117)</f>
        <v>6.727637517034861E-2</v>
      </c>
      <c r="F104" s="34">
        <f>SUM($E104:E$117)</f>
        <v>0.20581563708919745</v>
      </c>
      <c r="G104" s="34">
        <f t="shared" si="5"/>
        <v>4.5546129301337291E-3</v>
      </c>
      <c r="H104" s="34">
        <f>SUM(G104:$G$117)</f>
        <v>1.8366694265589092E-2</v>
      </c>
      <c r="I104" s="34">
        <f>SUM(H104:$H$117)</f>
        <v>6.2685439269551405E-2</v>
      </c>
      <c r="J104" s="35">
        <f t="shared" si="6"/>
        <v>0.93111398857445982</v>
      </c>
      <c r="K104" s="35">
        <f t="shared" si="7"/>
        <v>3.1778875686501777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2:24" x14ac:dyDescent="0.2">
      <c r="B105" s="32">
        <v>94</v>
      </c>
      <c r="C105" s="33">
        <v>9510.68</v>
      </c>
      <c r="D105" s="34">
        <f t="shared" si="4"/>
        <v>1.4784118123673806E-2</v>
      </c>
      <c r="E105" s="34">
        <f>SUM(D105:$D$117)</f>
        <v>4.7550869495464915E-2</v>
      </c>
      <c r="F105" s="34">
        <f>SUM($E105:E$117)</f>
        <v>0.13853926191884883</v>
      </c>
      <c r="G105" s="34">
        <f t="shared" si="5"/>
        <v>3.7118891424150497E-3</v>
      </c>
      <c r="H105" s="34">
        <f>SUM(G105:$G$117)</f>
        <v>1.3812081335455365E-2</v>
      </c>
      <c r="I105" s="34">
        <f>SUM(H105:$H$117)</f>
        <v>4.4318745003962302E-2</v>
      </c>
      <c r="J105" s="35">
        <f t="shared" si="6"/>
        <v>0.93425128370275135</v>
      </c>
      <c r="K105" s="35">
        <f t="shared" si="7"/>
        <v>2.9977266572968397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2:24" x14ac:dyDescent="0.2">
      <c r="B106" s="32">
        <v>95</v>
      </c>
      <c r="C106" s="33">
        <v>7075.05</v>
      </c>
      <c r="D106" s="34">
        <f t="shared" si="4"/>
        <v>1.0782344312167118E-2</v>
      </c>
      <c r="E106" s="34">
        <f>SUM(D106:$D$117)</f>
        <v>3.2766751371791115E-2</v>
      </c>
      <c r="F106" s="34">
        <f>SUM($E106:E$117)</f>
        <v>9.0988392423383968E-2</v>
      </c>
      <c r="G106" s="34">
        <f t="shared" si="5"/>
        <v>2.9277298120853833E-3</v>
      </c>
      <c r="H106" s="34">
        <f>SUM(G106:$G$117)</f>
        <v>1.0100192193040314E-2</v>
      </c>
      <c r="I106" s="34">
        <f>SUM(H106:$H$117)</f>
        <v>3.0506663668506934E-2</v>
      </c>
      <c r="J106" s="35">
        <f t="shared" si="6"/>
        <v>0.9367343409394705</v>
      </c>
      <c r="K106" s="35">
        <f t="shared" si="7"/>
        <v>2.8293164070157086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2:24" x14ac:dyDescent="0.2">
      <c r="B107" s="32">
        <v>96</v>
      </c>
      <c r="C107" s="33">
        <v>5115.54</v>
      </c>
      <c r="D107" s="34">
        <f t="shared" si="4"/>
        <v>7.6431959841568873E-3</v>
      </c>
      <c r="E107" s="34">
        <f>SUM(D107:$D$117)</f>
        <v>2.1984407059624001E-2</v>
      </c>
      <c r="F107" s="34">
        <f>SUM($E107:E$117)</f>
        <v>5.8221641051592839E-2</v>
      </c>
      <c r="G107" s="34">
        <f t="shared" si="5"/>
        <v>2.2343144994782494E-3</v>
      </c>
      <c r="H107" s="34">
        <f>SUM(G107:$G$117)</f>
        <v>7.17246238095493E-3</v>
      </c>
      <c r="I107" s="34">
        <f>SUM(H107:$H$117)</f>
        <v>2.0406471475466616E-2</v>
      </c>
      <c r="J107" s="35">
        <f t="shared" si="6"/>
        <v>0.93841141792285421</v>
      </c>
      <c r="K107" s="35">
        <f t="shared" si="7"/>
        <v>2.6698872458283081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2:24" x14ac:dyDescent="0.2">
      <c r="B108" s="32">
        <v>97</v>
      </c>
      <c r="C108" s="33">
        <v>3590.22</v>
      </c>
      <c r="D108" s="34">
        <f t="shared" si="4"/>
        <v>5.2590148967539925E-3</v>
      </c>
      <c r="E108" s="34">
        <f>SUM(D108:$D$117)</f>
        <v>1.4341211075467111E-2</v>
      </c>
      <c r="F108" s="34">
        <f>SUM($E108:E$117)</f>
        <v>3.6237233991968841E-2</v>
      </c>
      <c r="G108" s="34">
        <f t="shared" si="5"/>
        <v>1.6481918599055726E-3</v>
      </c>
      <c r="H108" s="34">
        <f>SUM(G108:$G$117)</f>
        <v>4.9381478814766811E-3</v>
      </c>
      <c r="I108" s="34">
        <f>SUM(H108:$H$117)</f>
        <v>1.323400909451169E-2</v>
      </c>
      <c r="J108" s="35">
        <f t="shared" si="6"/>
        <v>0.93898723970617404</v>
      </c>
      <c r="K108" s="35">
        <f t="shared" si="7"/>
        <v>2.5164425951103659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2:24" x14ac:dyDescent="0.2">
      <c r="B109" s="32">
        <v>98</v>
      </c>
      <c r="C109" s="33">
        <v>2442.5300000000002</v>
      </c>
      <c r="D109" s="34">
        <f t="shared" si="4"/>
        <v>3.5077050976963812E-3</v>
      </c>
      <c r="E109" s="34">
        <f>SUM(D109:$D$117)</f>
        <v>9.0821961787131197E-3</v>
      </c>
      <c r="F109" s="34">
        <f>SUM($E109:E$117)</f>
        <v>2.1896022916501733E-2</v>
      </c>
      <c r="G109" s="34">
        <f t="shared" si="5"/>
        <v>1.1744722738855587E-3</v>
      </c>
      <c r="H109" s="34">
        <f>SUM(G109:$G$117)</f>
        <v>3.2899560215711083E-3</v>
      </c>
      <c r="I109" s="34">
        <f>SUM(H109:$H$117)</f>
        <v>8.2958612130350079E-3</v>
      </c>
      <c r="J109" s="35">
        <f t="shared" si="6"/>
        <v>0.93792263885915739</v>
      </c>
      <c r="K109" s="35">
        <f t="shared" si="7"/>
        <v>2.3650395292589326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2:24" x14ac:dyDescent="0.2">
      <c r="B110" s="32">
        <v>99</v>
      </c>
      <c r="C110" s="33">
        <v>1608.35</v>
      </c>
      <c r="D110" s="34">
        <f t="shared" si="4"/>
        <v>2.2644542924834419E-3</v>
      </c>
      <c r="E110" s="34">
        <f>SUM(D110:$D$117)</f>
        <v>5.5744910810167358E-3</v>
      </c>
      <c r="F110" s="34">
        <f>SUM($E110:E$117)</f>
        <v>1.2813826737788608E-2</v>
      </c>
      <c r="G110" s="34">
        <f t="shared" si="5"/>
        <v>8.0732721854617513E-4</v>
      </c>
      <c r="H110" s="34">
        <f>SUM(G110:$G$117)</f>
        <v>2.1154837476855498E-3</v>
      </c>
      <c r="I110" s="34">
        <f>SUM(H110:$H$117)</f>
        <v>5.0059051914638974E-3</v>
      </c>
      <c r="J110" s="35">
        <f t="shared" si="6"/>
        <v>0.93421349007026533</v>
      </c>
      <c r="K110" s="35">
        <f t="shared" si="7"/>
        <v>2.2106452791210409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2:24" x14ac:dyDescent="0.2">
      <c r="B111" s="32">
        <v>100</v>
      </c>
      <c r="C111" s="33">
        <v>1023.47</v>
      </c>
      <c r="D111" s="34">
        <f t="shared" si="4"/>
        <v>1.4127260093787684E-3</v>
      </c>
      <c r="E111" s="34">
        <f>SUM(D111:$D$117)</f>
        <v>3.3100367885332952E-3</v>
      </c>
      <c r="F111" s="34">
        <f>SUM($E111:E$117)</f>
        <v>7.2393356567718751E-3</v>
      </c>
      <c r="G111" s="34">
        <f t="shared" si="5"/>
        <v>5.3481008467205012E-4</v>
      </c>
      <c r="H111" s="34">
        <f>SUM(G111:$G$117)</f>
        <v>1.3081565291393744E-3</v>
      </c>
      <c r="I111" s="34">
        <f>SUM(H111:$H$117)</f>
        <v>2.8904214437783485E-3</v>
      </c>
      <c r="J111" s="35">
        <f t="shared" si="6"/>
        <v>0.92598035319999716</v>
      </c>
      <c r="K111" s="35">
        <f t="shared" si="7"/>
        <v>2.0459886946155832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2:24" x14ac:dyDescent="0.2">
      <c r="B112" s="32">
        <v>101</v>
      </c>
      <c r="C112" s="33">
        <v>628.27</v>
      </c>
      <c r="D112" s="34">
        <f t="shared" si="4"/>
        <v>8.5021541471889906E-4</v>
      </c>
      <c r="E112" s="34">
        <f>SUM(D112:$D$117)</f>
        <v>1.8973107791545268E-3</v>
      </c>
      <c r="F112" s="34">
        <f>SUM($E112:E$117)</f>
        <v>3.9292988682385795E-3</v>
      </c>
      <c r="G112" s="34">
        <f t="shared" si="5"/>
        <v>3.3810381930674276E-4</v>
      </c>
      <c r="H112" s="34">
        <f>SUM(G112:$G$117)</f>
        <v>7.7334644446732466E-4</v>
      </c>
      <c r="I112" s="34">
        <f>SUM(H112:$H$117)</f>
        <v>1.582264914638974E-3</v>
      </c>
      <c r="J112" s="35">
        <f t="shared" si="6"/>
        <v>0.90958883017077607</v>
      </c>
      <c r="K112" s="35">
        <f t="shared" si="7"/>
        <v>1.8610164991681637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2:24" x14ac:dyDescent="0.2">
      <c r="B113" s="32">
        <v>102</v>
      </c>
      <c r="C113" s="33">
        <v>373.43</v>
      </c>
      <c r="D113" s="34">
        <f t="shared" si="4"/>
        <v>4.9544070492747196E-4</v>
      </c>
      <c r="E113" s="34">
        <f>SUM(D113:$D$117)</f>
        <v>1.0470953644356276E-3</v>
      </c>
      <c r="F113" s="34">
        <f>SUM($E113:E$117)</f>
        <v>2.031988089084052E-3</v>
      </c>
      <c r="G113" s="34">
        <f t="shared" si="5"/>
        <v>2.0648858228209868E-4</v>
      </c>
      <c r="H113" s="34">
        <f>SUM(G113:$G$117)</f>
        <v>4.352426251605819E-4</v>
      </c>
      <c r="I113" s="34">
        <f>SUM(H113:$H$117)</f>
        <v>8.0891847017164949E-4</v>
      </c>
      <c r="J113" s="35">
        <f t="shared" si="6"/>
        <v>0.8784958943256338</v>
      </c>
      <c r="K113" s="35">
        <f t="shared" si="7"/>
        <v>1.6327250912701408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2:24" x14ac:dyDescent="0.2">
      <c r="B114" s="32">
        <v>103</v>
      </c>
      <c r="C114" s="33">
        <v>214.68</v>
      </c>
      <c r="D114" s="34">
        <f t="shared" si="4"/>
        <v>2.7923759901934454E-4</v>
      </c>
      <c r="E114" s="34">
        <f>SUM(D114:$D$117)</f>
        <v>5.5165465950815572E-4</v>
      </c>
      <c r="F114" s="34">
        <f>SUM($E114:E$117)</f>
        <v>9.8489272464842462E-4</v>
      </c>
      <c r="G114" s="34">
        <f t="shared" si="5"/>
        <v>1.2170616206888063E-4</v>
      </c>
      <c r="H114" s="34">
        <f>SUM(G114:$G$117)</f>
        <v>2.2875404287848325E-4</v>
      </c>
      <c r="I114" s="34">
        <f>SUM(H114:$H$117)</f>
        <v>3.7367584501106754E-4</v>
      </c>
      <c r="J114" s="35">
        <f t="shared" si="6"/>
        <v>0.81920931737647562</v>
      </c>
      <c r="K114" s="35">
        <f t="shared" si="7"/>
        <v>1.338200322318273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2:24" x14ac:dyDescent="0.2">
      <c r="B115" s="32">
        <v>104</v>
      </c>
      <c r="C115" s="33">
        <v>119.24</v>
      </c>
      <c r="D115" s="34">
        <f t="shared" si="4"/>
        <v>1.5205618991086887E-4</v>
      </c>
      <c r="E115" s="34">
        <f>SUM(D115:$D$117)</f>
        <v>2.7241706048881118E-4</v>
      </c>
      <c r="F115" s="34">
        <f>SUM($E115:E$117)</f>
        <v>4.332380651402689E-4</v>
      </c>
      <c r="G115" s="34">
        <f t="shared" si="5"/>
        <v>6.9173959486620943E-5</v>
      </c>
      <c r="H115" s="34">
        <f>SUM(G115:$G$117)</f>
        <v>1.0704788080960262E-4</v>
      </c>
      <c r="I115" s="34">
        <f>SUM(H115:$H$117)</f>
        <v>1.4492180213258429E-4</v>
      </c>
      <c r="J115" s="35">
        <f t="shared" si="6"/>
        <v>0.70400212495361825</v>
      </c>
      <c r="K115" s="35">
        <f t="shared" si="7"/>
        <v>0.95308058302350884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2:24" x14ac:dyDescent="0.2">
      <c r="B116" s="32">
        <v>105</v>
      </c>
      <c r="C116" s="33">
        <v>63.91</v>
      </c>
      <c r="D116" s="34">
        <f t="shared" si="4"/>
        <v>7.9900736504426962E-5</v>
      </c>
      <c r="E116" s="34">
        <f>SUM(D116:$D$117)</f>
        <v>1.2036087057794233E-4</v>
      </c>
      <c r="F116" s="34">
        <f>SUM($E116:E$117)</f>
        <v>1.608210046514577E-4</v>
      </c>
      <c r="G116" s="34">
        <f t="shared" si="5"/>
        <v>3.7873921322981666E-5</v>
      </c>
      <c r="H116" s="34">
        <f>SUM(G116:$G$117)</f>
        <v>3.7873921322981666E-5</v>
      </c>
      <c r="I116" s="34">
        <f>SUM(H116:$H$117)</f>
        <v>3.7873921322981666E-5</v>
      </c>
      <c r="J116" s="35">
        <f t="shared" si="6"/>
        <v>0.4740121678463281</v>
      </c>
      <c r="K116" s="35">
        <f t="shared" si="7"/>
        <v>0.4740121678463281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2:24" x14ac:dyDescent="0.2">
      <c r="B117" s="32">
        <v>106</v>
      </c>
      <c r="C117" s="33">
        <v>33.01</v>
      </c>
      <c r="D117" s="34">
        <f t="shared" si="4"/>
        <v>4.0460134073515367E-5</v>
      </c>
      <c r="E117" s="34">
        <f>SUM(D117:$D$117)</f>
        <v>4.0460134073515367E-5</v>
      </c>
      <c r="F117" s="34">
        <f>SUM($E117:E$117)</f>
        <v>4.0460134073515367E-5</v>
      </c>
      <c r="G117" s="34"/>
      <c r="H117" s="34">
        <f>SUM(G117:$G$117)</f>
        <v>0</v>
      </c>
      <c r="I117" s="34">
        <f>SUM(H117:$H$117)</f>
        <v>0</v>
      </c>
      <c r="J117" s="35">
        <f t="shared" si="6"/>
        <v>0</v>
      </c>
      <c r="K117" s="35">
        <f t="shared" si="7"/>
        <v>0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zoomScale="140" zoomScaleNormal="140" workbookViewId="0">
      <selection activeCell="J7" sqref="J7"/>
    </sheetView>
  </sheetViews>
  <sheetFormatPr defaultRowHeight="15" x14ac:dyDescent="0.25"/>
  <cols>
    <col min="1" max="1" width="21.5703125" customWidth="1"/>
    <col min="5" max="5" width="10" bestFit="1" customWidth="1"/>
    <col min="6" max="8" width="9.28515625" bestFit="1" customWidth="1"/>
    <col min="9" max="9" width="10.140625" bestFit="1" customWidth="1"/>
    <col min="10" max="10" width="10" bestFit="1" customWidth="1"/>
  </cols>
  <sheetData>
    <row r="2" spans="1:10" x14ac:dyDescent="0.25">
      <c r="A2" s="38" t="s">
        <v>0</v>
      </c>
      <c r="B2" s="38"/>
      <c r="C2" s="38"/>
      <c r="E2" t="s">
        <v>21</v>
      </c>
    </row>
    <row r="3" spans="1:10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10" x14ac:dyDescent="0.25">
      <c r="A4" t="s">
        <v>1</v>
      </c>
      <c r="B4">
        <v>50</v>
      </c>
      <c r="E4" s="2">
        <v>50</v>
      </c>
      <c r="F4" s="42">
        <f>'Tavole Attuariali'!D61</f>
        <v>0.35817654469648275</v>
      </c>
      <c r="G4" s="39">
        <f>'Tavole Attuariali'!E61</f>
        <v>8.7269132522475203</v>
      </c>
      <c r="H4" s="39">
        <f>'Tavole Attuariali'!H61</f>
        <v>0.18702093177587115</v>
      </c>
    </row>
    <row r="5" spans="1:10" x14ac:dyDescent="0.25">
      <c r="A5" t="s">
        <v>2</v>
      </c>
      <c r="B5" s="1">
        <v>0.02</v>
      </c>
      <c r="E5" s="2">
        <v>51</v>
      </c>
      <c r="F5" s="42">
        <f>'Tavole Attuariali'!D62</f>
        <v>0.35046698636964524</v>
      </c>
      <c r="G5" s="39">
        <f>'Tavole Attuariali'!E62</f>
        <v>8.3687367075510366</v>
      </c>
      <c r="H5" s="39">
        <f>'Tavole Attuariali'!H62</f>
        <v>0.18633444295288615</v>
      </c>
    </row>
    <row r="6" spans="1:10" x14ac:dyDescent="0.25">
      <c r="A6" t="s">
        <v>3</v>
      </c>
      <c r="B6" t="s">
        <v>4</v>
      </c>
      <c r="E6" s="2">
        <v>52</v>
      </c>
      <c r="F6" s="42">
        <f>'Tavole Attuariali'!D63</f>
        <v>0.34288488220402158</v>
      </c>
      <c r="G6" s="39">
        <f>'Tavole Attuariali'!E63</f>
        <v>8.0182697211813938</v>
      </c>
      <c r="H6" s="39">
        <f>'Tavole Attuariali'!H63</f>
        <v>0.18562424048078496</v>
      </c>
    </row>
    <row r="7" spans="1:10" x14ac:dyDescent="0.25">
      <c r="A7" t="s">
        <v>5</v>
      </c>
      <c r="B7">
        <v>5</v>
      </c>
      <c r="E7" s="2">
        <v>53</v>
      </c>
      <c r="F7" s="42">
        <f>'Tavole Attuariali'!D64</f>
        <v>0.3354224151362909</v>
      </c>
      <c r="G7" s="39">
        <f>'Tavole Attuariali'!E64</f>
        <v>7.6753848389773722</v>
      </c>
      <c r="H7" s="39">
        <f>'Tavole Attuariali'!H64</f>
        <v>0.18488500639744682</v>
      </c>
    </row>
    <row r="8" spans="1:10" x14ac:dyDescent="0.25">
      <c r="A8" t="s">
        <v>43</v>
      </c>
      <c r="B8">
        <v>1000</v>
      </c>
      <c r="E8" s="2">
        <v>54</v>
      </c>
      <c r="F8" s="42">
        <f>'Tavole Attuariali'!D65</f>
        <v>0.32807041326131126</v>
      </c>
      <c r="G8" s="39">
        <f>'Tavole Attuariali'!E65</f>
        <v>7.3399624238410812</v>
      </c>
      <c r="H8" s="39">
        <f>'Tavole Attuariali'!H65</f>
        <v>0.18410991462317888</v>
      </c>
    </row>
    <row r="9" spans="1:10" x14ac:dyDescent="0.25">
      <c r="E9" s="2">
        <v>55</v>
      </c>
      <c r="F9" s="42">
        <f>'Tavole Attuariali'!D66</f>
        <v>0.32081941632689553</v>
      </c>
      <c r="G9" s="39">
        <f>'Tavole Attuariali'!E66</f>
        <v>7.0118920105797695</v>
      </c>
      <c r="H9" s="39">
        <f>'Tavole Attuariali'!H66</f>
        <v>0.1832916708899652</v>
      </c>
    </row>
    <row r="13" spans="1:10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10</v>
      </c>
      <c r="G13" s="2" t="s">
        <v>11</v>
      </c>
      <c r="H13" s="2" t="s">
        <v>12</v>
      </c>
      <c r="I13" s="2" t="s">
        <v>13</v>
      </c>
      <c r="J13" s="43" t="s">
        <v>46</v>
      </c>
    </row>
    <row r="14" spans="1:10" x14ac:dyDescent="0.25">
      <c r="B14" s="2">
        <v>50</v>
      </c>
      <c r="C14" s="2">
        <v>0</v>
      </c>
      <c r="D14" s="4"/>
      <c r="E14" s="46"/>
      <c r="F14" s="45">
        <f>$B$8*($F$9+$H$4-$H$9)/($G$4-$G$9)</f>
        <v>189.23886732574704</v>
      </c>
      <c r="G14" s="46"/>
      <c r="H14" s="45">
        <f>F14</f>
        <v>189.23886732574704</v>
      </c>
      <c r="I14" s="45">
        <f>E15*($F$9+H4-$H$9)/F4-F14*(G4-$G$9)/F4-G14</f>
        <v>0</v>
      </c>
      <c r="J14" s="44">
        <f>I14+G14</f>
        <v>0</v>
      </c>
    </row>
    <row r="15" spans="1:10" x14ac:dyDescent="0.25">
      <c r="B15" s="2">
        <f>$B$14+C15</f>
        <v>51</v>
      </c>
      <c r="C15" s="2">
        <v>1</v>
      </c>
      <c r="D15" s="3">
        <v>0.05</v>
      </c>
      <c r="E15" s="45">
        <f>B8</f>
        <v>1000</v>
      </c>
      <c r="F15" s="45">
        <f t="shared" ref="F15:F18" si="0">$B$8*($F$9+$H$4-$H$9)/($G$4-$G$9)</f>
        <v>189.23886732574704</v>
      </c>
      <c r="G15" s="45">
        <f>(E16-E15)*($F$9+H5-$H$9)/F5</f>
        <v>46.204378869545202</v>
      </c>
      <c r="H15" s="45">
        <f>F15+G15</f>
        <v>235.44324619529223</v>
      </c>
      <c r="I15" s="45">
        <f t="shared" ref="I15:I19" si="1">E16*($F$9+H5-$H$9)/F5-F15*(G5-$G$9)/F5-G15</f>
        <v>191.4429529954684</v>
      </c>
      <c r="J15" s="44">
        <f t="shared" ref="J15:J19" si="2">I15+G15</f>
        <v>237.6473318650136</v>
      </c>
    </row>
    <row r="16" spans="1:10" x14ac:dyDescent="0.25">
      <c r="B16" s="2">
        <f>$B$14+C16</f>
        <v>52</v>
      </c>
      <c r="C16" s="2">
        <v>2</v>
      </c>
      <c r="D16" s="3">
        <v>0.05</v>
      </c>
      <c r="E16" s="45">
        <f>E15*(1+D15)</f>
        <v>1050</v>
      </c>
      <c r="F16" s="45">
        <f t="shared" si="0"/>
        <v>189.23886732574704</v>
      </c>
      <c r="G16" s="45">
        <f t="shared" ref="G16:G18" si="3">(E17-E16)*($F$9+H6-$H$9)/F6</f>
        <v>49.478644703225314</v>
      </c>
      <c r="H16" s="45">
        <f t="shared" ref="H16:H18" si="4">F16+G16</f>
        <v>238.71751202897235</v>
      </c>
      <c r="I16" s="45">
        <f>E17*($F$9+H6-$H$9)/F6-F16*(G6-$G$9)/F6-G16</f>
        <v>434.15097860422725</v>
      </c>
      <c r="J16" s="44">
        <f t="shared" si="2"/>
        <v>483.62962330745256</v>
      </c>
    </row>
    <row r="17" spans="2:10" x14ac:dyDescent="0.25">
      <c r="B17" s="2">
        <f>$B$14+C17</f>
        <v>53</v>
      </c>
      <c r="C17" s="2">
        <v>3</v>
      </c>
      <c r="D17" s="3">
        <v>0.05</v>
      </c>
      <c r="E17" s="45">
        <f t="shared" ref="E17:E19" si="5">E16*(1+D16)</f>
        <v>1102.5</v>
      </c>
      <c r="F17" s="45">
        <f t="shared" si="0"/>
        <v>189.23886732574704</v>
      </c>
      <c r="G17" s="45">
        <f t="shared" si="3"/>
        <v>52.986926761136118</v>
      </c>
      <c r="H17" s="45">
        <f t="shared" si="4"/>
        <v>242.22579408688316</v>
      </c>
      <c r="I17" s="45">
        <f t="shared" si="1"/>
        <v>685.40865845017288</v>
      </c>
      <c r="J17" s="44">
        <f t="shared" si="2"/>
        <v>738.39558521130903</v>
      </c>
    </row>
    <row r="18" spans="2:10" x14ac:dyDescent="0.25">
      <c r="B18" s="2">
        <f>$B$14+C18</f>
        <v>54</v>
      </c>
      <c r="C18" s="2">
        <v>4</v>
      </c>
      <c r="D18" s="3">
        <v>0.05</v>
      </c>
      <c r="E18" s="45">
        <f t="shared" si="5"/>
        <v>1157.625</v>
      </c>
      <c r="F18" s="45">
        <f t="shared" si="0"/>
        <v>189.23886732574704</v>
      </c>
      <c r="G18" s="45">
        <f>(E19-E18)*($F$9+H8-$H$9)/F8</f>
        <v>56.746323529411917</v>
      </c>
      <c r="H18" s="45">
        <f t="shared" si="4"/>
        <v>245.98519085515895</v>
      </c>
      <c r="I18" s="45">
        <f t="shared" si="1"/>
        <v>945.68760326248832</v>
      </c>
      <c r="J18" s="44">
        <f t="shared" si="2"/>
        <v>1002.4339267919003</v>
      </c>
    </row>
    <row r="19" spans="2:10" x14ac:dyDescent="0.25">
      <c r="B19" s="2">
        <f>$B$14+C19</f>
        <v>55</v>
      </c>
      <c r="C19" s="2">
        <v>5</v>
      </c>
      <c r="D19" s="3">
        <v>0.05</v>
      </c>
      <c r="E19" s="47">
        <f t="shared" si="5"/>
        <v>1215.5062500000001</v>
      </c>
      <c r="F19" s="46"/>
      <c r="G19" s="46"/>
      <c r="H19" s="46"/>
      <c r="I19" s="48">
        <f>E19*($F$9+H9-$H$9)/F9</f>
        <v>1215.5062499999999</v>
      </c>
      <c r="J19" s="44">
        <f t="shared" si="2"/>
        <v>1215.5062499999999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A8" sqref="A8:B8"/>
    </sheetView>
  </sheetViews>
  <sheetFormatPr defaultRowHeight="15" x14ac:dyDescent="0.25"/>
  <cols>
    <col min="1" max="1" width="21.5703125" customWidth="1"/>
  </cols>
  <sheetData>
    <row r="2" spans="1:8" x14ac:dyDescent="0.25">
      <c r="A2" s="38" t="s">
        <v>0</v>
      </c>
      <c r="B2" s="38"/>
      <c r="C2" s="38"/>
      <c r="E2" t="s">
        <v>21</v>
      </c>
    </row>
    <row r="3" spans="1:8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8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8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8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8" x14ac:dyDescent="0.25">
      <c r="A7" t="s">
        <v>5</v>
      </c>
      <c r="B7">
        <v>5</v>
      </c>
      <c r="E7" s="2">
        <v>53</v>
      </c>
      <c r="F7" s="39"/>
      <c r="G7" s="39"/>
      <c r="H7" s="39"/>
    </row>
    <row r="8" spans="1:8" x14ac:dyDescent="0.25">
      <c r="A8" t="s">
        <v>43</v>
      </c>
      <c r="B8">
        <v>1000</v>
      </c>
      <c r="E8" s="2">
        <v>54</v>
      </c>
      <c r="F8" s="39"/>
      <c r="G8" s="39"/>
      <c r="H8" s="39"/>
    </row>
    <row r="9" spans="1:8" x14ac:dyDescent="0.25">
      <c r="E9" s="2">
        <v>55</v>
      </c>
      <c r="F9" s="39"/>
      <c r="G9" s="39"/>
      <c r="H9" s="39"/>
    </row>
    <row r="13" spans="1:8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12</v>
      </c>
      <c r="G13" s="2" t="s">
        <v>13</v>
      </c>
    </row>
    <row r="14" spans="1:8" x14ac:dyDescent="0.25">
      <c r="B14" s="2">
        <v>50</v>
      </c>
      <c r="C14" s="2">
        <v>0</v>
      </c>
      <c r="D14" s="4"/>
      <c r="E14" s="4"/>
      <c r="F14" s="39"/>
      <c r="G14" s="39"/>
    </row>
    <row r="15" spans="1:8" x14ac:dyDescent="0.25">
      <c r="B15" s="2">
        <f>$B$14+C15</f>
        <v>51</v>
      </c>
      <c r="C15" s="2">
        <v>1</v>
      </c>
      <c r="D15" s="3">
        <v>0.05</v>
      </c>
      <c r="E15" s="39"/>
      <c r="F15" s="39"/>
      <c r="G15" s="39"/>
    </row>
    <row r="16" spans="1:8" x14ac:dyDescent="0.25">
      <c r="B16" s="2">
        <f>$B$14+C16</f>
        <v>52</v>
      </c>
      <c r="C16" s="2">
        <v>2</v>
      </c>
      <c r="D16" s="3">
        <v>0.05</v>
      </c>
      <c r="E16" s="39"/>
      <c r="F16" s="39"/>
      <c r="G16" s="39"/>
    </row>
    <row r="17" spans="2:7" x14ac:dyDescent="0.25">
      <c r="B17" s="2">
        <f>$B$14+C17</f>
        <v>53</v>
      </c>
      <c r="C17" s="2">
        <v>3</v>
      </c>
      <c r="D17" s="3">
        <v>0.05</v>
      </c>
      <c r="E17" s="39"/>
      <c r="F17" s="39"/>
      <c r="G17" s="39"/>
    </row>
    <row r="18" spans="2:7" x14ac:dyDescent="0.25">
      <c r="B18" s="2">
        <f>$B$14+C18</f>
        <v>54</v>
      </c>
      <c r="C18" s="2">
        <v>4</v>
      </c>
      <c r="D18" s="3">
        <v>0.05</v>
      </c>
      <c r="E18" s="39"/>
      <c r="F18" s="39"/>
      <c r="G18" s="39"/>
    </row>
    <row r="19" spans="2:7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F31" sqref="F31"/>
    </sheetView>
  </sheetViews>
  <sheetFormatPr defaultRowHeight="15" x14ac:dyDescent="0.25"/>
  <cols>
    <col min="1" max="1" width="21.5703125" customWidth="1"/>
  </cols>
  <sheetData>
    <row r="2" spans="1:9" x14ac:dyDescent="0.25">
      <c r="A2" s="38" t="s">
        <v>0</v>
      </c>
      <c r="B2" s="38"/>
      <c r="C2" s="38"/>
      <c r="E2" t="s">
        <v>21</v>
      </c>
    </row>
    <row r="3" spans="1:9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9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9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9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9" x14ac:dyDescent="0.25">
      <c r="A7" t="s">
        <v>5</v>
      </c>
      <c r="B7">
        <v>5</v>
      </c>
      <c r="E7" s="2">
        <v>53</v>
      </c>
      <c r="F7" s="39"/>
      <c r="G7" s="39"/>
      <c r="H7" s="39"/>
    </row>
    <row r="8" spans="1:9" x14ac:dyDescent="0.25">
      <c r="A8" t="s">
        <v>43</v>
      </c>
      <c r="B8">
        <v>1000</v>
      </c>
      <c r="E8" s="2">
        <v>54</v>
      </c>
      <c r="F8" s="39"/>
      <c r="G8" s="39"/>
      <c r="H8" s="39"/>
    </row>
    <row r="9" spans="1:9" x14ac:dyDescent="0.25">
      <c r="E9" s="2">
        <v>55</v>
      </c>
      <c r="F9" s="39"/>
      <c r="G9" s="39"/>
      <c r="H9" s="39"/>
    </row>
    <row r="13" spans="1:9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12</v>
      </c>
      <c r="G13" s="2" t="s">
        <v>37</v>
      </c>
      <c r="H13" s="2" t="s">
        <v>13</v>
      </c>
      <c r="I13" s="2" t="s">
        <v>38</v>
      </c>
    </row>
    <row r="14" spans="1:9" x14ac:dyDescent="0.25">
      <c r="B14" s="2">
        <v>50</v>
      </c>
      <c r="C14" s="2">
        <v>0</v>
      </c>
      <c r="D14" s="4"/>
      <c r="E14" s="4"/>
      <c r="F14" s="39"/>
      <c r="G14" s="39"/>
      <c r="H14" s="39"/>
      <c r="I14" s="39"/>
    </row>
    <row r="15" spans="1:9" x14ac:dyDescent="0.25">
      <c r="B15" s="2">
        <f>$B$14+C15</f>
        <v>51</v>
      </c>
      <c r="C15" s="2">
        <v>1</v>
      </c>
      <c r="D15" s="3">
        <v>0.05</v>
      </c>
      <c r="E15" s="39"/>
      <c r="F15" s="39"/>
      <c r="G15" s="39"/>
      <c r="H15" s="39"/>
      <c r="I15" s="39"/>
    </row>
    <row r="16" spans="1:9" x14ac:dyDescent="0.25">
      <c r="B16" s="2">
        <f>$B$14+C16</f>
        <v>52</v>
      </c>
      <c r="C16" s="2">
        <v>2</v>
      </c>
      <c r="D16" s="3">
        <v>0.05</v>
      </c>
      <c r="E16" s="39"/>
      <c r="F16" s="39"/>
      <c r="G16" s="39"/>
      <c r="H16" s="39"/>
      <c r="I16" s="39"/>
    </row>
    <row r="17" spans="2:9" x14ac:dyDescent="0.25">
      <c r="B17" s="2">
        <f>$B$14+C17</f>
        <v>53</v>
      </c>
      <c r="C17" s="2">
        <v>3</v>
      </c>
      <c r="D17" s="3">
        <v>0.05</v>
      </c>
      <c r="E17" s="39"/>
      <c r="F17" s="39"/>
      <c r="G17" s="39"/>
      <c r="H17" s="39"/>
      <c r="I17" s="39"/>
    </row>
    <row r="18" spans="2:9" x14ac:dyDescent="0.25">
      <c r="B18" s="2">
        <f>$B$14+C18</f>
        <v>54</v>
      </c>
      <c r="C18" s="2">
        <v>4</v>
      </c>
      <c r="D18" s="3">
        <v>0.05</v>
      </c>
      <c r="E18" s="39"/>
      <c r="F18" s="39"/>
      <c r="G18" s="39"/>
      <c r="H18" s="39"/>
      <c r="I18" s="39"/>
    </row>
    <row r="19" spans="2:9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39"/>
      <c r="H19" s="39"/>
      <c r="I19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F13" sqref="F13"/>
    </sheetView>
  </sheetViews>
  <sheetFormatPr defaultRowHeight="15" x14ac:dyDescent="0.25"/>
  <cols>
    <col min="1" max="1" width="21.5703125" customWidth="1"/>
  </cols>
  <sheetData>
    <row r="2" spans="1:9" x14ac:dyDescent="0.25">
      <c r="A2" s="38" t="s">
        <v>39</v>
      </c>
      <c r="B2" s="38"/>
      <c r="C2" s="38"/>
      <c r="E2" t="s">
        <v>21</v>
      </c>
    </row>
    <row r="3" spans="1:9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9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9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9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9" x14ac:dyDescent="0.25">
      <c r="A7" t="s">
        <v>44</v>
      </c>
      <c r="B7">
        <v>5</v>
      </c>
      <c r="E7" s="2">
        <v>53</v>
      </c>
      <c r="F7" s="39"/>
      <c r="G7" s="39"/>
      <c r="H7" s="39"/>
    </row>
    <row r="8" spans="1:9" x14ac:dyDescent="0.25">
      <c r="A8" t="s">
        <v>42</v>
      </c>
      <c r="B8">
        <v>1000</v>
      </c>
      <c r="E8" s="2">
        <v>54</v>
      </c>
      <c r="F8" s="39"/>
      <c r="G8" s="39"/>
      <c r="H8" s="39"/>
    </row>
    <row r="9" spans="1:9" x14ac:dyDescent="0.25">
      <c r="A9" t="s">
        <v>45</v>
      </c>
      <c r="B9" s="41">
        <v>1</v>
      </c>
      <c r="E9" s="2">
        <v>55</v>
      </c>
      <c r="F9" s="39"/>
      <c r="G9" s="39"/>
      <c r="H9" s="39"/>
    </row>
    <row r="13" spans="1:9" x14ac:dyDescent="0.25">
      <c r="B13" s="2" t="s">
        <v>6</v>
      </c>
      <c r="C13" s="2" t="s">
        <v>7</v>
      </c>
      <c r="D13" s="2" t="s">
        <v>8</v>
      </c>
      <c r="E13" s="2" t="s">
        <v>41</v>
      </c>
      <c r="F13" s="40" t="s">
        <v>40</v>
      </c>
      <c r="G13" s="2" t="s">
        <v>37</v>
      </c>
      <c r="H13" s="2" t="s">
        <v>13</v>
      </c>
      <c r="I13" s="2" t="s">
        <v>38</v>
      </c>
    </row>
    <row r="14" spans="1:9" x14ac:dyDescent="0.25">
      <c r="B14" s="2">
        <v>50</v>
      </c>
      <c r="C14" s="2">
        <v>0</v>
      </c>
      <c r="D14" s="4"/>
      <c r="E14" s="4"/>
      <c r="F14" s="39"/>
      <c r="G14" s="39"/>
      <c r="H14" s="39"/>
      <c r="I14" s="39"/>
    </row>
    <row r="15" spans="1:9" x14ac:dyDescent="0.25">
      <c r="B15" s="2">
        <f>$B$14+C15</f>
        <v>51</v>
      </c>
      <c r="C15" s="2">
        <v>1</v>
      </c>
      <c r="D15" s="3">
        <v>0.05</v>
      </c>
      <c r="E15" s="39"/>
      <c r="F15" s="4"/>
      <c r="G15" s="39"/>
      <c r="H15" s="39"/>
      <c r="I15" s="39"/>
    </row>
    <row r="16" spans="1:9" x14ac:dyDescent="0.25">
      <c r="B16" s="2">
        <f>$B$14+C16</f>
        <v>52</v>
      </c>
      <c r="C16" s="2">
        <v>2</v>
      </c>
      <c r="D16" s="3">
        <v>0.05</v>
      </c>
      <c r="E16" s="39"/>
      <c r="F16" s="4"/>
      <c r="G16" s="39"/>
      <c r="H16" s="39"/>
      <c r="I16" s="39"/>
    </row>
    <row r="17" spans="2:9" x14ac:dyDescent="0.25">
      <c r="B17" s="2">
        <f>$B$14+C17</f>
        <v>53</v>
      </c>
      <c r="C17" s="2">
        <v>3</v>
      </c>
      <c r="D17" s="3">
        <v>0.05</v>
      </c>
      <c r="E17" s="39"/>
      <c r="F17" s="4"/>
      <c r="G17" s="39"/>
      <c r="H17" s="39"/>
      <c r="I17" s="39"/>
    </row>
    <row r="18" spans="2:9" x14ac:dyDescent="0.25">
      <c r="B18" s="2">
        <f>$B$14+C18</f>
        <v>54</v>
      </c>
      <c r="C18" s="2">
        <v>4</v>
      </c>
      <c r="D18" s="3">
        <v>0.05</v>
      </c>
      <c r="E18" s="39"/>
      <c r="F18" s="4"/>
      <c r="G18" s="39"/>
      <c r="H18" s="39"/>
      <c r="I18" s="39"/>
    </row>
    <row r="19" spans="2:9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39"/>
      <c r="H19" s="39"/>
      <c r="I19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Tavole Attuariali</vt:lpstr>
      <vt:lpstr>Modalità 1</vt:lpstr>
      <vt:lpstr>Modalità 2</vt:lpstr>
      <vt:lpstr>Modalità 3</vt:lpstr>
      <vt:lpstr>Modalità 3 Rendita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2021-05-19T08:41:28Z</dcterms:created>
  <dcterms:modified xsi:type="dcterms:W3CDTF">2021-05-19T11:02:06Z</dcterms:modified>
</cp:coreProperties>
</file>