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25" activeTab="1"/>
  </bookViews>
  <sheets>
    <sheet name="Q1" sheetId="1" r:id="rId1"/>
    <sheet name="Q3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15" i="2" l="1"/>
  <c r="B12" i="2"/>
  <c r="B13" i="2"/>
  <c r="B17" i="2"/>
  <c r="O12" i="1"/>
  <c r="O13" i="1"/>
  <c r="O14" i="1" s="1"/>
  <c r="O15" i="1" s="1"/>
  <c r="O16" i="1" s="1"/>
  <c r="R18" i="1"/>
  <c r="R11" i="1"/>
  <c r="Q11" i="1"/>
  <c r="Q12" i="1"/>
  <c r="Q13" i="1"/>
  <c r="Q14" i="1"/>
  <c r="Q15" i="1"/>
  <c r="R15" i="1"/>
  <c r="R14" i="1"/>
  <c r="R13" i="1"/>
  <c r="R12" i="1"/>
  <c r="P15" i="1"/>
  <c r="M15" i="1"/>
  <c r="L15" i="1"/>
  <c r="N15" i="1" s="1"/>
  <c r="P14" i="1"/>
  <c r="M14" i="1"/>
  <c r="L14" i="1"/>
  <c r="N14" i="1" s="1"/>
  <c r="P13" i="1"/>
  <c r="M13" i="1"/>
  <c r="L13" i="1"/>
  <c r="N13" i="1" s="1"/>
  <c r="P12" i="1"/>
  <c r="M12" i="1"/>
  <c r="N12" i="1" s="1"/>
  <c r="L12" i="1"/>
  <c r="P11" i="1"/>
  <c r="M11" i="1"/>
  <c r="L11" i="1"/>
  <c r="N11" i="1" s="1"/>
  <c r="H12" i="1"/>
  <c r="H13" i="1"/>
  <c r="H14" i="1"/>
  <c r="H15" i="1"/>
  <c r="H11" i="1"/>
  <c r="G15" i="1"/>
  <c r="G14" i="1"/>
  <c r="G13" i="1"/>
  <c r="G12" i="1"/>
  <c r="G11" i="1"/>
  <c r="E13" i="1"/>
  <c r="D15" i="1"/>
  <c r="D14" i="1"/>
  <c r="D13" i="1"/>
  <c r="D12" i="1"/>
  <c r="D11" i="1"/>
  <c r="E11" i="1" s="1"/>
  <c r="C15" i="1"/>
  <c r="C14" i="1"/>
  <c r="E14" i="1" s="1"/>
  <c r="C13" i="1"/>
  <c r="C12" i="1"/>
  <c r="E12" i="1" s="1"/>
  <c r="C11" i="1"/>
  <c r="O11" i="1" l="1"/>
  <c r="E15" i="1"/>
  <c r="E18" i="1"/>
  <c r="C21" i="1" s="1"/>
  <c r="F11" i="1" s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<sst xmlns="http://schemas.openxmlformats.org/spreadsheetml/2006/main" count="46" uniqueCount="34">
  <si>
    <t>Quesito 1</t>
  </si>
  <si>
    <t>Premi naturali</t>
  </si>
  <si>
    <t>PN_t+1</t>
  </si>
  <si>
    <t>PN_t+1 =</t>
  </si>
  <si>
    <t>t = 0,1,…,4</t>
  </si>
  <si>
    <t>t</t>
  </si>
  <si>
    <t>vt</t>
  </si>
  <si>
    <t>Lx</t>
  </si>
  <si>
    <t>a(x,5)</t>
  </si>
  <si>
    <t>U =</t>
  </si>
  <si>
    <t>Vt</t>
  </si>
  <si>
    <t xml:space="preserve">Rata = </t>
  </si>
  <si>
    <t>tPx</t>
  </si>
  <si>
    <t>tEx</t>
  </si>
  <si>
    <t>px+t</t>
  </si>
  <si>
    <t>ANTICIPATA</t>
  </si>
  <si>
    <t>POSTICIPATA</t>
  </si>
  <si>
    <t>PN x E(x,t)</t>
  </si>
  <si>
    <t>Premi</t>
  </si>
  <si>
    <t>Naturali</t>
  </si>
  <si>
    <t>Quesito 3</t>
  </si>
  <si>
    <t>C =</t>
  </si>
  <si>
    <t>n = m =</t>
  </si>
  <si>
    <t>t =</t>
  </si>
  <si>
    <t xml:space="preserve">i = </t>
  </si>
  <si>
    <t>x =</t>
  </si>
  <si>
    <t>x</t>
  </si>
  <si>
    <t>Dx</t>
  </si>
  <si>
    <t>Nx</t>
  </si>
  <si>
    <t>Mx</t>
  </si>
  <si>
    <t xml:space="preserve">g = </t>
  </si>
  <si>
    <t>P =</t>
  </si>
  <si>
    <t>V3 =</t>
  </si>
  <si>
    <t>Z_riscatto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</si>
</sst>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169" fontId="3" fillId="3" borderId="1" xfId="1" applyNumberFormat="1" applyFont="1" applyFill="1" applyBorder="1"/>
    <xf numFmtId="43" fontId="6" fillId="3" borderId="0" xfId="1" applyNumberFormat="1" applyFont="1" applyFill="1"/>
    <xf numFmtId="43" fontId="4" fillId="3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7" fillId="0" borderId="0" xfId="0" applyFont="1"/>
    <xf numFmtId="2" fontId="3" fillId="0" borderId="1" xfId="0" applyNumberFormat="1" applyFont="1" applyBorder="1"/>
    <xf numFmtId="0" fontId="3" fillId="3" borderId="1" xfId="0" applyFont="1" applyFill="1" applyBorder="1"/>
    <xf numFmtId="43" fontId="4" fillId="3" borderId="1" xfId="1" applyFont="1" applyFill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3" fontId="5" fillId="0" borderId="5" xfId="0" applyNumberFormat="1" applyFont="1" applyBorder="1" applyAlignment="1">
      <alignment horizontal="right" vertical="center"/>
    </xf>
    <xf numFmtId="9" fontId="3" fillId="0" borderId="0" xfId="0" applyNumberFormat="1" applyFont="1"/>
    <xf numFmtId="43" fontId="3" fillId="0" borderId="0" xfId="1" applyFont="1"/>
    <xf numFmtId="43" fontId="4" fillId="3" borderId="0" xfId="0" applyNumberFormat="1" applyFont="1" applyFill="1"/>
    <xf numFmtId="43" fontId="4" fillId="3" borderId="0" xfId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12" sqref="O12"/>
    </sheetView>
  </sheetViews>
  <sheetFormatPr defaultRowHeight="15" x14ac:dyDescent="0.25"/>
  <cols>
    <col min="1" max="2" width="9.28515625" bestFit="1" customWidth="1"/>
    <col min="3" max="3" width="15.28515625" bestFit="1" customWidth="1"/>
    <col min="4" max="4" width="9.85546875" customWidth="1"/>
    <col min="5" max="5" width="9.85546875" bestFit="1" customWidth="1"/>
    <col min="6" max="6" width="14.5703125" bestFit="1" customWidth="1"/>
    <col min="7" max="7" width="14.28515625" bestFit="1" customWidth="1"/>
    <col min="15" max="15" width="14.140625" customWidth="1"/>
    <col min="16" max="16" width="14.85546875" customWidth="1"/>
    <col min="17" max="17" width="11.85546875" customWidth="1"/>
    <col min="18" max="18" width="14.140625" customWidth="1"/>
  </cols>
  <sheetData>
    <row r="1" spans="1:18" ht="18.75" x14ac:dyDescent="0.3">
      <c r="A1" s="3"/>
      <c r="B1" s="3"/>
      <c r="C1" s="3"/>
      <c r="D1" s="3"/>
      <c r="E1" s="3"/>
      <c r="F1" s="3"/>
      <c r="G1" s="3"/>
    </row>
    <row r="2" spans="1:18" ht="18.75" x14ac:dyDescent="0.3">
      <c r="A2" s="4" t="s">
        <v>0</v>
      </c>
      <c r="B2" s="4"/>
      <c r="C2" s="4"/>
      <c r="D2" s="4"/>
      <c r="E2" s="3"/>
      <c r="F2" s="3"/>
      <c r="G2" s="3"/>
    </row>
    <row r="3" spans="1:18" ht="18.75" x14ac:dyDescent="0.3">
      <c r="A3" s="3"/>
      <c r="B3" s="3"/>
      <c r="C3" s="3"/>
      <c r="D3" s="3"/>
      <c r="E3" s="3"/>
      <c r="F3" s="3"/>
      <c r="G3" s="3"/>
    </row>
    <row r="4" spans="1:18" ht="18.75" x14ac:dyDescent="0.3">
      <c r="A4" s="3" t="s">
        <v>11</v>
      </c>
      <c r="B4" s="8">
        <v>10000</v>
      </c>
      <c r="C4" s="13" t="s">
        <v>15</v>
      </c>
      <c r="D4" s="3"/>
      <c r="E4" s="3"/>
      <c r="F4" s="3"/>
      <c r="G4" s="3"/>
      <c r="J4" s="3" t="s">
        <v>11</v>
      </c>
      <c r="K4" s="8">
        <v>10000</v>
      </c>
      <c r="L4" s="13" t="s">
        <v>16</v>
      </c>
      <c r="M4" s="3"/>
      <c r="N4" s="3"/>
      <c r="O4" s="3"/>
      <c r="P4" s="3"/>
    </row>
    <row r="5" spans="1:18" ht="18.75" x14ac:dyDescent="0.3">
      <c r="A5" s="3"/>
      <c r="B5" s="3"/>
      <c r="C5" s="3"/>
      <c r="D5" s="3"/>
      <c r="E5" s="3"/>
      <c r="F5" s="3"/>
      <c r="G5" s="3"/>
      <c r="J5" s="3"/>
      <c r="K5" s="3"/>
      <c r="L5" s="3"/>
      <c r="M5" s="3"/>
      <c r="N5" s="3"/>
      <c r="O5" s="3"/>
      <c r="P5" s="3"/>
    </row>
    <row r="6" spans="1:18" ht="18.75" x14ac:dyDescent="0.3">
      <c r="A6" s="5" t="s">
        <v>1</v>
      </c>
      <c r="B6" s="3"/>
      <c r="C6" s="3"/>
      <c r="D6" s="3"/>
      <c r="E6" s="3"/>
      <c r="F6" s="3"/>
      <c r="G6" s="3"/>
      <c r="J6" s="5" t="s">
        <v>1</v>
      </c>
      <c r="K6" s="3"/>
      <c r="L6" s="3"/>
      <c r="M6" s="3"/>
      <c r="N6" s="3"/>
      <c r="O6" s="3"/>
      <c r="P6" s="3"/>
    </row>
    <row r="7" spans="1:18" ht="18.75" x14ac:dyDescent="0.3">
      <c r="A7" s="4" t="s">
        <v>3</v>
      </c>
      <c r="B7" s="8">
        <v>10000</v>
      </c>
      <c r="C7" s="4"/>
      <c r="D7" s="4" t="s">
        <v>4</v>
      </c>
      <c r="E7" s="4"/>
      <c r="F7" s="3"/>
      <c r="G7" s="3"/>
      <c r="J7" s="3"/>
      <c r="K7" s="3"/>
      <c r="L7" s="3"/>
      <c r="M7" s="3"/>
      <c r="N7" s="3"/>
      <c r="O7" s="3"/>
      <c r="P7" s="3"/>
    </row>
    <row r="8" spans="1:18" ht="18.75" x14ac:dyDescent="0.3">
      <c r="A8" s="3"/>
      <c r="B8" s="3"/>
      <c r="C8" s="3"/>
      <c r="D8" s="3"/>
      <c r="E8" s="3"/>
      <c r="F8" s="3"/>
      <c r="G8" s="3"/>
      <c r="J8" s="3"/>
      <c r="K8" s="3"/>
      <c r="L8" s="3"/>
      <c r="M8" s="3"/>
      <c r="N8" s="3"/>
      <c r="O8" s="3"/>
      <c r="P8" s="3"/>
      <c r="Q8" s="1" t="s">
        <v>18</v>
      </c>
    </row>
    <row r="9" spans="1:18" ht="18.75" x14ac:dyDescent="0.3">
      <c r="A9" s="3"/>
      <c r="B9" s="3"/>
      <c r="C9" s="3"/>
      <c r="D9" s="3"/>
      <c r="E9" s="3"/>
      <c r="F9" s="3"/>
      <c r="G9" s="3"/>
      <c r="J9" s="3"/>
      <c r="K9" s="3"/>
      <c r="L9" s="3"/>
      <c r="M9" s="3"/>
      <c r="N9" s="3"/>
      <c r="O9" s="3"/>
      <c r="P9" s="3"/>
      <c r="Q9" s="1" t="s">
        <v>19</v>
      </c>
    </row>
    <row r="10" spans="1:18" ht="18.75" x14ac:dyDescent="0.3">
      <c r="A10" s="6" t="s">
        <v>5</v>
      </c>
      <c r="B10" s="6" t="s">
        <v>7</v>
      </c>
      <c r="C10" s="6" t="s">
        <v>6</v>
      </c>
      <c r="D10" s="6" t="s">
        <v>12</v>
      </c>
      <c r="E10" s="6" t="s">
        <v>13</v>
      </c>
      <c r="F10" s="6" t="s">
        <v>10</v>
      </c>
      <c r="G10" s="6" t="s">
        <v>14</v>
      </c>
      <c r="H10" s="12" t="s">
        <v>2</v>
      </c>
      <c r="J10" s="6" t="s">
        <v>5</v>
      </c>
      <c r="K10" s="6" t="s">
        <v>7</v>
      </c>
      <c r="L10" s="6" t="s">
        <v>6</v>
      </c>
      <c r="M10" s="6" t="s">
        <v>12</v>
      </c>
      <c r="N10" s="6" t="s">
        <v>13</v>
      </c>
      <c r="O10" s="6" t="s">
        <v>10</v>
      </c>
      <c r="P10" s="6" t="s">
        <v>14</v>
      </c>
      <c r="Q10" s="12" t="s">
        <v>2</v>
      </c>
      <c r="R10" s="12" t="s">
        <v>17</v>
      </c>
    </row>
    <row r="11" spans="1:18" ht="18.75" x14ac:dyDescent="0.3">
      <c r="A11" s="6">
        <v>0</v>
      </c>
      <c r="B11" s="7">
        <v>96406.37</v>
      </c>
      <c r="C11" s="7">
        <f>(1+2%)^(-A11)</f>
        <v>1</v>
      </c>
      <c r="D11" s="7">
        <f>B11/$B$11</f>
        <v>1</v>
      </c>
      <c r="E11" s="7">
        <f>C11*D11</f>
        <v>1</v>
      </c>
      <c r="F11" s="11">
        <f>C21</f>
        <v>47882.008664778798</v>
      </c>
      <c r="G11" s="6">
        <f>B12/B11</f>
        <v>0.9980450461935243</v>
      </c>
      <c r="H11" s="7">
        <f>$B$4</f>
        <v>10000</v>
      </c>
      <c r="J11" s="6">
        <v>0</v>
      </c>
      <c r="K11" s="7">
        <v>96406.37</v>
      </c>
      <c r="L11" s="7">
        <f>(1+2%)^(-J11)</f>
        <v>1</v>
      </c>
      <c r="M11" s="7">
        <f>K11/$B$11</f>
        <v>1</v>
      </c>
      <c r="N11" s="7">
        <f>L11*M11</f>
        <v>1</v>
      </c>
      <c r="O11" s="11">
        <f>R18</f>
        <v>46839.027796189432</v>
      </c>
      <c r="P11" s="6">
        <f>K12/K11</f>
        <v>0.9980450461935243</v>
      </c>
      <c r="Q11" s="15">
        <f>$K$4*(1+2%)^(-1)*P11</f>
        <v>9784.7553548384731</v>
      </c>
      <c r="R11" s="14">
        <f>Q11*N11</f>
        <v>9784.7553548384731</v>
      </c>
    </row>
    <row r="12" spans="1:18" ht="18.75" x14ac:dyDescent="0.3">
      <c r="A12" s="6">
        <v>1</v>
      </c>
      <c r="B12" s="7">
        <v>96217.9</v>
      </c>
      <c r="C12" s="7">
        <f>(1+2%)^(-A12)</f>
        <v>0.98039215686274506</v>
      </c>
      <c r="D12" s="7">
        <f>B12/$B$11</f>
        <v>0.9980450461935243</v>
      </c>
      <c r="E12" s="7">
        <f t="shared" ref="E12:E15" si="0">C12*D12</f>
        <v>0.97847553548384736</v>
      </c>
      <c r="F12" s="9">
        <f>(F11-$B$4)*(1+2%)/(B12/B11)</f>
        <v>38715.335530638986</v>
      </c>
      <c r="G12" s="6">
        <f t="shared" ref="G12:G15" si="1">B13/B12</f>
        <v>0.99793302493610869</v>
      </c>
      <c r="H12" s="7">
        <f t="shared" ref="H12:H15" si="2">$B$4</f>
        <v>10000</v>
      </c>
      <c r="J12" s="6">
        <v>1</v>
      </c>
      <c r="K12" s="7">
        <v>96217.9</v>
      </c>
      <c r="L12" s="7">
        <f>(1+2%)^(-J12)</f>
        <v>0.98039215686274506</v>
      </c>
      <c r="M12" s="7">
        <f>K12/$B$11</f>
        <v>0.9980450461935243</v>
      </c>
      <c r="N12" s="7">
        <f t="shared" ref="N12:N15" si="3">L12*M12</f>
        <v>0.97847553548384736</v>
      </c>
      <c r="O12" s="9">
        <f>((O11)*(1+2%)-$K$4*P11)/P11</f>
        <v>37869.3907998711</v>
      </c>
      <c r="P12" s="6">
        <f t="shared" ref="P12:P15" si="4">K13/K12</f>
        <v>0.99793302493610869</v>
      </c>
      <c r="Q12" s="15">
        <f t="shared" ref="Q12:Q15" si="5">$K$4*(1+2%)^(-1)*P12</f>
        <v>9783.6571072167517</v>
      </c>
      <c r="R12" s="14">
        <f t="shared" ref="R12:R15" si="6">Q12*N12</f>
        <v>9573.0691269742601</v>
      </c>
    </row>
    <row r="13" spans="1:18" ht="18.75" x14ac:dyDescent="0.3">
      <c r="A13" s="6">
        <v>2</v>
      </c>
      <c r="B13" s="7">
        <v>96019.02</v>
      </c>
      <c r="C13" s="7">
        <f>(1+2%)^(-A13)</f>
        <v>0.96116878123798544</v>
      </c>
      <c r="D13" s="7">
        <f>B13/$B$11</f>
        <v>0.9959821119704021</v>
      </c>
      <c r="E13" s="7">
        <f t="shared" si="0"/>
        <v>0.95730691269742618</v>
      </c>
      <c r="F13" s="9">
        <f t="shared" ref="F13:F16" si="7">(F12-$B$4)*(1+2%)/(B13/B12)</f>
        <v>29350.308597239778</v>
      </c>
      <c r="G13" s="6">
        <f t="shared" si="1"/>
        <v>0.99780095651882295</v>
      </c>
      <c r="H13" s="7">
        <f t="shared" si="2"/>
        <v>10000</v>
      </c>
      <c r="J13" s="6">
        <v>2</v>
      </c>
      <c r="K13" s="7">
        <v>96019.02</v>
      </c>
      <c r="L13" s="7">
        <f>(1+2%)^(-J13)</f>
        <v>0.96116878123798544</v>
      </c>
      <c r="M13" s="7">
        <f>K13/$B$11</f>
        <v>0.9959821119704021</v>
      </c>
      <c r="N13" s="7">
        <f t="shared" si="3"/>
        <v>0.95730691269742618</v>
      </c>
      <c r="O13" s="9">
        <f t="shared" ref="O13:O16" si="8">((O12)*(1+2%)-$K$4*P12)/P12</f>
        <v>28706.784574387191</v>
      </c>
      <c r="P13" s="6">
        <f t="shared" si="4"/>
        <v>0.99780095651882295</v>
      </c>
      <c r="Q13" s="15">
        <f t="shared" si="5"/>
        <v>9782.3623188119891</v>
      </c>
      <c r="R13" s="14">
        <f t="shared" si="6"/>
        <v>9364.7230703095411</v>
      </c>
    </row>
    <row r="14" spans="1:18" ht="18.75" x14ac:dyDescent="0.3">
      <c r="A14" s="6">
        <v>3</v>
      </c>
      <c r="B14" s="7">
        <v>95807.87</v>
      </c>
      <c r="C14" s="7">
        <f>(1+2%)^(-A14)</f>
        <v>0.94232233454704462</v>
      </c>
      <c r="D14" s="7">
        <f>B14/$B$11</f>
        <v>0.99379190399970463</v>
      </c>
      <c r="E14" s="7">
        <f t="shared" si="0"/>
        <v>0.93647230703095408</v>
      </c>
      <c r="F14" s="9">
        <f t="shared" si="7"/>
        <v>19780.813638468626</v>
      </c>
      <c r="G14" s="6">
        <f t="shared" si="1"/>
        <v>0.99764299112379817</v>
      </c>
      <c r="H14" s="7">
        <f t="shared" si="2"/>
        <v>10000</v>
      </c>
      <c r="J14" s="6">
        <v>3</v>
      </c>
      <c r="K14" s="7">
        <v>95807.87</v>
      </c>
      <c r="L14" s="7">
        <f>(1+2%)^(-J14)</f>
        <v>0.94232233454704462</v>
      </c>
      <c r="M14" s="7">
        <f>K14/$B$11</f>
        <v>0.99379190399970463</v>
      </c>
      <c r="N14" s="7">
        <f t="shared" si="3"/>
        <v>0.93647230703095408</v>
      </c>
      <c r="O14" s="9">
        <f t="shared" si="8"/>
        <v>19345.452191218224</v>
      </c>
      <c r="P14" s="6">
        <f t="shared" si="4"/>
        <v>0.99764299112379817</v>
      </c>
      <c r="Q14" s="15">
        <f t="shared" si="5"/>
        <v>9780.8136384686095</v>
      </c>
      <c r="R14" s="14">
        <f t="shared" si="6"/>
        <v>9159.4611126565196</v>
      </c>
    </row>
    <row r="15" spans="1:18" ht="18.75" x14ac:dyDescent="0.3">
      <c r="A15" s="6">
        <v>4</v>
      </c>
      <c r="B15" s="7">
        <v>95582.05</v>
      </c>
      <c r="C15" s="7">
        <f>(1+2%)^(-A15)</f>
        <v>0.9238454260265142</v>
      </c>
      <c r="D15" s="7">
        <f>B15/$B$11</f>
        <v>0.99144952766087979</v>
      </c>
      <c r="E15" s="7">
        <f t="shared" si="0"/>
        <v>0.91594611126565173</v>
      </c>
      <c r="F15" s="9">
        <f t="shared" si="7"/>
        <v>10000.000000000016</v>
      </c>
      <c r="G15" s="6">
        <f>B16/B15</f>
        <v>0.99745600769182075</v>
      </c>
      <c r="H15" s="7">
        <f t="shared" si="2"/>
        <v>10000</v>
      </c>
      <c r="J15" s="6">
        <v>4</v>
      </c>
      <c r="K15" s="7">
        <v>95582.05</v>
      </c>
      <c r="L15" s="7">
        <f>(1+2%)^(-J15)</f>
        <v>0.9238454260265142</v>
      </c>
      <c r="M15" s="7">
        <f>K15/$B$11</f>
        <v>0.99144952766087979</v>
      </c>
      <c r="N15" s="7">
        <f t="shared" si="3"/>
        <v>0.91594611126565173</v>
      </c>
      <c r="O15" s="9">
        <f t="shared" si="8"/>
        <v>9778.9804675668674</v>
      </c>
      <c r="P15" s="6">
        <f>K16/K15</f>
        <v>0.99745600769182075</v>
      </c>
      <c r="Q15" s="15">
        <f t="shared" si="5"/>
        <v>9778.9804675668693</v>
      </c>
      <c r="R15" s="14">
        <f t="shared" si="6"/>
        <v>8957.0191314106378</v>
      </c>
    </row>
    <row r="16" spans="1:18" ht="18.75" x14ac:dyDescent="0.3">
      <c r="A16" s="6">
        <v>5</v>
      </c>
      <c r="B16" s="7">
        <v>95338.89</v>
      </c>
      <c r="C16" s="7"/>
      <c r="D16" s="7"/>
      <c r="E16" s="7"/>
      <c r="F16" s="9">
        <f t="shared" si="7"/>
        <v>1.6740911474574188E-11</v>
      </c>
      <c r="G16" s="6"/>
      <c r="H16" s="2"/>
      <c r="J16" s="6">
        <v>5</v>
      </c>
      <c r="K16" s="7">
        <v>95338.89</v>
      </c>
      <c r="L16" s="7"/>
      <c r="M16" s="7"/>
      <c r="N16" s="7"/>
      <c r="O16" s="9">
        <f t="shared" si="8"/>
        <v>-1.8236287009340077E-12</v>
      </c>
      <c r="P16" s="6"/>
      <c r="Q16" s="15"/>
      <c r="R16" s="7"/>
    </row>
    <row r="17" spans="1:18" ht="18.75" x14ac:dyDescent="0.3">
      <c r="A17" s="3"/>
      <c r="B17" s="3"/>
      <c r="C17" s="3"/>
      <c r="D17" s="3"/>
      <c r="E17" s="3"/>
      <c r="F17" s="3"/>
      <c r="G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8.75" x14ac:dyDescent="0.3">
      <c r="A18" s="3"/>
      <c r="B18" s="3"/>
      <c r="C18" s="3"/>
      <c r="D18" s="4" t="s">
        <v>8</v>
      </c>
      <c r="E18" s="4">
        <f>SUM(E11:E15)</f>
        <v>4.7882008664778795</v>
      </c>
      <c r="F18" s="3"/>
      <c r="G18" s="3"/>
      <c r="J18" s="3"/>
      <c r="K18" s="3"/>
      <c r="L18" s="3"/>
      <c r="M18" s="3"/>
      <c r="N18" s="3"/>
      <c r="O18" s="3"/>
      <c r="P18" s="3"/>
      <c r="Q18" s="3" t="s">
        <v>9</v>
      </c>
      <c r="R18" s="16">
        <f>SUM(R11:R16)</f>
        <v>46839.027796189432</v>
      </c>
    </row>
    <row r="19" spans="1:18" ht="18.75" x14ac:dyDescent="0.3">
      <c r="A19" s="3"/>
      <c r="B19" s="3"/>
      <c r="C19" s="3"/>
      <c r="D19" s="3"/>
      <c r="E19" s="3"/>
      <c r="F19" s="3"/>
      <c r="G19" s="3"/>
      <c r="J19" s="3"/>
      <c r="K19" s="3"/>
      <c r="L19" s="3"/>
      <c r="M19" s="3"/>
      <c r="N19" s="3"/>
      <c r="O19" s="3"/>
      <c r="P19" s="3"/>
    </row>
    <row r="20" spans="1:18" ht="18.75" x14ac:dyDescent="0.3">
      <c r="A20" s="3"/>
      <c r="B20" s="3"/>
      <c r="C20" s="3"/>
      <c r="D20" s="3"/>
      <c r="E20" s="3"/>
      <c r="F20" s="3"/>
      <c r="G20" s="3"/>
      <c r="J20" s="3"/>
      <c r="K20" s="3"/>
      <c r="L20" s="3"/>
      <c r="M20" s="3"/>
      <c r="N20" s="3"/>
      <c r="O20" s="3"/>
      <c r="P20" s="3"/>
    </row>
    <row r="21" spans="1:18" ht="18.75" x14ac:dyDescent="0.3">
      <c r="A21" s="3"/>
      <c r="B21" s="3" t="s">
        <v>9</v>
      </c>
      <c r="C21" s="10">
        <f>10000*E18</f>
        <v>47882.008664778798</v>
      </c>
      <c r="D21" s="3"/>
      <c r="E21" s="3"/>
      <c r="F21" s="3"/>
      <c r="G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workbookViewId="0">
      <selection activeCell="B17" sqref="B17"/>
    </sheetView>
  </sheetViews>
  <sheetFormatPr defaultRowHeight="15" x14ac:dyDescent="0.25"/>
  <cols>
    <col min="1" max="1" width="14.28515625" customWidth="1"/>
    <col min="2" max="2" width="13" bestFit="1" customWidth="1"/>
    <col min="6" max="6" width="13.5703125" customWidth="1"/>
    <col min="7" max="7" width="14.28515625" customWidth="1"/>
    <col min="8" max="8" width="14" customWidth="1"/>
    <col min="9" max="9" width="13.7109375" customWidth="1"/>
    <col min="10" max="10" width="15.140625" customWidth="1"/>
    <col min="11" max="11" width="15.28515625" customWidth="1"/>
  </cols>
  <sheetData>
    <row r="3" spans="1:13" ht="18.75" x14ac:dyDescent="0.3">
      <c r="A3" s="4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9.5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9.5" thickBot="1" x14ac:dyDescent="0.35">
      <c r="A5" s="3" t="s">
        <v>21</v>
      </c>
      <c r="B5" s="3">
        <v>10000</v>
      </c>
      <c r="C5" s="3"/>
      <c r="D5" s="3"/>
      <c r="E5" s="17" t="s">
        <v>26</v>
      </c>
      <c r="F5" s="18">
        <v>40</v>
      </c>
      <c r="G5" s="18">
        <v>41</v>
      </c>
      <c r="H5" s="18">
        <v>42</v>
      </c>
      <c r="I5" s="18">
        <v>43</v>
      </c>
      <c r="J5" s="18">
        <v>44</v>
      </c>
      <c r="K5" s="18">
        <v>45</v>
      </c>
      <c r="L5" s="3"/>
      <c r="M5" s="3"/>
    </row>
    <row r="6" spans="1:13" ht="19.5" thickBot="1" x14ac:dyDescent="0.35">
      <c r="A6" s="3" t="s">
        <v>22</v>
      </c>
      <c r="B6" s="3">
        <v>5</v>
      </c>
      <c r="C6" s="3"/>
      <c r="D6" s="3"/>
      <c r="E6" s="19" t="s">
        <v>27</v>
      </c>
      <c r="F6" s="20">
        <v>44269</v>
      </c>
      <c r="G6" s="20">
        <v>43361</v>
      </c>
      <c r="H6" s="20">
        <v>42469</v>
      </c>
      <c r="I6" s="20">
        <v>41591</v>
      </c>
      <c r="J6" s="20">
        <v>40728</v>
      </c>
      <c r="K6" s="20">
        <v>39878</v>
      </c>
      <c r="L6" s="3"/>
      <c r="M6" s="3"/>
    </row>
    <row r="7" spans="1:13" ht="19.5" thickBot="1" x14ac:dyDescent="0.35">
      <c r="A7" s="3" t="s">
        <v>23</v>
      </c>
      <c r="B7" s="3">
        <v>3</v>
      </c>
      <c r="C7" s="3"/>
      <c r="D7" s="3"/>
      <c r="E7" s="19" t="s">
        <v>28</v>
      </c>
      <c r="F7" s="20">
        <v>1276243</v>
      </c>
      <c r="G7" s="20">
        <v>1231974</v>
      </c>
      <c r="H7" s="20">
        <v>1188614</v>
      </c>
      <c r="I7" s="20">
        <v>1146145</v>
      </c>
      <c r="J7" s="20">
        <v>1104554</v>
      </c>
      <c r="K7" s="20">
        <v>1063826</v>
      </c>
      <c r="L7" s="3"/>
      <c r="M7" s="3"/>
    </row>
    <row r="8" spans="1:13" ht="19.5" thickBot="1" x14ac:dyDescent="0.35">
      <c r="A8" s="3" t="s">
        <v>24</v>
      </c>
      <c r="B8" s="21">
        <v>0.02</v>
      </c>
      <c r="C8" s="3"/>
      <c r="D8" s="3"/>
      <c r="E8" s="19" t="s">
        <v>29</v>
      </c>
      <c r="F8" s="20">
        <v>19240</v>
      </c>
      <c r="G8" s="20">
        <v>19201</v>
      </c>
      <c r="H8" s="20">
        <v>19159</v>
      </c>
      <c r="I8" s="20">
        <v>19114</v>
      </c>
      <c r="J8" s="20">
        <v>19066</v>
      </c>
      <c r="K8" s="20">
        <v>19014</v>
      </c>
      <c r="L8" s="3"/>
      <c r="M8" s="3"/>
    </row>
    <row r="9" spans="1:13" ht="18.75" x14ac:dyDescent="0.3">
      <c r="A9" s="3" t="s">
        <v>25</v>
      </c>
      <c r="B9" s="3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8.75" x14ac:dyDescent="0.3">
      <c r="A10" s="3" t="s">
        <v>30</v>
      </c>
      <c r="B10" s="21">
        <v>0.05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8.7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8.75" x14ac:dyDescent="0.3">
      <c r="A12" s="3" t="s">
        <v>9</v>
      </c>
      <c r="B12" s="24">
        <f>B5*(K6+F8-K8)/F6</f>
        <v>9059.1610381982882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8.75" x14ac:dyDescent="0.3">
      <c r="A13" s="3" t="s">
        <v>31</v>
      </c>
      <c r="B13" s="22">
        <f>B5*(K6+F8-K8)/(F7-K7)</f>
        <v>1887.9844833511443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8.7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8.75" x14ac:dyDescent="0.3">
      <c r="A15" s="3" t="s">
        <v>32</v>
      </c>
      <c r="B15" s="23">
        <f>B5*(K6+I8-K8)/I6-B13*(I7-K7)/I6</f>
        <v>5875.381820947252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8.7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8.75" x14ac:dyDescent="0.3">
      <c r="A17" s="3" t="s">
        <v>33</v>
      </c>
      <c r="B17" s="23">
        <f>(1-B10)*B15</f>
        <v>5581.612729899889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8.7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8.7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8.7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8.7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8.7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8.7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Q1</vt:lpstr>
      <vt:lpstr>Q3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2021-05-18T14:30:30Z</dcterms:created>
  <dcterms:modified xsi:type="dcterms:W3CDTF">2021-05-18T15:54:52Z</dcterms:modified>
</cp:coreProperties>
</file>